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bookViews>
    <workbookView xWindow="0" yWindow="0" windowWidth="0" windowHeight="0"/>
  </bookViews>
  <sheets>
    <sheet name="Rekapitulace stavby" sheetId="1" r:id="rId1"/>
    <sheet name="643-00 - bourací práce vn..." sheetId="2" r:id="rId2"/>
    <sheet name="643-00a - bourací práce 1.pp" sheetId="3" r:id="rId3"/>
    <sheet name="643-01 - bourací práce 1.np" sheetId="4" r:id="rId4"/>
    <sheet name="643-02 - bourací práce 2.np" sheetId="5" r:id="rId5"/>
    <sheet name="643-03 - bourací práce 3.np" sheetId="6" r:id="rId6"/>
    <sheet name="643-04 - stavební práce 1.pp" sheetId="7" r:id="rId7"/>
    <sheet name="643-05 - stavební práce 1.np" sheetId="8" r:id="rId8"/>
    <sheet name="643-06 - stavební práce 2.np" sheetId="9" r:id="rId9"/>
    <sheet name="643-07 - stavební práce 3.np" sheetId="10" r:id="rId10"/>
    <sheet name="643-08 - vnější stavební ..." sheetId="11" r:id="rId11"/>
    <sheet name="643-09 - Akustika+ AV tec..." sheetId="12" r:id="rId12"/>
    <sheet name="643-10 - Interiery" sheetId="13" r:id="rId13"/>
    <sheet name="643-11 - Technika prostře..." sheetId="14" r:id="rId14"/>
    <sheet name="643-12 - VRN" sheetId="15" r:id="rId15"/>
    <sheet name="Seznam figur" sheetId="16" r:id="rId16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'643-00 - bourací práce vn...'!$C$134:$K$250</definedName>
    <definedName name="_xlnm.Print_Area" localSheetId="1">'643-00 - bourací práce vn...'!$C$4:$J$76,'643-00 - bourací práce vn...'!$C$122:$J$250</definedName>
    <definedName name="_xlnm.Print_Titles" localSheetId="1">'643-00 - bourací práce vn...'!$134:$134</definedName>
    <definedName name="_xlnm._FilterDatabase" localSheetId="2" hidden="1">'643-00a - bourací práce 1.pp'!$C$130:$K$177</definedName>
    <definedName name="_xlnm.Print_Area" localSheetId="2">'643-00a - bourací práce 1.pp'!$C$4:$J$76,'643-00a - bourací práce 1.pp'!$C$118:$J$177</definedName>
    <definedName name="_xlnm.Print_Titles" localSheetId="2">'643-00a - bourací práce 1.pp'!$130:$130</definedName>
    <definedName name="_xlnm._FilterDatabase" localSheetId="3" hidden="1">'643-01 - bourací práce 1.np'!$C$135:$K$395</definedName>
    <definedName name="_xlnm.Print_Area" localSheetId="3">'643-01 - bourací práce 1.np'!$C$4:$J$76,'643-01 - bourací práce 1.np'!$C$123:$J$395</definedName>
    <definedName name="_xlnm.Print_Titles" localSheetId="3">'643-01 - bourací práce 1.np'!$135:$135</definedName>
    <definedName name="_xlnm._FilterDatabase" localSheetId="4" hidden="1">'643-02 - bourací práce 2.np'!$C$137:$K$268</definedName>
    <definedName name="_xlnm.Print_Area" localSheetId="4">'643-02 - bourací práce 2.np'!$C$4:$J$76,'643-02 - bourací práce 2.np'!$C$125:$J$268</definedName>
    <definedName name="_xlnm.Print_Titles" localSheetId="4">'643-02 - bourací práce 2.np'!$137:$137</definedName>
    <definedName name="_xlnm._FilterDatabase" localSheetId="5" hidden="1">'643-03 - bourací práce 3.np'!$C$135:$K$209</definedName>
    <definedName name="_xlnm.Print_Area" localSheetId="5">'643-03 - bourací práce 3.np'!$C$4:$J$76,'643-03 - bourací práce 3.np'!$C$123:$J$209</definedName>
    <definedName name="_xlnm.Print_Titles" localSheetId="5">'643-03 - bourací práce 3.np'!$135:$135</definedName>
    <definedName name="_xlnm._FilterDatabase" localSheetId="6" hidden="1">'643-04 - stavební práce 1.pp'!$C$139:$K$337</definedName>
    <definedName name="_xlnm.Print_Area" localSheetId="6">'643-04 - stavební práce 1.pp'!$C$4:$J$76,'643-04 - stavební práce 1.pp'!$C$127:$J$337</definedName>
    <definedName name="_xlnm.Print_Titles" localSheetId="6">'643-04 - stavební práce 1.pp'!$139:$139</definedName>
    <definedName name="_xlnm._FilterDatabase" localSheetId="7" hidden="1">'643-05 - stavební práce 1.np'!$C$146:$K$1258</definedName>
    <definedName name="_xlnm.Print_Area" localSheetId="7">'643-05 - stavební práce 1.np'!$C$4:$J$76,'643-05 - stavební práce 1.np'!$C$134:$J$1258</definedName>
    <definedName name="_xlnm.Print_Titles" localSheetId="7">'643-05 - stavební práce 1.np'!$146:$146</definedName>
    <definedName name="_xlnm._FilterDatabase" localSheetId="8" hidden="1">'643-06 - stavební práce 2.np'!$C$142:$K$704</definedName>
    <definedName name="_xlnm.Print_Area" localSheetId="8">'643-06 - stavební práce 2.np'!$C$4:$J$76,'643-06 - stavební práce 2.np'!$C$130:$J$704</definedName>
    <definedName name="_xlnm.Print_Titles" localSheetId="8">'643-06 - stavební práce 2.np'!$142:$142</definedName>
    <definedName name="_xlnm._FilterDatabase" localSheetId="9" hidden="1">'643-07 - stavební práce 3.np'!$C$142:$K$588</definedName>
    <definedName name="_xlnm.Print_Area" localSheetId="9">'643-07 - stavební práce 3.np'!$C$4:$J$76,'643-07 - stavební práce 3.np'!$C$130:$J$588</definedName>
    <definedName name="_xlnm.Print_Titles" localSheetId="9">'643-07 - stavební práce 3.np'!$142:$142</definedName>
    <definedName name="_xlnm._FilterDatabase" localSheetId="10" hidden="1">'643-08 - vnější stavební ...'!$C$137:$K$423</definedName>
    <definedName name="_xlnm.Print_Area" localSheetId="10">'643-08 - vnější stavební ...'!$C$4:$J$76,'643-08 - vnější stavební ...'!$C$125:$J$423</definedName>
    <definedName name="_xlnm.Print_Titles" localSheetId="10">'643-08 - vnější stavební ...'!$137:$137</definedName>
    <definedName name="_xlnm._FilterDatabase" localSheetId="11" hidden="1">'643-09 - Akustika+ AV tec...'!$C$128:$K$141</definedName>
    <definedName name="_xlnm.Print_Area" localSheetId="11">'643-09 - Akustika+ AV tec...'!$C$4:$J$76,'643-09 - Akustika+ AV tec...'!$C$116:$J$141</definedName>
    <definedName name="_xlnm.Print_Titles" localSheetId="11">'643-09 - Akustika+ AV tec...'!$128:$128</definedName>
    <definedName name="_xlnm._FilterDatabase" localSheetId="12" hidden="1">'643-10 - Interiery'!$C$127:$K$131</definedName>
    <definedName name="_xlnm.Print_Area" localSheetId="12">'643-10 - Interiery'!$C$4:$J$76,'643-10 - Interiery'!$C$115:$J$131</definedName>
    <definedName name="_xlnm.Print_Titles" localSheetId="12">'643-10 - Interiery'!$127:$127</definedName>
    <definedName name="_xlnm._FilterDatabase" localSheetId="13" hidden="1">'643-11 - Technika prostře...'!$C$134:$K$154</definedName>
    <definedName name="_xlnm.Print_Area" localSheetId="13">'643-11 - Technika prostře...'!$C$4:$J$76,'643-11 - Technika prostře...'!$C$122:$J$154</definedName>
    <definedName name="_xlnm.Print_Titles" localSheetId="13">'643-11 - Technika prostře...'!$134:$134</definedName>
    <definedName name="_xlnm._FilterDatabase" localSheetId="14" hidden="1">'643-12 - VRN'!$C$128:$K$136</definedName>
    <definedName name="_xlnm.Print_Area" localSheetId="14">'643-12 - VRN'!$C$4:$J$76,'643-12 - VRN'!$C$116:$J$136</definedName>
    <definedName name="_xlnm.Print_Titles" localSheetId="14">'643-12 - VRN'!$128:$128</definedName>
    <definedName name="_xlnm.Print_Area" localSheetId="15">'Seznam figur'!$C$4:$G$39</definedName>
    <definedName name="_xlnm.Print_Titles" localSheetId="15">'Seznam figur'!$9:$9</definedName>
  </definedNames>
  <calcPr/>
</workbook>
</file>

<file path=xl/calcChain.xml><?xml version="1.0" encoding="utf-8"?>
<calcChain xmlns="http://schemas.openxmlformats.org/spreadsheetml/2006/main">
  <c i="16" l="1" r="D7"/>
  <c i="15" r="T133"/>
  <c r="J39"/>
  <c r="J38"/>
  <c i="1" r="AY108"/>
  <c i="15" r="J37"/>
  <c i="1" r="AX108"/>
  <c i="15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T130"/>
  <c r="T129"/>
  <c r="R132"/>
  <c r="R131"/>
  <c r="P132"/>
  <c r="P131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92"/>
  <c r="J17"/>
  <c r="J12"/>
  <c r="J123"/>
  <c r="E7"/>
  <c r="E119"/>
  <c i="14" r="J39"/>
  <c r="J38"/>
  <c i="1" r="AY107"/>
  <c i="14" r="J37"/>
  <c i="1" r="AX107"/>
  <c i="14" r="BI154"/>
  <c r="BH154"/>
  <c r="BG154"/>
  <c r="BF154"/>
  <c r="T154"/>
  <c r="T153"/>
  <c r="T152"/>
  <c r="R154"/>
  <c r="R153"/>
  <c r="R152"/>
  <c r="P154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129"/>
  <c r="E7"/>
  <c r="E85"/>
  <c i="13" r="J39"/>
  <c r="J38"/>
  <c i="1" r="AY106"/>
  <c i="13" r="J37"/>
  <c i="1" r="AX106"/>
  <c i="13" r="BI131"/>
  <c r="BH131"/>
  <c r="BG131"/>
  <c r="BF131"/>
  <c r="T131"/>
  <c r="T130"/>
  <c r="T129"/>
  <c r="T128"/>
  <c r="R131"/>
  <c r="R130"/>
  <c r="R129"/>
  <c r="R128"/>
  <c r="P131"/>
  <c r="P130"/>
  <c r="P129"/>
  <c r="P128"/>
  <c i="1" r="AU106"/>
  <c i="13"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125"/>
  <c r="J17"/>
  <c r="J12"/>
  <c r="J122"/>
  <c r="E7"/>
  <c r="E85"/>
  <c i="12" r="J39"/>
  <c r="J38"/>
  <c i="1" r="AY105"/>
  <c i="12" r="J37"/>
  <c i="1" r="AX105"/>
  <c i="12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89"/>
  <c r="E7"/>
  <c r="E85"/>
  <c i="11" r="J39"/>
  <c r="J38"/>
  <c i="1" r="AY104"/>
  <c i="11" r="J37"/>
  <c i="1" r="AX104"/>
  <c i="11"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1"/>
  <c r="BH251"/>
  <c r="BG251"/>
  <c r="BF251"/>
  <c r="T251"/>
  <c r="R251"/>
  <c r="P251"/>
  <c r="BI248"/>
  <c r="BH248"/>
  <c r="BG248"/>
  <c r="BF248"/>
  <c r="T248"/>
  <c r="T247"/>
  <c r="R248"/>
  <c r="R247"/>
  <c r="P248"/>
  <c r="P247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2"/>
  <c r="BH172"/>
  <c r="BG172"/>
  <c r="BF172"/>
  <c r="T172"/>
  <c r="R172"/>
  <c r="P17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J91"/>
  <c r="F91"/>
  <c r="F89"/>
  <c r="E87"/>
  <c r="J18"/>
  <c r="E18"/>
  <c r="F135"/>
  <c r="J17"/>
  <c r="J12"/>
  <c r="J132"/>
  <c r="E7"/>
  <c r="E85"/>
  <c i="10" r="J39"/>
  <c r="J38"/>
  <c i="1" r="AY103"/>
  <c i="10" r="J37"/>
  <c i="1" r="AX103"/>
  <c i="10" r="BI587"/>
  <c r="BH587"/>
  <c r="BG587"/>
  <c r="BF587"/>
  <c r="T587"/>
  <c r="R587"/>
  <c r="P587"/>
  <c r="BI577"/>
  <c r="BH577"/>
  <c r="BG577"/>
  <c r="BF577"/>
  <c r="T577"/>
  <c r="R577"/>
  <c r="P577"/>
  <c r="BI568"/>
  <c r="BH568"/>
  <c r="BG568"/>
  <c r="BF568"/>
  <c r="T568"/>
  <c r="R568"/>
  <c r="P568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6"/>
  <c r="BH546"/>
  <c r="BG546"/>
  <c r="BF546"/>
  <c r="T546"/>
  <c r="R546"/>
  <c r="P546"/>
  <c r="BI545"/>
  <c r="BH545"/>
  <c r="BG545"/>
  <c r="BF545"/>
  <c r="T545"/>
  <c r="R545"/>
  <c r="P545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/>
  <c r="BI317"/>
  <c r="BH317"/>
  <c r="BG317"/>
  <c r="BF317"/>
  <c r="T317"/>
  <c r="R317"/>
  <c r="P317"/>
  <c r="BI313"/>
  <c r="BH313"/>
  <c r="BG313"/>
  <c r="BF313"/>
  <c r="T313"/>
  <c r="R313"/>
  <c r="P313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2"/>
  <c r="BH252"/>
  <c r="BG252"/>
  <c r="BF252"/>
  <c r="T252"/>
  <c r="R252"/>
  <c r="P252"/>
  <c r="BI248"/>
  <c r="BH248"/>
  <c r="BG248"/>
  <c r="BF248"/>
  <c r="T248"/>
  <c r="R248"/>
  <c r="P248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3"/>
  <c r="BH193"/>
  <c r="BG193"/>
  <c r="BF193"/>
  <c r="T193"/>
  <c r="R193"/>
  <c r="P19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J140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92"/>
  <c r="J17"/>
  <c r="J12"/>
  <c r="J137"/>
  <c r="E7"/>
  <c r="E85"/>
  <c i="9" r="J39"/>
  <c r="J38"/>
  <c i="1" r="AY102"/>
  <c i="9" r="J37"/>
  <c i="1" r="AX102"/>
  <c i="9" r="BI700"/>
  <c r="BH700"/>
  <c r="BG700"/>
  <c r="BF700"/>
  <c r="T700"/>
  <c r="R700"/>
  <c r="P700"/>
  <c r="BI699"/>
  <c r="BH699"/>
  <c r="BG699"/>
  <c r="BF699"/>
  <c r="T699"/>
  <c r="R699"/>
  <c r="P699"/>
  <c r="BI697"/>
  <c r="BH697"/>
  <c r="BG697"/>
  <c r="BF697"/>
  <c r="T697"/>
  <c r="R697"/>
  <c r="P697"/>
  <c r="BI683"/>
  <c r="BH683"/>
  <c r="BG683"/>
  <c r="BF683"/>
  <c r="T683"/>
  <c r="R683"/>
  <c r="P683"/>
  <c r="BI682"/>
  <c r="BH682"/>
  <c r="BG682"/>
  <c r="BF682"/>
  <c r="T682"/>
  <c r="R682"/>
  <c r="P682"/>
  <c r="BI668"/>
  <c r="BH668"/>
  <c r="BG668"/>
  <c r="BF668"/>
  <c r="T668"/>
  <c r="R668"/>
  <c r="P668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2"/>
  <c r="BH662"/>
  <c r="BG662"/>
  <c r="BF662"/>
  <c r="T662"/>
  <c r="R662"/>
  <c r="P662"/>
  <c r="BI658"/>
  <c r="BH658"/>
  <c r="BG658"/>
  <c r="BF658"/>
  <c r="T658"/>
  <c r="R658"/>
  <c r="P658"/>
  <c r="BI656"/>
  <c r="BH656"/>
  <c r="BG656"/>
  <c r="BF656"/>
  <c r="T656"/>
  <c r="R656"/>
  <c r="P656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31"/>
  <c r="BH631"/>
  <c r="BG631"/>
  <c r="BF631"/>
  <c r="T631"/>
  <c r="R631"/>
  <c r="P631"/>
  <c r="BI624"/>
  <c r="BH624"/>
  <c r="BG624"/>
  <c r="BF624"/>
  <c r="T624"/>
  <c r="R624"/>
  <c r="P624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7"/>
  <c r="BH607"/>
  <c r="BG607"/>
  <c r="BF607"/>
  <c r="T607"/>
  <c r="R607"/>
  <c r="P607"/>
  <c r="BI605"/>
  <c r="BH605"/>
  <c r="BG605"/>
  <c r="BF605"/>
  <c r="T605"/>
  <c r="R605"/>
  <c r="P605"/>
  <c r="BI600"/>
  <c r="BH600"/>
  <c r="BG600"/>
  <c r="BF600"/>
  <c r="T600"/>
  <c r="R600"/>
  <c r="P600"/>
  <c r="BI593"/>
  <c r="BH593"/>
  <c r="BG593"/>
  <c r="BF593"/>
  <c r="T593"/>
  <c r="R593"/>
  <c r="P593"/>
  <c r="BI589"/>
  <c r="BH589"/>
  <c r="BG589"/>
  <c r="BF589"/>
  <c r="T589"/>
  <c r="R589"/>
  <c r="P589"/>
  <c r="BI587"/>
  <c r="BH587"/>
  <c r="BG587"/>
  <c r="BF587"/>
  <c r="T587"/>
  <c r="R587"/>
  <c r="P587"/>
  <c r="BI581"/>
  <c r="BH581"/>
  <c r="BG581"/>
  <c r="BF581"/>
  <c r="T581"/>
  <c r="R581"/>
  <c r="P581"/>
  <c r="BI574"/>
  <c r="BH574"/>
  <c r="BG574"/>
  <c r="BF574"/>
  <c r="T574"/>
  <c r="R574"/>
  <c r="P574"/>
  <c r="BI573"/>
  <c r="BH573"/>
  <c r="BG573"/>
  <c r="BF573"/>
  <c r="T573"/>
  <c r="R573"/>
  <c r="P573"/>
  <c r="BI562"/>
  <c r="BH562"/>
  <c r="BG562"/>
  <c r="BF562"/>
  <c r="T562"/>
  <c r="R562"/>
  <c r="P562"/>
  <c r="BI560"/>
  <c r="BH560"/>
  <c r="BG560"/>
  <c r="BF560"/>
  <c r="T560"/>
  <c r="R560"/>
  <c r="P560"/>
  <c r="BI553"/>
  <c r="BH553"/>
  <c r="BG553"/>
  <c r="BF553"/>
  <c r="T553"/>
  <c r="R553"/>
  <c r="P553"/>
  <c r="BI546"/>
  <c r="BH546"/>
  <c r="BG546"/>
  <c r="BF546"/>
  <c r="T546"/>
  <c r="R546"/>
  <c r="P546"/>
  <c r="BI539"/>
  <c r="BH539"/>
  <c r="BG539"/>
  <c r="BF539"/>
  <c r="T539"/>
  <c r="R539"/>
  <c r="P539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0"/>
  <c r="BH430"/>
  <c r="BG430"/>
  <c r="BF430"/>
  <c r="T430"/>
  <c r="R430"/>
  <c r="P430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T410"/>
  <c r="R411"/>
  <c r="R410"/>
  <c r="P411"/>
  <c r="P410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59"/>
  <c r="BH359"/>
  <c r="BG359"/>
  <c r="BF359"/>
  <c r="T359"/>
  <c r="R359"/>
  <c r="P359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0"/>
  <c r="BH330"/>
  <c r="BG330"/>
  <c r="BF330"/>
  <c r="T330"/>
  <c r="R330"/>
  <c r="P330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299"/>
  <c r="BH299"/>
  <c r="BG299"/>
  <c r="BF299"/>
  <c r="T299"/>
  <c r="R299"/>
  <c r="P299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37"/>
  <c r="BH237"/>
  <c r="BG237"/>
  <c r="BF237"/>
  <c r="T237"/>
  <c r="R237"/>
  <c r="P237"/>
  <c r="BI236"/>
  <c r="BH236"/>
  <c r="BG236"/>
  <c r="BF236"/>
  <c r="T236"/>
  <c r="R236"/>
  <c r="P236"/>
  <c r="BI221"/>
  <c r="BH221"/>
  <c r="BG221"/>
  <c r="BF221"/>
  <c r="T221"/>
  <c r="R221"/>
  <c r="P221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J140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140"/>
  <c r="J17"/>
  <c r="J12"/>
  <c r="J89"/>
  <c r="E7"/>
  <c r="E85"/>
  <c i="8" r="J39"/>
  <c r="J38"/>
  <c i="1" r="AY101"/>
  <c i="8" r="J37"/>
  <c i="1" r="AX101"/>
  <c i="8" r="BI1257"/>
  <c r="BH1257"/>
  <c r="BG1257"/>
  <c r="BF1257"/>
  <c r="T1257"/>
  <c r="R1257"/>
  <c r="P1257"/>
  <c r="BI1253"/>
  <c r="BH1253"/>
  <c r="BG1253"/>
  <c r="BF1253"/>
  <c r="T1253"/>
  <c r="R1253"/>
  <c r="P1253"/>
  <c r="BI1249"/>
  <c r="BH1249"/>
  <c r="BG1249"/>
  <c r="BF1249"/>
  <c r="T1249"/>
  <c r="R1249"/>
  <c r="P1249"/>
  <c r="BI1245"/>
  <c r="BH1245"/>
  <c r="BG1245"/>
  <c r="BF1245"/>
  <c r="T1245"/>
  <c r="R1245"/>
  <c r="P1245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06"/>
  <c r="BH1206"/>
  <c r="BG1206"/>
  <c r="BF1206"/>
  <c r="T1206"/>
  <c r="R1206"/>
  <c r="P1206"/>
  <c r="BI1205"/>
  <c r="BH1205"/>
  <c r="BG1205"/>
  <c r="BF1205"/>
  <c r="T1205"/>
  <c r="R1205"/>
  <c r="P1205"/>
  <c r="BI1184"/>
  <c r="BH1184"/>
  <c r="BG1184"/>
  <c r="BF1184"/>
  <c r="T1184"/>
  <c r="R1184"/>
  <c r="P1184"/>
  <c r="BI1182"/>
  <c r="BH1182"/>
  <c r="BG1182"/>
  <c r="BF1182"/>
  <c r="T1182"/>
  <c r="R1182"/>
  <c r="P1182"/>
  <c r="BI1181"/>
  <c r="BH1181"/>
  <c r="BG1181"/>
  <c r="BF1181"/>
  <c r="T1181"/>
  <c r="R1181"/>
  <c r="P1181"/>
  <c r="BI1179"/>
  <c r="BH1179"/>
  <c r="BG1179"/>
  <c r="BF1179"/>
  <c r="T1179"/>
  <c r="R1179"/>
  <c r="P1179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2"/>
  <c r="BH1172"/>
  <c r="BG1172"/>
  <c r="BF1172"/>
  <c r="T1172"/>
  <c r="R1172"/>
  <c r="P1172"/>
  <c r="BI1171"/>
  <c r="BH1171"/>
  <c r="BG1171"/>
  <c r="BF1171"/>
  <c r="T1171"/>
  <c r="R1171"/>
  <c r="P1171"/>
  <c r="BI1169"/>
  <c r="BH1169"/>
  <c r="BG1169"/>
  <c r="BF1169"/>
  <c r="T1169"/>
  <c r="R1169"/>
  <c r="P1169"/>
  <c r="BI1164"/>
  <c r="BH1164"/>
  <c r="BG1164"/>
  <c r="BF1164"/>
  <c r="T1164"/>
  <c r="R1164"/>
  <c r="P1164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50"/>
  <c r="BH1150"/>
  <c r="BG1150"/>
  <c r="BF1150"/>
  <c r="T1150"/>
  <c r="R1150"/>
  <c r="P1150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2"/>
  <c r="BH1142"/>
  <c r="BG1142"/>
  <c r="BF1142"/>
  <c r="T1142"/>
  <c r="R1142"/>
  <c r="P1142"/>
  <c r="BI1137"/>
  <c r="BH1137"/>
  <c r="BG1137"/>
  <c r="BF1137"/>
  <c r="T1137"/>
  <c r="R1137"/>
  <c r="P1137"/>
  <c r="BI1131"/>
  <c r="BH1131"/>
  <c r="BG1131"/>
  <c r="BF1131"/>
  <c r="T1131"/>
  <c r="R1131"/>
  <c r="P1131"/>
  <c r="BI1109"/>
  <c r="BH1109"/>
  <c r="BG1109"/>
  <c r="BF1109"/>
  <c r="T1109"/>
  <c r="R1109"/>
  <c r="P1109"/>
  <c r="BI1108"/>
  <c r="BH1108"/>
  <c r="BG1108"/>
  <c r="BF1108"/>
  <c r="T1108"/>
  <c r="R1108"/>
  <c r="P1108"/>
  <c r="BI1106"/>
  <c r="BH1106"/>
  <c r="BG1106"/>
  <c r="BF1106"/>
  <c r="T1106"/>
  <c r="R1106"/>
  <c r="P1106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68"/>
  <c r="BH1068"/>
  <c r="BG1068"/>
  <c r="BF1068"/>
  <c r="T1068"/>
  <c r="R1068"/>
  <c r="P1068"/>
  <c r="BI1063"/>
  <c r="BH1063"/>
  <c r="BG1063"/>
  <c r="BF1063"/>
  <c r="T1063"/>
  <c r="R1063"/>
  <c r="P1063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33"/>
  <c r="BH1033"/>
  <c r="BG1033"/>
  <c r="BF1033"/>
  <c r="T1033"/>
  <c r="R1033"/>
  <c r="P1033"/>
  <c r="BI1014"/>
  <c r="BH1014"/>
  <c r="BG1014"/>
  <c r="BF1014"/>
  <c r="T1014"/>
  <c r="R1014"/>
  <c r="P1014"/>
  <c r="BI990"/>
  <c r="BH990"/>
  <c r="BG990"/>
  <c r="BF990"/>
  <c r="T990"/>
  <c r="R990"/>
  <c r="P990"/>
  <c r="BI966"/>
  <c r="BH966"/>
  <c r="BG966"/>
  <c r="BF966"/>
  <c r="T966"/>
  <c r="R966"/>
  <c r="P966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54"/>
  <c r="BH954"/>
  <c r="BG954"/>
  <c r="BF954"/>
  <c r="T954"/>
  <c r="R954"/>
  <c r="P954"/>
  <c r="BI953"/>
  <c r="BH953"/>
  <c r="BG953"/>
  <c r="BF953"/>
  <c r="T953"/>
  <c r="R953"/>
  <c r="P953"/>
  <c r="BI948"/>
  <c r="BH948"/>
  <c r="BG948"/>
  <c r="BF948"/>
  <c r="T948"/>
  <c r="R948"/>
  <c r="P948"/>
  <c r="BI946"/>
  <c r="BH946"/>
  <c r="BG946"/>
  <c r="BF946"/>
  <c r="T946"/>
  <c r="R946"/>
  <c r="P946"/>
  <c r="BI941"/>
  <c r="BH941"/>
  <c r="BG941"/>
  <c r="BF941"/>
  <c r="T941"/>
  <c r="R941"/>
  <c r="P941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3"/>
  <c r="BH933"/>
  <c r="BG933"/>
  <c r="BF933"/>
  <c r="T933"/>
  <c r="R933"/>
  <c r="P933"/>
  <c r="BI932"/>
  <c r="BH932"/>
  <c r="BG932"/>
  <c r="BF932"/>
  <c r="T932"/>
  <c r="R932"/>
  <c r="P932"/>
  <c r="BI924"/>
  <c r="BH924"/>
  <c r="BG924"/>
  <c r="BF924"/>
  <c r="T924"/>
  <c r="R924"/>
  <c r="P924"/>
  <c r="BI923"/>
  <c r="BH923"/>
  <c r="BG923"/>
  <c r="BF923"/>
  <c r="T923"/>
  <c r="R923"/>
  <c r="P923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81"/>
  <c r="BH881"/>
  <c r="BG881"/>
  <c r="BF881"/>
  <c r="T881"/>
  <c r="R881"/>
  <c r="P881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6"/>
  <c r="BH836"/>
  <c r="BG836"/>
  <c r="BF836"/>
  <c r="T836"/>
  <c r="R836"/>
  <c r="P836"/>
  <c r="BI834"/>
  <c r="BH834"/>
  <c r="BG834"/>
  <c r="BF834"/>
  <c r="T834"/>
  <c r="R834"/>
  <c r="P834"/>
  <c r="BI833"/>
  <c r="BH833"/>
  <c r="BG833"/>
  <c r="BF833"/>
  <c r="T833"/>
  <c r="R833"/>
  <c r="P833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5"/>
  <c r="BH805"/>
  <c r="BG805"/>
  <c r="BF805"/>
  <c r="T805"/>
  <c r="R805"/>
  <c r="P805"/>
  <c r="BI803"/>
  <c r="BH803"/>
  <c r="BG803"/>
  <c r="BF803"/>
  <c r="T803"/>
  <c r="R803"/>
  <c r="P803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3"/>
  <c r="BH783"/>
  <c r="BG783"/>
  <c r="BF783"/>
  <c r="T783"/>
  <c r="R783"/>
  <c r="P783"/>
  <c r="BI782"/>
  <c r="BH782"/>
  <c r="BG782"/>
  <c r="BF782"/>
  <c r="T782"/>
  <c r="R782"/>
  <c r="P782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66"/>
  <c r="BH766"/>
  <c r="BG766"/>
  <c r="BF766"/>
  <c r="T766"/>
  <c r="R766"/>
  <c r="P766"/>
  <c r="BI761"/>
  <c r="BH761"/>
  <c r="BG761"/>
  <c r="BF761"/>
  <c r="T761"/>
  <c r="R761"/>
  <c r="P761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36"/>
  <c r="BH736"/>
  <c r="BG736"/>
  <c r="BF736"/>
  <c r="T736"/>
  <c r="R736"/>
  <c r="P736"/>
  <c r="BI735"/>
  <c r="BH735"/>
  <c r="BG735"/>
  <c r="BF735"/>
  <c r="T735"/>
  <c r="R735"/>
  <c r="P735"/>
  <c r="BI718"/>
  <c r="BH718"/>
  <c r="BG718"/>
  <c r="BF718"/>
  <c r="T718"/>
  <c r="R718"/>
  <c r="P718"/>
  <c r="BI716"/>
  <c r="BH716"/>
  <c r="BG716"/>
  <c r="BF716"/>
  <c r="T716"/>
  <c r="R716"/>
  <c r="P716"/>
  <c r="BI706"/>
  <c r="BH706"/>
  <c r="BG706"/>
  <c r="BF706"/>
  <c r="T706"/>
  <c r="R706"/>
  <c r="P706"/>
  <c r="BI698"/>
  <c r="BH698"/>
  <c r="BG698"/>
  <c r="BF698"/>
  <c r="T698"/>
  <c r="R698"/>
  <c r="P698"/>
  <c r="BI696"/>
  <c r="BH696"/>
  <c r="BG696"/>
  <c r="BF696"/>
  <c r="T696"/>
  <c r="R696"/>
  <c r="P696"/>
  <c r="BI686"/>
  <c r="BH686"/>
  <c r="BG686"/>
  <c r="BF686"/>
  <c r="T686"/>
  <c r="R686"/>
  <c r="P686"/>
  <c r="BI683"/>
  <c r="BH683"/>
  <c r="BG683"/>
  <c r="BF683"/>
  <c r="T683"/>
  <c r="T682"/>
  <c r="R683"/>
  <c r="R682"/>
  <c r="P683"/>
  <c r="P682"/>
  <c r="BI680"/>
  <c r="BH680"/>
  <c r="BG680"/>
  <c r="BF680"/>
  <c r="T680"/>
  <c r="R680"/>
  <c r="P680"/>
  <c r="BI676"/>
  <c r="BH676"/>
  <c r="BG676"/>
  <c r="BF676"/>
  <c r="T676"/>
  <c r="R676"/>
  <c r="P676"/>
  <c r="BI675"/>
  <c r="BH675"/>
  <c r="BG675"/>
  <c r="BF675"/>
  <c r="T675"/>
  <c r="R675"/>
  <c r="P675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0"/>
  <c r="BH650"/>
  <c r="BG650"/>
  <c r="BF650"/>
  <c r="T650"/>
  <c r="R650"/>
  <c r="P650"/>
  <c r="BI645"/>
  <c r="BH645"/>
  <c r="BG645"/>
  <c r="BF645"/>
  <c r="T645"/>
  <c r="R645"/>
  <c r="P645"/>
  <c r="BI644"/>
  <c r="BH644"/>
  <c r="BG644"/>
  <c r="BF644"/>
  <c r="T644"/>
  <c r="R644"/>
  <c r="P644"/>
  <c r="BI640"/>
  <c r="BH640"/>
  <c r="BG640"/>
  <c r="BF640"/>
  <c r="T640"/>
  <c r="R640"/>
  <c r="P640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18"/>
  <c r="BH618"/>
  <c r="BG618"/>
  <c r="BF618"/>
  <c r="T618"/>
  <c r="R618"/>
  <c r="P618"/>
  <c r="BI597"/>
  <c r="BH597"/>
  <c r="BG597"/>
  <c r="BF597"/>
  <c r="T597"/>
  <c r="R597"/>
  <c r="P597"/>
  <c r="BI589"/>
  <c r="BH589"/>
  <c r="BG589"/>
  <c r="BF589"/>
  <c r="T589"/>
  <c r="R589"/>
  <c r="P589"/>
  <c r="BI580"/>
  <c r="BH580"/>
  <c r="BG580"/>
  <c r="BF580"/>
  <c r="T580"/>
  <c r="R580"/>
  <c r="P580"/>
  <c r="BI579"/>
  <c r="BH579"/>
  <c r="BG579"/>
  <c r="BF579"/>
  <c r="T579"/>
  <c r="R579"/>
  <c r="P579"/>
  <c r="BI577"/>
  <c r="BH577"/>
  <c r="BG577"/>
  <c r="BF577"/>
  <c r="T577"/>
  <c r="R577"/>
  <c r="P577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4"/>
  <c r="BH554"/>
  <c r="BG554"/>
  <c r="BF554"/>
  <c r="T554"/>
  <c r="R554"/>
  <c r="P554"/>
  <c r="BI552"/>
  <c r="BH552"/>
  <c r="BG552"/>
  <c r="BF552"/>
  <c r="T552"/>
  <c r="R552"/>
  <c r="P552"/>
  <c r="BI548"/>
  <c r="BH548"/>
  <c r="BG548"/>
  <c r="BF548"/>
  <c r="T548"/>
  <c r="R548"/>
  <c r="P548"/>
  <c r="BI525"/>
  <c r="BH525"/>
  <c r="BG525"/>
  <c r="BF525"/>
  <c r="T525"/>
  <c r="R525"/>
  <c r="P525"/>
  <c r="BI511"/>
  <c r="BH511"/>
  <c r="BG511"/>
  <c r="BF511"/>
  <c r="T511"/>
  <c r="R511"/>
  <c r="P511"/>
  <c r="BI504"/>
  <c r="BH504"/>
  <c r="BG504"/>
  <c r="BF504"/>
  <c r="T504"/>
  <c r="R504"/>
  <c r="P504"/>
  <c r="BI499"/>
  <c r="BH499"/>
  <c r="BG499"/>
  <c r="BF499"/>
  <c r="T499"/>
  <c r="R499"/>
  <c r="P499"/>
  <c r="BI490"/>
  <c r="BH490"/>
  <c r="BG490"/>
  <c r="BF490"/>
  <c r="T490"/>
  <c r="R490"/>
  <c r="P490"/>
  <c r="BI477"/>
  <c r="BH477"/>
  <c r="BG477"/>
  <c r="BF477"/>
  <c r="T477"/>
  <c r="R477"/>
  <c r="P477"/>
  <c r="BI443"/>
  <c r="BH443"/>
  <c r="BG443"/>
  <c r="BF443"/>
  <c r="T443"/>
  <c r="R443"/>
  <c r="P443"/>
  <c r="BI438"/>
  <c r="BH438"/>
  <c r="BG438"/>
  <c r="BF438"/>
  <c r="T438"/>
  <c r="R438"/>
  <c r="P438"/>
  <c r="BI432"/>
  <c r="BH432"/>
  <c r="BG432"/>
  <c r="BF432"/>
  <c r="T432"/>
  <c r="R432"/>
  <c r="P432"/>
  <c r="BI422"/>
  <c r="BH422"/>
  <c r="BG422"/>
  <c r="BF422"/>
  <c r="T422"/>
  <c r="R422"/>
  <c r="P422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399"/>
  <c r="BH399"/>
  <c r="BG399"/>
  <c r="BF399"/>
  <c r="T399"/>
  <c r="R399"/>
  <c r="P399"/>
  <c r="BI398"/>
  <c r="BH398"/>
  <c r="BG398"/>
  <c r="BF398"/>
  <c r="T398"/>
  <c r="R398"/>
  <c r="P398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4"/>
  <c r="BH374"/>
  <c r="BG374"/>
  <c r="BF374"/>
  <c r="T374"/>
  <c r="R374"/>
  <c r="P374"/>
  <c r="BI373"/>
  <c r="BH373"/>
  <c r="BG373"/>
  <c r="BF373"/>
  <c r="T373"/>
  <c r="R373"/>
  <c r="P373"/>
  <c r="BI366"/>
  <c r="BH366"/>
  <c r="BG366"/>
  <c r="BF366"/>
  <c r="T366"/>
  <c r="R366"/>
  <c r="P366"/>
  <c r="BI351"/>
  <c r="BH351"/>
  <c r="BG351"/>
  <c r="BF351"/>
  <c r="T351"/>
  <c r="R351"/>
  <c r="P351"/>
  <c r="BI330"/>
  <c r="BH330"/>
  <c r="BG330"/>
  <c r="BF330"/>
  <c r="T330"/>
  <c r="R330"/>
  <c r="P330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299"/>
  <c r="BH299"/>
  <c r="BG299"/>
  <c r="BF299"/>
  <c r="T299"/>
  <c r="R299"/>
  <c r="P299"/>
  <c r="BI298"/>
  <c r="BH298"/>
  <c r="BG298"/>
  <c r="BF298"/>
  <c r="T298"/>
  <c r="R298"/>
  <c r="P298"/>
  <c r="BI281"/>
  <c r="BH281"/>
  <c r="BG281"/>
  <c r="BF281"/>
  <c r="T281"/>
  <c r="R281"/>
  <c r="P281"/>
  <c r="BI280"/>
  <c r="BH280"/>
  <c r="BG280"/>
  <c r="BF280"/>
  <c r="T280"/>
  <c r="R280"/>
  <c r="P280"/>
  <c r="BI263"/>
  <c r="BH263"/>
  <c r="BG263"/>
  <c r="BF263"/>
  <c r="T263"/>
  <c r="R263"/>
  <c r="P263"/>
  <c r="BI244"/>
  <c r="BH244"/>
  <c r="BG244"/>
  <c r="BF244"/>
  <c r="T244"/>
  <c r="R244"/>
  <c r="P244"/>
  <c r="BI241"/>
  <c r="BH241"/>
  <c r="BG241"/>
  <c r="BF241"/>
  <c r="T241"/>
  <c r="R241"/>
  <c r="P241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J144"/>
  <c r="J143"/>
  <c r="F143"/>
  <c r="F141"/>
  <c r="E139"/>
  <c r="BI126"/>
  <c r="BH126"/>
  <c r="BG126"/>
  <c r="BF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2"/>
  <c r="J91"/>
  <c r="F91"/>
  <c r="F89"/>
  <c r="E87"/>
  <c r="J18"/>
  <c r="E18"/>
  <c r="F144"/>
  <c r="J17"/>
  <c r="J12"/>
  <c r="J141"/>
  <c r="E7"/>
  <c r="E85"/>
  <c i="7" r="J39"/>
  <c r="J38"/>
  <c i="1" r="AY100"/>
  <c i="7" r="J37"/>
  <c i="1" r="AX100"/>
  <c i="7"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T313"/>
  <c r="R314"/>
  <c r="R313"/>
  <c r="P314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J137"/>
  <c r="J136"/>
  <c r="F136"/>
  <c r="F134"/>
  <c r="E132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J92"/>
  <c r="J91"/>
  <c r="F91"/>
  <c r="F89"/>
  <c r="E87"/>
  <c r="J18"/>
  <c r="E18"/>
  <c r="F92"/>
  <c r="J17"/>
  <c r="J12"/>
  <c r="J134"/>
  <c r="E7"/>
  <c r="E130"/>
  <c i="6" r="J39"/>
  <c r="J38"/>
  <c i="1" r="AY99"/>
  <c i="6" r="J37"/>
  <c i="1" r="AX99"/>
  <c i="6" r="BI208"/>
  <c r="BH208"/>
  <c r="BG208"/>
  <c r="BF208"/>
  <c r="T208"/>
  <c r="T207"/>
  <c r="R208"/>
  <c r="R207"/>
  <c r="P208"/>
  <c r="P207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133"/>
  <c r="J17"/>
  <c r="J12"/>
  <c r="J89"/>
  <c r="E7"/>
  <c r="E85"/>
  <c i="5" r="J39"/>
  <c r="J38"/>
  <c i="1" r="AY98"/>
  <c i="5" r="J37"/>
  <c i="1" r="AX98"/>
  <c i="5" r="BI267"/>
  <c r="BH267"/>
  <c r="BG267"/>
  <c r="BF267"/>
  <c r="T267"/>
  <c r="T266"/>
  <c r="R267"/>
  <c r="R266"/>
  <c r="P267"/>
  <c r="P266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6"/>
  <c r="BH256"/>
  <c r="BG256"/>
  <c r="BF256"/>
  <c r="T256"/>
  <c r="R256"/>
  <c r="P256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0"/>
  <c r="BH240"/>
  <c r="BG240"/>
  <c r="BF240"/>
  <c r="T240"/>
  <c r="T239"/>
  <c r="R240"/>
  <c r="R239"/>
  <c r="P240"/>
  <c r="P239"/>
  <c r="BI233"/>
  <c r="BH233"/>
  <c r="BG233"/>
  <c r="BF233"/>
  <c r="T233"/>
  <c r="T232"/>
  <c r="R233"/>
  <c r="R232"/>
  <c r="P233"/>
  <c r="P232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J91"/>
  <c r="F91"/>
  <c r="F89"/>
  <c r="E87"/>
  <c r="J18"/>
  <c r="E18"/>
  <c r="F92"/>
  <c r="J17"/>
  <c r="J12"/>
  <c r="J132"/>
  <c r="E7"/>
  <c r="E128"/>
  <c i="4" r="J39"/>
  <c r="J38"/>
  <c i="1" r="AY97"/>
  <c i="4" r="J37"/>
  <c i="1" r="AX97"/>
  <c i="4"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6"/>
  <c r="BH366"/>
  <c r="BG366"/>
  <c r="BF366"/>
  <c r="T366"/>
  <c r="T365"/>
  <c r="R366"/>
  <c r="R365"/>
  <c r="P366"/>
  <c r="P365"/>
  <c r="BI361"/>
  <c r="BH361"/>
  <c r="BG361"/>
  <c r="BF361"/>
  <c r="T361"/>
  <c r="R361"/>
  <c r="P361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19"/>
  <c r="BH319"/>
  <c r="BG319"/>
  <c r="BF319"/>
  <c r="T319"/>
  <c r="R319"/>
  <c r="P319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T301"/>
  <c r="R302"/>
  <c r="R301"/>
  <c r="P302"/>
  <c r="P301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7"/>
  <c r="BH277"/>
  <c r="BG277"/>
  <c r="BF277"/>
  <c r="T277"/>
  <c r="R277"/>
  <c r="P277"/>
  <c r="BI270"/>
  <c r="BH270"/>
  <c r="BG270"/>
  <c r="BF270"/>
  <c r="T270"/>
  <c r="R270"/>
  <c r="P270"/>
  <c r="BI269"/>
  <c r="BH269"/>
  <c r="BG269"/>
  <c r="BF269"/>
  <c r="T269"/>
  <c r="R269"/>
  <c r="P269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27"/>
  <c r="BH227"/>
  <c r="BG227"/>
  <c r="BF227"/>
  <c r="T227"/>
  <c r="R227"/>
  <c r="P227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06"/>
  <c r="BH206"/>
  <c r="BG206"/>
  <c r="BF206"/>
  <c r="T206"/>
  <c r="R206"/>
  <c r="P206"/>
  <c r="BI204"/>
  <c r="BH204"/>
  <c r="BG204"/>
  <c r="BF204"/>
  <c r="T204"/>
  <c r="R204"/>
  <c r="P204"/>
  <c r="BI197"/>
  <c r="BH197"/>
  <c r="BG197"/>
  <c r="BF197"/>
  <c r="T197"/>
  <c r="R197"/>
  <c r="P197"/>
  <c r="BI192"/>
  <c r="BH192"/>
  <c r="BG192"/>
  <c r="BF192"/>
  <c r="T192"/>
  <c r="R192"/>
  <c r="P192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92"/>
  <c r="J17"/>
  <c r="J12"/>
  <c r="J130"/>
  <c r="E7"/>
  <c r="E126"/>
  <c i="3" r="J39"/>
  <c r="J38"/>
  <c i="1" r="AY96"/>
  <c i="3" r="J37"/>
  <c i="1" r="AX96"/>
  <c i="3"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92"/>
  <c r="J17"/>
  <c r="J12"/>
  <c r="J125"/>
  <c r="E7"/>
  <c r="E85"/>
  <c i="2" r="J39"/>
  <c r="J38"/>
  <c i="1" r="AY95"/>
  <c i="2" r="J37"/>
  <c i="1" r="AX95"/>
  <c i="2"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14"/>
  <c r="BH214"/>
  <c r="BG214"/>
  <c r="BF214"/>
  <c r="T214"/>
  <c r="R214"/>
  <c r="P214"/>
  <c r="BI209"/>
  <c r="BH209"/>
  <c r="BG209"/>
  <c r="BF209"/>
  <c r="T209"/>
  <c r="R209"/>
  <c r="P209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92"/>
  <c r="J17"/>
  <c r="J12"/>
  <c r="J129"/>
  <c r="E7"/>
  <c r="E125"/>
  <c i="1" r="L90"/>
  <c r="AM90"/>
  <c r="AM89"/>
  <c r="L89"/>
  <c r="AM87"/>
  <c r="L87"/>
  <c r="L85"/>
  <c r="L84"/>
  <c i="14" r="J154"/>
  <c r="BK149"/>
  <c r="J147"/>
  <c r="J146"/>
  <c r="BK144"/>
  <c r="J142"/>
  <c r="BK138"/>
  <c i="12" r="J141"/>
  <c r="BK135"/>
  <c r="J134"/>
  <c r="BK132"/>
  <c i="11" r="BK417"/>
  <c r="J415"/>
  <c r="J409"/>
  <c r="J402"/>
  <c r="J401"/>
  <c r="BK400"/>
  <c r="BK398"/>
  <c r="BK397"/>
  <c r="BK396"/>
  <c r="BK390"/>
  <c r="BK389"/>
  <c r="J387"/>
  <c r="J382"/>
  <c r="J378"/>
  <c r="J374"/>
  <c r="J373"/>
  <c r="J372"/>
  <c r="J370"/>
  <c r="BK366"/>
  <c r="J364"/>
  <c r="BK362"/>
  <c r="BK355"/>
  <c r="J350"/>
  <c r="J344"/>
  <c r="J339"/>
  <c r="BK334"/>
  <c r="BK331"/>
  <c r="BK323"/>
  <c r="BK316"/>
  <c r="BK314"/>
  <c r="BK313"/>
  <c r="J311"/>
  <c r="BK304"/>
  <c r="J300"/>
  <c r="BK294"/>
  <c r="J293"/>
  <c r="J280"/>
  <c r="J272"/>
  <c r="BK270"/>
  <c r="BK268"/>
  <c r="J267"/>
  <c r="J266"/>
  <c r="J265"/>
  <c r="BK263"/>
  <c r="BK257"/>
  <c r="BK251"/>
  <c r="J238"/>
  <c r="J236"/>
  <c r="BK235"/>
  <c r="J234"/>
  <c r="BK232"/>
  <c r="J231"/>
  <c r="BK228"/>
  <c r="J224"/>
  <c r="BK223"/>
  <c r="BK222"/>
  <c r="J221"/>
  <c r="J198"/>
  <c r="J196"/>
  <c r="J194"/>
  <c r="J192"/>
  <c r="BK190"/>
  <c r="J189"/>
  <c r="J188"/>
  <c r="J186"/>
  <c r="J184"/>
  <c r="BK172"/>
  <c r="J156"/>
  <c r="J155"/>
  <c i="10" r="BK587"/>
  <c r="BK557"/>
  <c r="J551"/>
  <c r="BK540"/>
  <c r="BK538"/>
  <c r="BK536"/>
  <c r="BK535"/>
  <c r="BK512"/>
  <c r="J508"/>
  <c r="BK501"/>
  <c r="J499"/>
  <c r="BK497"/>
  <c r="J494"/>
  <c r="BK489"/>
  <c r="J484"/>
  <c r="BK480"/>
  <c r="J478"/>
  <c r="J474"/>
  <c r="J473"/>
  <c r="BK470"/>
  <c r="BK459"/>
  <c r="BK457"/>
  <c r="BK455"/>
  <c r="BK446"/>
  <c r="J439"/>
  <c r="J435"/>
  <c r="BK431"/>
  <c r="BK427"/>
  <c r="J421"/>
  <c r="J417"/>
  <c r="J388"/>
  <c r="J381"/>
  <c r="J376"/>
  <c r="J372"/>
  <c r="BK370"/>
  <c r="J368"/>
  <c r="J366"/>
  <c r="J327"/>
  <c r="J323"/>
  <c r="BK320"/>
  <c r="BK313"/>
  <c r="J303"/>
  <c r="J301"/>
  <c r="J294"/>
  <c r="J276"/>
  <c r="J271"/>
  <c r="BK270"/>
  <c r="BK266"/>
  <c r="J264"/>
  <c r="BK260"/>
  <c r="BK252"/>
  <c r="J232"/>
  <c r="J215"/>
  <c r="BK207"/>
  <c r="BK193"/>
  <c r="J182"/>
  <c r="BK181"/>
  <c r="BK180"/>
  <c r="BK173"/>
  <c r="J172"/>
  <c r="J171"/>
  <c r="J163"/>
  <c r="J160"/>
  <c r="J155"/>
  <c r="BK153"/>
  <c r="J152"/>
  <c r="J146"/>
  <c i="9" r="J700"/>
  <c r="J699"/>
  <c r="J683"/>
  <c r="BK666"/>
  <c r="BK665"/>
  <c r="J662"/>
  <c r="J651"/>
  <c r="BK649"/>
  <c r="J646"/>
  <c r="BK643"/>
  <c r="J636"/>
  <c r="BK631"/>
  <c r="J616"/>
  <c r="J614"/>
  <c r="J612"/>
  <c r="J610"/>
  <c r="J608"/>
  <c r="BK605"/>
  <c r="J589"/>
  <c r="BK574"/>
  <c r="J562"/>
  <c r="BK553"/>
  <c r="J546"/>
  <c r="J539"/>
  <c r="BK533"/>
  <c r="J531"/>
  <c r="BK526"/>
  <c r="BK525"/>
  <c r="BK524"/>
  <c r="BK521"/>
  <c r="J517"/>
  <c r="J516"/>
  <c r="J512"/>
  <c r="J501"/>
  <c r="BK498"/>
  <c r="J496"/>
  <c r="J494"/>
  <c r="BK493"/>
  <c r="J492"/>
  <c r="J491"/>
  <c r="J490"/>
  <c r="BK489"/>
  <c r="BK488"/>
  <c r="J487"/>
  <c r="BK483"/>
  <c r="BK481"/>
  <c r="J476"/>
  <c r="J472"/>
  <c r="J471"/>
  <c r="BK463"/>
  <c r="BK461"/>
  <c r="BK457"/>
  <c r="J453"/>
  <c r="J449"/>
  <c r="J444"/>
  <c r="BK442"/>
  <c r="BK440"/>
  <c r="J439"/>
  <c r="BK434"/>
  <c r="J430"/>
  <c r="J408"/>
  <c r="J404"/>
  <c r="J394"/>
  <c r="J392"/>
  <c r="J390"/>
  <c r="BK378"/>
  <c r="BK374"/>
  <c r="BK315"/>
  <c r="BK306"/>
  <c r="BK283"/>
  <c r="J279"/>
  <c r="J275"/>
  <c r="BK266"/>
  <c r="BK261"/>
  <c r="BK253"/>
  <c r="J252"/>
  <c r="BK206"/>
  <c r="BK204"/>
  <c r="J173"/>
  <c r="J172"/>
  <c r="BK168"/>
  <c r="BK163"/>
  <c r="J159"/>
  <c r="J158"/>
  <c r="J146"/>
  <c i="8" r="J1253"/>
  <c r="BK1245"/>
  <c r="BK1239"/>
  <c r="BK1237"/>
  <c r="J1235"/>
  <c r="BK1206"/>
  <c r="J1205"/>
  <c r="BK1182"/>
  <c r="J1181"/>
  <c r="J1177"/>
  <c r="J1174"/>
  <c r="BK1169"/>
  <c r="J1164"/>
  <c r="BK1161"/>
  <c r="J1158"/>
  <c r="J1155"/>
  <c r="J1150"/>
  <c r="BK1147"/>
  <c r="BK1146"/>
  <c r="BK1142"/>
  <c r="BK1137"/>
  <c r="J1131"/>
  <c r="BK1108"/>
  <c r="J1093"/>
  <c r="BK1073"/>
  <c r="BK1068"/>
  <c r="BK1063"/>
  <c r="BK1058"/>
  <c r="BK990"/>
  <c r="J963"/>
  <c r="J962"/>
  <c r="J953"/>
  <c r="BK946"/>
  <c r="BK938"/>
  <c r="J937"/>
  <c r="BK912"/>
  <c r="BK910"/>
  <c r="J909"/>
  <c r="BK908"/>
  <c r="J906"/>
  <c r="BK905"/>
  <c r="J881"/>
  <c r="J867"/>
  <c r="J866"/>
  <c r="J865"/>
  <c r="J864"/>
  <c r="BK862"/>
  <c r="J861"/>
  <c r="J859"/>
  <c r="J857"/>
  <c r="BK855"/>
  <c r="J854"/>
  <c r="J853"/>
  <c r="BK852"/>
  <c r="J851"/>
  <c r="BK849"/>
  <c r="J847"/>
  <c r="BK836"/>
  <c r="J833"/>
  <c r="J831"/>
  <c r="J830"/>
  <c r="BK826"/>
  <c r="BK824"/>
  <c r="BK822"/>
  <c r="J820"/>
  <c r="BK816"/>
  <c r="J814"/>
  <c r="J808"/>
  <c r="J803"/>
  <c r="BK798"/>
  <c r="J785"/>
  <c r="BK783"/>
  <c r="J776"/>
  <c r="BK772"/>
  <c r="BK766"/>
  <c r="BK761"/>
  <c r="J751"/>
  <c r="BK749"/>
  <c r="BK716"/>
  <c r="BK706"/>
  <c r="BK686"/>
  <c r="BK680"/>
  <c r="BK676"/>
  <c r="BK675"/>
  <c r="J662"/>
  <c r="J657"/>
  <c r="BK656"/>
  <c r="J645"/>
  <c r="BK629"/>
  <c r="BK628"/>
  <c r="BK627"/>
  <c r="J625"/>
  <c r="BK624"/>
  <c r="J597"/>
  <c r="BK580"/>
  <c r="J579"/>
  <c r="BK564"/>
  <c r="J554"/>
  <c r="J499"/>
  <c r="J490"/>
  <c r="J477"/>
  <c r="J443"/>
  <c r="BK438"/>
  <c r="J410"/>
  <c r="J409"/>
  <c r="J391"/>
  <c r="BK387"/>
  <c r="J374"/>
  <c r="BK373"/>
  <c r="BK351"/>
  <c r="J330"/>
  <c r="J321"/>
  <c r="BK312"/>
  <c r="J307"/>
  <c r="J299"/>
  <c r="BK298"/>
  <c r="J281"/>
  <c r="J224"/>
  <c r="J218"/>
  <c r="BK203"/>
  <c r="J199"/>
  <c r="BK194"/>
  <c r="BK178"/>
  <c r="BK150"/>
  <c i="7" r="J336"/>
  <c r="J323"/>
  <c r="BK319"/>
  <c r="J310"/>
  <c r="BK294"/>
  <c r="J290"/>
  <c r="J288"/>
  <c r="J281"/>
  <c r="BK273"/>
  <c r="BK271"/>
  <c r="BK269"/>
  <c r="J268"/>
  <c r="BK265"/>
  <c r="BK264"/>
  <c r="BK261"/>
  <c r="BK260"/>
  <c r="BK259"/>
  <c r="BK257"/>
  <c r="BK255"/>
  <c r="BK253"/>
  <c r="J251"/>
  <c r="J249"/>
  <c r="BK247"/>
  <c r="J237"/>
  <c r="J235"/>
  <c r="BK228"/>
  <c r="J224"/>
  <c r="BK219"/>
  <c r="J216"/>
  <c r="J212"/>
  <c r="BK203"/>
  <c r="J189"/>
  <c r="BK187"/>
  <c r="BK185"/>
  <c r="J184"/>
  <c r="BK182"/>
  <c r="BK174"/>
  <c r="BK173"/>
  <c r="J169"/>
  <c r="J164"/>
  <c r="BK160"/>
  <c r="J158"/>
  <c r="BK153"/>
  <c i="6" r="BK208"/>
  <c r="J185"/>
  <c r="BK178"/>
  <c r="BK176"/>
  <c r="BK172"/>
  <c r="BK168"/>
  <c r="BK167"/>
  <c r="J166"/>
  <c r="BK160"/>
  <c r="J159"/>
  <c r="J149"/>
  <c r="BK147"/>
  <c r="BK141"/>
  <c i="5" r="BK267"/>
  <c r="BK262"/>
  <c r="J260"/>
  <c r="BK256"/>
  <c r="J248"/>
  <c r="BK245"/>
  <c r="J240"/>
  <c r="BK233"/>
  <c r="BK225"/>
  <c r="J223"/>
  <c r="BK222"/>
  <c r="J220"/>
  <c r="J218"/>
  <c r="J205"/>
  <c r="J204"/>
  <c r="J181"/>
  <c r="BK177"/>
  <c r="BK170"/>
  <c r="J153"/>
  <c r="J143"/>
  <c i="4" r="J391"/>
  <c r="J379"/>
  <c r="J377"/>
  <c r="BK352"/>
  <c r="BK314"/>
  <c r="BK313"/>
  <c r="BK309"/>
  <c r="BK307"/>
  <c r="BK306"/>
  <c r="J302"/>
  <c r="BK299"/>
  <c r="J295"/>
  <c r="J290"/>
  <c r="J284"/>
  <c r="J277"/>
  <c r="J270"/>
  <c r="BK245"/>
  <c r="J233"/>
  <c r="J227"/>
  <c r="BK219"/>
  <c r="J217"/>
  <c r="BK215"/>
  <c r="BK214"/>
  <c r="J206"/>
  <c r="J192"/>
  <c r="J181"/>
  <c r="BK168"/>
  <c r="J163"/>
  <c r="J155"/>
  <c r="J149"/>
  <c r="J148"/>
  <c r="J143"/>
  <c r="J141"/>
  <c r="BK139"/>
  <c i="3" r="BK175"/>
  <c r="J164"/>
  <c r="J160"/>
  <c r="J154"/>
  <c r="BK146"/>
  <c r="J144"/>
  <c r="J138"/>
  <c r="J134"/>
  <c i="2" r="BK245"/>
  <c r="J235"/>
  <c r="J228"/>
  <c r="J226"/>
  <c r="BK224"/>
  <c r="BK214"/>
  <c r="J196"/>
  <c r="J188"/>
  <c r="BK185"/>
  <c r="J182"/>
  <c r="BK158"/>
  <c r="BK148"/>
  <c r="BK146"/>
  <c r="J142"/>
  <c r="BK138"/>
  <c i="1" r="AS94"/>
  <c i="14" r="BK139"/>
  <c i="13" r="BK131"/>
  <c i="12" r="BK140"/>
  <c r="BK139"/>
  <c r="BK138"/>
  <c r="BK137"/>
  <c r="BK134"/>
  <c r="J133"/>
  <c i="11" r="J423"/>
  <c r="J422"/>
  <c r="J421"/>
  <c r="J419"/>
  <c r="J417"/>
  <c i="10" r="J577"/>
  <c r="BK568"/>
  <c r="BK556"/>
  <c r="BK555"/>
  <c r="BK553"/>
  <c r="J546"/>
  <c r="J538"/>
  <c r="J536"/>
  <c r="BK534"/>
  <c r="BK530"/>
  <c r="BK526"/>
  <c r="J522"/>
  <c r="J520"/>
  <c r="BK518"/>
  <c r="BK517"/>
  <c r="BK516"/>
  <c r="J511"/>
  <c r="BK509"/>
  <c r="BK508"/>
  <c r="BK498"/>
  <c r="J497"/>
  <c r="BK496"/>
  <c r="J495"/>
  <c r="BK492"/>
  <c r="BK491"/>
  <c r="BK484"/>
  <c r="J480"/>
  <c r="BK473"/>
  <c r="J468"/>
  <c r="J466"/>
  <c r="J459"/>
  <c r="J457"/>
  <c r="J455"/>
  <c r="BK453"/>
  <c r="BK444"/>
  <c r="BK433"/>
  <c r="BK425"/>
  <c r="BK423"/>
  <c r="BK421"/>
  <c r="BK413"/>
  <c r="BK411"/>
  <c r="BK409"/>
  <c r="J408"/>
  <c r="BK399"/>
  <c r="J395"/>
  <c r="BK385"/>
  <c r="BK381"/>
  <c r="BK374"/>
  <c r="BK357"/>
  <c r="BK355"/>
  <c r="J351"/>
  <c r="BK345"/>
  <c r="BK323"/>
  <c r="J320"/>
  <c r="J317"/>
  <c r="BK312"/>
  <c r="BK307"/>
  <c r="BK303"/>
  <c r="BK301"/>
  <c r="BK300"/>
  <c r="BK295"/>
  <c r="BK294"/>
  <c r="BK293"/>
  <c r="J292"/>
  <c r="BK284"/>
  <c r="BK280"/>
  <c r="BK276"/>
  <c r="BK271"/>
  <c r="J270"/>
  <c r="J252"/>
  <c r="J150"/>
  <c i="9" r="BK658"/>
  <c r="BK656"/>
  <c r="J641"/>
  <c r="BK639"/>
  <c r="BK636"/>
  <c r="J624"/>
  <c r="BK516"/>
  <c r="J510"/>
  <c r="J508"/>
  <c r="J505"/>
  <c r="J503"/>
  <c r="J499"/>
  <c r="J498"/>
  <c r="BK497"/>
  <c r="BK494"/>
  <c r="BK490"/>
  <c r="J489"/>
  <c r="BK487"/>
  <c r="J483"/>
  <c r="BK472"/>
  <c r="BK466"/>
  <c r="J459"/>
  <c r="BK453"/>
  <c r="BK449"/>
  <c r="BK447"/>
  <c r="J445"/>
  <c r="BK444"/>
  <c r="J429"/>
  <c r="J425"/>
  <c r="J421"/>
  <c r="BK418"/>
  <c r="BK416"/>
  <c r="BK411"/>
  <c r="BK388"/>
  <c r="J383"/>
  <c r="BK376"/>
  <c r="J375"/>
  <c r="BK359"/>
  <c r="J353"/>
  <c r="BK351"/>
  <c r="BK347"/>
  <c r="BK343"/>
  <c r="J313"/>
  <c r="BK284"/>
  <c r="J283"/>
  <c r="BK273"/>
  <c r="BK271"/>
  <c r="BK270"/>
  <c r="BK262"/>
  <c r="BK252"/>
  <c r="J237"/>
  <c r="BK221"/>
  <c r="BK203"/>
  <c r="J198"/>
  <c r="J197"/>
  <c r="J196"/>
  <c r="BK187"/>
  <c r="BK184"/>
  <c r="BK175"/>
  <c r="J168"/>
  <c r="J163"/>
  <c r="BK156"/>
  <c r="J156"/>
  <c r="BK154"/>
  <c r="J154"/>
  <c r="BK152"/>
  <c r="J152"/>
  <c r="BK146"/>
  <c i="8" r="J1241"/>
  <c r="BK1184"/>
  <c r="J1176"/>
  <c r="J1175"/>
  <c r="BK1174"/>
  <c r="J1171"/>
  <c r="J1169"/>
  <c r="BK1158"/>
  <c r="J1137"/>
  <c r="BK1131"/>
  <c r="J1109"/>
  <c r="J1108"/>
  <c r="J1106"/>
  <c r="J1097"/>
  <c r="BK1095"/>
  <c r="J1075"/>
  <c r="BK1056"/>
  <c r="BK1054"/>
  <c r="J966"/>
  <c r="J964"/>
  <c r="BK954"/>
  <c r="BK953"/>
  <c r="BK948"/>
  <c r="J932"/>
  <c r="BK924"/>
  <c r="BK923"/>
  <c r="BK914"/>
  <c r="J910"/>
  <c r="J907"/>
  <c r="J904"/>
  <c r="BK902"/>
  <c r="J900"/>
  <c r="BK899"/>
  <c r="BK898"/>
  <c r="J897"/>
  <c r="BK896"/>
  <c r="J862"/>
  <c r="BK861"/>
  <c r="J858"/>
  <c r="J846"/>
  <c r="BK845"/>
  <c r="J844"/>
  <c r="J841"/>
  <c r="BK840"/>
  <c r="J834"/>
  <c r="BK830"/>
  <c r="J826"/>
  <c r="J822"/>
  <c r="J818"/>
  <c r="J816"/>
  <c r="BK814"/>
  <c r="BK808"/>
  <c r="J806"/>
  <c r="J805"/>
  <c r="BK802"/>
  <c r="J800"/>
  <c r="BK796"/>
  <c r="BK792"/>
  <c r="BK790"/>
  <c r="J788"/>
  <c r="J786"/>
  <c r="BK785"/>
  <c r="J783"/>
  <c r="J782"/>
  <c r="BK779"/>
  <c r="BK777"/>
  <c r="BK776"/>
  <c r="BK774"/>
  <c r="J772"/>
  <c r="J766"/>
  <c r="J761"/>
  <c r="BK745"/>
  <c r="BK736"/>
  <c r="J735"/>
  <c r="J698"/>
  <c r="J680"/>
  <c r="J676"/>
  <c r="BK670"/>
  <c r="BK666"/>
  <c r="BK662"/>
  <c r="J658"/>
  <c r="BK644"/>
  <c r="J640"/>
  <c r="J630"/>
  <c r="J628"/>
  <c r="J626"/>
  <c r="BK579"/>
  <c r="BK577"/>
  <c r="J567"/>
  <c r="BK566"/>
  <c r="BK562"/>
  <c r="BK554"/>
  <c r="BK548"/>
  <c r="J525"/>
  <c r="BK511"/>
  <c r="BK504"/>
  <c r="BK499"/>
  <c r="J432"/>
  <c r="BK422"/>
  <c r="J412"/>
  <c r="BK410"/>
  <c r="BK409"/>
  <c r="BK408"/>
  <c r="J407"/>
  <c r="BK399"/>
  <c r="BK398"/>
  <c r="BK391"/>
  <c r="BK383"/>
  <c r="BK374"/>
  <c r="J366"/>
  <c r="J351"/>
  <c r="BK330"/>
  <c r="BK322"/>
  <c r="BK321"/>
  <c r="J317"/>
  <c r="J316"/>
  <c r="BK306"/>
  <c r="J298"/>
  <c r="BK281"/>
  <c r="J280"/>
  <c r="BK263"/>
  <c r="J244"/>
  <c r="BK241"/>
  <c r="BK222"/>
  <c r="BK218"/>
  <c r="J217"/>
  <c r="BK213"/>
  <c r="BK208"/>
  <c r="J205"/>
  <c r="BK201"/>
  <c r="BK199"/>
  <c r="J178"/>
  <c r="J176"/>
  <c r="BK169"/>
  <c r="J155"/>
  <c i="7" r="BK336"/>
  <c r="BK332"/>
  <c r="BK330"/>
  <c r="J329"/>
  <c r="J327"/>
  <c r="J319"/>
  <c r="J317"/>
  <c r="BK314"/>
  <c r="J312"/>
  <c r="BK308"/>
  <c r="BK306"/>
  <c r="BK302"/>
  <c r="J300"/>
  <c r="J294"/>
  <c r="BK290"/>
  <c r="BK285"/>
  <c r="BK281"/>
  <c r="BK278"/>
  <c r="BK276"/>
  <c r="J273"/>
  <c r="BK268"/>
  <c r="BK266"/>
  <c r="J259"/>
  <c r="J257"/>
  <c r="J247"/>
  <c r="J243"/>
  <c r="BK234"/>
  <c r="BK221"/>
  <c r="BK218"/>
  <c r="BK211"/>
  <c r="BK210"/>
  <c r="J203"/>
  <c r="BK194"/>
  <c r="J192"/>
  <c r="BK189"/>
  <c r="J185"/>
  <c r="J182"/>
  <c r="BK180"/>
  <c r="J176"/>
  <c r="BK158"/>
  <c r="J153"/>
  <c r="J147"/>
  <c r="BK143"/>
  <c i="6" r="BK205"/>
  <c r="J200"/>
  <c r="J199"/>
  <c r="J196"/>
  <c r="BK191"/>
  <c r="J190"/>
  <c r="BK182"/>
  <c r="BK179"/>
  <c r="J178"/>
  <c r="BK175"/>
  <c r="J173"/>
  <c r="J172"/>
  <c r="J167"/>
  <c r="J155"/>
  <c r="BK153"/>
  <c r="BK149"/>
  <c r="J147"/>
  <c r="BK143"/>
  <c r="BK139"/>
  <c i="5" r="J262"/>
  <c r="J256"/>
  <c r="BK248"/>
  <c r="J245"/>
  <c r="BK227"/>
  <c r="J225"/>
  <c r="J222"/>
  <c r="BK215"/>
  <c r="J211"/>
  <c r="J209"/>
  <c r="J207"/>
  <c r="BK205"/>
  <c r="BK202"/>
  <c r="BK201"/>
  <c r="BK200"/>
  <c r="BK187"/>
  <c r="BK176"/>
  <c r="BK172"/>
  <c r="J170"/>
  <c r="J168"/>
  <c r="J161"/>
  <c r="J157"/>
  <c r="BK153"/>
  <c r="J147"/>
  <c r="J141"/>
  <c i="4" r="BK387"/>
  <c r="BK377"/>
  <c r="J375"/>
  <c r="BK366"/>
  <c r="J352"/>
  <c r="J349"/>
  <c r="J334"/>
  <c r="BK332"/>
  <c r="J319"/>
  <c r="J314"/>
  <c r="BK311"/>
  <c r="J310"/>
  <c r="BK308"/>
  <c r="J305"/>
  <c r="BK295"/>
  <c r="BK283"/>
  <c r="BK277"/>
  <c r="J242"/>
  <c r="J240"/>
  <c r="BK233"/>
  <c r="BK227"/>
  <c r="J219"/>
  <c r="BK217"/>
  <c r="BK197"/>
  <c r="J184"/>
  <c r="BK181"/>
  <c r="J177"/>
  <c r="BK141"/>
  <c r="J139"/>
  <c i="3" r="J177"/>
  <c r="J174"/>
  <c r="BK172"/>
  <c r="J171"/>
  <c r="BK168"/>
  <c r="J166"/>
  <c r="BK164"/>
  <c r="J158"/>
  <c r="J152"/>
  <c r="J149"/>
  <c r="J146"/>
  <c r="BK142"/>
  <c r="J136"/>
  <c r="BK134"/>
  <c i="2" r="BK247"/>
  <c r="J239"/>
  <c r="BK209"/>
  <c r="J208"/>
  <c r="J200"/>
  <c r="BK192"/>
  <c r="BK188"/>
  <c r="BK186"/>
  <c r="J181"/>
  <c r="BK152"/>
  <c r="J148"/>
  <c r="BK144"/>
  <c r="BK142"/>
  <c i="15" r="J136"/>
  <c r="J135"/>
  <c r="J134"/>
  <c r="J132"/>
  <c i="14" r="BK154"/>
  <c r="J151"/>
  <c r="BK146"/>
  <c r="J144"/>
  <c r="J141"/>
  <c r="J139"/>
  <c r="J138"/>
  <c i="13" r="J131"/>
  <c i="12" r="J140"/>
  <c r="J139"/>
  <c r="J135"/>
  <c r="BK133"/>
  <c r="J132"/>
  <c i="11" r="BK423"/>
  <c r="BK422"/>
  <c r="BK421"/>
  <c r="BK419"/>
  <c r="BK415"/>
  <c r="BK409"/>
  <c r="BK407"/>
  <c r="J403"/>
  <c r="BK401"/>
  <c r="J399"/>
  <c r="J398"/>
  <c r="J397"/>
  <c r="J396"/>
  <c r="J392"/>
  <c r="J389"/>
  <c r="BK388"/>
  <c r="BK387"/>
  <c r="BK374"/>
  <c r="BK370"/>
  <c r="J366"/>
  <c r="J362"/>
  <c r="BK358"/>
  <c r="J355"/>
  <c r="BK339"/>
  <c r="BK335"/>
  <c r="J334"/>
  <c r="J332"/>
  <c r="BK326"/>
  <c r="J323"/>
  <c r="J318"/>
  <c r="J314"/>
  <c r="J313"/>
  <c r="BK311"/>
  <c r="J309"/>
  <c r="J304"/>
  <c r="BK300"/>
  <c r="J299"/>
  <c r="BK298"/>
  <c r="BK297"/>
  <c r="J296"/>
  <c r="BK293"/>
  <c r="BK287"/>
  <c r="BK286"/>
  <c r="J282"/>
  <c r="J278"/>
  <c r="BK272"/>
  <c r="BK271"/>
  <c r="J270"/>
  <c r="J269"/>
  <c r="J268"/>
  <c r="BK266"/>
  <c r="J264"/>
  <c r="BK262"/>
  <c r="J261"/>
  <c r="BK259"/>
  <c r="J248"/>
  <c r="BK239"/>
  <c r="BK236"/>
  <c r="J235"/>
  <c r="BK231"/>
  <c r="BK230"/>
  <c r="J228"/>
  <c r="J223"/>
  <c r="BK221"/>
  <c r="BK196"/>
  <c r="BK192"/>
  <c r="BK189"/>
  <c r="BK161"/>
  <c r="BK159"/>
  <c r="BK155"/>
  <c r="BK150"/>
  <c r="J145"/>
  <c r="J143"/>
  <c r="BK141"/>
  <c i="10" r="BK577"/>
  <c r="J568"/>
  <c r="J560"/>
  <c r="BK558"/>
  <c r="J555"/>
  <c r="J553"/>
  <c r="BK551"/>
  <c r="BK546"/>
  <c r="BK545"/>
  <c r="J540"/>
  <c r="J526"/>
  <c r="BK519"/>
  <c r="J518"/>
  <c r="J517"/>
  <c r="J516"/>
  <c r="J512"/>
  <c r="J496"/>
  <c r="BK495"/>
  <c r="BK494"/>
  <c r="BK493"/>
  <c r="J492"/>
  <c r="J491"/>
  <c r="J489"/>
  <c r="J488"/>
  <c r="BK479"/>
  <c r="BK474"/>
  <c r="BK461"/>
  <c r="J453"/>
  <c r="J451"/>
  <c r="BK448"/>
  <c r="BK439"/>
  <c r="BK435"/>
  <c r="J433"/>
  <c r="J431"/>
  <c r="J427"/>
  <c r="J423"/>
  <c r="J411"/>
  <c r="J409"/>
  <c r="BK408"/>
  <c r="BK406"/>
  <c r="J404"/>
  <c r="J401"/>
  <c r="BK391"/>
  <c r="BK388"/>
  <c r="J386"/>
  <c r="J385"/>
  <c r="BK379"/>
  <c r="BK378"/>
  <c r="J370"/>
  <c r="BK361"/>
  <c r="J357"/>
  <c r="J355"/>
  <c r="BK351"/>
  <c r="BK342"/>
  <c r="BK337"/>
  <c r="J337"/>
  <c r="J329"/>
  <c r="BK325"/>
  <c r="J313"/>
  <c r="J312"/>
  <c r="J307"/>
  <c r="J302"/>
  <c r="J300"/>
  <c r="BK299"/>
  <c r="BK298"/>
  <c r="BK297"/>
  <c r="BK296"/>
  <c r="J293"/>
  <c r="J284"/>
  <c r="J272"/>
  <c r="J266"/>
  <c r="J248"/>
  <c r="BK240"/>
  <c r="BK232"/>
  <c r="J224"/>
  <c r="J207"/>
  <c r="J198"/>
  <c r="J193"/>
  <c r="J181"/>
  <c r="BK178"/>
  <c r="J176"/>
  <c r="J174"/>
  <c r="BK172"/>
  <c r="BK167"/>
  <c r="BK155"/>
  <c r="BK148"/>
  <c i="9" r="BK699"/>
  <c r="J697"/>
  <c r="J682"/>
  <c r="J668"/>
  <c r="J666"/>
  <c r="J665"/>
  <c r="J664"/>
  <c r="J649"/>
  <c r="J643"/>
  <c r="BK641"/>
  <c r="J639"/>
  <c r="BK608"/>
  <c r="BK607"/>
  <c r="BK600"/>
  <c r="J593"/>
  <c r="J587"/>
  <c r="J581"/>
  <c r="J574"/>
  <c r="J573"/>
  <c r="J560"/>
  <c r="BK546"/>
  <c r="BK539"/>
  <c r="BK531"/>
  <c r="J527"/>
  <c r="J526"/>
  <c r="J525"/>
  <c r="J524"/>
  <c r="J521"/>
  <c r="BK512"/>
  <c r="BK507"/>
  <c r="BK505"/>
  <c r="BK503"/>
  <c r="BK501"/>
  <c r="J500"/>
  <c r="BK499"/>
  <c r="J497"/>
  <c r="BK496"/>
  <c r="BK495"/>
  <c r="J493"/>
  <c r="J470"/>
  <c r="BK464"/>
  <c r="J463"/>
  <c r="BK459"/>
  <c r="J457"/>
  <c r="BK445"/>
  <c r="J442"/>
  <c r="BK439"/>
  <c r="J436"/>
  <c r="BK435"/>
  <c r="BK420"/>
  <c r="BK414"/>
  <c r="BK404"/>
  <c r="BK400"/>
  <c r="BK396"/>
  <c r="BK394"/>
  <c r="BK389"/>
  <c r="J388"/>
  <c r="J387"/>
  <c r="BK383"/>
  <c r="BK377"/>
  <c r="J376"/>
  <c r="J359"/>
  <c r="BK353"/>
  <c r="J347"/>
  <c r="J343"/>
  <c r="BK330"/>
  <c r="J315"/>
  <c r="BK299"/>
  <c r="BK268"/>
  <c r="BK255"/>
  <c r="BK237"/>
  <c r="BK236"/>
  <c r="J221"/>
  <c r="J204"/>
  <c r="BK199"/>
  <c r="BK198"/>
  <c r="BK197"/>
  <c r="BK196"/>
  <c r="BK192"/>
  <c r="BK172"/>
  <c r="BK158"/>
  <c i="8" r="BK1257"/>
  <c r="BK1253"/>
  <c r="J1249"/>
  <c r="J1245"/>
  <c r="BK1241"/>
  <c r="J1239"/>
  <c r="J1237"/>
  <c r="BK1235"/>
  <c r="J1206"/>
  <c r="J1182"/>
  <c r="BK1179"/>
  <c r="BK1175"/>
  <c r="J1172"/>
  <c r="BK1171"/>
  <c r="BK1164"/>
  <c r="J1161"/>
  <c r="BK1155"/>
  <c r="BK1150"/>
  <c r="J1148"/>
  <c r="J1146"/>
  <c r="BK1106"/>
  <c r="BK1097"/>
  <c r="J1095"/>
  <c r="BK1093"/>
  <c r="BK1075"/>
  <c r="J1073"/>
  <c r="J1071"/>
  <c r="J1068"/>
  <c r="J1063"/>
  <c r="J1056"/>
  <c r="J1054"/>
  <c r="J1033"/>
  <c r="BK1014"/>
  <c r="BK964"/>
  <c r="BK962"/>
  <c r="J954"/>
  <c r="BK941"/>
  <c r="J939"/>
  <c r="BK937"/>
  <c r="J933"/>
  <c r="BK932"/>
  <c r="J924"/>
  <c r="J923"/>
  <c r="J914"/>
  <c r="J912"/>
  <c r="BK909"/>
  <c r="BK907"/>
  <c r="BK906"/>
  <c r="BK903"/>
  <c r="J902"/>
  <c r="J901"/>
  <c r="J899"/>
  <c r="J898"/>
  <c r="BK897"/>
  <c r="J896"/>
  <c r="BK881"/>
  <c r="BK865"/>
  <c r="BK864"/>
  <c r="BK863"/>
  <c r="BK858"/>
  <c r="BK857"/>
  <c r="J856"/>
  <c r="J855"/>
  <c r="BK850"/>
  <c r="BK848"/>
  <c r="BK847"/>
  <c r="BK846"/>
  <c r="J845"/>
  <c r="BK843"/>
  <c r="BK842"/>
  <c r="BK833"/>
  <c r="BK831"/>
  <c r="J824"/>
  <c r="BK820"/>
  <c r="BK812"/>
  <c r="J810"/>
  <c r="BK791"/>
  <c r="J790"/>
  <c r="BK788"/>
  <c r="BK782"/>
  <c r="J780"/>
  <c r="J774"/>
  <c r="J747"/>
  <c r="J745"/>
  <c r="J718"/>
  <c r="J716"/>
  <c r="J696"/>
  <c r="J686"/>
  <c r="J683"/>
  <c r="J670"/>
  <c r="J666"/>
  <c r="BK658"/>
  <c r="BK657"/>
  <c r="J656"/>
  <c r="BK650"/>
  <c r="J644"/>
  <c r="BK630"/>
  <c r="J629"/>
  <c r="BK625"/>
  <c r="J624"/>
  <c r="BK618"/>
  <c r="J589"/>
  <c r="J577"/>
  <c r="J552"/>
  <c r="J511"/>
  <c r="BK490"/>
  <c r="BK432"/>
  <c r="BK412"/>
  <c r="BK407"/>
  <c r="J399"/>
  <c r="J398"/>
  <c r="J387"/>
  <c r="J373"/>
  <c r="BK316"/>
  <c r="J312"/>
  <c r="BK307"/>
  <c r="J306"/>
  <c r="BK299"/>
  <c r="J263"/>
  <c r="J241"/>
  <c r="BK228"/>
  <c r="BK224"/>
  <c r="J222"/>
  <c r="J206"/>
  <c r="BK205"/>
  <c r="J203"/>
  <c r="BK176"/>
  <c r="J169"/>
  <c r="BK162"/>
  <c i="7" r="BK329"/>
  <c r="BK327"/>
  <c r="J325"/>
  <c r="J276"/>
  <c r="J271"/>
  <c r="J269"/>
  <c r="J266"/>
  <c r="J265"/>
  <c r="J260"/>
  <c r="J255"/>
  <c r="J253"/>
  <c r="BK251"/>
  <c r="BK249"/>
  <c r="BK241"/>
  <c r="J236"/>
  <c r="J234"/>
  <c r="J230"/>
  <c r="J219"/>
  <c r="J218"/>
  <c r="BK216"/>
  <c r="BK196"/>
  <c r="J194"/>
  <c r="J187"/>
  <c r="BK184"/>
  <c r="J174"/>
  <c r="J173"/>
  <c i="6" r="J208"/>
  <c r="J205"/>
  <c r="BK200"/>
  <c r="BK199"/>
  <c r="BK196"/>
  <c r="J191"/>
  <c r="BK190"/>
  <c r="BK185"/>
  <c r="J182"/>
  <c r="J179"/>
  <c r="J168"/>
  <c r="J160"/>
  <c r="BK159"/>
  <c r="BK151"/>
  <c r="J143"/>
  <c r="J139"/>
  <c i="5" r="BK260"/>
  <c r="BK240"/>
  <c r="J233"/>
  <c r="J231"/>
  <c r="J227"/>
  <c r="BK223"/>
  <c r="BK220"/>
  <c r="BK218"/>
  <c r="BK211"/>
  <c r="BK209"/>
  <c r="BK207"/>
  <c r="BK204"/>
  <c r="J202"/>
  <c r="J201"/>
  <c r="J200"/>
  <c r="J187"/>
  <c r="BK183"/>
  <c r="BK181"/>
  <c r="BK168"/>
  <c r="BK166"/>
  <c r="BK161"/>
  <c r="BK157"/>
  <c r="BK147"/>
  <c i="4" r="BK391"/>
  <c r="J387"/>
  <c r="J380"/>
  <c r="BK379"/>
  <c r="BK361"/>
  <c r="BK347"/>
  <c r="J335"/>
  <c r="J332"/>
  <c r="BK319"/>
  <c r="J313"/>
  <c r="J311"/>
  <c r="BK310"/>
  <c r="J308"/>
  <c r="J307"/>
  <c r="J306"/>
  <c r="BK302"/>
  <c r="BK290"/>
  <c r="BK286"/>
  <c r="BK284"/>
  <c r="J283"/>
  <c r="BK269"/>
  <c r="J245"/>
  <c r="BK243"/>
  <c r="BK242"/>
  <c r="BK240"/>
  <c r="BK206"/>
  <c r="BK204"/>
  <c r="J197"/>
  <c r="BK184"/>
  <c r="J168"/>
  <c r="BK163"/>
  <c r="J153"/>
  <c r="J144"/>
  <c r="BK143"/>
  <c i="3" r="J175"/>
  <c r="BK174"/>
  <c r="J172"/>
  <c r="BK171"/>
  <c r="BK162"/>
  <c r="BK160"/>
  <c r="BK158"/>
  <c r="BK156"/>
  <c r="BK152"/>
  <c r="J143"/>
  <c r="BK138"/>
  <c i="2" r="J247"/>
  <c r="J245"/>
  <c r="BK239"/>
  <c r="BK238"/>
  <c r="J237"/>
  <c r="BK228"/>
  <c r="BK226"/>
  <c r="BK225"/>
  <c r="J209"/>
  <c r="J202"/>
  <c r="BK200"/>
  <c r="J194"/>
  <c r="J185"/>
  <c r="J184"/>
  <c r="BK182"/>
  <c r="BK181"/>
  <c r="J158"/>
  <c r="J152"/>
  <c r="J146"/>
  <c r="J145"/>
  <c r="J138"/>
  <c i="15" r="BK136"/>
  <c r="BK135"/>
  <c r="BK134"/>
  <c r="BK132"/>
  <c i="14" r="BK151"/>
  <c r="J149"/>
  <c r="BK147"/>
  <c r="BK142"/>
  <c r="BK141"/>
  <c i="12" r="BK141"/>
  <c r="J138"/>
  <c r="J137"/>
  <c i="11" r="J407"/>
  <c r="BK403"/>
  <c r="BK402"/>
  <c r="J400"/>
  <c r="BK399"/>
  <c r="BK392"/>
  <c r="J390"/>
  <c r="J388"/>
  <c r="BK382"/>
  <c r="BK378"/>
  <c r="BK373"/>
  <c r="BK372"/>
  <c r="BK364"/>
  <c r="J358"/>
  <c r="BK350"/>
  <c r="BK344"/>
  <c r="J335"/>
  <c r="BK332"/>
  <c r="J331"/>
  <c r="J326"/>
  <c r="BK318"/>
  <c r="J316"/>
  <c r="BK309"/>
  <c r="BK299"/>
  <c r="J298"/>
  <c r="J297"/>
  <c r="BK296"/>
  <c r="J294"/>
  <c r="J287"/>
  <c r="J286"/>
  <c r="BK282"/>
  <c r="BK280"/>
  <c r="BK278"/>
  <c r="J271"/>
  <c r="BK269"/>
  <c r="BK267"/>
  <c r="BK265"/>
  <c r="BK264"/>
  <c r="J263"/>
  <c r="J262"/>
  <c r="BK261"/>
  <c r="J259"/>
  <c r="J257"/>
  <c r="J251"/>
  <c r="BK248"/>
  <c r="J239"/>
  <c r="BK238"/>
  <c r="BK234"/>
  <c r="J232"/>
  <c r="J230"/>
  <c r="BK224"/>
  <c r="J222"/>
  <c r="BK198"/>
  <c r="BK194"/>
  <c r="J190"/>
  <c r="BK188"/>
  <c r="BK186"/>
  <c r="BK184"/>
  <c r="J172"/>
  <c r="J161"/>
  <c r="J159"/>
  <c r="BK156"/>
  <c r="J150"/>
  <c r="BK145"/>
  <c r="BK143"/>
  <c r="J141"/>
  <c i="10" r="J587"/>
  <c r="BK560"/>
  <c r="J558"/>
  <c r="J557"/>
  <c r="J556"/>
  <c r="J545"/>
  <c r="J535"/>
  <c r="J534"/>
  <c r="J530"/>
  <c r="BK522"/>
  <c r="BK520"/>
  <c r="J519"/>
  <c r="BK511"/>
  <c r="J509"/>
  <c r="J501"/>
  <c r="BK499"/>
  <c r="J498"/>
  <c r="J493"/>
  <c r="BK488"/>
  <c r="J479"/>
  <c r="BK478"/>
  <c r="J470"/>
  <c r="BK468"/>
  <c r="BK466"/>
  <c r="J461"/>
  <c r="BK451"/>
  <c r="J448"/>
  <c r="J446"/>
  <c r="J444"/>
  <c r="J425"/>
  <c r="BK417"/>
  <c r="J413"/>
  <c r="J406"/>
  <c r="BK404"/>
  <c r="BK401"/>
  <c r="J399"/>
  <c r="BK395"/>
  <c r="J391"/>
  <c r="BK386"/>
  <c r="J379"/>
  <c r="J378"/>
  <c r="BK376"/>
  <c r="J374"/>
  <c r="BK372"/>
  <c r="BK368"/>
  <c r="BK366"/>
  <c r="J361"/>
  <c r="J345"/>
  <c r="J342"/>
  <c r="BK329"/>
  <c r="BK327"/>
  <c r="J325"/>
  <c r="BK317"/>
  <c r="BK302"/>
  <c r="J299"/>
  <c r="J298"/>
  <c r="J297"/>
  <c r="J296"/>
  <c r="J295"/>
  <c r="BK292"/>
  <c r="J280"/>
  <c r="BK272"/>
  <c r="BK264"/>
  <c r="J260"/>
  <c r="BK248"/>
  <c r="J240"/>
  <c r="BK224"/>
  <c r="BK215"/>
  <c r="BK198"/>
  <c r="BK182"/>
  <c r="J180"/>
  <c r="J178"/>
  <c r="BK176"/>
  <c r="BK174"/>
  <c r="J173"/>
  <c r="BK171"/>
  <c r="J167"/>
  <c r="BK163"/>
  <c r="BK160"/>
  <c r="J153"/>
  <c r="BK152"/>
  <c r="BK150"/>
  <c r="J148"/>
  <c r="BK146"/>
  <c i="9" r="BK700"/>
  <c r="BK697"/>
  <c r="BK683"/>
  <c r="BK682"/>
  <c r="BK668"/>
  <c r="BK664"/>
  <c r="BK662"/>
  <c r="J658"/>
  <c r="J656"/>
  <c r="BK651"/>
  <c r="BK646"/>
  <c r="J631"/>
  <c r="BK624"/>
  <c r="BK616"/>
  <c r="BK614"/>
  <c r="BK612"/>
  <c r="BK610"/>
  <c r="J607"/>
  <c r="J605"/>
  <c r="J600"/>
  <c r="BK593"/>
  <c r="BK589"/>
  <c r="BK587"/>
  <c r="BK581"/>
  <c r="BK573"/>
  <c r="BK562"/>
  <c r="BK560"/>
  <c r="J553"/>
  <c r="J533"/>
  <c r="BK527"/>
  <c r="BK517"/>
  <c r="BK510"/>
  <c r="BK508"/>
  <c r="J507"/>
  <c r="BK500"/>
  <c r="J495"/>
  <c r="BK492"/>
  <c r="BK491"/>
  <c r="J488"/>
  <c r="J481"/>
  <c r="BK476"/>
  <c r="BK471"/>
  <c r="BK470"/>
  <c r="J466"/>
  <c r="J464"/>
  <c r="J461"/>
  <c r="J447"/>
  <c r="J440"/>
  <c r="BK436"/>
  <c r="J435"/>
  <c r="J434"/>
  <c r="BK430"/>
  <c r="BK429"/>
  <c r="BK425"/>
  <c r="BK421"/>
  <c r="J420"/>
  <c r="J418"/>
  <c r="J416"/>
  <c r="J414"/>
  <c r="J411"/>
  <c r="BK408"/>
  <c r="J400"/>
  <c r="J396"/>
  <c r="BK392"/>
  <c r="BK390"/>
  <c r="J389"/>
  <c r="BK387"/>
  <c r="J378"/>
  <c r="J377"/>
  <c r="BK375"/>
  <c r="J374"/>
  <c r="J351"/>
  <c r="J330"/>
  <c r="BK313"/>
  <c r="J306"/>
  <c r="J299"/>
  <c r="J284"/>
  <c r="BK279"/>
  <c r="BK275"/>
  <c r="J273"/>
  <c r="J271"/>
  <c r="J270"/>
  <c r="J268"/>
  <c r="J266"/>
  <c r="J262"/>
  <c r="J261"/>
  <c r="J255"/>
  <c r="J253"/>
  <c r="J236"/>
  <c r="J206"/>
  <c r="J203"/>
  <c r="J199"/>
  <c r="J192"/>
  <c r="J187"/>
  <c r="J184"/>
  <c r="J175"/>
  <c r="BK173"/>
  <c r="BK159"/>
  <c i="8" r="J1257"/>
  <c r="BK1249"/>
  <c r="BK1205"/>
  <c r="J1184"/>
  <c r="BK1181"/>
  <c r="J1179"/>
  <c r="BK1177"/>
  <c r="BK1176"/>
  <c r="BK1172"/>
  <c r="BK1148"/>
  <c r="J1147"/>
  <c r="J1142"/>
  <c r="BK1109"/>
  <c r="BK1071"/>
  <c r="J1058"/>
  <c r="BK1033"/>
  <c r="J1014"/>
  <c r="J990"/>
  <c r="BK966"/>
  <c r="BK963"/>
  <c r="J948"/>
  <c r="J946"/>
  <c r="J941"/>
  <c r="BK939"/>
  <c r="J938"/>
  <c r="BK933"/>
  <c r="J908"/>
  <c r="J905"/>
  <c r="BK904"/>
  <c r="J903"/>
  <c r="BK901"/>
  <c r="BK900"/>
  <c r="BK867"/>
  <c r="BK866"/>
  <c r="J863"/>
  <c r="BK859"/>
  <c r="BK856"/>
  <c r="BK854"/>
  <c r="BK853"/>
  <c r="J852"/>
  <c r="BK851"/>
  <c r="J850"/>
  <c r="J849"/>
  <c r="J848"/>
  <c r="BK844"/>
  <c r="J843"/>
  <c r="J842"/>
  <c r="BK841"/>
  <c r="J840"/>
  <c r="J836"/>
  <c r="BK834"/>
  <c r="BK818"/>
  <c r="J812"/>
  <c r="BK810"/>
  <c r="BK806"/>
  <c r="BK805"/>
  <c r="BK803"/>
  <c r="J802"/>
  <c r="BK800"/>
  <c r="J798"/>
  <c r="J796"/>
  <c r="J792"/>
  <c r="J791"/>
  <c r="BK786"/>
  <c r="BK780"/>
  <c r="J779"/>
  <c r="J777"/>
  <c r="BK751"/>
  <c r="J749"/>
  <c r="BK747"/>
  <c r="J736"/>
  <c r="BK735"/>
  <c r="BK718"/>
  <c r="J706"/>
  <c r="BK698"/>
  <c r="BK696"/>
  <c r="BK683"/>
  <c r="J675"/>
  <c r="J650"/>
  <c r="BK645"/>
  <c r="BK640"/>
  <c r="J627"/>
  <c r="BK626"/>
  <c r="J618"/>
  <c r="BK597"/>
  <c r="BK589"/>
  <c r="J580"/>
  <c r="BK567"/>
  <c r="J566"/>
  <c r="J564"/>
  <c r="J562"/>
  <c r="BK552"/>
  <c r="J548"/>
  <c r="BK525"/>
  <c r="J504"/>
  <c r="BK477"/>
  <c r="BK443"/>
  <c r="J438"/>
  <c r="J422"/>
  <c r="J408"/>
  <c r="J383"/>
  <c r="BK366"/>
  <c r="J322"/>
  <c r="BK317"/>
  <c r="BK280"/>
  <c r="BK244"/>
  <c r="J228"/>
  <c r="BK217"/>
  <c r="J213"/>
  <c r="J208"/>
  <c r="BK206"/>
  <c r="J201"/>
  <c r="J194"/>
  <c r="J162"/>
  <c r="BK155"/>
  <c r="J150"/>
  <c i="7" r="J332"/>
  <c r="J330"/>
  <c r="BK325"/>
  <c r="BK323"/>
  <c r="BK317"/>
  <c r="J314"/>
  <c r="BK312"/>
  <c r="BK310"/>
  <c r="J308"/>
  <c r="J306"/>
  <c r="J302"/>
  <c r="BK300"/>
  <c r="BK288"/>
  <c r="J285"/>
  <c r="J278"/>
  <c r="J264"/>
  <c r="J261"/>
  <c r="BK243"/>
  <c r="J241"/>
  <c r="BK237"/>
  <c r="BK236"/>
  <c r="BK235"/>
  <c r="BK230"/>
  <c r="J228"/>
  <c r="BK224"/>
  <c r="J221"/>
  <c r="BK212"/>
  <c r="J211"/>
  <c r="J210"/>
  <c r="J196"/>
  <c r="BK192"/>
  <c r="J180"/>
  <c r="BK176"/>
  <c r="BK169"/>
  <c r="BK164"/>
  <c r="J160"/>
  <c r="BK147"/>
  <c r="J143"/>
  <c i="6" r="J176"/>
  <c r="J175"/>
  <c r="BK173"/>
  <c r="BK166"/>
  <c r="BK155"/>
  <c r="J153"/>
  <c r="J151"/>
  <c r="J141"/>
  <c i="5" r="J267"/>
  <c r="BK231"/>
  <c r="J215"/>
  <c r="BK189"/>
  <c r="J189"/>
  <c r="J183"/>
  <c r="J177"/>
  <c r="J176"/>
  <c r="J172"/>
  <c r="J166"/>
  <c r="BK143"/>
  <c r="BK141"/>
  <c i="4" r="BK380"/>
  <c r="BK375"/>
  <c r="J366"/>
  <c r="J361"/>
  <c r="BK349"/>
  <c r="J347"/>
  <c r="BK335"/>
  <c r="BK334"/>
  <c r="J309"/>
  <c r="BK305"/>
  <c r="J299"/>
  <c r="J286"/>
  <c r="BK270"/>
  <c r="J269"/>
  <c r="J243"/>
  <c r="J215"/>
  <c r="J214"/>
  <c r="J204"/>
  <c r="BK192"/>
  <c r="BK177"/>
  <c r="BK155"/>
  <c r="BK153"/>
  <c r="BK149"/>
  <c r="BK148"/>
  <c r="BK144"/>
  <c i="3" r="BK177"/>
  <c r="J168"/>
  <c r="BK166"/>
  <c r="J162"/>
  <c r="J156"/>
  <c r="BK154"/>
  <c r="BK149"/>
  <c r="BK144"/>
  <c r="BK143"/>
  <c r="J142"/>
  <c r="BK136"/>
  <c i="2" r="J238"/>
  <c r="BK237"/>
  <c r="BK235"/>
  <c r="J225"/>
  <c r="J224"/>
  <c r="J214"/>
  <c r="BK208"/>
  <c r="BK202"/>
  <c r="BK196"/>
  <c r="BK194"/>
  <c r="J192"/>
  <c r="J186"/>
  <c r="BK184"/>
  <c r="BK145"/>
  <c r="J144"/>
  <c l="1" r="T137"/>
  <c r="R183"/>
  <c r="R199"/>
  <c r="P207"/>
  <c r="R213"/>
  <c i="3" r="P133"/>
  <c r="BK151"/>
  <c r="J151"/>
  <c r="J100"/>
  <c r="BK170"/>
  <c r="J170"/>
  <c r="J101"/>
  <c i="4" r="R138"/>
  <c r="P268"/>
  <c r="R304"/>
  <c r="R300"/>
  <c r="P346"/>
  <c r="BK386"/>
  <c r="J386"/>
  <c r="J106"/>
  <c i="5" r="T140"/>
  <c r="R199"/>
  <c r="P217"/>
  <c r="P213"/>
  <c r="BK247"/>
  <c r="J247"/>
  <c r="J106"/>
  <c i="6" r="P138"/>
  <c r="T165"/>
  <c r="T184"/>
  <c r="T180"/>
  <c r="P198"/>
  <c i="7" r="T152"/>
  <c r="BK191"/>
  <c r="J191"/>
  <c r="J100"/>
  <c r="BK223"/>
  <c r="J223"/>
  <c r="J101"/>
  <c r="BK248"/>
  <c r="J248"/>
  <c r="J102"/>
  <c r="BK263"/>
  <c r="J263"/>
  <c r="J103"/>
  <c r="P280"/>
  <c r="P307"/>
  <c r="T316"/>
  <c r="P324"/>
  <c i="8" r="P149"/>
  <c r="BK168"/>
  <c r="J168"/>
  <c r="J99"/>
  <c r="T243"/>
  <c r="R411"/>
  <c r="T623"/>
  <c r="R685"/>
  <c r="P750"/>
  <c r="R775"/>
  <c r="P825"/>
  <c r="R860"/>
  <c r="T913"/>
  <c r="T940"/>
  <c r="T947"/>
  <c r="P965"/>
  <c r="T1149"/>
  <c r="T1178"/>
  <c r="BK1183"/>
  <c r="J1183"/>
  <c r="J117"/>
  <c i="9" r="P145"/>
  <c r="R186"/>
  <c r="BK274"/>
  <c r="J274"/>
  <c r="J100"/>
  <c r="BK373"/>
  <c r="J373"/>
  <c r="J101"/>
  <c r="BK413"/>
  <c r="J413"/>
  <c r="J104"/>
  <c r="T413"/>
  <c r="T419"/>
  <c r="T441"/>
  <c r="T465"/>
  <c r="T502"/>
  <c r="T511"/>
  <c r="R532"/>
  <c r="T561"/>
  <c r="T650"/>
  <c r="BK667"/>
  <c r="J667"/>
  <c r="J113"/>
  <c i="10" r="BK145"/>
  <c r="R145"/>
  <c r="R162"/>
  <c r="P206"/>
  <c r="T291"/>
  <c r="P322"/>
  <c r="P328"/>
  <c r="T328"/>
  <c r="R367"/>
  <c r="T410"/>
  <c r="P460"/>
  <c r="T460"/>
  <c r="R469"/>
  <c r="P500"/>
  <c r="BK521"/>
  <c r="J521"/>
  <c r="J111"/>
  <c r="P521"/>
  <c r="BK552"/>
  <c r="J552"/>
  <c r="J112"/>
  <c r="T552"/>
  <c r="R559"/>
  <c i="11" r="BK140"/>
  <c r="J140"/>
  <c r="J98"/>
  <c r="T140"/>
  <c r="R144"/>
  <c r="T158"/>
  <c r="P220"/>
  <c r="BK250"/>
  <c r="P281"/>
  <c r="BK371"/>
  <c r="J371"/>
  <c r="J106"/>
  <c r="BK408"/>
  <c r="J408"/>
  <c r="J107"/>
  <c r="BK418"/>
  <c r="J418"/>
  <c r="J108"/>
  <c i="12" r="BK131"/>
  <c r="J131"/>
  <c r="J98"/>
  <c r="T131"/>
  <c r="T130"/>
  <c r="R136"/>
  <c i="14" r="P137"/>
  <c r="T140"/>
  <c r="T145"/>
  <c i="15" r="P133"/>
  <c r="P130"/>
  <c r="P129"/>
  <c i="1" r="AU108"/>
  <c i="2" r="R137"/>
  <c r="R136"/>
  <c r="T183"/>
  <c r="T199"/>
  <c r="T207"/>
  <c r="BK213"/>
  <c r="J213"/>
  <c r="J103"/>
  <c i="3" r="BK133"/>
  <c r="J133"/>
  <c r="J98"/>
  <c r="R151"/>
  <c r="P170"/>
  <c i="4" r="BK138"/>
  <c r="R268"/>
  <c r="P304"/>
  <c r="P300"/>
  <c r="T346"/>
  <c r="P374"/>
  <c r="P386"/>
  <c i="5" r="P140"/>
  <c r="P139"/>
  <c r="P199"/>
  <c r="BK217"/>
  <c r="J217"/>
  <c r="J102"/>
  <c r="P247"/>
  <c i="6" r="BK138"/>
  <c r="BK165"/>
  <c r="J165"/>
  <c r="J99"/>
  <c r="R184"/>
  <c r="R180"/>
  <c r="R198"/>
  <c i="7" r="BK142"/>
  <c r="R142"/>
  <c r="BK152"/>
  <c r="J152"/>
  <c r="J99"/>
  <c r="R191"/>
  <c r="T223"/>
  <c r="T248"/>
  <c r="P263"/>
  <c r="BK280"/>
  <c r="BK307"/>
  <c r="J307"/>
  <c r="J107"/>
  <c r="R307"/>
  <c r="P316"/>
  <c r="T324"/>
  <c i="8" r="R149"/>
  <c r="P168"/>
  <c r="BK243"/>
  <c r="J243"/>
  <c r="J100"/>
  <c r="BK411"/>
  <c r="J411"/>
  <c r="J101"/>
  <c r="R623"/>
  <c r="T685"/>
  <c r="T750"/>
  <c r="T787"/>
  <c r="R825"/>
  <c r="T860"/>
  <c r="R913"/>
  <c r="P940"/>
  <c r="P947"/>
  <c r="R965"/>
  <c r="R1149"/>
  <c r="R1178"/>
  <c r="T1183"/>
  <c i="9" r="R145"/>
  <c r="P186"/>
  <c r="T274"/>
  <c r="T373"/>
  <c r="BK419"/>
  <c r="J419"/>
  <c r="J105"/>
  <c r="BK441"/>
  <c r="J441"/>
  <c r="J106"/>
  <c r="BK465"/>
  <c r="J465"/>
  <c r="J107"/>
  <c r="BK502"/>
  <c r="J502"/>
  <c r="J108"/>
  <c r="R502"/>
  <c r="R511"/>
  <c r="T532"/>
  <c r="R561"/>
  <c r="P650"/>
  <c r="P667"/>
  <c i="10" r="T145"/>
  <c r="P162"/>
  <c r="R206"/>
  <c r="P291"/>
  <c r="BK322"/>
  <c r="J322"/>
  <c r="J104"/>
  <c r="R322"/>
  <c r="T322"/>
  <c r="R328"/>
  <c r="P367"/>
  <c r="BK410"/>
  <c r="J410"/>
  <c r="J107"/>
  <c r="P410"/>
  <c r="BK460"/>
  <c r="J460"/>
  <c r="J108"/>
  <c r="R460"/>
  <c r="P469"/>
  <c r="BK500"/>
  <c r="J500"/>
  <c r="J110"/>
  <c r="T500"/>
  <c r="R521"/>
  <c r="BK559"/>
  <c r="J559"/>
  <c r="J113"/>
  <c r="T559"/>
  <c i="11" r="R140"/>
  <c r="T144"/>
  <c r="P158"/>
  <c r="R220"/>
  <c r="P250"/>
  <c r="T281"/>
  <c r="T371"/>
  <c r="T408"/>
  <c r="P418"/>
  <c i="12" r="R131"/>
  <c r="R130"/>
  <c r="R129"/>
  <c r="P136"/>
  <c i="14" r="R137"/>
  <c r="P140"/>
  <c r="R145"/>
  <c i="15" r="R133"/>
  <c r="R130"/>
  <c r="R129"/>
  <c i="2" r="BK137"/>
  <c r="J137"/>
  <c r="J98"/>
  <c r="BK183"/>
  <c r="J183"/>
  <c r="J99"/>
  <c r="P199"/>
  <c r="R207"/>
  <c r="T213"/>
  <c i="3" r="R133"/>
  <c r="T151"/>
  <c r="T170"/>
  <c i="4" r="T138"/>
  <c r="T137"/>
  <c r="T268"/>
  <c r="BK304"/>
  <c r="J304"/>
  <c r="J102"/>
  <c r="BK346"/>
  <c r="J346"/>
  <c r="J103"/>
  <c r="BK374"/>
  <c r="J374"/>
  <c r="J105"/>
  <c r="T374"/>
  <c r="T386"/>
  <c i="5" r="R140"/>
  <c r="R139"/>
  <c r="T199"/>
  <c r="T217"/>
  <c r="T213"/>
  <c r="R247"/>
  <c i="6" r="T138"/>
  <c r="T137"/>
  <c r="P165"/>
  <c r="P184"/>
  <c r="P180"/>
  <c i="7" r="P142"/>
  <c r="P152"/>
  <c r="P191"/>
  <c r="P223"/>
  <c r="P248"/>
  <c r="R263"/>
  <c r="T280"/>
  <c r="BK316"/>
  <c r="J316"/>
  <c r="J109"/>
  <c r="BK324"/>
  <c r="J324"/>
  <c r="J110"/>
  <c i="8" r="BK149"/>
  <c r="J149"/>
  <c r="J98"/>
  <c r="T149"/>
  <c r="T168"/>
  <c r="P243"/>
  <c r="T411"/>
  <c r="BK623"/>
  <c r="J623"/>
  <c r="J102"/>
  <c r="BK685"/>
  <c r="J685"/>
  <c r="J105"/>
  <c r="BK750"/>
  <c r="J750"/>
  <c r="J106"/>
  <c r="BK775"/>
  <c r="J775"/>
  <c r="J107"/>
  <c r="T775"/>
  <c r="P787"/>
  <c r="BK825"/>
  <c r="J825"/>
  <c r="J109"/>
  <c r="BK860"/>
  <c r="J860"/>
  <c r="J110"/>
  <c r="BK913"/>
  <c r="J913"/>
  <c r="J111"/>
  <c r="BK940"/>
  <c r="J940"/>
  <c r="J112"/>
  <c r="BK947"/>
  <c r="J947"/>
  <c r="J113"/>
  <c r="BK965"/>
  <c r="J965"/>
  <c r="J114"/>
  <c r="BK1149"/>
  <c r="J1149"/>
  <c r="J115"/>
  <c r="BK1178"/>
  <c r="J1178"/>
  <c r="J116"/>
  <c r="P1183"/>
  <c i="9" r="BK145"/>
  <c r="J145"/>
  <c r="J98"/>
  <c r="T186"/>
  <c r="P274"/>
  <c r="P373"/>
  <c r="P413"/>
  <c r="R419"/>
  <c r="R441"/>
  <c r="R465"/>
  <c r="BK511"/>
  <c r="J511"/>
  <c r="J109"/>
  <c r="BK532"/>
  <c r="J532"/>
  <c r="J110"/>
  <c r="BK561"/>
  <c r="J561"/>
  <c r="J111"/>
  <c r="BK650"/>
  <c r="J650"/>
  <c r="J112"/>
  <c r="R667"/>
  <c i="10" r="BK162"/>
  <c r="J162"/>
  <c r="J99"/>
  <c r="BK206"/>
  <c r="J206"/>
  <c r="J100"/>
  <c r="BK291"/>
  <c r="J291"/>
  <c r="J101"/>
  <c i="11" r="BK144"/>
  <c r="J144"/>
  <c r="J99"/>
  <c r="R158"/>
  <c r="T220"/>
  <c r="T250"/>
  <c r="R281"/>
  <c r="R371"/>
  <c r="R408"/>
  <c r="T418"/>
  <c i="12" r="P131"/>
  <c r="P130"/>
  <c r="P129"/>
  <c i="1" r="AU105"/>
  <c i="12" r="T136"/>
  <c i="14" r="BK137"/>
  <c r="J137"/>
  <c r="J98"/>
  <c r="T137"/>
  <c r="T136"/>
  <c r="T135"/>
  <c r="R140"/>
  <c r="P145"/>
  <c i="15" r="BK133"/>
  <c r="J133"/>
  <c r="J99"/>
  <c i="2" r="P137"/>
  <c r="P136"/>
  <c r="P183"/>
  <c r="BK199"/>
  <c r="J199"/>
  <c r="J101"/>
  <c r="BK207"/>
  <c r="J207"/>
  <c r="J102"/>
  <c r="P213"/>
  <c i="3" r="T133"/>
  <c r="T132"/>
  <c r="T131"/>
  <c r="P151"/>
  <c r="R170"/>
  <c i="4" r="P138"/>
  <c r="P137"/>
  <c r="BK268"/>
  <c r="J268"/>
  <c r="J99"/>
  <c r="T304"/>
  <c r="T300"/>
  <c r="R346"/>
  <c r="R374"/>
  <c r="R386"/>
  <c i="5" r="BK140"/>
  <c r="J140"/>
  <c r="J98"/>
  <c r="BK199"/>
  <c r="J199"/>
  <c r="J99"/>
  <c r="R217"/>
  <c r="R213"/>
  <c r="T247"/>
  <c i="6" r="R138"/>
  <c r="R137"/>
  <c r="R165"/>
  <c r="BK184"/>
  <c r="J184"/>
  <c r="J102"/>
  <c r="BK198"/>
  <c r="J198"/>
  <c r="J104"/>
  <c r="T198"/>
  <c i="7" r="T142"/>
  <c r="R152"/>
  <c r="T191"/>
  <c r="R223"/>
  <c r="R248"/>
  <c r="T263"/>
  <c r="R280"/>
  <c r="T307"/>
  <c r="R316"/>
  <c r="R324"/>
  <c i="8" r="R168"/>
  <c r="R243"/>
  <c r="P411"/>
  <c r="P623"/>
  <c r="P685"/>
  <c r="R750"/>
  <c r="P775"/>
  <c r="BK787"/>
  <c r="J787"/>
  <c r="J108"/>
  <c r="R787"/>
  <c r="T825"/>
  <c r="P860"/>
  <c r="P913"/>
  <c r="R940"/>
  <c r="R947"/>
  <c r="T965"/>
  <c r="P1149"/>
  <c r="P1178"/>
  <c r="R1183"/>
  <c i="9" r="T145"/>
  <c r="T144"/>
  <c r="BK186"/>
  <c r="J186"/>
  <c r="J99"/>
  <c r="R274"/>
  <c r="R373"/>
  <c r="R413"/>
  <c r="P419"/>
  <c r="P441"/>
  <c r="P465"/>
  <c r="P502"/>
  <c r="P511"/>
  <c r="P532"/>
  <c r="P561"/>
  <c r="R650"/>
  <c r="T667"/>
  <c i="10" r="P145"/>
  <c r="P144"/>
  <c r="T162"/>
  <c r="T206"/>
  <c r="R291"/>
  <c r="BK328"/>
  <c r="J328"/>
  <c r="J105"/>
  <c r="BK367"/>
  <c r="J367"/>
  <c r="J106"/>
  <c r="T367"/>
  <c r="R410"/>
  <c r="BK469"/>
  <c r="J469"/>
  <c r="J109"/>
  <c r="T469"/>
  <c r="R500"/>
  <c r="T521"/>
  <c r="P552"/>
  <c r="R552"/>
  <c r="P559"/>
  <c i="11" r="P140"/>
  <c r="P144"/>
  <c r="BK158"/>
  <c r="J158"/>
  <c r="J100"/>
  <c r="BK220"/>
  <c r="J220"/>
  <c r="J101"/>
  <c r="R250"/>
  <c r="BK281"/>
  <c r="J281"/>
  <c r="J105"/>
  <c r="P371"/>
  <c r="P408"/>
  <c r="R418"/>
  <c i="12" r="BK136"/>
  <c r="J136"/>
  <c r="J99"/>
  <c i="14" r="BK140"/>
  <c r="J140"/>
  <c r="J99"/>
  <c r="BK145"/>
  <c r="J145"/>
  <c r="J101"/>
  <c i="2" r="F132"/>
  <c r="BE138"/>
  <c r="BE148"/>
  <c r="BE152"/>
  <c r="BE158"/>
  <c r="BE209"/>
  <c r="BE245"/>
  <c r="BE247"/>
  <c i="3" r="J89"/>
  <c r="BE138"/>
  <c r="BE156"/>
  <c r="BE162"/>
  <c r="BE171"/>
  <c r="BE172"/>
  <c i="4" r="BE163"/>
  <c r="BE181"/>
  <c r="BE217"/>
  <c r="BE227"/>
  <c r="BE233"/>
  <c r="BE240"/>
  <c r="BE242"/>
  <c r="BE243"/>
  <c r="BE245"/>
  <c r="BE283"/>
  <c r="BE290"/>
  <c r="BE295"/>
  <c r="BE302"/>
  <c r="BE307"/>
  <c r="BE313"/>
  <c r="BE319"/>
  <c r="BE387"/>
  <c r="BK365"/>
  <c r="J365"/>
  <c r="J104"/>
  <c i="5" r="BE147"/>
  <c r="BE168"/>
  <c r="BE201"/>
  <c r="BE202"/>
  <c r="BE204"/>
  <c r="BE209"/>
  <c r="BE220"/>
  <c r="BE223"/>
  <c r="BE225"/>
  <c r="BE233"/>
  <c r="BE240"/>
  <c r="BE245"/>
  <c r="BE256"/>
  <c r="BE262"/>
  <c r="BK261"/>
  <c r="J261"/>
  <c r="J107"/>
  <c i="6" r="F92"/>
  <c r="E126"/>
  <c r="J130"/>
  <c r="BE141"/>
  <c r="BE143"/>
  <c r="BE149"/>
  <c r="BE151"/>
  <c r="BE168"/>
  <c r="BE178"/>
  <c r="BE179"/>
  <c r="BE182"/>
  <c r="BE190"/>
  <c r="BE191"/>
  <c r="BE196"/>
  <c r="BE205"/>
  <c r="BK181"/>
  <c r="J181"/>
  <c r="J101"/>
  <c i="7" r="J89"/>
  <c r="BE173"/>
  <c r="BE182"/>
  <c r="BE196"/>
  <c r="BE216"/>
  <c r="BE219"/>
  <c r="BE234"/>
  <c r="BE247"/>
  <c r="BE249"/>
  <c r="BE255"/>
  <c r="BE259"/>
  <c r="BE261"/>
  <c r="BE265"/>
  <c r="BE268"/>
  <c r="BE269"/>
  <c r="BE290"/>
  <c r="BE327"/>
  <c i="8" r="J89"/>
  <c r="BE201"/>
  <c r="BE203"/>
  <c r="BE222"/>
  <c r="BE224"/>
  <c r="BE281"/>
  <c r="BE298"/>
  <c r="BE299"/>
  <c r="BE312"/>
  <c r="BE373"/>
  <c r="BE387"/>
  <c r="BE391"/>
  <c r="BE399"/>
  <c r="BE409"/>
  <c r="BE410"/>
  <c r="BE412"/>
  <c r="BE432"/>
  <c r="BE566"/>
  <c r="BE577"/>
  <c r="BE627"/>
  <c r="BE644"/>
  <c r="BE650"/>
  <c r="BE657"/>
  <c r="BE658"/>
  <c r="BE675"/>
  <c r="BE680"/>
  <c r="BE772"/>
  <c r="BE782"/>
  <c r="BE783"/>
  <c r="BE788"/>
  <c r="BE814"/>
  <c r="BE820"/>
  <c r="BE822"/>
  <c r="BE824"/>
  <c r="BE826"/>
  <c r="BE830"/>
  <c r="BE845"/>
  <c r="BE846"/>
  <c r="BE861"/>
  <c r="BE863"/>
  <c r="BE864"/>
  <c r="BE881"/>
  <c r="BE897"/>
  <c r="BE907"/>
  <c r="BE923"/>
  <c r="BE924"/>
  <c r="BE953"/>
  <c r="BE954"/>
  <c r="BE990"/>
  <c r="BE1054"/>
  <c r="BE1058"/>
  <c r="BE1063"/>
  <c r="BE1095"/>
  <c r="BE1097"/>
  <c r="BE1109"/>
  <c r="BE1142"/>
  <c r="BE1146"/>
  <c r="BE1148"/>
  <c r="BE1150"/>
  <c r="BE1155"/>
  <c r="BE1158"/>
  <c r="BE1161"/>
  <c r="BE1164"/>
  <c r="BE1169"/>
  <c r="BE1172"/>
  <c r="BE1174"/>
  <c r="BE1206"/>
  <c r="BE1235"/>
  <c r="BE1237"/>
  <c r="BE1241"/>
  <c r="BE1245"/>
  <c r="BE1249"/>
  <c r="BE1253"/>
  <c i="9" r="F92"/>
  <c r="BE163"/>
  <c r="BE168"/>
  <c r="BE196"/>
  <c r="BE197"/>
  <c r="BE204"/>
  <c r="BE299"/>
  <c r="BE313"/>
  <c r="BE330"/>
  <c r="BE353"/>
  <c r="BE388"/>
  <c r="BE442"/>
  <c r="BE445"/>
  <c r="BE447"/>
  <c r="BE449"/>
  <c r="BE453"/>
  <c r="BE483"/>
  <c r="BE487"/>
  <c r="BE493"/>
  <c r="BE495"/>
  <c r="BE500"/>
  <c r="BE503"/>
  <c r="BE524"/>
  <c r="BE526"/>
  <c r="BE539"/>
  <c r="BE553"/>
  <c r="BE560"/>
  <c r="BE562"/>
  <c r="BE574"/>
  <c r="BE587"/>
  <c r="BE589"/>
  <c r="BE608"/>
  <c r="BE610"/>
  <c r="BE614"/>
  <c r="BE616"/>
  <c r="BE646"/>
  <c r="BE665"/>
  <c r="BE699"/>
  <c r="BK410"/>
  <c r="J410"/>
  <c r="J102"/>
  <c i="10" r="F140"/>
  <c r="BE153"/>
  <c r="BE155"/>
  <c r="BE167"/>
  <c r="BE172"/>
  <c r="BE174"/>
  <c r="BE178"/>
  <c r="BE181"/>
  <c r="BE193"/>
  <c r="BE198"/>
  <c r="BE207"/>
  <c r="BE215"/>
  <c r="BE232"/>
  <c r="BE240"/>
  <c r="BE260"/>
  <c r="BE270"/>
  <c r="BE280"/>
  <c r="BE293"/>
  <c r="BE300"/>
  <c r="BE323"/>
  <c r="BE379"/>
  <c r="BE381"/>
  <c r="BE425"/>
  <c r="BE431"/>
  <c r="BE451"/>
  <c r="BE453"/>
  <c r="BE457"/>
  <c r="BE473"/>
  <c r="BE479"/>
  <c r="BE480"/>
  <c r="BE489"/>
  <c r="BE491"/>
  <c r="BE493"/>
  <c r="BE494"/>
  <c r="BE496"/>
  <c r="BE512"/>
  <c r="BE517"/>
  <c r="BE518"/>
  <c r="BE536"/>
  <c r="BE540"/>
  <c r="BE546"/>
  <c r="BE553"/>
  <c r="BE568"/>
  <c r="BE577"/>
  <c i="11" r="F92"/>
  <c r="E128"/>
  <c r="BE141"/>
  <c r="BE155"/>
  <c r="BE156"/>
  <c r="BE172"/>
  <c r="BE184"/>
  <c r="BE186"/>
  <c r="BE192"/>
  <c r="BE198"/>
  <c r="BE223"/>
  <c r="BE232"/>
  <c r="BE236"/>
  <c r="BE248"/>
  <c r="BE251"/>
  <c r="BE259"/>
  <c r="BE263"/>
  <c r="BE264"/>
  <c r="BE266"/>
  <c r="BE268"/>
  <c r="BE272"/>
  <c r="BE286"/>
  <c r="BE293"/>
  <c r="BE294"/>
  <c r="BE298"/>
  <c r="BE304"/>
  <c r="BE311"/>
  <c r="BE314"/>
  <c r="BE331"/>
  <c r="BE339"/>
  <c r="BE344"/>
  <c r="BE362"/>
  <c r="BE372"/>
  <c r="BE374"/>
  <c r="BE387"/>
  <c r="BE398"/>
  <c r="BE401"/>
  <c r="BE415"/>
  <c r="BE417"/>
  <c r="BE419"/>
  <c r="BE422"/>
  <c r="BK247"/>
  <c r="J247"/>
  <c r="J102"/>
  <c i="12" r="E119"/>
  <c r="BE132"/>
  <c r="BE134"/>
  <c r="BE139"/>
  <c i="13" r="J89"/>
  <c r="E118"/>
  <c i="14" r="J89"/>
  <c r="BE138"/>
  <c r="BE144"/>
  <c r="BE154"/>
  <c r="BK150"/>
  <c r="J150"/>
  <c r="J103"/>
  <c i="15" r="J89"/>
  <c r="F126"/>
  <c r="BE134"/>
  <c r="BE135"/>
  <c r="BK131"/>
  <c r="J131"/>
  <c r="J98"/>
  <c i="2" r="E85"/>
  <c r="J89"/>
  <c r="BE146"/>
  <c r="BE185"/>
  <c r="BE186"/>
  <c r="BE188"/>
  <c r="BE196"/>
  <c r="BE208"/>
  <c r="BE224"/>
  <c r="BK246"/>
  <c r="J246"/>
  <c r="J105"/>
  <c i="3" r="E121"/>
  <c r="F128"/>
  <c r="BE134"/>
  <c r="BE144"/>
  <c r="BE146"/>
  <c r="BE164"/>
  <c r="BE166"/>
  <c r="BK148"/>
  <c r="J148"/>
  <c r="J99"/>
  <c i="4" r="F133"/>
  <c r="BE139"/>
  <c r="BE141"/>
  <c r="BE144"/>
  <c r="BE148"/>
  <c r="BE168"/>
  <c r="BE177"/>
  <c r="BE192"/>
  <c r="BE214"/>
  <c r="BE215"/>
  <c r="BE219"/>
  <c r="BE270"/>
  <c r="BE305"/>
  <c r="BE309"/>
  <c r="BE349"/>
  <c r="BE375"/>
  <c r="BE377"/>
  <c r="BE380"/>
  <c i="5" r="J89"/>
  <c r="BE143"/>
  <c r="BE157"/>
  <c r="BE172"/>
  <c r="BE177"/>
  <c r="BE189"/>
  <c r="BE205"/>
  <c r="BE215"/>
  <c r="BE227"/>
  <c r="BE248"/>
  <c r="BE267"/>
  <c r="BK232"/>
  <c r="J232"/>
  <c r="J103"/>
  <c r="BK239"/>
  <c r="J239"/>
  <c r="J104"/>
  <c i="6" r="BE139"/>
  <c r="BE147"/>
  <c r="BE153"/>
  <c r="BE172"/>
  <c r="BE173"/>
  <c r="BE175"/>
  <c r="BE176"/>
  <c i="7" r="E85"/>
  <c r="F137"/>
  <c r="BE143"/>
  <c r="BE153"/>
  <c r="BE158"/>
  <c r="BE174"/>
  <c r="BE180"/>
  <c r="BE187"/>
  <c r="BE189"/>
  <c r="BE203"/>
  <c r="BE210"/>
  <c r="BE218"/>
  <c r="BE221"/>
  <c r="BE224"/>
  <c r="BE235"/>
  <c r="BE237"/>
  <c r="BE243"/>
  <c r="BE257"/>
  <c r="BE278"/>
  <c r="BE285"/>
  <c r="BE288"/>
  <c r="BE294"/>
  <c r="BE300"/>
  <c r="BE306"/>
  <c r="BE308"/>
  <c r="BE310"/>
  <c r="BE314"/>
  <c r="BE317"/>
  <c r="BE319"/>
  <c r="BE332"/>
  <c r="BE336"/>
  <c i="8" r="F92"/>
  <c r="BE150"/>
  <c r="BE178"/>
  <c r="BE206"/>
  <c r="BE213"/>
  <c r="BE217"/>
  <c r="BE218"/>
  <c r="BE280"/>
  <c r="BE317"/>
  <c r="BE321"/>
  <c r="BE322"/>
  <c r="BE330"/>
  <c r="BE374"/>
  <c r="BE383"/>
  <c r="BE408"/>
  <c r="BE438"/>
  <c r="BE499"/>
  <c r="BE511"/>
  <c r="BE525"/>
  <c r="BE552"/>
  <c r="BE554"/>
  <c r="BE562"/>
  <c r="BE564"/>
  <c r="BE579"/>
  <c r="BE589"/>
  <c r="BE624"/>
  <c r="BE625"/>
  <c r="BE626"/>
  <c r="BE640"/>
  <c r="BE656"/>
  <c r="BE662"/>
  <c r="BE670"/>
  <c r="BE676"/>
  <c r="BE698"/>
  <c r="BE735"/>
  <c r="BE736"/>
  <c r="BE749"/>
  <c r="BE751"/>
  <c r="BE761"/>
  <c r="BE766"/>
  <c r="BE774"/>
  <c r="BE776"/>
  <c r="BE777"/>
  <c r="BE786"/>
  <c r="BE796"/>
  <c r="BE800"/>
  <c r="BE802"/>
  <c r="BE805"/>
  <c r="BE806"/>
  <c r="BE816"/>
  <c r="BE834"/>
  <c r="BE836"/>
  <c r="BE852"/>
  <c r="BE859"/>
  <c r="BE866"/>
  <c r="BE904"/>
  <c r="BE946"/>
  <c r="BE948"/>
  <c r="BE1056"/>
  <c r="BE1108"/>
  <c r="BE1131"/>
  <c r="BE1177"/>
  <c r="BE1181"/>
  <c r="BE1182"/>
  <c r="BE1184"/>
  <c i="9" r="E133"/>
  <c r="J137"/>
  <c r="BE159"/>
  <c r="BE173"/>
  <c r="BE175"/>
  <c r="BE184"/>
  <c r="BE203"/>
  <c r="BE206"/>
  <c r="BE252"/>
  <c r="BE261"/>
  <c r="BE262"/>
  <c r="BE270"/>
  <c r="BE271"/>
  <c r="BE279"/>
  <c r="BE283"/>
  <c r="BE306"/>
  <c r="BE359"/>
  <c r="BE374"/>
  <c r="BE390"/>
  <c r="BE411"/>
  <c r="BE421"/>
  <c r="BE429"/>
  <c r="BE444"/>
  <c r="BE461"/>
  <c r="BE471"/>
  <c r="BE472"/>
  <c r="BE481"/>
  <c r="BE488"/>
  <c r="BE491"/>
  <c r="BE498"/>
  <c r="BE510"/>
  <c r="BE521"/>
  <c r="BE527"/>
  <c r="BE533"/>
  <c r="BE593"/>
  <c r="BE605"/>
  <c r="BE612"/>
  <c r="BE631"/>
  <c r="BE649"/>
  <c r="BE700"/>
  <c i="10" r="BE150"/>
  <c r="BE152"/>
  <c r="BE160"/>
  <c r="BE163"/>
  <c r="BE173"/>
  <c r="BE176"/>
  <c r="BE224"/>
  <c r="BE248"/>
  <c r="BE266"/>
  <c r="BE272"/>
  <c r="BE294"/>
  <c r="BE302"/>
  <c r="BE303"/>
  <c r="BE320"/>
  <c r="BE372"/>
  <c r="BE374"/>
  <c r="BE385"/>
  <c r="BE395"/>
  <c r="BE417"/>
  <c r="BE421"/>
  <c r="BE444"/>
  <c r="BE455"/>
  <c r="BE466"/>
  <c r="BE470"/>
  <c r="BE484"/>
  <c r="BE497"/>
  <c r="BE498"/>
  <c r="BE499"/>
  <c r="BE501"/>
  <c r="BE508"/>
  <c r="BE520"/>
  <c r="BE526"/>
  <c r="BE530"/>
  <c r="BE534"/>
  <c r="BE535"/>
  <c r="BE556"/>
  <c r="BE560"/>
  <c r="BK319"/>
  <c r="J319"/>
  <c r="J102"/>
  <c i="11" r="J89"/>
  <c r="BE143"/>
  <c r="BE145"/>
  <c r="BE150"/>
  <c r="BE159"/>
  <c r="BE188"/>
  <c r="BE190"/>
  <c r="BE194"/>
  <c r="BE228"/>
  <c r="BE230"/>
  <c r="BE235"/>
  <c r="BE238"/>
  <c r="BE239"/>
  <c r="BE257"/>
  <c r="BE261"/>
  <c r="BE265"/>
  <c r="BE270"/>
  <c r="BE271"/>
  <c r="BE282"/>
  <c r="BE287"/>
  <c r="BE296"/>
  <c r="BE297"/>
  <c r="BE299"/>
  <c r="BE309"/>
  <c r="BE316"/>
  <c r="BE323"/>
  <c r="BE334"/>
  <c r="BE335"/>
  <c r="BE355"/>
  <c r="BE366"/>
  <c r="BE370"/>
  <c r="BE373"/>
  <c r="BE382"/>
  <c r="BE388"/>
  <c r="BE390"/>
  <c r="BE392"/>
  <c r="BE397"/>
  <c r="BE402"/>
  <c r="BE403"/>
  <c r="BE409"/>
  <c i="12" r="J123"/>
  <c r="BE135"/>
  <c r="BE137"/>
  <c r="BE141"/>
  <c i="13" r="BK130"/>
  <c r="J130"/>
  <c r="J98"/>
  <c i="14" r="F92"/>
  <c r="BE141"/>
  <c r="BE147"/>
  <c r="BE149"/>
  <c r="BK143"/>
  <c r="J143"/>
  <c r="J100"/>
  <c r="BK153"/>
  <c r="BK152"/>
  <c r="J152"/>
  <c r="J104"/>
  <c i="15" r="E85"/>
  <c r="BE132"/>
  <c r="BE136"/>
  <c i="2" r="BE145"/>
  <c r="BE184"/>
  <c r="BE194"/>
  <c r="BE200"/>
  <c r="BE214"/>
  <c r="BE225"/>
  <c r="BE226"/>
  <c r="BE228"/>
  <c r="BE235"/>
  <c r="BE237"/>
  <c r="BE238"/>
  <c i="3" r="BE136"/>
  <c r="BE143"/>
  <c r="BE152"/>
  <c r="BE158"/>
  <c r="BE160"/>
  <c r="BE174"/>
  <c r="BE175"/>
  <c i="4" r="E85"/>
  <c r="BE143"/>
  <c r="BE149"/>
  <c r="BE155"/>
  <c r="BE184"/>
  <c r="BE204"/>
  <c r="BE206"/>
  <c r="BE269"/>
  <c r="BE284"/>
  <c r="BE286"/>
  <c r="BE299"/>
  <c r="BE306"/>
  <c r="BE335"/>
  <c r="BE352"/>
  <c r="BE379"/>
  <c r="BE391"/>
  <c r="BK301"/>
  <c r="BK300"/>
  <c r="J300"/>
  <c r="J100"/>
  <c i="5" r="E85"/>
  <c r="F135"/>
  <c r="BE141"/>
  <c r="BE153"/>
  <c r="BE161"/>
  <c r="BE170"/>
  <c r="BE181"/>
  <c r="BE183"/>
  <c r="BE218"/>
  <c r="BE222"/>
  <c r="BE260"/>
  <c r="BK214"/>
  <c r="BK244"/>
  <c r="J244"/>
  <c r="J105"/>
  <c i="6" r="BE155"/>
  <c r="BE159"/>
  <c r="BE160"/>
  <c r="BE166"/>
  <c r="BE167"/>
  <c r="BK204"/>
  <c r="J204"/>
  <c r="J105"/>
  <c i="7" r="BE160"/>
  <c r="BE164"/>
  <c r="BE169"/>
  <c r="BE184"/>
  <c r="BE185"/>
  <c r="BE211"/>
  <c r="BE228"/>
  <c r="BE236"/>
  <c r="BE241"/>
  <c r="BE251"/>
  <c r="BE253"/>
  <c r="BE260"/>
  <c r="BE264"/>
  <c r="BE271"/>
  <c r="BE273"/>
  <c r="BE323"/>
  <c r="BE325"/>
  <c r="BK277"/>
  <c r="J277"/>
  <c r="J104"/>
  <c r="BK313"/>
  <c r="J313"/>
  <c r="J108"/>
  <c i="8" r="E137"/>
  <c r="BE176"/>
  <c r="BE194"/>
  <c r="BE307"/>
  <c r="BE351"/>
  <c r="BE366"/>
  <c r="BE477"/>
  <c r="BE490"/>
  <c r="BE548"/>
  <c r="BE580"/>
  <c r="BE597"/>
  <c r="BE618"/>
  <c r="BE628"/>
  <c r="BE629"/>
  <c r="BE645"/>
  <c r="BE683"/>
  <c r="BE686"/>
  <c r="BE706"/>
  <c r="BE716"/>
  <c r="BE747"/>
  <c r="BE798"/>
  <c r="BE803"/>
  <c r="BE812"/>
  <c r="BE818"/>
  <c r="BE831"/>
  <c r="BE833"/>
  <c r="BE843"/>
  <c r="BE847"/>
  <c r="BE850"/>
  <c r="BE851"/>
  <c r="BE854"/>
  <c r="BE855"/>
  <c r="BE856"/>
  <c r="BE857"/>
  <c r="BE858"/>
  <c r="BE862"/>
  <c r="BE867"/>
  <c r="BE900"/>
  <c r="BE903"/>
  <c r="BE905"/>
  <c r="BE908"/>
  <c r="BE909"/>
  <c r="BE910"/>
  <c r="BE912"/>
  <c r="BE932"/>
  <c r="BE933"/>
  <c r="BE937"/>
  <c r="BE938"/>
  <c r="BE962"/>
  <c r="BE963"/>
  <c r="BE966"/>
  <c r="BE1014"/>
  <c r="BE1068"/>
  <c r="BE1073"/>
  <c r="BE1075"/>
  <c r="BE1137"/>
  <c r="BE1147"/>
  <c r="BE1176"/>
  <c r="BE1179"/>
  <c r="BE1205"/>
  <c r="BE1239"/>
  <c i="9" r="BE146"/>
  <c r="BE152"/>
  <c r="BE154"/>
  <c r="BE156"/>
  <c r="BE158"/>
  <c r="BE172"/>
  <c r="BE255"/>
  <c r="BE266"/>
  <c r="BE275"/>
  <c r="BE315"/>
  <c r="BE377"/>
  <c r="BE383"/>
  <c r="BE389"/>
  <c r="BE392"/>
  <c r="BE394"/>
  <c r="BE396"/>
  <c r="BE404"/>
  <c r="BE430"/>
  <c r="BE434"/>
  <c r="BE436"/>
  <c r="BE439"/>
  <c r="BE440"/>
  <c r="BE457"/>
  <c r="BE463"/>
  <c r="BE464"/>
  <c r="BE470"/>
  <c r="BE476"/>
  <c r="BE489"/>
  <c r="BE490"/>
  <c r="BE492"/>
  <c r="BE496"/>
  <c r="BE507"/>
  <c r="BE517"/>
  <c r="BE624"/>
  <c r="BE639"/>
  <c r="BE641"/>
  <c r="BE643"/>
  <c r="BE664"/>
  <c r="BE666"/>
  <c r="BE668"/>
  <c r="BE683"/>
  <c r="BE697"/>
  <c i="10" r="J89"/>
  <c r="E133"/>
  <c r="BE146"/>
  <c r="BE252"/>
  <c r="BE264"/>
  <c r="BE296"/>
  <c r="BE298"/>
  <c r="BE313"/>
  <c r="BE317"/>
  <c r="BE325"/>
  <c r="BE327"/>
  <c r="BE329"/>
  <c r="BE351"/>
  <c r="BE355"/>
  <c r="BE361"/>
  <c r="BE366"/>
  <c r="BE368"/>
  <c r="BE370"/>
  <c r="BE376"/>
  <c r="BE386"/>
  <c r="BE388"/>
  <c r="BE401"/>
  <c r="BE427"/>
  <c r="BE435"/>
  <c r="BE439"/>
  <c r="BE446"/>
  <c r="BE448"/>
  <c r="BE459"/>
  <c r="BE468"/>
  <c r="BE474"/>
  <c r="BE478"/>
  <c r="BE488"/>
  <c r="BE511"/>
  <c r="BE538"/>
  <c r="BE557"/>
  <c r="BE587"/>
  <c i="11" r="BE423"/>
  <c i="12" r="F92"/>
  <c r="BE140"/>
  <c i="13" r="BE131"/>
  <c i="14" r="E125"/>
  <c r="BE142"/>
  <c r="BE146"/>
  <c r="BE151"/>
  <c r="BK148"/>
  <c r="J148"/>
  <c r="J102"/>
  <c i="2" r="BE142"/>
  <c r="BE144"/>
  <c r="BE181"/>
  <c r="BE182"/>
  <c r="BE192"/>
  <c r="BE202"/>
  <c r="BE239"/>
  <c r="BK244"/>
  <c r="J244"/>
  <c r="J104"/>
  <c i="3" r="BE142"/>
  <c r="BE149"/>
  <c r="BE154"/>
  <c r="BE168"/>
  <c r="BE177"/>
  <c i="4" r="J89"/>
  <c r="BE153"/>
  <c r="BE197"/>
  <c r="BE277"/>
  <c r="BE308"/>
  <c r="BE310"/>
  <c r="BE311"/>
  <c r="BE314"/>
  <c r="BE332"/>
  <c r="BE334"/>
  <c r="BE347"/>
  <c r="BE361"/>
  <c r="BE366"/>
  <c i="5" r="BE166"/>
  <c r="BE176"/>
  <c r="BE187"/>
  <c r="BE200"/>
  <c r="BE207"/>
  <c r="BE211"/>
  <c r="BE231"/>
  <c r="BK266"/>
  <c r="J266"/>
  <c r="J108"/>
  <c i="6" r="BE185"/>
  <c r="BE199"/>
  <c r="BE200"/>
  <c r="BE208"/>
  <c r="BK195"/>
  <c r="J195"/>
  <c r="J103"/>
  <c r="BK207"/>
  <c r="J207"/>
  <c r="J106"/>
  <c i="7" r="BE147"/>
  <c r="BE176"/>
  <c r="BE192"/>
  <c r="BE194"/>
  <c r="BE212"/>
  <c r="BE230"/>
  <c r="BE266"/>
  <c r="BE276"/>
  <c r="BE281"/>
  <c r="BE302"/>
  <c r="BE312"/>
  <c r="BE329"/>
  <c r="BE330"/>
  <c i="8" r="BE155"/>
  <c r="BE162"/>
  <c r="BE169"/>
  <c r="BE199"/>
  <c r="BE205"/>
  <c r="BE208"/>
  <c r="BE228"/>
  <c r="BE241"/>
  <c r="BE244"/>
  <c r="BE263"/>
  <c r="BE306"/>
  <c r="BE316"/>
  <c r="BE398"/>
  <c r="BE407"/>
  <c r="BE422"/>
  <c r="BE443"/>
  <c r="BE504"/>
  <c r="BE567"/>
  <c r="BE630"/>
  <c r="BE666"/>
  <c r="BE696"/>
  <c r="BE718"/>
  <c r="BE745"/>
  <c r="BE779"/>
  <c r="BE780"/>
  <c r="BE785"/>
  <c r="BE790"/>
  <c r="BE791"/>
  <c r="BE792"/>
  <c r="BE808"/>
  <c r="BE810"/>
  <c r="BE840"/>
  <c r="BE841"/>
  <c r="BE842"/>
  <c r="BE844"/>
  <c r="BE848"/>
  <c r="BE849"/>
  <c r="BE853"/>
  <c r="BE865"/>
  <c r="BE896"/>
  <c r="BE898"/>
  <c r="BE899"/>
  <c r="BE901"/>
  <c r="BE902"/>
  <c r="BE906"/>
  <c r="BE914"/>
  <c r="BE939"/>
  <c r="BE941"/>
  <c r="BE964"/>
  <c r="BE1033"/>
  <c r="BE1071"/>
  <c r="BE1093"/>
  <c r="BE1106"/>
  <c r="BE1171"/>
  <c r="BE1175"/>
  <c r="BE1257"/>
  <c r="BK682"/>
  <c r="J682"/>
  <c r="J103"/>
  <c i="9" r="BE187"/>
  <c r="BE192"/>
  <c r="BE198"/>
  <c r="BE199"/>
  <c r="BE221"/>
  <c r="BE236"/>
  <c r="BE237"/>
  <c r="BE253"/>
  <c r="BE268"/>
  <c r="BE273"/>
  <c r="BE284"/>
  <c r="BE343"/>
  <c r="BE347"/>
  <c r="BE351"/>
  <c r="BE375"/>
  <c r="BE376"/>
  <c r="BE378"/>
  <c r="BE387"/>
  <c r="BE400"/>
  <c r="BE408"/>
  <c r="BE414"/>
  <c r="BE416"/>
  <c r="BE418"/>
  <c r="BE420"/>
  <c r="BE425"/>
  <c r="BE435"/>
  <c r="BE459"/>
  <c r="BE466"/>
  <c r="BE494"/>
  <c r="BE497"/>
  <c r="BE499"/>
  <c r="BE501"/>
  <c r="BE505"/>
  <c r="BE508"/>
  <c r="BE512"/>
  <c r="BE516"/>
  <c r="BE525"/>
  <c r="BE531"/>
  <c r="BE546"/>
  <c r="BE573"/>
  <c r="BE581"/>
  <c r="BE600"/>
  <c r="BE607"/>
  <c r="BE636"/>
  <c r="BE651"/>
  <c r="BE656"/>
  <c r="BE658"/>
  <c r="BE662"/>
  <c r="BE682"/>
  <c i="10" r="BE148"/>
  <c r="BE171"/>
  <c r="BE180"/>
  <c r="BE182"/>
  <c r="BE271"/>
  <c r="BE276"/>
  <c r="BE284"/>
  <c r="BE292"/>
  <c r="BE295"/>
  <c r="BE297"/>
  <c r="BE299"/>
  <c r="BE301"/>
  <c r="BE307"/>
  <c r="BE312"/>
  <c r="BE337"/>
  <c r="BE342"/>
  <c r="BE345"/>
  <c r="BE357"/>
  <c r="BE378"/>
  <c r="BE391"/>
  <c r="BE399"/>
  <c r="BE404"/>
  <c r="BE406"/>
  <c r="BE408"/>
  <c r="BE409"/>
  <c r="BE411"/>
  <c r="BE413"/>
  <c r="BE423"/>
  <c r="BE433"/>
  <c r="BE461"/>
  <c r="BE492"/>
  <c r="BE495"/>
  <c r="BE509"/>
  <c r="BE516"/>
  <c r="BE519"/>
  <c r="BE522"/>
  <c r="BE545"/>
  <c r="BE551"/>
  <c r="BE555"/>
  <c r="BE558"/>
  <c i="11" r="BE161"/>
  <c r="BE189"/>
  <c r="BE196"/>
  <c r="BE221"/>
  <c r="BE222"/>
  <c r="BE224"/>
  <c r="BE231"/>
  <c r="BE234"/>
  <c r="BE262"/>
  <c r="BE267"/>
  <c r="BE269"/>
  <c r="BE278"/>
  <c r="BE280"/>
  <c r="BE300"/>
  <c r="BE313"/>
  <c r="BE318"/>
  <c r="BE326"/>
  <c r="BE332"/>
  <c r="BE350"/>
  <c r="BE358"/>
  <c r="BE364"/>
  <c r="BE378"/>
  <c r="BE389"/>
  <c r="BE396"/>
  <c r="BE399"/>
  <c r="BE400"/>
  <c r="BE407"/>
  <c r="BE421"/>
  <c i="12" r="BE133"/>
  <c r="BE138"/>
  <c i="13" r="F92"/>
  <c i="14" r="BE139"/>
  <c i="6" r="F36"/>
  <c i="1" r="BA99"/>
  <c i="10" r="J36"/>
  <c i="1" r="AW103"/>
  <c i="12" r="J36"/>
  <c i="1" r="AW105"/>
  <c i="13" r="F36"/>
  <c i="1" r="BA106"/>
  <c i="15" r="F36"/>
  <c i="1" r="BA108"/>
  <c i="4" r="F36"/>
  <c i="1" r="BA97"/>
  <c i="10" r="F36"/>
  <c i="1" r="BA103"/>
  <c i="15" r="J36"/>
  <c i="1" r="AW108"/>
  <c i="3" r="F37"/>
  <c i="1" r="BB96"/>
  <c i="5" r="F39"/>
  <c i="1" r="BD98"/>
  <c i="7" r="F37"/>
  <c i="1" r="BB100"/>
  <c i="9" r="J36"/>
  <c i="1" r="AW102"/>
  <c i="12" r="F39"/>
  <c i="1" r="BD105"/>
  <c i="12" r="F37"/>
  <c i="1" r="BB105"/>
  <c i="14" r="F36"/>
  <c i="1" r="BA107"/>
  <c i="2" r="F38"/>
  <c i="1" r="BC95"/>
  <c i="4" r="J36"/>
  <c i="1" r="AW97"/>
  <c i="6" r="F38"/>
  <c i="1" r="BC99"/>
  <c i="8" r="F37"/>
  <c i="1" r="BB101"/>
  <c i="13" r="F38"/>
  <c i="1" r="BC106"/>
  <c i="15" r="F37"/>
  <c i="1" r="BB108"/>
  <c i="2" r="F39"/>
  <c i="1" r="BD95"/>
  <c i="6" r="F37"/>
  <c i="1" r="BB99"/>
  <c i="8" r="F39"/>
  <c i="1" r="BD101"/>
  <c i="10" r="F37"/>
  <c i="1" r="BB103"/>
  <c i="14" r="F37"/>
  <c i="1" r="BB107"/>
  <c i="4" r="F39"/>
  <c i="1" r="BD97"/>
  <c i="6" r="J36"/>
  <c i="1" r="AW99"/>
  <c i="8" r="F38"/>
  <c i="1" r="BC101"/>
  <c i="10" r="F39"/>
  <c i="1" r="BD103"/>
  <c i="13" r="F37"/>
  <c i="1" r="BB106"/>
  <c i="2" r="F37"/>
  <c i="1" r="BB95"/>
  <c i="6" r="F39"/>
  <c i="1" r="BD99"/>
  <c i="9" r="F36"/>
  <c i="1" r="BA102"/>
  <c i="14" r="F38"/>
  <c i="1" r="BC107"/>
  <c i="3" r="F36"/>
  <c i="1" r="BA96"/>
  <c i="5" r="F37"/>
  <c i="1" r="BB98"/>
  <c i="7" r="J36"/>
  <c i="1" r="AW100"/>
  <c i="12" r="F36"/>
  <c i="1" r="BA105"/>
  <c i="14" r="J36"/>
  <c i="1" r="AW107"/>
  <c i="2" r="F36"/>
  <c i="1" r="BA95"/>
  <c i="5" r="F38"/>
  <c i="1" r="BC98"/>
  <c i="8" r="F36"/>
  <c i="1" r="BA101"/>
  <c i="11" r="F36"/>
  <c i="1" r="BA104"/>
  <c i="13" r="F39"/>
  <c i="1" r="BD106"/>
  <c i="15" r="F39"/>
  <c i="1" r="BD108"/>
  <c i="14" r="F39"/>
  <c i="1" r="BD107"/>
  <c i="5" r="J36"/>
  <c i="1" r="AW98"/>
  <c i="7" r="F38"/>
  <c i="1" r="BC100"/>
  <c i="9" r="F39"/>
  <c i="1" r="BD102"/>
  <c i="11" r="F39"/>
  <c i="1" r="BD104"/>
  <c i="3" r="F39"/>
  <c i="1" r="BD96"/>
  <c i="9" r="F38"/>
  <c i="1" r="BC102"/>
  <c i="11" r="F37"/>
  <c i="1" r="BB104"/>
  <c i="15" r="F38"/>
  <c i="1" r="BC108"/>
  <c i="3" r="F38"/>
  <c i="1" r="BC96"/>
  <c i="4" r="F38"/>
  <c i="1" r="BC97"/>
  <c i="7" r="F39"/>
  <c i="1" r="BD100"/>
  <c i="9" r="F37"/>
  <c i="1" r="BB102"/>
  <c i="11" r="J36"/>
  <c i="1" r="AW104"/>
  <c i="12" r="F38"/>
  <c i="1" r="BC105"/>
  <c i="2" r="J36"/>
  <c i="1" r="AW95"/>
  <c i="5" r="F36"/>
  <c i="1" r="BA98"/>
  <c i="11" r="F38"/>
  <c i="1" r="BC104"/>
  <c i="3" r="J36"/>
  <c i="1" r="AW96"/>
  <c i="4" r="F37"/>
  <c i="1" r="BB97"/>
  <c i="7" r="F36"/>
  <c i="1" r="BA100"/>
  <c i="8" r="J36"/>
  <c i="1" r="AW101"/>
  <c i="10" r="F38"/>
  <c i="1" r="BC103"/>
  <c i="13" r="J36"/>
  <c i="1" r="AW106"/>
  <c i="11" l="1" r="R249"/>
  <c i="9" r="R412"/>
  <c i="7" r="T279"/>
  <c i="6" r="T136"/>
  <c i="14" r="R136"/>
  <c r="R135"/>
  <c i="8" r="T684"/>
  <c i="5" r="BK213"/>
  <c r="J213"/>
  <c r="J100"/>
  <c i="9" r="P412"/>
  <c i="8" r="T148"/>
  <c r="T147"/>
  <c i="7" r="P141"/>
  <c i="5" r="R138"/>
  <c i="4" r="T136"/>
  <c i="2" r="P198"/>
  <c r="P135"/>
  <c i="1" r="AU95"/>
  <c i="10" r="T321"/>
  <c r="T144"/>
  <c r="T143"/>
  <c i="7" r="BK279"/>
  <c r="J279"/>
  <c r="J105"/>
  <c r="R141"/>
  <c i="11" r="BK249"/>
  <c r="J249"/>
  <c r="J103"/>
  <c r="T139"/>
  <c i="10" r="R144"/>
  <c r="BK144"/>
  <c r="J144"/>
  <c r="J97"/>
  <c i="8" r="R684"/>
  <c i="6" r="P137"/>
  <c r="P136"/>
  <c i="1" r="AU99"/>
  <c i="4" r="R137"/>
  <c r="R136"/>
  <c i="2" r="T136"/>
  <c i="7" r="R279"/>
  <c i="3" r="R132"/>
  <c r="R131"/>
  <c i="11" r="P249"/>
  <c i="4" r="BK137"/>
  <c r="BK136"/>
  <c r="J136"/>
  <c r="J96"/>
  <c i="12" r="T129"/>
  <c i="10" r="P321"/>
  <c r="P143"/>
  <c i="1" r="AU103"/>
  <c i="11" r="P139"/>
  <c r="P138"/>
  <c i="1" r="AU104"/>
  <c i="8" r="P684"/>
  <c i="7" r="T141"/>
  <c r="T140"/>
  <c i="6" r="R136"/>
  <c i="4" r="P136"/>
  <c i="1" r="AU97"/>
  <c i="11" r="T249"/>
  <c r="R139"/>
  <c r="R138"/>
  <c i="10" r="R321"/>
  <c i="9" r="R144"/>
  <c r="R143"/>
  <c i="8" r="R148"/>
  <c r="R147"/>
  <c i="7" r="BK141"/>
  <c r="BK140"/>
  <c r="J140"/>
  <c r="J96"/>
  <c r="J30"/>
  <c i="6" r="BK137"/>
  <c r="J137"/>
  <c r="J97"/>
  <c i="5" r="P138"/>
  <c i="1" r="AU98"/>
  <c i="2" r="T198"/>
  <c i="14" r="P136"/>
  <c r="P135"/>
  <c i="1" r="AU107"/>
  <c i="9" r="T412"/>
  <c r="T143"/>
  <c r="P144"/>
  <c r="P143"/>
  <c i="1" r="AU102"/>
  <c i="8" r="P148"/>
  <c r="P147"/>
  <c i="1" r="AU101"/>
  <c i="7" r="P279"/>
  <c i="5" r="T139"/>
  <c r="T138"/>
  <c i="3" r="P132"/>
  <c r="P131"/>
  <c i="1" r="AU96"/>
  <c i="2" r="R198"/>
  <c r="R135"/>
  <c r="BK136"/>
  <c r="J136"/>
  <c r="J97"/>
  <c i="3" r="BK132"/>
  <c r="J132"/>
  <c r="J97"/>
  <c i="5" r="J214"/>
  <c r="J101"/>
  <c i="7" r="J142"/>
  <c r="J98"/>
  <c i="9" r="BK144"/>
  <c i="10" r="BK321"/>
  <c r="J321"/>
  <c r="J103"/>
  <c i="11" r="J250"/>
  <c r="J104"/>
  <c i="13" r="BK129"/>
  <c r="J129"/>
  <c r="J97"/>
  <c i="14" r="BK136"/>
  <c r="J136"/>
  <c r="J97"/>
  <c r="J153"/>
  <c r="J105"/>
  <c i="4" r="J138"/>
  <c r="J98"/>
  <c r="J301"/>
  <c r="J101"/>
  <c i="6" r="J138"/>
  <c r="J98"/>
  <c i="7" r="J280"/>
  <c r="J106"/>
  <c i="9" r="BK412"/>
  <c r="J412"/>
  <c r="J103"/>
  <c i="10" r="J145"/>
  <c r="J98"/>
  <c i="15" r="BK130"/>
  <c r="J130"/>
  <c r="J97"/>
  <c i="2" r="BK198"/>
  <c r="J198"/>
  <c r="J100"/>
  <c i="6" r="BK180"/>
  <c r="J180"/>
  <c r="J100"/>
  <c i="8" r="BK684"/>
  <c r="J684"/>
  <c r="J104"/>
  <c i="11" r="BK139"/>
  <c r="J139"/>
  <c r="J97"/>
  <c i="12" r="BK130"/>
  <c r="BK129"/>
  <c r="J129"/>
  <c r="J96"/>
  <c r="J30"/>
  <c i="5" r="BK139"/>
  <c r="BK138"/>
  <c r="J138"/>
  <c r="J96"/>
  <c i="8" r="BK148"/>
  <c r="BK147"/>
  <c r="J147"/>
  <c r="J96"/>
  <c r="J30"/>
  <c i="1" r="BA94"/>
  <c r="W30"/>
  <c r="BD94"/>
  <c r="W33"/>
  <c i="12" r="J108"/>
  <c r="J102"/>
  <c r="J31"/>
  <c i="1" r="BC94"/>
  <c r="AY94"/>
  <c r="BB94"/>
  <c r="W31"/>
  <c i="9" l="1" r="BK143"/>
  <c r="J143"/>
  <c r="J96"/>
  <c i="7" r="R140"/>
  <c r="P140"/>
  <c i="1" r="AU100"/>
  <c i="11" r="T138"/>
  <c i="2" r="T135"/>
  <c i="10" r="R143"/>
  <c i="4" r="J30"/>
  <c r="J137"/>
  <c r="J97"/>
  <c i="5" r="J139"/>
  <c r="J97"/>
  <c i="6" r="BK136"/>
  <c r="J136"/>
  <c r="J96"/>
  <c i="7" r="J141"/>
  <c r="J97"/>
  <c i="12" r="BE108"/>
  <c i="14" r="BK135"/>
  <c r="J135"/>
  <c r="J96"/>
  <c r="J30"/>
  <c i="15" r="BK129"/>
  <c r="J129"/>
  <c r="J96"/>
  <c r="J30"/>
  <c i="2" r="BK135"/>
  <c r="J135"/>
  <c r="J96"/>
  <c i="3" r="BK131"/>
  <c r="J131"/>
  <c r="J96"/>
  <c i="5" r="J30"/>
  <c i="8" r="J148"/>
  <c r="J97"/>
  <c i="9" r="J144"/>
  <c r="J97"/>
  <c i="10" r="BK143"/>
  <c r="J143"/>
  <c r="J96"/>
  <c i="11" r="BK138"/>
  <c r="J138"/>
  <c r="J96"/>
  <c i="12" r="J130"/>
  <c r="J97"/>
  <c i="13" r="BK128"/>
  <c r="J128"/>
  <c r="J96"/>
  <c i="1" r="AU94"/>
  <c i="12" r="J35"/>
  <c i="1" r="AV105"/>
  <c r="AT105"/>
  <c r="AW94"/>
  <c r="AK30"/>
  <c r="W32"/>
  <c i="14" r="J114"/>
  <c r="J108"/>
  <c r="J31"/>
  <c i="7" r="J119"/>
  <c r="BE119"/>
  <c r="F35"/>
  <c i="1" r="AZ100"/>
  <c i="12" r="J32"/>
  <c i="1" r="AG105"/>
  <c r="AN105"/>
  <c i="12" r="J110"/>
  <c i="1" r="AX94"/>
  <c i="8" r="J126"/>
  <c r="BE126"/>
  <c r="J35"/>
  <c i="1" r="AV101"/>
  <c r="AT101"/>
  <c i="2" l="1" r="J30"/>
  <c i="3" r="J30"/>
  <c i="9" r="J30"/>
  <c i="14" r="BE114"/>
  <c i="11" r="J30"/>
  <c i="13" r="J30"/>
  <c i="6" r="J30"/>
  <c i="10" r="J30"/>
  <c i="12" r="J41"/>
  <c i="8" r="F35"/>
  <c i="1" r="AZ101"/>
  <c i="5" r="J117"/>
  <c r="J111"/>
  <c r="J31"/>
  <c r="J32"/>
  <c i="1" r="AG98"/>
  <c i="14" r="J32"/>
  <c i="1" r="AG107"/>
  <c i="4" r="J115"/>
  <c r="J109"/>
  <c r="J31"/>
  <c r="J32"/>
  <c i="1" r="AG97"/>
  <c i="7" r="J35"/>
  <c i="1" r="AV100"/>
  <c r="AT100"/>
  <c i="14" r="J116"/>
  <c i="6" r="J115"/>
  <c r="J109"/>
  <c r="J31"/>
  <c i="7" r="J113"/>
  <c r="J31"/>
  <c r="J32"/>
  <c i="1" r="AG100"/>
  <c r="AN100"/>
  <c i="14" r="F35"/>
  <c i="1" r="AZ107"/>
  <c i="12" r="F35"/>
  <c i="1" r="AZ105"/>
  <c i="8" r="J120"/>
  <c r="J31"/>
  <c r="J32"/>
  <c i="1" r="AG101"/>
  <c r="AN101"/>
  <c i="13" r="J107"/>
  <c r="J101"/>
  <c r="J31"/>
  <c i="15" r="J108"/>
  <c r="J102"/>
  <c r="J31"/>
  <c r="J32"/>
  <c i="1" r="AG108"/>
  <c i="7" l="1" r="J41"/>
  <c i="6" r="BE115"/>
  <c i="15" r="BE108"/>
  <c i="5" r="BE117"/>
  <c i="13" r="BE107"/>
  <c i="4" r="BE115"/>
  <c i="8" r="J41"/>
  <c i="13" r="J109"/>
  <c i="6" r="J117"/>
  <c i="5" r="J119"/>
  <c i="3" r="J110"/>
  <c r="BE110"/>
  <c r="F35"/>
  <c i="1" r="AZ96"/>
  <c i="6" r="F35"/>
  <c i="1" r="AZ99"/>
  <c i="15" r="J110"/>
  <c i="4" r="J117"/>
  <c i="8" r="J128"/>
  <c i="9" r="J122"/>
  <c r="BE122"/>
  <c r="F35"/>
  <c i="1" r="AZ102"/>
  <c i="7" r="J121"/>
  <c i="14" r="J35"/>
  <c i="1" r="AV107"/>
  <c r="AT107"/>
  <c i="6" r="J32"/>
  <c i="1" r="AG99"/>
  <c i="10" r="J122"/>
  <c r="J116"/>
  <c r="J31"/>
  <c r="J32"/>
  <c i="1" r="AG103"/>
  <c i="13" r="J32"/>
  <c i="1" r="AG106"/>
  <c i="4" r="J35"/>
  <c i="1" r="AV97"/>
  <c r="AT97"/>
  <c i="11" r="J117"/>
  <c r="J111"/>
  <c r="J31"/>
  <c r="J32"/>
  <c i="1" r="AG104"/>
  <c i="15" r="J35"/>
  <c i="1" r="AV108"/>
  <c r="AT108"/>
  <c i="13" r="F35"/>
  <c i="1" r="AZ106"/>
  <c i="2" r="J114"/>
  <c r="BE114"/>
  <c r="F35"/>
  <c i="1" r="AZ95"/>
  <c i="5" r="J35"/>
  <c i="1" r="AV98"/>
  <c r="AT98"/>
  <c i="4" l="1" r="J41"/>
  <c i="5" r="J41"/>
  <c i="10" r="BE122"/>
  <c i="14" r="J41"/>
  <c i="15" r="J41"/>
  <c i="11" r="BE117"/>
  <c i="1" r="AN98"/>
  <c r="AN107"/>
  <c r="AN97"/>
  <c r="AN108"/>
  <c i="2" r="J108"/>
  <c r="J31"/>
  <c r="J32"/>
  <c i="1" r="AG95"/>
  <c i="3" r="J104"/>
  <c r="J31"/>
  <c r="J32"/>
  <c i="1" r="AG96"/>
  <c i="5" r="F35"/>
  <c i="1" r="AZ98"/>
  <c i="15" r="F35"/>
  <c i="1" r="AZ108"/>
  <c i="6" r="J35"/>
  <c i="1" r="AV99"/>
  <c r="AT99"/>
  <c i="4" r="F35"/>
  <c i="1" r="AZ97"/>
  <c i="2" r="J35"/>
  <c i="1" r="AV95"/>
  <c r="AT95"/>
  <c i="9" r="J35"/>
  <c i="1" r="AV102"/>
  <c r="AT102"/>
  <c i="13" r="J35"/>
  <c i="1" r="AV106"/>
  <c r="AT106"/>
  <c i="11" r="J119"/>
  <c i="10" r="F35"/>
  <c i="1" r="AZ103"/>
  <c i="9" r="J116"/>
  <c r="J31"/>
  <c r="J32"/>
  <c i="1" r="AG102"/>
  <c r="AN102"/>
  <c i="3" r="J35"/>
  <c i="1" r="AV96"/>
  <c r="AT96"/>
  <c i="10" r="J124"/>
  <c i="11" r="J35"/>
  <c i="1" r="AV104"/>
  <c r="AT104"/>
  <c i="3" l="1" r="J41"/>
  <c i="9" r="J41"/>
  <c i="2" r="J41"/>
  <c i="6" r="J41"/>
  <c i="13" r="J41"/>
  <c i="11" r="J41"/>
  <c i="1" r="AN99"/>
  <c r="AN106"/>
  <c r="AN104"/>
  <c r="AN95"/>
  <c r="AN96"/>
  <c r="AG94"/>
  <c r="AK26"/>
  <c i="2" r="J116"/>
  <c i="9" r="J124"/>
  <c i="11" r="F35"/>
  <c i="1" r="AZ104"/>
  <c r="AZ94"/>
  <c r="AV94"/>
  <c r="AK29"/>
  <c i="10" r="J35"/>
  <c i="1" r="AV103"/>
  <c r="AT103"/>
  <c i="3" r="J112"/>
  <c i="10" l="1" r="J41"/>
  <c i="1" r="AK35"/>
  <c r="AN103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<sst xmlns="http://schemas.openxmlformats.org/spreadsheetml/2006/main">
  <si>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</si>
  <si>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</si>
  <si>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</si>
  <si>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</si>
  <si>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</si>
  <si>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{a445475e-4687-4c60-bd21-edf4779e6f7f}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</si>
  <si>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</si>
  <si>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</si>
  <si>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</si>
  <si>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</si>
  <si>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</si>
  <si>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</si>
  <si>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</si>
  <si>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</si>
  <si>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</si>
  <si>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</si>
  <si>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</si>
  <si>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kina Vesmír</t>
  </si>
  <si>
    <t>KSO:</t>
  </si>
  <si>
    <t>CC-CZ:</t>
  </si>
  <si>
    <t>Místo:</t>
  </si>
  <si>
    <t xml:space="preserve"> </t>
  </si>
  <si>
    <t>Datum:</t>
  </si>
  <si>
    <t>23. 7. 2020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</si>
  <si>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</si>
  <si>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</si>
  <si>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</si>
  <si>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</si>
  <si>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</si>
  <si>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</si>
  <si>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</si>
  <si>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ROSA ARCHITEKT s.r.o.</t>
  </si>
  <si>
    <t>True</t>
  </si>
  <si>
    <t>Zpracovatel:</t>
  </si>
  <si>
    <t>Martina Škopová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</si>
  <si>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</si>
  <si>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</si>
  <si>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</si>
  <si>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</si>
  <si>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</si>
  <si>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</si>
  <si>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</si>
  <si>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</si>
  <si>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</si>
  <si>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</si>
  <si>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</si>
  <si>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</si>
  <si>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</si>
  <si>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</si>
  <si>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</si>
  <si>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</si>
  <si>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</si>
  <si>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</si>
  <si>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</si>
  <si>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</si>
  <si>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</si>
  <si>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</si>
  <si>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</si>
  <si>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</si>
  <si>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</si>
  <si>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</si>
  <si>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</si>
  <si>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</si>
  <si>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</si>
  <si>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</si>
  <si>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</si>
  <si>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</si>
  <si>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</si>
  <si>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</si>
  <si>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</si>
  <si>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</si>
  <si>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</si>
  <si>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</si>
  <si>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</si>
  <si>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</si>
  <si>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</si>
  <si>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</si>
  <si>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</si>
  <si>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</si>
  <si>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</si>
  <si>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</si>
  <si>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643-00</t>
  </si>
  <si>
    <t>bourací práce vnějších ploch a střešní krytiny</t>
  </si>
  <si>
    <t>STA</t>
  </si>
  <si>
    <t>1</t>
  </si>
  <si>
    <t>{b57e7f39-558c-47ba-ba17-62204a03b34e}</t>
  </si>
  <si>
    <t>2</t>
  </si>
  <si>
    <t>643-00a</t>
  </si>
  <si>
    <t>bourací práce 1.pp</t>
  </si>
  <si>
    <t>{72782c3d-4645-424c-b6f2-e46470560411}</t>
  </si>
  <si>
    <t>643-01</t>
  </si>
  <si>
    <t>bourací práce 1.np</t>
  </si>
  <si>
    <t>{4d73116d-368a-446a-92cf-e1bff71745fa}</t>
  </si>
  <si>
    <t>643-02</t>
  </si>
  <si>
    <t>bourací práce 2.np</t>
  </si>
  <si>
    <t>{df0f4736-50a4-4375-942e-6db171241f6c}</t>
  </si>
  <si>
    <t>643-03</t>
  </si>
  <si>
    <t>bourací práce 3.np</t>
  </si>
  <si>
    <t>{9c85d5cc-e46c-4cc0-b706-b03afc41d3e7}</t>
  </si>
  <si>
    <t>643-04</t>
  </si>
  <si>
    <t>stavební práce 1.pp</t>
  </si>
  <si>
    <t>{ace898cb-3c12-4249-94ee-abb922ee1196}</t>
  </si>
  <si>
    <t>643-05</t>
  </si>
  <si>
    <t>stavební práce 1.np</t>
  </si>
  <si>
    <t>{0888296e-ca49-465a-a8cd-5131ef04e3f9}</t>
  </si>
  <si>
    <t>643-06</t>
  </si>
  <si>
    <t>stavební práce 2.np</t>
  </si>
  <si>
    <t>{098a8571-2268-49ad-add4-d351bb43ef27}</t>
  </si>
  <si>
    <t>643-07</t>
  </si>
  <si>
    <t>stavební práce 3.np</t>
  </si>
  <si>
    <t>{0e7670ea-d7a2-491c-9826-0d8c67dfd916}</t>
  </si>
  <si>
    <t>643-08</t>
  </si>
  <si>
    <t>vnější stavební práce a střecha</t>
  </si>
  <si>
    <t>{cdcb91f1-e003-42ad-ae52-2b6e4de102d1}</t>
  </si>
  <si>
    <t>643-09</t>
  </si>
  <si>
    <t>Akustika+ AV technologie</t>
  </si>
  <si>
    <t>{f32db793-9433-49ae-9461-f6e7b5a3fa3f}</t>
  </si>
  <si>
    <t>643-10</t>
  </si>
  <si>
    <t>Interiery</t>
  </si>
  <si>
    <t>{d5ec0be5-e93b-4578-8b05-a3b12d6930d3}</t>
  </si>
  <si>
    <t>643-11</t>
  </si>
  <si>
    <t>Technika prostředí staveb</t>
  </si>
  <si>
    <t>{5c456d2b-64bf-4625-b4fc-42dddca8dea8}</t>
  </si>
  <si>
    <t>643-12</t>
  </si>
  <si>
    <t>VRN</t>
  </si>
  <si>
    <t>{354762fa-3605-4953-880d-a27b46f1e25b}</t>
  </si>
  <si>
    <t>KRYCÍ LIST SOUPISU PRACÍ</t>
  </si>
  <si>
    <t>Objekt:</t>
  </si>
  <si>
    <t>643-00 - bourací práce vnějších ploch a střešní krytiny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</si>
  <si>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</si>
  <si>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</si>
  <si>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</si>
  <si>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</si>
  <si>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</si>
  <si>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</si>
  <si>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</si>
  <si>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</si>
  <si>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</si>
  <si>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</si>
  <si>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</si>
  <si>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</si>
  <si>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</si>
  <si>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</si>
  <si>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</si>
  <si>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781 - Dokončovací práce - obklady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</si>
  <si>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</si>
  <si>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</si>
  <si>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</si>
  <si>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</si>
  <si>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</si>
  <si>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</si>
  <si>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</si>
  <si>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</si>
  <si>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</si>
  <si>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</si>
  <si>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</si>
  <si>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</si>
  <si>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</si>
  <si>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</si>
  <si>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</si>
  <si>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</si>
  <si>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</si>
  <si>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</si>
  <si>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</si>
  <si>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</si>
  <si>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</si>
  <si>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</si>
  <si>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</si>
  <si>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</si>
  <si>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</si>
  <si>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</si>
  <si>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</si>
  <si>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24</t>
  </si>
  <si>
    <t>K</t>
  </si>
  <si>
    <t>941211112</t>
  </si>
  <si>
    <t>Montáž lešení řadového rámového lehkého zatížení do 200 kg/m2 š do 0,9 m v do 25 m</t>
  </si>
  <si>
    <t>m2</t>
  </si>
  <si>
    <t>4</t>
  </si>
  <si>
    <t>-1723226150</t>
  </si>
  <si>
    <t>VV</t>
  </si>
  <si>
    <t>"strana severní, jížní východní"110,4*15</t>
  </si>
  <si>
    <t>"zadní stěna západ"276,5</t>
  </si>
  <si>
    <t>Součet</t>
  </si>
  <si>
    <t>25</t>
  </si>
  <si>
    <t>941211211</t>
  </si>
  <si>
    <t>Příplatek k lešení řadovému rámovému lehkému š 0,9 m v do 25 m za první a ZKD den použití</t>
  </si>
  <si>
    <t>-1097614675</t>
  </si>
  <si>
    <t>"pro demontáž krytiny 1 měsíc"1932,*30</t>
  </si>
  <si>
    <t>26</t>
  </si>
  <si>
    <t>941211812</t>
  </si>
  <si>
    <t>Demontáž lešení řadového rámového lehkého zatížení do 200 kg/m2 š do 0,9 m v do 25 m</t>
  </si>
  <si>
    <t>-1125059157</t>
  </si>
  <si>
    <t>30</t>
  </si>
  <si>
    <t>941211812/R</t>
  </si>
  <si>
    <t>Doprava lešení</t>
  </si>
  <si>
    <t>-1490153812</t>
  </si>
  <si>
    <t>33</t>
  </si>
  <si>
    <t>962032631</t>
  </si>
  <si>
    <t>Bourání zdiva komínového nad střechou z cihel na MV nebo MVC</t>
  </si>
  <si>
    <t>m3</t>
  </si>
  <si>
    <t>-1122733558</t>
  </si>
  <si>
    <t>1,1*0,6*1,2</t>
  </si>
  <si>
    <t>968072355</t>
  </si>
  <si>
    <t>Vybourání kovových rámů oken zdvojených včetně křídel pl do 2 m2</t>
  </si>
  <si>
    <t>741410913</t>
  </si>
  <si>
    <t>"vnější obvod okna přízemí"(2*(1,3*0,885)+1,11*1,91)</t>
  </si>
  <si>
    <t>"vnitřní vstupní hala podél pokladny"3*1,3*1,115</t>
  </si>
  <si>
    <t>968072456</t>
  </si>
  <si>
    <t>Vybourání kovových dveřních zárubní pl přes 2 m2</t>
  </si>
  <si>
    <t>-1952949096</t>
  </si>
  <si>
    <t>"vnější obvod otvory dveře přízemí"(1,55*2,47 +1,65*2,5+2*(1,55*2,5)+1,96*2,5+1,66*2,2 +0,94*2,12+1,74*2,31+ 0,8*2,265)</t>
  </si>
  <si>
    <t>Mezisoučet</t>
  </si>
  <si>
    <t>3</t>
  </si>
  <si>
    <t>"vnitřní mezi vstupní halou"3,56*2,4</t>
  </si>
  <si>
    <t>"vnitřní z chodby do kinosálů a vstupů do haly"2*1,8/2,1+2*1,4*2,1</t>
  </si>
  <si>
    <t>31</t>
  </si>
  <si>
    <t>978015391</t>
  </si>
  <si>
    <t>Otlučení (osekání) vnější vápenné nebo vápenocementové omítky stupně členitosti 1 a 2 do 100%</t>
  </si>
  <si>
    <t>1913801937</t>
  </si>
  <si>
    <t>"1.np"</t>
  </si>
  <si>
    <t>"podhled římsy nad vstupy okolo celého objektu"71*1,15</t>
  </si>
  <si>
    <t>"římsa rotunda"15*1,6</t>
  </si>
  <si>
    <t>"vysunutá římsa nad vstupy+ vč spodních žeber"9,2*(2,5+0,15)+4*2,5</t>
  </si>
  <si>
    <t>"vnější stěny pod mozaikou přízemí - rozvinutý obvod včetně pilířků pod římsu"2,7*112,5</t>
  </si>
  <si>
    <t>"odpočetotvorů"-(1,55*2,47+10*(1,720*1,62)+1,65*2,5+2*(1,55*2,5)+1,96*2,5+1,66*2,2+5*(1,2*1,13)+0,94*2,12+1,74*2,31+2*(1,3*0,885)+1,11*1,91+0,8*2,265)</t>
  </si>
  <si>
    <t>"přípočet ostění oken, dveří a vitrýn prezentačních panelů"6*(0,2*1,7*2*1)+5*0,45*(2*2,28+1,55)+0,3*(2*2,26+1,6)+5*0,1*(2*1,1+1,5)+0,3*(2*2,12+1)</t>
  </si>
  <si>
    <t>"přípočet ostění zadní strana"0,475*(2*2,28+1,7)+0,3*(2*1,9+1)+0,3*(2*2,28*1,1)</t>
  </si>
  <si>
    <t>"zadní západní strana"276,5</t>
  </si>
  <si>
    <t>"2.np plocha"110,5*6,5</t>
  </si>
  <si>
    <t>"2.np římsa"94,5*(0,9+0,15)</t>
  </si>
  <si>
    <t>"odpočet oken"-15*1,2*1,8</t>
  </si>
  <si>
    <t>"přípočet ostění"15*0,15*(2*1,8+1,2)+3*0,15*(2*2,2+1)</t>
  </si>
  <si>
    <t>"3.np plocha pod šablony"91,5*1,2</t>
  </si>
  <si>
    <t>"odpočet oken"-(5*1,2*1,8+1,2*1,6)</t>
  </si>
  <si>
    <t>"přípočet ostění"0,15*5*(1,8*2+1,2+1,6*2+1,2)</t>
  </si>
  <si>
    <t>"3.np římsa"12,8*0,55</t>
  </si>
  <si>
    <t>36</t>
  </si>
  <si>
    <t>9785647</t>
  </si>
  <si>
    <t>Odstranění nadstřešní části šachty na stítové stěně k VaKu vč likvidace suti</t>
  </si>
  <si>
    <t>sou</t>
  </si>
  <si>
    <t>-570236814</t>
  </si>
  <si>
    <t>37</t>
  </si>
  <si>
    <t>9785648</t>
  </si>
  <si>
    <t>Odstranění nadstřešní části šachty (světlíky) v místě nové technologie VZT vč likvidace suti</t>
  </si>
  <si>
    <t>-74527227</t>
  </si>
  <si>
    <t>997</t>
  </si>
  <si>
    <t>Přesun sutě</t>
  </si>
  <si>
    <t>997013113</t>
  </si>
  <si>
    <t>Vnitrostaveništní doprava suti a vybouraných hmot pro budovy v do 12 m s použitím mechanizace</t>
  </si>
  <si>
    <t>t</t>
  </si>
  <si>
    <t>1175338638</t>
  </si>
  <si>
    <t>6</t>
  </si>
  <si>
    <t>997013501</t>
  </si>
  <si>
    <t>Odvoz suti a vybouraných hmot na skládku nebo meziskládku do 1 km se složením</t>
  </si>
  <si>
    <t>2013820963</t>
  </si>
  <si>
    <t>7</t>
  </si>
  <si>
    <t>997013509</t>
  </si>
  <si>
    <t>Příplatek k odvozu suti a vybouraných hmot na skládku ZKD 1 km přes 1 km</t>
  </si>
  <si>
    <t>1205588437</t>
  </si>
  <si>
    <t>130,107*7 'Přepočtené koeficientem množství</t>
  </si>
  <si>
    <t>8</t>
  </si>
  <si>
    <t>997013601</t>
  </si>
  <si>
    <t>Poplatek za uložení na skládce (skládkovné) stavebního odpadu betonového kód odpadu 17 01 01</t>
  </si>
  <si>
    <t>1061536060</t>
  </si>
  <si>
    <t xml:space="preserve">"mozaika"14,760 </t>
  </si>
  <si>
    <t>"omítka"98,496</t>
  </si>
  <si>
    <t>997013631</t>
  </si>
  <si>
    <t>Poplatek za uložení na skládce (skládkovné) stavebního odpadu směsného kód odpadu 17 09 04</t>
  </si>
  <si>
    <t>-875138801</t>
  </si>
  <si>
    <t>3,573+5,6</t>
  </si>
  <si>
    <t>23</t>
  </si>
  <si>
    <t>997013645</t>
  </si>
  <si>
    <t>Poplatek za uložení na skládce (skládkovné) odpadu asfaltového bez dehtu kód odpadu 17 03 02</t>
  </si>
  <si>
    <t>-801848596</t>
  </si>
  <si>
    <t>"lepenka"8,653</t>
  </si>
  <si>
    <t>35</t>
  </si>
  <si>
    <t>997013811</t>
  </si>
  <si>
    <t>Poplatek za uložení na skládce (skládkovné) stavebního odpadu dřevěného kód odpadu 17 02 01</t>
  </si>
  <si>
    <t>-195196261</t>
  </si>
  <si>
    <t>"prkna"1,976</t>
  </si>
  <si>
    <t>PSV</t>
  </si>
  <si>
    <t>Práce a dodávky PSV</t>
  </si>
  <si>
    <t>712</t>
  </si>
  <si>
    <t>Povlakové krytiny</t>
  </si>
  <si>
    <t>712300843</t>
  </si>
  <si>
    <t>Odstranění povlakové krytiny střech do 10° od asfaltového pásu odsekáním - 2 vrsty</t>
  </si>
  <si>
    <t>16</t>
  </si>
  <si>
    <t>125764276</t>
  </si>
  <si>
    <t>"rovná plocha střechy"494</t>
  </si>
  <si>
    <t>22</t>
  </si>
  <si>
    <t>712500831</t>
  </si>
  <si>
    <t>Odstranění povlakové krytiny oblých střech jednovrstvé</t>
  </si>
  <si>
    <t>-1387424628</t>
  </si>
  <si>
    <t>"pod krytinou kopule"128</t>
  </si>
  <si>
    <t>"pod krytinou boky"312</t>
  </si>
  <si>
    <t>"pod krytinou vikýře"17</t>
  </si>
  <si>
    <t>762</t>
  </si>
  <si>
    <t>Konstrukce tesařské</t>
  </si>
  <si>
    <t>32</t>
  </si>
  <si>
    <t>76201</t>
  </si>
  <si>
    <t xml:space="preserve">Rozebrání nadstřešní části objektu  pro VZT</t>
  </si>
  <si>
    <t>-1398986574</t>
  </si>
  <si>
    <t>34</t>
  </si>
  <si>
    <t>762341811</t>
  </si>
  <si>
    <t>Demontáž bednění střech z prken</t>
  </si>
  <si>
    <t>1642855165</t>
  </si>
  <si>
    <t xml:space="preserve">"výměna prken  15% z plochy"494*0,15</t>
  </si>
  <si>
    <t>"výměna okrajů střechy"0,6*(77+19)</t>
  </si>
  <si>
    <t>764</t>
  </si>
  <si>
    <t>Konstrukce klempířské</t>
  </si>
  <si>
    <t>764001821</t>
  </si>
  <si>
    <t>Demontáž krytiny ze svitků nebo tabulí do suti</t>
  </si>
  <si>
    <t>886320203</t>
  </si>
  <si>
    <t>"spodní stříška širší r.š.3,1m"9,2*3,1</t>
  </si>
  <si>
    <t>"užší rš.1,6m "86*1,6</t>
  </si>
  <si>
    <t>"horní stříška rš.1,3m"93*1,3</t>
  </si>
  <si>
    <t>"střecha kopule"128</t>
  </si>
  <si>
    <t>"boky ze šablon"312</t>
  </si>
  <si>
    <t>"vykýře"17</t>
  </si>
  <si>
    <t>27</t>
  </si>
  <si>
    <t>764002801</t>
  </si>
  <si>
    <t>Demontáž závětrné lišty do suti</t>
  </si>
  <si>
    <t>m</t>
  </si>
  <si>
    <t>-1950742274</t>
  </si>
  <si>
    <t>28</t>
  </si>
  <si>
    <t>764002821</t>
  </si>
  <si>
    <t>Demontáž střešního výlezu do suti</t>
  </si>
  <si>
    <t>kus</t>
  </si>
  <si>
    <t>1893034700</t>
  </si>
  <si>
    <t>20</t>
  </si>
  <si>
    <t>764002841</t>
  </si>
  <si>
    <t>Demontáž oplechování horních ploch zdí a nadezdívek do suti</t>
  </si>
  <si>
    <t>1510495721</t>
  </si>
  <si>
    <t>8+24</t>
  </si>
  <si>
    <t>764002851</t>
  </si>
  <si>
    <t>Demontáž oplechování parapetů do suti</t>
  </si>
  <si>
    <t>-7724250</t>
  </si>
  <si>
    <t>"okna spodní části rotundy"5*1,2</t>
  </si>
  <si>
    <t>"okna horní části rotundy"8*1,2</t>
  </si>
  <si>
    <t>"spodní část "2*1,3</t>
  </si>
  <si>
    <t>"2.np"1,3+1,75+0,97+6*1,2</t>
  </si>
  <si>
    <t>"3.np"5*1,2</t>
  </si>
  <si>
    <t>29</t>
  </si>
  <si>
    <t>764002881</t>
  </si>
  <si>
    <t>Demontáž lemování střešních prostupů do suti</t>
  </si>
  <si>
    <t>678932594</t>
  </si>
  <si>
    <t>"komín"42</t>
  </si>
  <si>
    <t>19</t>
  </si>
  <si>
    <t>764004801</t>
  </si>
  <si>
    <t>Demontáž podokapního žlabu do suti</t>
  </si>
  <si>
    <t>-1032632595</t>
  </si>
  <si>
    <t>12</t>
  </si>
  <si>
    <t>764004821</t>
  </si>
  <si>
    <t>Demontáž nástřešního žlabu do suti</t>
  </si>
  <si>
    <t>2009243607</t>
  </si>
  <si>
    <t>13</t>
  </si>
  <si>
    <t>764004861</t>
  </si>
  <si>
    <t>Demontáž svodu do suti</t>
  </si>
  <si>
    <t>-1223786668</t>
  </si>
  <si>
    <t>"DN100"8*12</t>
  </si>
  <si>
    <t>"2x svod z podstřešního žlabu"2*2</t>
  </si>
  <si>
    <t>"podokapní"12,8</t>
  </si>
  <si>
    <t>767</t>
  </si>
  <si>
    <t>Konstrukce zámečnické</t>
  </si>
  <si>
    <t>18</t>
  </si>
  <si>
    <t>767661811</t>
  </si>
  <si>
    <t>Demontáž mříží pevných nebo otevíravých</t>
  </si>
  <si>
    <t>-1540464498</t>
  </si>
  <si>
    <t>781</t>
  </si>
  <si>
    <t>Dokončovací práce - obklady</t>
  </si>
  <si>
    <t>11</t>
  </si>
  <si>
    <t>781481810</t>
  </si>
  <si>
    <t>Demontáž obkladů z mozaiky kladených do malty</t>
  </si>
  <si>
    <t>805626768</t>
  </si>
  <si>
    <t>"vnější stěny přízemí - rozvinutý obvod včet ně pilířků pod římsu"2,7*110,4</t>
  </si>
  <si>
    <t>643-00a - bourací práce 1.pp</t>
  </si>
  <si>
    <t xml:space="preserve">    1 - Zemní práce</t>
  </si>
  <si>
    <t xml:space="preserve">    5 - Komunikace pozemní</t>
  </si>
  <si>
    <t>Zemní práce</t>
  </si>
  <si>
    <t>132211401</t>
  </si>
  <si>
    <t>Hloubená vykopávka pod základy v hornině třídy těžitelnosti I, skupiny 3 ručně</t>
  </si>
  <si>
    <t>-1167580121</t>
  </si>
  <si>
    <t>"pod základy pro výtah obě strany"2*(0,5*0,8*4,1)</t>
  </si>
  <si>
    <t>139751101</t>
  </si>
  <si>
    <t>Vykopávky v uzavřených prostorech v hornině třídy těžitelnosti I, skupiny 1 až 3 ručně</t>
  </si>
  <si>
    <t>-1058161663</t>
  </si>
  <si>
    <t>"prohloubení pro výtah šachtu od koty -3,050 na -4,100"1,05*(3,1*(3,4+5,8)/2)</t>
  </si>
  <si>
    <t>162211311</t>
  </si>
  <si>
    <t>Vodorovné přemístění výkopku z horniny třídy těžitelnosti I, skupiny 1 až 3 stavebním kolečkem do 10 m</t>
  </si>
  <si>
    <t>-2000358504</t>
  </si>
  <si>
    <t>"výkopek"14,973+3,28</t>
  </si>
  <si>
    <t>"zásyp"-1,15*(0,585*3+(0,63+0,8)/2*(3+2,1))</t>
  </si>
  <si>
    <t>162211319</t>
  </si>
  <si>
    <t>Příplatek k vodorovnému přemístění výkopku z horniny třídy těžitelnosti I, skupiny 1 až 3 stavebním kolečkem ZKD 10 m</t>
  </si>
  <si>
    <t>1467984229</t>
  </si>
  <si>
    <t>162751113</t>
  </si>
  <si>
    <t>Vodorovné přemístění do 6000 m výkopku/sypaniny z horniny třídy těžitelnosti I, skupiny 1 až 3</t>
  </si>
  <si>
    <t>2037446030</t>
  </si>
  <si>
    <t>171201221</t>
  </si>
  <si>
    <t>Poplatek za uložení na skládce (skládkovné) zeminy a kamení kód odpadu 17 05 04</t>
  </si>
  <si>
    <t>526166951</t>
  </si>
  <si>
    <t>12,041*1,84 'Přepočtené koeficientem množství</t>
  </si>
  <si>
    <t>174111102</t>
  </si>
  <si>
    <t>Zásyp v uzavřených prostorech sypaninou se zhutněním ručně</t>
  </si>
  <si>
    <t>-157662557</t>
  </si>
  <si>
    <t>"zásyp"1,15*(0,585*3+(0,63+0,8)/2*(3+2,1))</t>
  </si>
  <si>
    <t>5</t>
  </si>
  <si>
    <t>Komunikace pozemní</t>
  </si>
  <si>
    <t>596991113</t>
  </si>
  <si>
    <t>Řezání betonové, kameninové a kamenné dlažby do oblouku tl do 100 mm</t>
  </si>
  <si>
    <t>642807802</t>
  </si>
  <si>
    <t>" prohloubení pro nový výtah"3+2,1+1+1</t>
  </si>
  <si>
    <t>961044111</t>
  </si>
  <si>
    <t>Bourání základů z betonu prostého</t>
  </si>
  <si>
    <t>642078819</t>
  </si>
  <si>
    <t>"předpoklad 15% z hloubení patek"0,15*12*(2,7*2,7*1,6)</t>
  </si>
  <si>
    <t>961055111</t>
  </si>
  <si>
    <t>Bourání základů ze ŽB</t>
  </si>
  <si>
    <t>988001774</t>
  </si>
  <si>
    <t>"základová deska pod novým výtahem"0,2*(3*4,2+1,4*2,1)</t>
  </si>
  <si>
    <t>963051113</t>
  </si>
  <si>
    <t>Bourání ŽB stropů deskových tl přes 80 mm</t>
  </si>
  <si>
    <t>-849470027</t>
  </si>
  <si>
    <t>"pro výtah"0,25*2,76*2,405</t>
  </si>
  <si>
    <t>964011211</t>
  </si>
  <si>
    <t>Vybourání ŽB překladů prefabrikovaných dl do 3 m hmotnosti do 50 kg/m</t>
  </si>
  <si>
    <t>-1508239301</t>
  </si>
  <si>
    <t>"1.pp zvětšení otvorů pro nové dveře"0,2*1,1*0,5</t>
  </si>
  <si>
    <t>17</t>
  </si>
  <si>
    <t>965042241</t>
  </si>
  <si>
    <t>Bourání podkladů pod dlažby nebo mazanin betonových nebo z litého asfaltu tl přes 100 mm pl přes 4 m2</t>
  </si>
  <si>
    <t>-32935440</t>
  </si>
  <si>
    <t>"pod výtah"0,1*(3*4,2+1,4*2,1)</t>
  </si>
  <si>
    <t>14</t>
  </si>
  <si>
    <t>967031132</t>
  </si>
  <si>
    <t>Přisekání rovných ostění v cihelném zdivu na MV nebo MVC</t>
  </si>
  <si>
    <t>-914342320</t>
  </si>
  <si>
    <t>"u zvětšeného otvoru"0,5*(2*2,25+1,1)</t>
  </si>
  <si>
    <t>968072455</t>
  </si>
  <si>
    <t>Vybourání kovových dveřních zárubní pl do 2 m2</t>
  </si>
  <si>
    <t>-100120434</t>
  </si>
  <si>
    <t>3*0,7*1,97+0,8*1,97</t>
  </si>
  <si>
    <t>971033561</t>
  </si>
  <si>
    <t>Vybourání otvorů ve zdivu cihelném pl do 1 m2 na MVC nebo MV tl do 600 mm</t>
  </si>
  <si>
    <t>1633954809</t>
  </si>
  <si>
    <t>"zvětšení otvoru pro nové dveře"(2,25*1,1-0,8*1,97)*0,5</t>
  </si>
  <si>
    <t>978013191</t>
  </si>
  <si>
    <t>Otlučení (osekání) vnitřní vápenné nebo vápenocementové omítky stěn v rozsahu do 100 %</t>
  </si>
  <si>
    <t>-268552540</t>
  </si>
  <si>
    <t>"za výtahem"3,12*(1,8+3,7+4,95+0,785)</t>
  </si>
  <si>
    <t>997013211</t>
  </si>
  <si>
    <t>Vnitrostaveništní doprava suti a vybouraných hmot pro budovy v do 6 m ručně</t>
  </si>
  <si>
    <t>1474518624</t>
  </si>
  <si>
    <t>10</t>
  </si>
  <si>
    <t>997013219</t>
  </si>
  <si>
    <t>Příplatek k vnitrostaveništní dopravě suti a vybouraných hmot za zvětšenou dopravu suti ZKD 10 m</t>
  </si>
  <si>
    <t>1161232982</t>
  </si>
  <si>
    <t>60,124*2 'Přepočtené koeficientem množství</t>
  </si>
  <si>
    <t>950210474</t>
  </si>
  <si>
    <t>673689326</t>
  </si>
  <si>
    <t>60,124*7 'Přepočtené koeficientem množství</t>
  </si>
  <si>
    <t>1846831736</t>
  </si>
  <si>
    <t>643-01 - bourací práce 1.np</t>
  </si>
  <si>
    <t xml:space="preserve">    714 - Akustická a protiotřesová opatření</t>
  </si>
  <si>
    <t xml:space="preserve">    766 - Konstrukce truhlářské</t>
  </si>
  <si>
    <t xml:space="preserve">    771 - Podlahy z dlaždic</t>
  </si>
  <si>
    <t xml:space="preserve">    772 - Podlahy z kamene</t>
  </si>
  <si>
    <t xml:space="preserve">    776 - Podlahy povlakové</t>
  </si>
  <si>
    <t>74</t>
  </si>
  <si>
    <t>941311111</t>
  </si>
  <si>
    <t>Montáž lešení řadového modulového lehkého zatížení do 200 kg/m2 š do 0,9 m v do 10 m</t>
  </si>
  <si>
    <t>-239032796</t>
  </si>
  <si>
    <t>"za oponou"10,8*8,5</t>
  </si>
  <si>
    <t>75</t>
  </si>
  <si>
    <t>941311211</t>
  </si>
  <si>
    <t>Příplatek k lešení řadovému modulovému lehkému š 0,9 m v do 25 m za první a ZKD den použití</t>
  </si>
  <si>
    <t>2049791394</t>
  </si>
  <si>
    <t>91,8*5 'Přepočtené koeficientem množství</t>
  </si>
  <si>
    <t>76</t>
  </si>
  <si>
    <t>941311811</t>
  </si>
  <si>
    <t>Demontáž lešení řadového modulového lehkého zatížení do 200 kg/m2 š do 0,9 m v do 10 m</t>
  </si>
  <si>
    <t>1082646284</t>
  </si>
  <si>
    <t>48</t>
  </si>
  <si>
    <t>943211111</t>
  </si>
  <si>
    <t>Montáž lešení prostorového rámového lehkého s podlahami zatížení do 200 kg/m2 v do 10 m</t>
  </si>
  <si>
    <t>884007874</t>
  </si>
  <si>
    <t>"vstupní hala a hala"3*122,8+2,5*51,5</t>
  </si>
  <si>
    <t>"sociální zaŘÍZENÍ chodba, šatny sklad"1,8*(1,9+7,6+5+2,1+19,6+20,5+43,1+8,4+8,4)</t>
  </si>
  <si>
    <t>65</t>
  </si>
  <si>
    <t>945411111</t>
  </si>
  <si>
    <t>Výsuvná šplhací plošina motorová s jedním podvozkem a jedním stožárem v do 80 m</t>
  </si>
  <si>
    <t>den</t>
  </si>
  <si>
    <t>-205428243</t>
  </si>
  <si>
    <t>949101111</t>
  </si>
  <si>
    <t>Lešení pomocné pro objekty pozemních staveb s lešeňovou podlahou v do 1,9 m zatížení do 150 kg/m2</t>
  </si>
  <si>
    <t>1912234046</t>
  </si>
  <si>
    <t>"otlučení mozaiky vnějších stěn"110,4*2,7/2</t>
  </si>
  <si>
    <t>"bourání příček 2/3 plochy"(5,08+216,92)/3*2+8,733/0,3/3*2</t>
  </si>
  <si>
    <t>80</t>
  </si>
  <si>
    <t>949101112</t>
  </si>
  <si>
    <t xml:space="preserve">Lešení pomocné pro objekty pozemních staveb s lešeňovou podlahou  í do 150 kg/m2</t>
  </si>
  <si>
    <t>-873823944</t>
  </si>
  <si>
    <t>"předpoklad"1000</t>
  </si>
  <si>
    <t>79</t>
  </si>
  <si>
    <t>541231824</t>
  </si>
  <si>
    <t>"zákl.deska tl.250mm"</t>
  </si>
  <si>
    <t>"chodba ke kinosálům"0,25*(19,6+20,5)</t>
  </si>
  <si>
    <t>"šatna"43,1*0,25</t>
  </si>
  <si>
    <t>"sklady"0,25*(8,4+8,4)</t>
  </si>
  <si>
    <t>"elektrorozvodna + podkladna"0,25*(4,3+6,2)</t>
  </si>
  <si>
    <t>"pod příčkami"3,35</t>
  </si>
  <si>
    <t>60</t>
  </si>
  <si>
    <t>962031132</t>
  </si>
  <si>
    <t>Bourání příček z cihel pálených na MVC tl do 100 mm</t>
  </si>
  <si>
    <t>-2076862748</t>
  </si>
  <si>
    <t>"šatna "4*(0,5+0,06+0,71)</t>
  </si>
  <si>
    <t>"WC ženy"2,5*(3,265+1,7+3+1,2+1,2)+0,3*0,4*4,45+4,45*0,2*1,35-(5*0,6*1,97+0,7*1,97+0,8*1,97)</t>
  </si>
  <si>
    <t>"WC muži"2,5*(1,3+1,3+1,3+1,3+1,8+1,18+0,1+1,325)-(2*0,8*2,1+2*0,6*1,97)</t>
  </si>
  <si>
    <t>962031133</t>
  </si>
  <si>
    <t>Bourání příček z cihel pálených na MVC tl do 150 mm</t>
  </si>
  <si>
    <t>357168927</t>
  </si>
  <si>
    <t>"vstupní hala stěna s pokladnou"4,45*(0,725+3*1,3+0,27)</t>
  </si>
  <si>
    <t>"vstupní hala stěna vpravo"4,45*(5,9+2*0,15)*0,15-(2*0,8*2,1)</t>
  </si>
  <si>
    <t>"hala"4,45*(3,14+5,42)</t>
  </si>
  <si>
    <t>"bufet"3,6*(2,17+0,85+3,035+1,725)-(2*0,7*1,97+0,8*1,97*0,15)</t>
  </si>
  <si>
    <t>"šatna"4*(2,685+0,3+2,18+0,96)+4*(0,63+0,15+0,15+1,87+2,825)</t>
  </si>
  <si>
    <t>"chodba"4*(0,3+0,15+2,115+2,325+1,985+2,255+2,255)-(1,4*2,1+0,8*2,1)</t>
  </si>
  <si>
    <t>"pokladna"(4*1,985-0,8*2,1)</t>
  </si>
  <si>
    <t>61</t>
  </si>
  <si>
    <t>962031133/R</t>
  </si>
  <si>
    <t>Příplatek za bourání příček s keramickým obkladem</t>
  </si>
  <si>
    <t>-675467670</t>
  </si>
  <si>
    <t>71</t>
  </si>
  <si>
    <t>962032314</t>
  </si>
  <si>
    <t>Bourání pilířů cihelných z dutých nebo plných cihel pálených i nepálených na jakoukoli maltu</t>
  </si>
  <si>
    <t>1600987041</t>
  </si>
  <si>
    <t>"pilíře v šatně"2*(0,8*0,8*4,45)</t>
  </si>
  <si>
    <t>962032431</t>
  </si>
  <si>
    <t>Bourání zdiva cihelných z dutých nebo plných cihel pálených i nepálených na MV nebo MVC do 1 m3</t>
  </si>
  <si>
    <t>-796985933</t>
  </si>
  <si>
    <t>"vstupní hala stěna vpravo"0,3*2,585*4,45</t>
  </si>
  <si>
    <t>"bufet"0,5*0,5*3,6</t>
  </si>
  <si>
    <t>"vstup z haly do chodby ke kinosálu"4*0,94*0,3</t>
  </si>
  <si>
    <t>"2x sklad"2*0,3*(4*1,75-0,8*1,97)</t>
  </si>
  <si>
    <t>"obvod zeď vitrína"1,6*2,5*0,2</t>
  </si>
  <si>
    <t>"odbourání stěny pod hledištěm"0,4*(13,5+24)*0,3</t>
  </si>
  <si>
    <t>46</t>
  </si>
  <si>
    <t>963051213</t>
  </si>
  <si>
    <t>Bourání ŽB stropů žebrových s viditelnými trámy</t>
  </si>
  <si>
    <t>1195414799</t>
  </si>
  <si>
    <t>"strop nad bufetem"12,4*0,25</t>
  </si>
  <si>
    <t>"strop 1.p nad bočním schodištěm u VAKu"0,25*3,14*2,14</t>
  </si>
  <si>
    <t>"strop pod podiem"65</t>
  </si>
  <si>
    <t>44</t>
  </si>
  <si>
    <t>963053935</t>
  </si>
  <si>
    <t>Bourání ŽB schodišťových ramen monolitických zazděných oboustranně</t>
  </si>
  <si>
    <t>450813076</t>
  </si>
  <si>
    <t>"schodiště u VAKu"1,765*0,6+4,2*1,765+1*1,765+4,8*1,765</t>
  </si>
  <si>
    <t>"schodiště nad bufetem"3,4*2,17</t>
  </si>
  <si>
    <t>"schodiště z haly do sklepa"1,1*8,5</t>
  </si>
  <si>
    <t>"schodiště mč.111 z 1.np do 1.pp"1,5*4,9</t>
  </si>
  <si>
    <t>"schodišťové stupně"0,2*0,3*2,66*11</t>
  </si>
  <si>
    <t>67</t>
  </si>
  <si>
    <t>964011231</t>
  </si>
  <si>
    <t>Vybourání ŽB překladů prefabrikovaných dl do 3 m hmotnosti do 150 kg/m</t>
  </si>
  <si>
    <t>2041826755</t>
  </si>
  <si>
    <t>"podium"322*0,2</t>
  </si>
  <si>
    <t>1463804190</t>
  </si>
  <si>
    <t>"průměr bourané podlahy 150mm"</t>
  </si>
  <si>
    <t>"chodba ke kinosálům"0,15*(19,6+20,5)</t>
  </si>
  <si>
    <t>"šatna"43,1*0,15</t>
  </si>
  <si>
    <t>"sklady"0,15*(8,4+8,4)</t>
  </si>
  <si>
    <t>"elektrorozvodna + podkladna"0,15*(4,3+6,2)</t>
  </si>
  <si>
    <t>"pro patky pod hledištěm"11*(2,2*2,7*0,15)</t>
  </si>
  <si>
    <t>64</t>
  </si>
  <si>
    <t>965049112</t>
  </si>
  <si>
    <t>Příplatek k bourání betonových mazanin za bourání mazanin se svařovanou sítí tl přes 100 mm</t>
  </si>
  <si>
    <t>-1058369454</t>
  </si>
  <si>
    <t>45</t>
  </si>
  <si>
    <t>966079861</t>
  </si>
  <si>
    <t>Přerušení různých ocelových profilů průřezu do 200 mm2</t>
  </si>
  <si>
    <t>-481912418</t>
  </si>
  <si>
    <t>"předpokla"1000</t>
  </si>
  <si>
    <t>968072356</t>
  </si>
  <si>
    <t>Vybourání kovových rámů oken zdvojených včetně křídel pl do 4 m2</t>
  </si>
  <si>
    <t>646824317</t>
  </si>
  <si>
    <t xml:space="preserve">"vnější obvod otvory okna "( 10*(1,720*1,62)+1,65*2,5  +5*(1,2*1,13))</t>
  </si>
  <si>
    <t>57</t>
  </si>
  <si>
    <t>2144435962</t>
  </si>
  <si>
    <t>"přízemí"</t>
  </si>
  <si>
    <t xml:space="preserve">"do elektrorozvodny,pokladny  a šatny"3*0,8*2,1</t>
  </si>
  <si>
    <t>"do WC ženy"0,8*2,1+5*0,6*1,97+0,*1,97</t>
  </si>
  <si>
    <t>"do WC muži"0,8*2,1+0,8*1,97+0,6*1,97</t>
  </si>
  <si>
    <t>"z šaten do skladů"2*0,8*2,1</t>
  </si>
  <si>
    <t>"ze skladu do kinosálu"1*0,8*2,1</t>
  </si>
  <si>
    <t>-206448652</t>
  </si>
  <si>
    <t>54</t>
  </si>
  <si>
    <t>971033651</t>
  </si>
  <si>
    <t>Vybourání otvorů ve zdivu cihelném pl do 4 m2 na MVC nebo MV tl do 600 mm</t>
  </si>
  <si>
    <t>808300282</t>
  </si>
  <si>
    <t>"stěna mezi vstupní a hlavní halou"0,5*(1,55*(3,85-1,3)+3,56*(3,85-2,5)+1,825*3,85)</t>
  </si>
  <si>
    <t>"stěna mezi schodišti u VAKu"0,375*1,4*2,1</t>
  </si>
  <si>
    <t>"otvor mezi úklid místností a schodštěm k VAKu"0,4*1*2,28</t>
  </si>
  <si>
    <t>"pravý a levý vstup do kinosálu"2*0,5*(2,175*2,33-1,8*2,1)</t>
  </si>
  <si>
    <t>"stěna vstupu z haly ke kinosálům"0,5*1*4,45</t>
  </si>
  <si>
    <t>55</t>
  </si>
  <si>
    <t>971033681</t>
  </si>
  <si>
    <t>Vybourání otvorů ve zdivu cihelném pl do 4 m2 na MVC nebo MV tl do 900 mm</t>
  </si>
  <si>
    <t>-421107998</t>
  </si>
  <si>
    <t>"obvod stěna za bufetem"0,65*1,1*2,28</t>
  </si>
  <si>
    <t>70</t>
  </si>
  <si>
    <t>9760710879/R</t>
  </si>
  <si>
    <t>Vybourání děrovaného plechu na stupních u podlahy podia pro přívod vzduchu</t>
  </si>
  <si>
    <t>2108670517</t>
  </si>
  <si>
    <t>81</t>
  </si>
  <si>
    <t>977312113</t>
  </si>
  <si>
    <t>Řezání stávajících betonových mazanin vyztužených hl do 150 mm</t>
  </si>
  <si>
    <t>620718877</t>
  </si>
  <si>
    <t>"pro patky pod hledištěm"11*4*2,7</t>
  </si>
  <si>
    <t>-1528457973</t>
  </si>
  <si>
    <t>"stěna chodby č.120 s novou malbou"2,5*(0,2+0,9+0,2+0,5+0,9+0,2+0,5+0,2+0,5+0,5+0,2+0,9+0,2+0,5+0,2+0,5+0,2+0,9+0,2)</t>
  </si>
  <si>
    <t>"stávající zdi WC muži"2,6*(1,34+0,2+0,935+0,35+2,1+2,805+2,605+0,9)-1,3*0,885</t>
  </si>
  <si>
    <t>"stávající zdi WC ženy "2,6*(0,5+0,15+0,3+1,8+2,1+2,11+1,72+0,8)-1,3*0,885</t>
  </si>
  <si>
    <t>"stěna mč.110+ostění"4,43*(2,04+1,8)-1,1*2,28+0,6*(2*2,3+1,1)</t>
  </si>
  <si>
    <t>"obvod stěna u vstup dveří mč.101,102,105"3,4*(11,5+3,2+1,5+1,2)-(3*1,55*2,28+0,7*1,)+0,2*3*(2*2,28+1,55)</t>
  </si>
  <si>
    <t>"stěna k VaKu podél schodiště"3*(12,1+8)</t>
  </si>
  <si>
    <t>"stěny pro podklad cementové stěrky nebo imitace betonu"</t>
  </si>
  <si>
    <t>"zábaří"2,15*(2,15+2,5)</t>
  </si>
  <si>
    <t>"foyer"3,6*(1,3+2,9+2,9+4,5+5,5+1,4+4,45)</t>
  </si>
  <si>
    <t>"foyer pilíř"3,6*(0,5*2+2*0,85)</t>
  </si>
  <si>
    <t>"mč.105"3,2*(3,2+1,8+1,2+1,65)-0,7*2,1</t>
  </si>
  <si>
    <t>"mč.110 stávající"2,6*(2,07+1,865)-1,1*2,28</t>
  </si>
  <si>
    <t>"mč.122"2,7*(3,1+4,3+1,8)-0,8*2,02</t>
  </si>
  <si>
    <t>"mč.121"2,7*3,865</t>
  </si>
  <si>
    <t>"mč.123"2,7*(2*1,765+3,8+4,1)-0,7*1,97</t>
  </si>
  <si>
    <t>"mč.112"8</t>
  </si>
  <si>
    <t>"mč.114-115"2,6*(1,05+1+2,1+0,4+0,935+2,605)</t>
  </si>
  <si>
    <t>"stěna schodiště 106, na úroveň z +0,120 na +1,645 a na +4,54"4,2*1,25+3,8*12,2+(9,4*3,8+1*4,2)-0,9*2,05</t>
  </si>
  <si>
    <t>"stěna u schodiště 106 na úroveň +1,645"3,6*(2,2+7,8)+0,4*(2,1*2+1,4)-0,9*2,05</t>
  </si>
  <si>
    <t>78</t>
  </si>
  <si>
    <t>99701</t>
  </si>
  <si>
    <t>Náhodné skryté bourací práce v celém objektu</t>
  </si>
  <si>
    <t>-1553402102</t>
  </si>
  <si>
    <t>997013111</t>
  </si>
  <si>
    <t>Vnitrostaveništní doprava suti a vybouraných hmot pro budovy v do 6 m s použitím mechanizace</t>
  </si>
  <si>
    <t>-292493085</t>
  </si>
  <si>
    <t>631,626</t>
  </si>
  <si>
    <t>"odpočet prefa překladů z podlahy podia"-154,56</t>
  </si>
  <si>
    <t>"strop pod podiem"-156</t>
  </si>
  <si>
    <t>"předpoklad základů pod hledištěm pro nové patky"-3,5</t>
  </si>
  <si>
    <t>"pro patky pod hledištěm"-21,575</t>
  </si>
  <si>
    <t>68</t>
  </si>
  <si>
    <t>1001412395</t>
  </si>
  <si>
    <t>"podlaha z překladů podium"154,56</t>
  </si>
  <si>
    <t>"STROP pod podiem"156</t>
  </si>
  <si>
    <t>"předpoklad základů pod hledištěm pro nové patky"3,5</t>
  </si>
  <si>
    <t>"pro patky pod hledištěm"21,575</t>
  </si>
  <si>
    <t>-5094313</t>
  </si>
  <si>
    <t>-904000055</t>
  </si>
  <si>
    <t>715,152*7 'Přepočtené koeficientem množství</t>
  </si>
  <si>
    <t>997013602</t>
  </si>
  <si>
    <t>Poplatek za uložení na skládce (skládkovné) stavebního odpadu železobetonového kód odpadu 17 01 01</t>
  </si>
  <si>
    <t>1240252275</t>
  </si>
  <si>
    <t>598,464</t>
  </si>
  <si>
    <t>"odpočet kovových výkladců,zárubní"-(1,68+3,038+2,055)</t>
  </si>
  <si>
    <t>69</t>
  </si>
  <si>
    <t>997013609</t>
  </si>
  <si>
    <t>Poplatek za uložení na skládce (skládkovné) stavebního odpadu ze směsí nebo oddělených frakcí betonu, cihel a keramických výrobků kód odpadu 17 01 07</t>
  </si>
  <si>
    <t>-575817252</t>
  </si>
  <si>
    <t>"PSV"87,029</t>
  </si>
  <si>
    <t>"odpočet dřeva"-32,183</t>
  </si>
  <si>
    <t>"odpočet PVC+koberec"-1,209</t>
  </si>
  <si>
    <t>1823083003</t>
  </si>
  <si>
    <t>"PVC+koberec"1,209</t>
  </si>
  <si>
    <t>"heraklit"0,472</t>
  </si>
  <si>
    <t>265863658</t>
  </si>
  <si>
    <t>714</t>
  </si>
  <si>
    <t>Akustická a protiotřesová opatření</t>
  </si>
  <si>
    <t>73</t>
  </si>
  <si>
    <t>714110801/R</t>
  </si>
  <si>
    <t>Demontáž akustických obkladů stěn z heraklitu (za oponou)</t>
  </si>
  <si>
    <t>356665632</t>
  </si>
  <si>
    <t>10,8*8,7</t>
  </si>
  <si>
    <t>766</t>
  </si>
  <si>
    <t>Konstrukce truhlářské</t>
  </si>
  <si>
    <t>39</t>
  </si>
  <si>
    <t>76602</t>
  </si>
  <si>
    <t>Demontáž vybavení šaten vč likvidace</t>
  </si>
  <si>
    <t>-831851939</t>
  </si>
  <si>
    <t>58</t>
  </si>
  <si>
    <t>76603</t>
  </si>
  <si>
    <t>Demontáž konstrukce podia vč. likvidace</t>
  </si>
  <si>
    <t>-1678627502</t>
  </si>
  <si>
    <t>59</t>
  </si>
  <si>
    <t>76604</t>
  </si>
  <si>
    <t>Demontáž konstrukce hlediště včetně křesel vč. likvidace</t>
  </si>
  <si>
    <t>-1645041710</t>
  </si>
  <si>
    <t>76601</t>
  </si>
  <si>
    <t>Demontáž pultu u šaten vč likvidace</t>
  </si>
  <si>
    <t>ks</t>
  </si>
  <si>
    <t>-1119636044</t>
  </si>
  <si>
    <t>72</t>
  </si>
  <si>
    <t>76605</t>
  </si>
  <si>
    <t>Demontáž vybavení kanceláře vč. skříní</t>
  </si>
  <si>
    <t>-719149436</t>
  </si>
  <si>
    <t>77</t>
  </si>
  <si>
    <t>76606</t>
  </si>
  <si>
    <t>Demontáž opony vč. konstrukce</t>
  </si>
  <si>
    <t>994504062</t>
  </si>
  <si>
    <t>53</t>
  </si>
  <si>
    <t>766311811</t>
  </si>
  <si>
    <t>Demontáž dřevěného zábradlí vnitřního</t>
  </si>
  <si>
    <t>537528935</t>
  </si>
  <si>
    <t>"schodiště od VAKu"2*4,2+2*4,8</t>
  </si>
  <si>
    <t>42</t>
  </si>
  <si>
    <t>766411812</t>
  </si>
  <si>
    <t>Demontáž truhlářského obložení stěn z panelů plochy přes 1,5 m2</t>
  </si>
  <si>
    <t>1309208806</t>
  </si>
  <si>
    <t>62</t>
  </si>
  <si>
    <t>7664118121</t>
  </si>
  <si>
    <t xml:space="preserve">Příplatek za demontáž  obložení stěn  kobercem</t>
  </si>
  <si>
    <t>-1042652859</t>
  </si>
  <si>
    <t>"kinosál vrchní zadní stěna s boky a ostění"2,47*(1,5+12,1+1,5)-0,8*2,1+2*2,1*0,3+1,8*0,3</t>
  </si>
  <si>
    <t>"kinosál stěna se schodištěm"2*(3,6*2,7)</t>
  </si>
  <si>
    <t>"konosál boční stěny"101,8+104,8</t>
  </si>
  <si>
    <t>40</t>
  </si>
  <si>
    <t>766411822</t>
  </si>
  <si>
    <t>Demontáž truhlářského obložení stěn podkladových roštů</t>
  </si>
  <si>
    <t>-1486962204</t>
  </si>
  <si>
    <t>"vstup hala"4,45*(2*8,95+5,9+4,8)-(4*(1,75*2,4)+1,55*2,4+2*0,8*2,1+3*1,3*1,115)</t>
  </si>
  <si>
    <t>"hala"3*(9,15+9,25+12,25+14,6+2*0,5+2*0,96+2*0,5+2*2,825+2*2,15+2*0,5+2*2,685+2*2,4)-(2*1,5*2,45+2,5*1,45-2-2*1,4*2,1+4*0,8*2,1)</t>
  </si>
  <si>
    <t>"chodby vstupů ke kinosálům"3*2*(2*6,4+6*0,35)-(2*1,8*2,1+1,74*2,31+1,96*2,5+2*1,400*2,1+0,8*2,1)</t>
  </si>
  <si>
    <t>"hlavní schodiště z haly na podestu"14,4+9,3</t>
  </si>
  <si>
    <t>"hlavní schodiště na podestu 2.np"3,1+4,2+1,2*2+2*3,1+2,1*3,1+2,45*(2,1+2,1+1,25+2,16)-1,8*2,1</t>
  </si>
  <si>
    <t>"dřevěný obklad průvlaku"2,66*(1,16+0,75+0,75)</t>
  </si>
  <si>
    <t>"šatna vnitřní strana"3*(0,15+2,18+2,1+0,3+0,15+0,15+0,3+1,85+1,87+0,15)</t>
  </si>
  <si>
    <t>"obklad sloupů v šatně"1*4*4</t>
  </si>
  <si>
    <t>50</t>
  </si>
  <si>
    <t>766421811</t>
  </si>
  <si>
    <t>Demontáž truhlářského obložení podhledů z panelů plochy do 1,5 m2</t>
  </si>
  <si>
    <t>-1898963625</t>
  </si>
  <si>
    <t>"sklady"(8,4+8,4)</t>
  </si>
  <si>
    <t>49</t>
  </si>
  <si>
    <t>766421822</t>
  </si>
  <si>
    <t>Demontáž truhlářského obložení podhledů podkladových roštů</t>
  </si>
  <si>
    <t>1594700560</t>
  </si>
  <si>
    <t>56</t>
  </si>
  <si>
    <t>766691914</t>
  </si>
  <si>
    <t>Vyvěšení nebo zavěšení dřevěných křídel dveří pl do 2 m2</t>
  </si>
  <si>
    <t>1483520182</t>
  </si>
  <si>
    <t>"vstupní hala"2</t>
  </si>
  <si>
    <t>"chodba ke kinosálů, do kinosálů"2*4</t>
  </si>
  <si>
    <t xml:space="preserve">"do elektrorozvodny,pokladny  a šatny"3</t>
  </si>
  <si>
    <t>"do WC ženy"7</t>
  </si>
  <si>
    <t>"do WC muži"3</t>
  </si>
  <si>
    <t>"WC rotunda"5</t>
  </si>
  <si>
    <t>"z šaten do skladů"2</t>
  </si>
  <si>
    <t>"ze skladu do kinosálu"1</t>
  </si>
  <si>
    <t>52</t>
  </si>
  <si>
    <t>767161851</t>
  </si>
  <si>
    <t>Demontáž madel schodišťových do suti</t>
  </si>
  <si>
    <t>1588770395</t>
  </si>
  <si>
    <t>"středové schodiště"3*4+4,5</t>
  </si>
  <si>
    <t>38</t>
  </si>
  <si>
    <t>767581801</t>
  </si>
  <si>
    <t>Demontáž podhledu kazet</t>
  </si>
  <si>
    <t>449505469</t>
  </si>
  <si>
    <t>"vstupní hala"51,5</t>
  </si>
  <si>
    <t>767581802</t>
  </si>
  <si>
    <t>Demontáž podhledu lamel</t>
  </si>
  <si>
    <t>-935308333</t>
  </si>
  <si>
    <t>"chodba ke kinosálům"19,6+20,5</t>
  </si>
  <si>
    <t>"WC ženy+WC muži"5+2,1+1,9+7,6</t>
  </si>
  <si>
    <t>"šatna"43,1</t>
  </si>
  <si>
    <t>"elektrorozvodna + podkladna"(4,3+6,2)</t>
  </si>
  <si>
    <t>"hala strop +snížení čela po stranách"122,8+1,45*(12,25+14,6)</t>
  </si>
  <si>
    <t>"hala strop okolo svítidel"4*(4*1)</t>
  </si>
  <si>
    <t>"schodiště hlavní do 2.np"5,6*1,65+2,3*2,25+1,4*1,7+2,66*4,32</t>
  </si>
  <si>
    <t>767691822</t>
  </si>
  <si>
    <t>Vyvěšení nebo zavěšení kovových křídel dveří do 2 m2</t>
  </si>
  <si>
    <t>2123342709</t>
  </si>
  <si>
    <t>"vnější vstupy"13</t>
  </si>
  <si>
    <t>"vnitřní do haly"4</t>
  </si>
  <si>
    <t>771</t>
  </si>
  <si>
    <t>Podlahy z dlaždic</t>
  </si>
  <si>
    <t>43</t>
  </si>
  <si>
    <t>771571810</t>
  </si>
  <si>
    <t>Demontáž podlah z dlaždic keramických kladených do malty</t>
  </si>
  <si>
    <t>-1794308152</t>
  </si>
  <si>
    <t>"bufet"9,5+3,+1,5</t>
  </si>
  <si>
    <t>"sklady"8,4+8,4</t>
  </si>
  <si>
    <t>"elektrorozvodna+pokladna"4,3+6,2</t>
  </si>
  <si>
    <t>772</t>
  </si>
  <si>
    <t>Podlahy z kamene</t>
  </si>
  <si>
    <t>63</t>
  </si>
  <si>
    <t>772211811</t>
  </si>
  <si>
    <t>Demontáž obkladů schodišťových stupnic z tvrdých kamenů kladených do malty</t>
  </si>
  <si>
    <t>1887950631</t>
  </si>
  <si>
    <t>"hlavní schodiště od podesty do 2.np"11*0,35*1,75</t>
  </si>
  <si>
    <t>772231821</t>
  </si>
  <si>
    <t>Demontáž obkladů schodišťových podstupnic z tvrdých kamenů kladených do malty</t>
  </si>
  <si>
    <t>1999543987</t>
  </si>
  <si>
    <t>"hlavní schodiště od podesty do 2.np "11*(1,75*0,18)</t>
  </si>
  <si>
    <t>772421811</t>
  </si>
  <si>
    <t>Demontáž obkladů soklů deskami z kamene kladených do malty rovných</t>
  </si>
  <si>
    <t>-188801722</t>
  </si>
  <si>
    <t>772522811</t>
  </si>
  <si>
    <t>Demontáž dlažby z kamene z tvrdých kamenů kladených do malty</t>
  </si>
  <si>
    <t>-1881067668</t>
  </si>
  <si>
    <t>"mramor vstupní hala"51,5</t>
  </si>
  <si>
    <t xml:space="preserve">"mramor  hala"122,8</t>
  </si>
  <si>
    <t>"boční vstupy ke kinosálu"7+7,6</t>
  </si>
  <si>
    <t xml:space="preserve">"poddesta do </t>
  </si>
  <si>
    <t>776</t>
  </si>
  <si>
    <t>Podlahy povlakové</t>
  </si>
  <si>
    <t>66</t>
  </si>
  <si>
    <t>776201811</t>
  </si>
  <si>
    <t>Demontáž lepených povlakových podlah bez podložky ručně</t>
  </si>
  <si>
    <t>916975535</t>
  </si>
  <si>
    <t>"koberec konstrukce podia jeviště"(10,6+8,9)/2*6,2</t>
  </si>
  <si>
    <t>"hlediště"282,95*1,2</t>
  </si>
  <si>
    <t>51</t>
  </si>
  <si>
    <t>776301811</t>
  </si>
  <si>
    <t>Odstranění lepených podlahovin bez podložky ze schodišťových stupňů</t>
  </si>
  <si>
    <t>-553641069</t>
  </si>
  <si>
    <t>"PVC schodiště u VAKu stupně+ podstupnice"1,765*(2*11)+1,785+2*1*1,785+1*1,785+1,785*3</t>
  </si>
  <si>
    <t>"koberec schodistě k jevišti"7*1,8</t>
  </si>
  <si>
    <t>"koberec schodistě v hledišti"2*9*1,5+2*9*1,96</t>
  </si>
  <si>
    <t>643-02 - bourací práce 2.np</t>
  </si>
  <si>
    <t xml:space="preserve">    782 - Dokončovací práce - obklady z kamene</t>
  </si>
  <si>
    <t>443603929</t>
  </si>
  <si>
    <t>"2/3 plochy"387,4/3*2</t>
  </si>
  <si>
    <t>-897918080</t>
  </si>
  <si>
    <t>"WC+akumulátorovna tl.100mm"3,15*(1,42+1,76+0,1+1,36+0,8+0,1+1,07+0,1+1,15+1,15+1,15+0,1+1,15+0,8+2,3+0,865+0,1+2,35+1,5)-(6*0,6*1,97+0,8*1,97)</t>
  </si>
  <si>
    <t>"lože, kuchyňka tl.100mm"3,15*(3+2,5+1,4+0,9)-(2*0,6*1,97+0,8*1,97+0,7*1,97)</t>
  </si>
  <si>
    <t>-1456739719</t>
  </si>
  <si>
    <t>"WC muži+ženy+akumulátorovna tl.150mm"3,15*((2,2+6,2+5,5+0,5)-0,15*(3*0,8*2,1))</t>
  </si>
  <si>
    <t>"promítárna, šachta"3,15*(2,45+1,95+0,15+1,4+1,7+1,2+4+5,3+5,04+2,45+0,8+0,9+2,4+0,7+1,5+0,85+0,9)-(3*0,8*1,97++2*0,8*2,1)</t>
  </si>
  <si>
    <t>"lože kancelář, sklad chodba"3,15*(5,5-2,2+1,5+3+4,3+7,7+2,2+2,8+4,2+1)-(0,8*2,1+1,8*2,1+1,2*2,1)</t>
  </si>
  <si>
    <t>"šatna úklid"3,15*(3,4+0,5+1,6+6+1,1+10+0,8+2,4+5)-(0,8*2,1+1,8*2,1+2*0,8*1,97)</t>
  </si>
  <si>
    <t>-1782713501</t>
  </si>
  <si>
    <t>"lože, kuchyňka tl.100mm"3,15*(2,5+1,4+0,9)-(2*0,6*1,97+0,8*1,97)</t>
  </si>
  <si>
    <t>-521618071</t>
  </si>
  <si>
    <t>"pilíře v šatně"2*3,15*(0,33*0,46)</t>
  </si>
  <si>
    <t>"pilíř v promítárně"3,15*1,17*0,4</t>
  </si>
  <si>
    <t>-298723148</t>
  </si>
  <si>
    <t>"otvor v obvodé zdi ve WC muži"0,55*0,5*1,8</t>
  </si>
  <si>
    <t>"vsup do kinosálu"0,5*0,3*3,15</t>
  </si>
  <si>
    <t>"obvodové zdivo k VaKu"3*1*2,2*0,5</t>
  </si>
  <si>
    <t>962052314</t>
  </si>
  <si>
    <t>Bourání pilířů ze ŽB</t>
  </si>
  <si>
    <t>-121596408</t>
  </si>
  <si>
    <t>"sloup mezi S2.a"0,3*0,3*2,795</t>
  </si>
  <si>
    <t>1886870633</t>
  </si>
  <si>
    <t xml:space="preserve">"sklad  2.np"1*5,5*0,2</t>
  </si>
  <si>
    <t>41</t>
  </si>
  <si>
    <t>-400198431</t>
  </si>
  <si>
    <t>"strop po průvlak před schodištěm a soc zař"0,25*(10,2+49,5+4,43+61,3+10,5+22,1+19,9+5,3+3,8+7)</t>
  </si>
  <si>
    <t>877767513</t>
  </si>
  <si>
    <t>"schodiště u skladu 2.np"5* 1,1</t>
  </si>
  <si>
    <t>"z 2.np do 3.np"1,1*12</t>
  </si>
  <si>
    <t>6674092</t>
  </si>
  <si>
    <t>968062355</t>
  </si>
  <si>
    <t>Vybourání dřevěných rámů oken dvojitých včetně křídel pl do 2 m2</t>
  </si>
  <si>
    <t>-390924132</t>
  </si>
  <si>
    <t>"kancelář +schodiště 2.np"6*1,2*1,8</t>
  </si>
  <si>
    <t>"rotunda 2.np"6*1,2*1,8</t>
  </si>
  <si>
    <t>968062455</t>
  </si>
  <si>
    <t>Vybourání dřevěných dveřních zárubní pl do 2 m2</t>
  </si>
  <si>
    <t>-331373573</t>
  </si>
  <si>
    <t>7*0,8*2,1</t>
  </si>
  <si>
    <t>968062456</t>
  </si>
  <si>
    <t>Vybourání dřevěných dveřních zárubní pl přes 2 m2</t>
  </si>
  <si>
    <t>255287159</t>
  </si>
  <si>
    <t>"vstupní dveře z chodby"2*1,8*2,1</t>
  </si>
  <si>
    <t>"dveře do kinosálů"2*1,2*2,1</t>
  </si>
  <si>
    <t>926048443</t>
  </si>
  <si>
    <t>8*0,6*1,9+7+5*0,8*1,97+0,7*1,97</t>
  </si>
  <si>
    <t>978011191</t>
  </si>
  <si>
    <t>Otlučení (osekání) vnitřní vápenné nebo vápenocementové omítky stropů v rozsahu do 100 %</t>
  </si>
  <si>
    <t>11396397</t>
  </si>
  <si>
    <t>"mč.201 stávající stěny chodba"2,8*(2,425+5,8)-1*2,2</t>
  </si>
  <si>
    <t>"mč.203 stávající stěny chodba"2,8*(2+4,6)-2*1,2*1,8</t>
  </si>
  <si>
    <t>"mč.204,205 stávající stěny chodba"2,8*(7,3+2,16)-4*1,2*1,8</t>
  </si>
  <si>
    <t>"mč.206 stávající stěny chodba"2,8 *(6,35+1,635)</t>
  </si>
  <si>
    <t>"mč.215,216 stávající stěny chodba"2,8 *(2,105+1,075+0,95+3,15)-0,8*2,3</t>
  </si>
  <si>
    <t>"mč.210,211"2,6*3,1</t>
  </si>
  <si>
    <t>"mč.208,209,218"2,6*5,1</t>
  </si>
  <si>
    <t>"mč.207"2,6*2,205</t>
  </si>
  <si>
    <t>-1452293391</t>
  </si>
  <si>
    <t>997013311</t>
  </si>
  <si>
    <t>Montáž a demontáž shozu suti v do 10 m</t>
  </si>
  <si>
    <t>303468229</t>
  </si>
  <si>
    <t>997013321</t>
  </si>
  <si>
    <t>Příplatek k shozu suti v do 10 m za první a ZKD den použití</t>
  </si>
  <si>
    <t>-594609581</t>
  </si>
  <si>
    <t>"předpoklad 2.np 1 měsíc"10*30</t>
  </si>
  <si>
    <t>539327721</t>
  </si>
  <si>
    <t>-690665188</t>
  </si>
  <si>
    <t>269,866*7 'Přepočtené koeficientem množství</t>
  </si>
  <si>
    <t>-1934118156</t>
  </si>
  <si>
    <t>"beton"258,273+1,7</t>
  </si>
  <si>
    <t>-1708174725</t>
  </si>
  <si>
    <t>"ostatní"9,87-4,305</t>
  </si>
  <si>
    <t>1463680212</t>
  </si>
  <si>
    <t>"truhl konstrukce"4,305</t>
  </si>
  <si>
    <t xml:space="preserve">Demontáž akustických obkladů  </t>
  </si>
  <si>
    <t>1975547485</t>
  </si>
  <si>
    <t>766211811</t>
  </si>
  <si>
    <t>Demontáž schodišťového madla</t>
  </si>
  <si>
    <t>-344060993</t>
  </si>
  <si>
    <t>"2.np schodiště podél kanceláře"7</t>
  </si>
  <si>
    <t>1491007571</t>
  </si>
  <si>
    <t>"stěna šatny a protější stěna promítárny"2*(3,15*7,5)+3,15*(0,15+0,9+0,5+1,6+5,3+1,1+4,5)</t>
  </si>
  <si>
    <t>-1515568906</t>
  </si>
  <si>
    <t>766681811</t>
  </si>
  <si>
    <t xml:space="preserve">Demontáž dveřních obložkových dřevěných zárubní plochy do 2 m2 </t>
  </si>
  <si>
    <t>1818804054</t>
  </si>
  <si>
    <t>"2.np"6*0,8*2,1+0,6*2,1</t>
  </si>
  <si>
    <t>766681812</t>
  </si>
  <si>
    <t xml:space="preserve">Demontáž dveřních obložkových dřevěných zárubní plochy přes 2 m2  </t>
  </si>
  <si>
    <t>2094337047</t>
  </si>
  <si>
    <t>"2.np"2*(1,8*2,1)</t>
  </si>
  <si>
    <t>1434164606</t>
  </si>
  <si>
    <t>"2.np jednokřídlí"21</t>
  </si>
  <si>
    <t>"dvoukřídlé"2*4</t>
  </si>
  <si>
    <t>766812830</t>
  </si>
  <si>
    <t>Demontáž kuchyňských linek dřevěných nebo kovových délky do 1,8 m</t>
  </si>
  <si>
    <t>859568929</t>
  </si>
  <si>
    <t>1886950082</t>
  </si>
  <si>
    <t>"šatna a chodba"19,9+61,3</t>
  </si>
  <si>
    <t>"promítárna"10,5+22,1+3,8+5,3</t>
  </si>
  <si>
    <t>"Wc ženy+muži"2,7+1,8+2,2+4,4+2,3+1,5+4,2</t>
  </si>
  <si>
    <t>"sklad"1,45*3</t>
  </si>
  <si>
    <t>-177302191</t>
  </si>
  <si>
    <t>"WC ženy a muži"2,3+4,4+1,8+2,2+2,7</t>
  </si>
  <si>
    <t>"KU a WC v kanceláři"4,9+1,5+1,4</t>
  </si>
  <si>
    <t>-1355027161</t>
  </si>
  <si>
    <t>"podesta u schodiště"2,2*3,1</t>
  </si>
  <si>
    <t>-979539785</t>
  </si>
  <si>
    <t>"akumulátorovna"1,5+4,2</t>
  </si>
  <si>
    <t>"šatna"19,9</t>
  </si>
  <si>
    <t>"chodba"61,3</t>
  </si>
  <si>
    <t>"promítárna"22,1+3,8+5,3+10,5</t>
  </si>
  <si>
    <t>"kancelář"43,4</t>
  </si>
  <si>
    <t>"konstrukce podia jeviště"(10,6+8,9)/2*6,2</t>
  </si>
  <si>
    <t>-1497684349</t>
  </si>
  <si>
    <t>"zadní schodiště vedle kanceláře do 2.np"23*1,15</t>
  </si>
  <si>
    <t>"zadní schodiště z 2.np do 3.np"14*1,15</t>
  </si>
  <si>
    <t>776410811</t>
  </si>
  <si>
    <t>Odstranění soklíků a lišt pryžových nebo plastových</t>
  </si>
  <si>
    <t>-593305001</t>
  </si>
  <si>
    <t>781471810</t>
  </si>
  <si>
    <t>Demontáž obkladů z obkladaček keramických kladených do malty</t>
  </si>
  <si>
    <t>1070809227</t>
  </si>
  <si>
    <t>782</t>
  </si>
  <si>
    <t>Dokončovací práce - obklady z kamene</t>
  </si>
  <si>
    <t>782111811</t>
  </si>
  <si>
    <t>Demontáž obkladů stěn z kamene z měkkých kamenů kladených do malty</t>
  </si>
  <si>
    <t>-40251459</t>
  </si>
  <si>
    <t>"kancelář obklad pískovcem"2,5*3,5</t>
  </si>
  <si>
    <t>643-03 - bourací práce 3.np</t>
  </si>
  <si>
    <t xml:space="preserve">    713 - Izolace tepelné</t>
  </si>
  <si>
    <t xml:space="preserve">    763 - Konstrukce suché výstavby</t>
  </si>
  <si>
    <t>810560197</t>
  </si>
  <si>
    <t>"2/3 plochy"(20,981+215,051)/3*2</t>
  </si>
  <si>
    <t>1484005304</t>
  </si>
  <si>
    <t>"byt"2,5*(5,805+1,86+0,1+1,1)-0,6*1,97</t>
  </si>
  <si>
    <t>267825639</t>
  </si>
  <si>
    <t>"byt"2,5*(4,555+8,75+1,9+3,8+1,25+2,3+1,15+4,4+10,7+3,2+6+3,7+0,15+2,6+0,15+2,6+0,15)-(2*0,6*1,97+5*0,8*1,97+2*0,7*1,97)</t>
  </si>
  <si>
    <t>"sklad, strojovna"2,5*(4,05+0,6+1,1+0,6+3,17+7,4+3*3,92+4,55+3)-(3*0,8*1,97+0,6*1,97)</t>
  </si>
  <si>
    <t>-843716474</t>
  </si>
  <si>
    <t>"byt"2,5*(3,645+4,4+2,6+2,6+1,86+0,1+1,1)-(0,7*1,97+0,6*1,97)</t>
  </si>
  <si>
    <t>962032641</t>
  </si>
  <si>
    <t>Bourání zdiva komínového nad střechou z cihel na MC</t>
  </si>
  <si>
    <t>818731406</t>
  </si>
  <si>
    <t>"komín v bytě"1,1*0,6*8</t>
  </si>
  <si>
    <t>964061331</t>
  </si>
  <si>
    <t>Uvolnění zhlaví trámů ze zdiva cihelného průřezu zhlaví do 0,05 m2</t>
  </si>
  <si>
    <t>1449665187</t>
  </si>
  <si>
    <t>"stropní trámy"12</t>
  </si>
  <si>
    <t>965083112</t>
  </si>
  <si>
    <t>Odstranění násypů pod podlahami mezi trámy tl do 100 mm pl přes 2 m2</t>
  </si>
  <si>
    <t>643164718</t>
  </si>
  <si>
    <t>"hliněný násyp"0,07*125</t>
  </si>
  <si>
    <t>968062375</t>
  </si>
  <si>
    <t>Vybourání dřevěných rámů oken zdvojených včetně křídel pl do 2 m2</t>
  </si>
  <si>
    <t>324860123</t>
  </si>
  <si>
    <t>"3.np byt"5*1,2*1,8</t>
  </si>
  <si>
    <t>"chodba"1,2*0,6</t>
  </si>
  <si>
    <t>846646016</t>
  </si>
  <si>
    <t>-413429006</t>
  </si>
  <si>
    <t>"mč.301 schodiště"7,5*(2,7+4,8+5,8)/3</t>
  </si>
  <si>
    <t>"mč.303"2,7*(2,06+12,215)</t>
  </si>
  <si>
    <t>"mč.304"2,7*2,11</t>
  </si>
  <si>
    <t>-366380361</t>
  </si>
  <si>
    <t>2072104810</t>
  </si>
  <si>
    <t>-448440821</t>
  </si>
  <si>
    <t>"předpoklad 3.np 1 měsíc"30*20</t>
  </si>
  <si>
    <t xml:space="preserve">"předpoklad podkroví  14 dní"15*20</t>
  </si>
  <si>
    <t>-1524088046</t>
  </si>
  <si>
    <t>880994907</t>
  </si>
  <si>
    <t>103,337*7 'Přepočtené koeficientem množství</t>
  </si>
  <si>
    <t>1225038661</t>
  </si>
  <si>
    <t>1037125367</t>
  </si>
  <si>
    <t>"hliněný násyp"12,5</t>
  </si>
  <si>
    <t>1754197721</t>
  </si>
  <si>
    <t>-957114600</t>
  </si>
  <si>
    <t>713</t>
  </si>
  <si>
    <t>Izolace tepelné</t>
  </si>
  <si>
    <t>713110811</t>
  </si>
  <si>
    <t>Odstranění tepelné izolace stropů volně kladené z vláknitých materiálů suchých tl do 100 mm</t>
  </si>
  <si>
    <t>251737687</t>
  </si>
  <si>
    <t>"skladba T1"34</t>
  </si>
  <si>
    <t>762521811</t>
  </si>
  <si>
    <t>Demontáž podlah bez polštářů z prken tloušťky do 32 mm</t>
  </si>
  <si>
    <t>1929953386</t>
  </si>
  <si>
    <t>"pro zesílení vazníků"125</t>
  </si>
  <si>
    <t>"strojovna VZT"21</t>
  </si>
  <si>
    <t>"sklady"11,1+11,9</t>
  </si>
  <si>
    <t>762822820</t>
  </si>
  <si>
    <t>Demontáž stropních trámů z hraněného řeziva průřezové plochy do 288 cm2</t>
  </si>
  <si>
    <t>-704901316</t>
  </si>
  <si>
    <t>762841812</t>
  </si>
  <si>
    <t>Demontáž podbíjení obkladů stropů a střech sklonu do 60° z hrubých prken s omítkou</t>
  </si>
  <si>
    <t>1400156505</t>
  </si>
  <si>
    <t>763</t>
  </si>
  <si>
    <t>Konstrukce suché výstavby</t>
  </si>
  <si>
    <t>763231821</t>
  </si>
  <si>
    <t>Demontáž sádrovláknitého podhledu s nosnou konstrukcí z ocelových profilů opláštění jednoduché</t>
  </si>
  <si>
    <t>-75224185</t>
  </si>
  <si>
    <t>-1352239198</t>
  </si>
  <si>
    <t>767996701</t>
  </si>
  <si>
    <t>Demontáž atypických zámečnických konstrukcí řezáním hmotnosti jednotlivých dílů do 50 kg</t>
  </si>
  <si>
    <t>kg</t>
  </si>
  <si>
    <t>1275104197</t>
  </si>
  <si>
    <t>"schodiště do 3.np krajní schodnice" 15*16</t>
  </si>
  <si>
    <t>"stupně"15*8</t>
  </si>
  <si>
    <t>2100426009</t>
  </si>
  <si>
    <t>"byt KOU"10,7</t>
  </si>
  <si>
    <t>-683911160</t>
  </si>
  <si>
    <t>"byt"26,1+23,6+12,2+18,7+1,3+8,2+1,5+1,3+1,1+3,1</t>
  </si>
  <si>
    <t>643-04 - stavební práce 1.pp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</si>
  <si>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</si>
  <si>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</si>
  <si>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</si>
  <si>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 Úpravy povrchů, podlahy a osazování výplní</t>
  </si>
  <si>
    <t xml:space="preserve">    9 - Ostatní konstrukce a práce-bourání</t>
  </si>
  <si>
    <t xml:space="preserve">    998 - Přesun hmot</t>
  </si>
  <si>
    <t xml:space="preserve">    711 - Izolace proti vodě, vlhkosti a plynům</t>
  </si>
  <si>
    <t xml:space="preserve">    777 - Podlahy lité</t>
  </si>
  <si>
    <t xml:space="preserve">    784 - Dokončovací práce - malby a tapety</t>
  </si>
  <si>
    <t>133212012</t>
  </si>
  <si>
    <t>Hloubení šachet v hornině třídy těžitelnosti I, skupiny 3, plocha výkopu do 20 m2 ručně</t>
  </si>
  <si>
    <t>1166261816</t>
  </si>
  <si>
    <t>"pro patky pod hledištěm"12*(2,7*2,7*1,6)</t>
  </si>
  <si>
    <t>"odpočet podílu bourání zákl betonů"-139,968*0,15</t>
  </si>
  <si>
    <t>-417231704</t>
  </si>
  <si>
    <t>(0,3+0,8)/2*4,1*4,1</t>
  </si>
  <si>
    <t>"patky pod hledištěm"118,973</t>
  </si>
  <si>
    <t>"odpočet betonu"-(8,748+13,5)</t>
  </si>
  <si>
    <t>Zakládání</t>
  </si>
  <si>
    <t>271532212</t>
  </si>
  <si>
    <t>Podsyp pod základové konstrukce se zhutněním z hrubého kameniva frakce 16 až 32 mm</t>
  </si>
  <si>
    <t>-1362430716</t>
  </si>
  <si>
    <t>"pode dnem výtahu"0,1*4,1*4,1</t>
  </si>
  <si>
    <t>"pod zvýšenou podlahou 1.pp"0,1*0,9*(3,1+3,4)</t>
  </si>
  <si>
    <t xml:space="preserve">"doplnění štěrku pod desku  okolo nových patek"12*0,1*(2,7*2,7-1,5*1,5)</t>
  </si>
  <si>
    <t>273321211</t>
  </si>
  <si>
    <t>Základové desky ze ŽB bez zvýšených nároků na prostředí tř. C 12/15</t>
  </si>
  <si>
    <t>1239609522</t>
  </si>
  <si>
    <t>"podkladní beton pod patky"0,1*12*(2,7*2,7)</t>
  </si>
  <si>
    <t>273321411</t>
  </si>
  <si>
    <t>Základové desky ze ŽB bez zvýšených nároků na prostředí tř. C 20/25</t>
  </si>
  <si>
    <t>391859364</t>
  </si>
  <si>
    <t>"pod zvýšenou podlahou 1.pp"0,15*(1*3,1+0,785*2,8+1*2,1)</t>
  </si>
  <si>
    <t>"prolev"0,1</t>
  </si>
  <si>
    <t>273321511</t>
  </si>
  <si>
    <t>Základové desky ze ŽB bez zvýšených nároků na prostředí tř. C 25/30</t>
  </si>
  <si>
    <t>-965838787</t>
  </si>
  <si>
    <t>"pro dno výtahu"0,15*4,1*4,1</t>
  </si>
  <si>
    <t>"doplnění desky okolo nových patek"12*0,15*(2,7*2,7-1,5*1,5)</t>
  </si>
  <si>
    <t>"prolev"1</t>
  </si>
  <si>
    <t>273351121</t>
  </si>
  <si>
    <t>Zřízení bednění základových desek</t>
  </si>
  <si>
    <t>1340222317</t>
  </si>
  <si>
    <t>"podkladní beton"0,2*(4,1+2,4)</t>
  </si>
  <si>
    <t>"stěny dna"0,3*(2*2,15+2*3,3)</t>
  </si>
  <si>
    <t>273351122</t>
  </si>
  <si>
    <t>Odstranění bednění základových desek</t>
  </si>
  <si>
    <t>-381782543</t>
  </si>
  <si>
    <t>273361821</t>
  </si>
  <si>
    <t>Výztuž základových desek betonářskou ocelí 10 505 (R)</t>
  </si>
  <si>
    <t>-1357821726</t>
  </si>
  <si>
    <t>"STATIKA D.1.2.b.50 výtah dojezd"0,730</t>
  </si>
  <si>
    <t>273362021</t>
  </si>
  <si>
    <t>Výztuž základových desek svařovanými sítěmi Kari</t>
  </si>
  <si>
    <t>-1535417954</t>
  </si>
  <si>
    <t>"skladba S - spodní deska podkladní pod výtah kari 150/150/6"0,00804*(4,1*4,1)*1,2</t>
  </si>
  <si>
    <t xml:space="preserve">"skladba S1 zvýšená podlaha 1.pp kari 100/100/4"0,00208*1*(0,585+3,1+2,1)*1,2  </t>
  </si>
  <si>
    <t>275321511</t>
  </si>
  <si>
    <t>Základové patky ze ŽB bez zvýšených nároků na prostředí tř. C 25/30</t>
  </si>
  <si>
    <t>-225887016</t>
  </si>
  <si>
    <t>"patky pod hlediště"12*(1,5*1,5*0,5)</t>
  </si>
  <si>
    <t>275351121</t>
  </si>
  <si>
    <t>Zřízení bednění základových patek</t>
  </si>
  <si>
    <t>-1220865063</t>
  </si>
  <si>
    <t>12*0,5*(4*1,5)</t>
  </si>
  <si>
    <t>275351122</t>
  </si>
  <si>
    <t>Odstranění bednění základových patek</t>
  </si>
  <si>
    <t>-1268404214</t>
  </si>
  <si>
    <t>275361821</t>
  </si>
  <si>
    <t>Výztuž základových patek betonářskou ocelí 10 505 (R)</t>
  </si>
  <si>
    <t>-1467335194</t>
  </si>
  <si>
    <t>"statika patky D.1.2.b.20"1,493</t>
  </si>
  <si>
    <t>279113133</t>
  </si>
  <si>
    <t>Základová zeď tl do 250 mm z tvárnic ztraceného bednění včetně výplně z betonu tř. C 16/20</t>
  </si>
  <si>
    <t>1116856950</t>
  </si>
  <si>
    <t>"přizdění výtah šachty"1,25*(2,4+0,2+2,8+2,1)</t>
  </si>
  <si>
    <t>279232513</t>
  </si>
  <si>
    <t>Postupná podezdívka základového zdiva cihlami betonovými na MC</t>
  </si>
  <si>
    <t>2099076376</t>
  </si>
  <si>
    <t>Svislé a kompletní konstrukce</t>
  </si>
  <si>
    <t>310239211</t>
  </si>
  <si>
    <t>Zazdívka otvorů pl do 4 m2 ve zdivu nadzákladovém cihlami pálenými na MVC</t>
  </si>
  <si>
    <t>-2056454523</t>
  </si>
  <si>
    <t>"zdivo zazděných dveří pod jevištěm "1*2,1*0,4</t>
  </si>
  <si>
    <t>317944321</t>
  </si>
  <si>
    <t>Válcované nosníky do č.12 dodatečně osazované do připravených otvorů</t>
  </si>
  <si>
    <t>-1362654427</t>
  </si>
  <si>
    <t>"prostup VZT 3xI120"3*0,9*0,111</t>
  </si>
  <si>
    <t>330321610</t>
  </si>
  <si>
    <t>Sloupy nebo pilíře ze ŽB tř. C 30/37 bez výztuže</t>
  </si>
  <si>
    <t>65733950</t>
  </si>
  <si>
    <t>"p1.1"4*0,4*0,4*1,185</t>
  </si>
  <si>
    <t>"P1.2"2*0,4*0,4*2,245</t>
  </si>
  <si>
    <t>"P1.3"2*0,4*0,4*3,225</t>
  </si>
  <si>
    <t>"P1.4"2*0,4*0,4*2,67</t>
  </si>
  <si>
    <t>"P1.5"2*0,4*0,4*3,99</t>
  </si>
  <si>
    <t>82</t>
  </si>
  <si>
    <t>331351115</t>
  </si>
  <si>
    <t>Zřízení bednění čtyřúhelníkových sloupů v do 4 m průřezu do 0,08 m2</t>
  </si>
  <si>
    <t>-1444191146</t>
  </si>
  <si>
    <t>"p1.1"4*0,4*1,185</t>
  </si>
  <si>
    <t>"P1.2"4*0,4*2,245</t>
  </si>
  <si>
    <t>"P1.3"4*0,4*3,225</t>
  </si>
  <si>
    <t>"P1.4"4*0,4*2,67</t>
  </si>
  <si>
    <t>"P1.5"4*0,4*3,99</t>
  </si>
  <si>
    <t>83</t>
  </si>
  <si>
    <t>331351116</t>
  </si>
  <si>
    <t>Odstranění bednění čtyřúhelníkových sloupů v do 4 m průřezu do 0,08 m2</t>
  </si>
  <si>
    <t>-1466814555</t>
  </si>
  <si>
    <t>84</t>
  </si>
  <si>
    <t>331361821</t>
  </si>
  <si>
    <t>Výztuž sloupů hranatých betonářskou ocelí 10 505</t>
  </si>
  <si>
    <t>-1699000827</t>
  </si>
  <si>
    <t>341321410</t>
  </si>
  <si>
    <t>Stěny nosné ze ŽB tř. C 25/30</t>
  </si>
  <si>
    <t>-147862553</t>
  </si>
  <si>
    <t>"výtah do 1.np +0,120"0,25*4,22*(2,4+2,8+1,8)+0,4*4,22*2,01+1*4,22*0,15-1,2*2,28*0,4</t>
  </si>
  <si>
    <t>"doplnění mezi stáv základ a stěnu výtahu"0,185*4,1*1,85</t>
  </si>
  <si>
    <t>341351111</t>
  </si>
  <si>
    <t>Zřízení oboustranného bednění nosných stěn</t>
  </si>
  <si>
    <t>1168334973</t>
  </si>
  <si>
    <t>"vnější strana"4,47*(2,4+2,8+1,8+2,45)+4,22*(1,65+2*2,71+2,45)-(2*1,2*2,28)+0,4*(2,*2,28+1,2)</t>
  </si>
  <si>
    <t>341351112</t>
  </si>
  <si>
    <t>Odstranění oboustranného bednění nosných stěn</t>
  </si>
  <si>
    <t>239664531</t>
  </si>
  <si>
    <t>341361821</t>
  </si>
  <si>
    <t>Výztuž stěn betonářskou ocelí 10 505</t>
  </si>
  <si>
    <t>-1828231062</t>
  </si>
  <si>
    <t>"výtah stěny statika D.1.2.b.51- OBSAŽENO V 1.NP"0</t>
  </si>
  <si>
    <t>346244381</t>
  </si>
  <si>
    <t>Plentování jednostranné v do 200 mm válcovaných nosníků cihlami</t>
  </si>
  <si>
    <t>372541311</t>
  </si>
  <si>
    <t>1,1*0,5</t>
  </si>
  <si>
    <t>Vodorovné konstrukce</t>
  </si>
  <si>
    <t>411321313</t>
  </si>
  <si>
    <t>Stropy deskové ze ŽB tř. C 16/20</t>
  </si>
  <si>
    <t>-1026298111</t>
  </si>
  <si>
    <t>"zpětné zakrytí kanálu"1,2*1,1*0,1-0,6*0,6*0,1</t>
  </si>
  <si>
    <t xml:space="preserve">"zakrytí  otvorů v podlaze do kanálů"0,1*(2*0,6*1+0,6*0,4)</t>
  </si>
  <si>
    <t>411321616</t>
  </si>
  <si>
    <t>Stropy deskové ze ŽB tř. C 30/37</t>
  </si>
  <si>
    <t>-1830039006</t>
  </si>
  <si>
    <t>"strop za výtahem"2,47*2,16+6*(0,175*0,3)</t>
  </si>
  <si>
    <t>411351011</t>
  </si>
  <si>
    <t>Zřízení bednění stropů deskových tl do 25 cm bez podpěrné kce</t>
  </si>
  <si>
    <t>-556617001</t>
  </si>
  <si>
    <t>"strop za výtahem"2,4*2,395</t>
  </si>
  <si>
    <t xml:space="preserve">"zpětné zaklopení kanálu"1,2*1,1 </t>
  </si>
  <si>
    <t>411351012</t>
  </si>
  <si>
    <t>Odstranění bednění stropů deskových tl do 25 cm bez podpěrné kce</t>
  </si>
  <si>
    <t>-40921656</t>
  </si>
  <si>
    <t>411351021</t>
  </si>
  <si>
    <t>Zřízení bednění stropů deskových tl do 50 cm bez podpěrné kce</t>
  </si>
  <si>
    <t>655501052</t>
  </si>
  <si>
    <t>411351022</t>
  </si>
  <si>
    <t>Odstranění bednění stropů deskových tl do 50 cm bez podpěrné kce</t>
  </si>
  <si>
    <t>298359845</t>
  </si>
  <si>
    <t>411354214</t>
  </si>
  <si>
    <t>Bednění stropů ztracené z hraněných trapézových vln v 60 mm plech lesklý tl 0,88 mm</t>
  </si>
  <si>
    <t>-1029940062</t>
  </si>
  <si>
    <t>"zpětné zakrytí kanálu"1,1*1,2</t>
  </si>
  <si>
    <t xml:space="preserve">"zakrytí  otvorů v podlaze do kanálů"2*0,6*1+0,6*0,4</t>
  </si>
  <si>
    <t>411361821</t>
  </si>
  <si>
    <t>Výztuž stropů betonářskou ocelí 10 505</t>
  </si>
  <si>
    <t>-921425167</t>
  </si>
  <si>
    <t>"statika D.1.2.b.30 strop u výtahu"0,211</t>
  </si>
  <si>
    <t>411362021</t>
  </si>
  <si>
    <t>Výztuž stropů svařovanými sítěmi Kari</t>
  </si>
  <si>
    <t>1288689426</t>
  </si>
  <si>
    <t>"zpětné zaklopení kanálu 100/100/6"(1,2*1,1-0,6*0,6)*0,00804*1,2</t>
  </si>
  <si>
    <t xml:space="preserve">"zakrytí  otvorů v podlaze do kanálů"(2*0,6*1+0,6*0,4)*0,00804*1,2</t>
  </si>
  <si>
    <t>413232211</t>
  </si>
  <si>
    <t>Zazdívka zhlaví válcovaných nosníků v do 150 mm</t>
  </si>
  <si>
    <t>792676014</t>
  </si>
  <si>
    <t xml:space="preserve"> Úpravy povrchů, podlahy a osazování výplní</t>
  </si>
  <si>
    <t>612131101</t>
  </si>
  <si>
    <t>Cementový postřik vnitřních stěn nanášený celoplošně ručně</t>
  </si>
  <si>
    <t>879525613</t>
  </si>
  <si>
    <t>"na zdivo zazděných dveří pod jevištěm oboustranně"2*(0,8*2)</t>
  </si>
  <si>
    <t>612321141</t>
  </si>
  <si>
    <t>Vápenocementová omítka štuková dvouvrstvá vnitřních stěn nanášená ručně</t>
  </si>
  <si>
    <t>1491770510</t>
  </si>
  <si>
    <t>612821012</t>
  </si>
  <si>
    <t>Vnitřní sanační štuková omítka pro vlhké a zasolené zdivo prováděná ručně</t>
  </si>
  <si>
    <t>496912468</t>
  </si>
  <si>
    <t>631311116</t>
  </si>
  <si>
    <t>Mazanina tl do 80 mm z betonu prostého bez zvýšených nároků na prostředí tř. C 25/30</t>
  </si>
  <si>
    <t>688191859</t>
  </si>
  <si>
    <t>"pod zvýšenou podlahou 1.pp skladba S1"0,1*(1,2*3,1+0,785*2,8+1 *2,1)</t>
  </si>
  <si>
    <t>631311125</t>
  </si>
  <si>
    <t>Mazanina tl do 120 mm z betonu prostého bez zvýšených nároků na prostředí tř. C 20/25</t>
  </si>
  <si>
    <t>-1830162223</t>
  </si>
  <si>
    <t>1,2*1,1*0,1-0,6*0,6*0,1</t>
  </si>
  <si>
    <t>631319012</t>
  </si>
  <si>
    <t>Příplatek k mazanině tl do 120 mm za přehlazení povrchu</t>
  </si>
  <si>
    <t>6152917</t>
  </si>
  <si>
    <t>631319173</t>
  </si>
  <si>
    <t>Příplatek k mazanině tl do 120 mm za stržení povrchu spodní vrstvy před vložením výztuže</t>
  </si>
  <si>
    <t>2139564157</t>
  </si>
  <si>
    <t>632481213</t>
  </si>
  <si>
    <t>Separační vrstva z PE fólie Jutafol N 110 Standard</t>
  </si>
  <si>
    <t>1972543007</t>
  </si>
  <si>
    <t>"pod zvýšenou podlahou 1.pp skladba S1"(1*3,1+0,785*2,8+1*2,1)</t>
  </si>
  <si>
    <t>Ostatní konstrukce a práce-bourání</t>
  </si>
  <si>
    <t>9001</t>
  </si>
  <si>
    <t>Rozkrytí stávající kanálu dl.1100mm vč likvidace suti</t>
  </si>
  <si>
    <t>-854329709</t>
  </si>
  <si>
    <t>9002</t>
  </si>
  <si>
    <t>D+M lehkého ocelového poklopu 600x600mm</t>
  </si>
  <si>
    <t>-1954125563</t>
  </si>
  <si>
    <t>85</t>
  </si>
  <si>
    <t>919735122</t>
  </si>
  <si>
    <t>Řezání stávajícího betonového krytu hl do 100 mm</t>
  </si>
  <si>
    <t>-1429989445</t>
  </si>
  <si>
    <t>"pro patky pod hledištěm"12*(4*2,7)</t>
  </si>
  <si>
    <t>Lešení pomocné pro objekty pozemních staveb s lešeňovou podlahou v do 3,5 m zatížení do 150 kg/m2</t>
  </si>
  <si>
    <t>-1416730299</t>
  </si>
  <si>
    <t>-1914139593</t>
  </si>
  <si>
    <t>973031325</t>
  </si>
  <si>
    <t>Vysekání kapes ve zdivu cihelném na MV nebo MVC pl do 0,10 m2 hl do 300 mm</t>
  </si>
  <si>
    <t>-1993940184</t>
  </si>
  <si>
    <t>"strop za výtahem"6</t>
  </si>
  <si>
    <t>973031812</t>
  </si>
  <si>
    <t>Vysekání kapes ve zdivu cihelném na MV nebo MVC pro zavázání příček tl do 100 mm</t>
  </si>
  <si>
    <t>1136197242</t>
  </si>
  <si>
    <t>"pro osazení desky stropu za výtahem rýha 100mm"2,475+2,47</t>
  </si>
  <si>
    <t>974031664</t>
  </si>
  <si>
    <t>Vysekání rýh ve zdivu cihelném pro vtahování nosníků hl do 150 mm v do 150 mm</t>
  </si>
  <si>
    <t>1152279901</t>
  </si>
  <si>
    <t>998</t>
  </si>
  <si>
    <t>Přesun hmot</t>
  </si>
  <si>
    <t>998011001</t>
  </si>
  <si>
    <t>Přesun hmot pro budovy zděné v do 6 m</t>
  </si>
  <si>
    <t>-708515674</t>
  </si>
  <si>
    <t>711</t>
  </si>
  <si>
    <t>Izolace proti vodě, vlhkosti a plynům</t>
  </si>
  <si>
    <t>711111001</t>
  </si>
  <si>
    <t>Provedení izolace proti zemní vlhkosti vodorovné za studena nátěrem penetračním</t>
  </si>
  <si>
    <t>-328307300</t>
  </si>
  <si>
    <t>"pod výtahem skladba S"4,1*4,1</t>
  </si>
  <si>
    <t>M</t>
  </si>
  <si>
    <t>111631500</t>
  </si>
  <si>
    <t>lak asfaltový ALP/9 (MJ t) bal 9 kg</t>
  </si>
  <si>
    <t>-487702821</t>
  </si>
  <si>
    <t>24,208+39,196</t>
  </si>
  <si>
    <t>63,404*0,0003 'Přepočtené koeficientem množství</t>
  </si>
  <si>
    <t>711112001</t>
  </si>
  <si>
    <t>Provedení izolace proti zemní vlhkosti svislé za studena nátěrem penetračním</t>
  </si>
  <si>
    <t>1570221964</t>
  </si>
  <si>
    <t>"stěny výtahu"1,2*(2,4+2,96+0,65+2,1)+4,1*(1,8+0,3+1,45)</t>
  </si>
  <si>
    <t>711141559</t>
  </si>
  <si>
    <t>Provedení izolace proti zemní vlhkosti pásy přitavením vodorovné NAIP</t>
  </si>
  <si>
    <t>819509490</t>
  </si>
  <si>
    <t>"pod výtahem 2 vrstvy Sklodek+1 vrstva A330"3*(4,1*4,1)</t>
  </si>
  <si>
    <t>"pod zvýšenou podlahou 1.pp"2*(1*3,1+0,785*2,8+1*2,1)</t>
  </si>
  <si>
    <t>628331590</t>
  </si>
  <si>
    <t xml:space="preserve">pás těžký asfaltovaný SKLODEK 40 MINERAL  </t>
  </si>
  <si>
    <t>25934084</t>
  </si>
  <si>
    <t>"pod výtahem 2 vrstvy Sklodek"2*(4,1*4,1)</t>
  </si>
  <si>
    <t>"stěny výtahu"2*(1,2*(2,4+2,96+0,65+2,01)+4,1*(1,8+0,3+1,45))</t>
  </si>
  <si>
    <t>96,774*1,15 'Přepočtené koeficientem množství</t>
  </si>
  <si>
    <t>62811120</t>
  </si>
  <si>
    <t>pás asfaltovaný bez krycí vrstvy A330 H</t>
  </si>
  <si>
    <t>1267066853</t>
  </si>
  <si>
    <t>"pod výtahem 1 vrstva A330"(4,1*4,1)</t>
  </si>
  <si>
    <t>711142559</t>
  </si>
  <si>
    <t>Provedení izolace proti zemní vlhkosti pásy přitavením svislé NAIP</t>
  </si>
  <si>
    <t>-797830396</t>
  </si>
  <si>
    <t>"stěny výtahu"2*1,2*(2,4+2,96+0,65+2,01)+4,1*(1,8+0,3+1,45)</t>
  </si>
  <si>
    <t>998711201</t>
  </si>
  <si>
    <t>Přesun hmot procentní pro izolace proti vodě, vlhkosti a plynům v objektech v do 6 m</t>
  </si>
  <si>
    <t>%</t>
  </si>
  <si>
    <t>-2103290007</t>
  </si>
  <si>
    <t>713131151</t>
  </si>
  <si>
    <t>Montáž izolace tepelné stěn a základů volně vloženými rohožemi, pásy, dílci, deskami 1 vrstva</t>
  </si>
  <si>
    <t>1141087414</t>
  </si>
  <si>
    <t>"skladba S1"1*(3,1+2,8+2,1)</t>
  </si>
  <si>
    <t>28375914</t>
  </si>
  <si>
    <t>deska EPS 150 do plochých střech a podlah λ=0,035 tl 100mm</t>
  </si>
  <si>
    <t>359668254</t>
  </si>
  <si>
    <t>8,09523809523809*1,05 'Přepočtené koeficientem množství</t>
  </si>
  <si>
    <t>998713101</t>
  </si>
  <si>
    <t>Přesun hmot tonážní pro izolace tepelné v objektech v do 6 m</t>
  </si>
  <si>
    <t>-1593440885</t>
  </si>
  <si>
    <t>76701</t>
  </si>
  <si>
    <t xml:space="preserve">D+M kového žebříku dl.4m , kotveno do zdiva + nátěr </t>
  </si>
  <si>
    <t>-246498894</t>
  </si>
  <si>
    <t>"šachta u výtahu"1</t>
  </si>
  <si>
    <t>777</t>
  </si>
  <si>
    <t>Podlahy lité</t>
  </si>
  <si>
    <t>777611141</t>
  </si>
  <si>
    <t>Krycí epoxidový chemicky odolný nátěr podlahy- olejivzdorný</t>
  </si>
  <si>
    <t>-752886850</t>
  </si>
  <si>
    <t>"dojezd výtahu "1,65*2,71</t>
  </si>
  <si>
    <t>47</t>
  </si>
  <si>
    <t>777615217</t>
  </si>
  <si>
    <t>Nátěry epoxidové podlah betonových dvojnásobné např. Glasfix TOP 2K EPV šedá 7046</t>
  </si>
  <si>
    <t>-1784770601</t>
  </si>
  <si>
    <t>"plocha"3,1*4,8-2,8*2,4</t>
  </si>
  <si>
    <t>"sokl"0,08*(2+3,1+4,8+0,785)</t>
  </si>
  <si>
    <t>998777101</t>
  </si>
  <si>
    <t>Přesun hmot tonážní pro podlahy lité v objektech v do 6 m</t>
  </si>
  <si>
    <t>-2027359016</t>
  </si>
  <si>
    <t>784</t>
  </si>
  <si>
    <t>Dokončovací práce - malby a tapety</t>
  </si>
  <si>
    <t>784111011</t>
  </si>
  <si>
    <t>Obroušení podkladu omítnutého v místnostech výšky do 3,80 m</t>
  </si>
  <si>
    <t>-1720423609</t>
  </si>
  <si>
    <t>"u zvětšeného otvoru z 1.pp pod jeviště"0,5*(2*2,25+1,1)</t>
  </si>
  <si>
    <t>784111013</t>
  </si>
  <si>
    <t>Obroušení podkladu omítnutého v místnostech výšky do 5,00 m</t>
  </si>
  <si>
    <t>1111443997</t>
  </si>
  <si>
    <t>"pod malbu sanačních omítek"35,035</t>
  </si>
  <si>
    <t>784181101</t>
  </si>
  <si>
    <t>Základní akrylátová jednonásobná penetrace podkladu v místnostech výšky do 3,80m</t>
  </si>
  <si>
    <t>-1488373018</t>
  </si>
  <si>
    <t>784181103</t>
  </si>
  <si>
    <t>Základní akrylátová jednonásobná penetrace podkladu v místnostech výšky do 5,00m</t>
  </si>
  <si>
    <t>921616449</t>
  </si>
  <si>
    <t>784221101</t>
  </si>
  <si>
    <t>Dvojnásobné bílé malby ze směsí za sucha dobře otěruvzdorných v místnostech do 3,80 m</t>
  </si>
  <si>
    <t>-1291565800</t>
  </si>
  <si>
    <t>"část stávající stěny"10</t>
  </si>
  <si>
    <t>784221103</t>
  </si>
  <si>
    <t xml:space="preserve">Dvojnásobné bílé malby  ze směsí za sucha dobře otěruvzdorných v místnostech do 5,00 m</t>
  </si>
  <si>
    <t>1543394851</t>
  </si>
  <si>
    <t>643-05 - stavební práce 1.np</t>
  </si>
  <si>
    <t xml:space="preserve">    773 - Podlahy z litého teraca</t>
  </si>
  <si>
    <t xml:space="preserve">    783 - Dokončovací práce - nátěry</t>
  </si>
  <si>
    <t xml:space="preserve">    784 -  Dokončovací práce</t>
  </si>
  <si>
    <t>443963370</t>
  </si>
  <si>
    <t>"skladba A1 pod zákl.desku tl.100mm"</t>
  </si>
  <si>
    <t>"chodba ke kinosálům mč.120,145,125"0,15*(44,93+12,66+14,42)</t>
  </si>
  <si>
    <t>"mč.104,114-119,121-123,šachta"0,15*(10,34+4,26+8,19+4,57+6,12+6,84+5,12+6,44+9,14+7,15+7,130,65*2,5)</t>
  </si>
  <si>
    <t>477139706</t>
  </si>
  <si>
    <t>"skladba A1 zákl.deska tl.150mm"</t>
  </si>
  <si>
    <t>"mč.104,114-119,121-123,šachta"0,15*(10,34+4,26+8,19+4,57+6,12+6,84+5,12+6,44+9,14+7,13+7,15+0,65*2,5)</t>
  </si>
  <si>
    <t>"prolev"1,822</t>
  </si>
  <si>
    <t>890199972</t>
  </si>
  <si>
    <t>"skladba A1"</t>
  </si>
  <si>
    <t>"kari 150/*150/6"</t>
  </si>
  <si>
    <t>"chodba ke kinosálům mč.120,145,125"0,00804*(44,93+12,66+14,42)*1,2</t>
  </si>
  <si>
    <t>"mč.104,114-119,121-123,šachta"0,00804*(10,34+4,26+8,19+4,57+6,12+6,84+5,12+6,44+9,14+7,13+7,15+0,65*2,5)*1,2</t>
  </si>
  <si>
    <t>310238211</t>
  </si>
  <si>
    <t>Zazdívka otvorů pl do 1 m2 ve zdivu nadzákladovém cihlami pálenými na MVC</t>
  </si>
  <si>
    <t>-939853011</t>
  </si>
  <si>
    <t>"u schodiště 106a"0,4*0,9*2,1</t>
  </si>
  <si>
    <t>"u schodiště 106"3,73*0,5*0,74</t>
  </si>
  <si>
    <t>"štítová stěna mč.107"1,5*1,15*0,15</t>
  </si>
  <si>
    <t>:mezi mč.112-114"1*0,355*2,1</t>
  </si>
  <si>
    <t>"nadpraží dozdívka pod ŽB desku"0,13*1,1*0,3</t>
  </si>
  <si>
    <t>310278842</t>
  </si>
  <si>
    <t xml:space="preserve">Zazdívka otvorů pl do 1 m2 ve zdivu nadzákladovém z nepálených tvárnic  </t>
  </si>
  <si>
    <t>672969302</t>
  </si>
  <si>
    <t>"zadní obvodová stěna"2*(0,65*1,3*0,885)+0,65*0,8*2,265</t>
  </si>
  <si>
    <t>1244094746</t>
  </si>
  <si>
    <t>"mč.110 nade dveřmi ozn.110/L -4x I120"4*1,5*0,0111</t>
  </si>
  <si>
    <t>"překlady L 50/50/4 pro dveře ozn.111"2*1*0,00306</t>
  </si>
  <si>
    <t>"překlady L 50/50/4 pro dveře ozn.114"2*1,2*0,00306</t>
  </si>
  <si>
    <t>"překlady L 50/50/4 pro dveře ozn.115"2*1*0,00306</t>
  </si>
  <si>
    <t>"překlady L 50/50/4 pro dveře ozn.116"2*1,1*0,00306</t>
  </si>
  <si>
    <t>"překlady L 50/50/4 pro dveře ozn.118,119,120"3*1*0,00306</t>
  </si>
  <si>
    <t>"překlady L 50/50/4 pro dveře ozn.121-124"4*1,2*0,00306</t>
  </si>
  <si>
    <t>"překlady L 50/50/4 pro dveře ozn.125-127"3*1*0,00306</t>
  </si>
  <si>
    <t>"překlady L 50/50/4 pro dveře ozn.130"2*1,1*0,00306</t>
  </si>
  <si>
    <t>"překlady L 50/50/4 pro dveře ozn.131-133"3*1*0,00306</t>
  </si>
  <si>
    <t>"překlady L 50/50/4 pro dveře ozn.134,151,135"3*1,1*0,00306</t>
  </si>
  <si>
    <t>"překlady L 50/50/4 pro dveře ozn.152,153-7"(2+10)*1,1*0,00306</t>
  </si>
  <si>
    <t>319202113</t>
  </si>
  <si>
    <t>Dodatečná izolace zdiva tl do 450 mm nízkotlakou injektáží silikonovou mikroemulzí</t>
  </si>
  <si>
    <t>-2095703317</t>
  </si>
  <si>
    <t>"obvod bez rotundy"108</t>
  </si>
  <si>
    <t>"rotunda"14</t>
  </si>
  <si>
    <t>"vnitřní stěny"56</t>
  </si>
  <si>
    <t>319202114</t>
  </si>
  <si>
    <t>Dodatečná izolace zdiva tl do 600 mm nízkotlakou injektáží silikonovou mikroemulzí</t>
  </si>
  <si>
    <t>-435538035</t>
  </si>
  <si>
    <t>"vnitřní stěny"24</t>
  </si>
  <si>
    <t>266</t>
  </si>
  <si>
    <t>1129566862</t>
  </si>
  <si>
    <t>"sloup S1.a"0,3*0,3*4,3</t>
  </si>
  <si>
    <t>267</t>
  </si>
  <si>
    <t>-900778345</t>
  </si>
  <si>
    <t>"sloup S1.a"4*0,3*4,3</t>
  </si>
  <si>
    <t>268</t>
  </si>
  <si>
    <t>303665985</t>
  </si>
  <si>
    <t>270</t>
  </si>
  <si>
    <t>-876216319</t>
  </si>
  <si>
    <t>"statika D.1.2.b.42 slopupy S1.a+S2a"0,344</t>
  </si>
  <si>
    <t>198</t>
  </si>
  <si>
    <t>-25361692</t>
  </si>
  <si>
    <t>"výtah od 1.np +0,020-4,34"0,25*4,32*(2*2,71+1,65)+0,4*4,32*2,175-2*0,4*1,2*2,42</t>
  </si>
  <si>
    <t>"doplnění mezi stáv základ a stěnu výtahu"0,05*4,32*3,36</t>
  </si>
  <si>
    <t>"boční stěny se zábradlím u schodiště kinosálů"2*(5,5*0,16)+2*0,16*(2,32*1,38)</t>
  </si>
  <si>
    <t>199</t>
  </si>
  <si>
    <t>-1421516120</t>
  </si>
  <si>
    <t>"vnější strana"4,5*(2,195+2,175+3,36)+4,22*(1,65+2*2,71+2,45)-(2*1,2*2,28)+2*0,4*(2*2,24+1,2)+0,25*(2*2,24+1,2)</t>
  </si>
  <si>
    <t>"boční stěny se zábradlím u schodiště kinosálů oboustranně"2*(2*5,5+2*(2,32*1,38))</t>
  </si>
  <si>
    <t>200</t>
  </si>
  <si>
    <t>1409311735</t>
  </si>
  <si>
    <t>201</t>
  </si>
  <si>
    <t>1858693599</t>
  </si>
  <si>
    <t>"statika D.1.2.b.26 stěny u schodiště do kinosálů pruty 20-29"0,554</t>
  </si>
  <si>
    <t>"statika D.1.2.b.51 stěny výtahu"2,75</t>
  </si>
  <si>
    <t>271</t>
  </si>
  <si>
    <t>341362021</t>
  </si>
  <si>
    <t>Výztuž stěn svařovanými sítěmi Kari</t>
  </si>
  <si>
    <t>650968125</t>
  </si>
  <si>
    <t>"statika D.1.2.b.51 stěny výtahu"0,0495</t>
  </si>
  <si>
    <t>342244231.WNR</t>
  </si>
  <si>
    <t>Příčka z cihel Porotherm 8 Profi Dryfix P10 na zdicí PUR pěnu tloušťky 80 mm</t>
  </si>
  <si>
    <t>340370682</t>
  </si>
  <si>
    <t>"mč.116-dorovnání u pilíře"3,65*0,75</t>
  </si>
  <si>
    <t>"mč.118a-dorovnání u pilíře"3,65*0,6</t>
  </si>
  <si>
    <t>342244241.WNR</t>
  </si>
  <si>
    <t>Příčka z cihel Porotherm 11,5 Profi Dryfix P10 na zdicí PUR pěnu tloušťky 115 mm</t>
  </si>
  <si>
    <t>-1771240094</t>
  </si>
  <si>
    <t>"mč.11 za výtahem"4,42*2,135</t>
  </si>
  <si>
    <t>"vytvoření niky stěna mezi výtahem a schody"2*0,285*4,42</t>
  </si>
  <si>
    <t>"za středových odpočinkovým schodištěm"3,5*2,475</t>
  </si>
  <si>
    <t>"mč.112,113"4,42*(0,9*3+2,15+0,125+1,9+1,47+0,5)+4*1,55-(3*0,7*2,1+0,9*2,15)</t>
  </si>
  <si>
    <t>"mč.112 dozdívka zkosená u WC "4,42*(1,085+0,125)</t>
  </si>
  <si>
    <t>"mč.114,115"4,42*1,05+4*(2,65+1+2,015)-2*0,9*2,15</t>
  </si>
  <si>
    <t>"mč.124"4*2,74</t>
  </si>
  <si>
    <t>"mč.116,117"3,75*(3,865+2,2+1,595+1,85+3,405+1,975+0,0125+0,125+1,975++1,4)-(0,9*2,05+0,8*2,235)+2,55*(2,55+0,9)</t>
  </si>
  <si>
    <t>"mč.118a,118,119"4,42*(0,45+0,8)+2,75*(5,45+2,365+0,91+2,38+3,29+2,145+1,94)-(0,9*2,235+0,8*2,235)</t>
  </si>
  <si>
    <t>"mč.125"3,75*(2,475+1,985)-(1,9*2,15+0,8*2,2)</t>
  </si>
  <si>
    <t>"mč.121"2,82*(2,245+2,33)+(2,82+2,35)/2*(1,77+1,765)+2,35*1-2*(0,8*2,02)</t>
  </si>
  <si>
    <t>-963579182</t>
  </si>
  <si>
    <t>132*0,1</t>
  </si>
  <si>
    <t>183</t>
  </si>
  <si>
    <t>-1606599479</t>
  </si>
  <si>
    <t>"velký sál-jeviště hlediště"</t>
  </si>
  <si>
    <t>"úroveň 0,735"80,3*0,16</t>
  </si>
  <si>
    <t>"úroveň 1,050"16,7*0,43</t>
  </si>
  <si>
    <t>"úroveň 1,190"17,3*0,16</t>
  </si>
  <si>
    <t>"úroveň 1,395"18*0,16</t>
  </si>
  <si>
    <t>"úroveň 1,620"18,6*0,16</t>
  </si>
  <si>
    <t>"úroveň 1,910"24,1*0,16</t>
  </si>
  <si>
    <t>"úroveň 2,165"15,2*0,16</t>
  </si>
  <si>
    <t>"úroveň 2,430"15,8*0,16</t>
  </si>
  <si>
    <t>"úroveň 2,710"16,5*0,16</t>
  </si>
  <si>
    <t>"úroveň 3,000"17,1*0,16</t>
  </si>
  <si>
    <t>"úroveň 3,300"22,5*0,16</t>
  </si>
  <si>
    <t>"úroveň 3,610"24,1*0,16</t>
  </si>
  <si>
    <t>"úroveň 3,930"34,4*0,16</t>
  </si>
  <si>
    <t>"úroveň 4,530"20,4*0,16</t>
  </si>
  <si>
    <t>"strop za výtahem"2,345*2,475+6*(0,175*0,3)</t>
  </si>
  <si>
    <t>184</t>
  </si>
  <si>
    <t>1835352890</t>
  </si>
  <si>
    <t>"úroveň 0,735"80,3</t>
  </si>
  <si>
    <t>" boky +podhled -úroveň 1,050"16,7+16,7/1,15*0,16*2</t>
  </si>
  <si>
    <t>"úroveň 1,190"17,3+17,3/1,15*0,16*2</t>
  </si>
  <si>
    <t>"úroveň 1,395"18+18/1,15*0,16*2</t>
  </si>
  <si>
    <t>"úroveň 1,620"18,6+18,6/1,15*0,16*2</t>
  </si>
  <si>
    <t>"úroveň 1,910"24,1+24,1/1,15*0,16*2</t>
  </si>
  <si>
    <t>"úroveň 2,165"15,2+15,2/1,15*0,16*2</t>
  </si>
  <si>
    <t>"úroveň 2,430"15,8+15,8/1,15*0,16*2</t>
  </si>
  <si>
    <t>"úroveň 2,710"16,5+16,5/1,15*0,16*2</t>
  </si>
  <si>
    <t>"úroveň 3,000"17,1+17,1/1,15*0,16*2</t>
  </si>
  <si>
    <t>"úroveň 3,300"22,5+22,5/1,15*0,16*2</t>
  </si>
  <si>
    <t>"úroveň 3,610"24,1+24,1/1,15*0,16*2</t>
  </si>
  <si>
    <t>"úroveň 3,930"34,4+34,4/1,15*0,16*2</t>
  </si>
  <si>
    <t>"úroveň 4,530"20,4+20,4/1,15*0,16*2</t>
  </si>
  <si>
    <t>185</t>
  </si>
  <si>
    <t>-1593951952</t>
  </si>
  <si>
    <t>186</t>
  </si>
  <si>
    <t>-809507796</t>
  </si>
  <si>
    <t>"úroveň 1,050"16,7</t>
  </si>
  <si>
    <t>"úroveň 1,190"17,3</t>
  </si>
  <si>
    <t>"úroveň 1,395"18</t>
  </si>
  <si>
    <t>"úroveň 1,620"18,6</t>
  </si>
  <si>
    <t>"úroveň 1,910"24,1</t>
  </si>
  <si>
    <t>"úroveň 2,165"15,2</t>
  </si>
  <si>
    <t>"úroveň 2,430"15,8</t>
  </si>
  <si>
    <t>"úroveň 2,710"16,5</t>
  </si>
  <si>
    <t>"úroveň 3,000"17,1</t>
  </si>
  <si>
    <t>"úroveň 3,300"22,5</t>
  </si>
  <si>
    <t>"úroveň 3,610"24,1</t>
  </si>
  <si>
    <t>"úroveň 3,930"34,4</t>
  </si>
  <si>
    <t>"úroveň 4,530"20,4</t>
  </si>
  <si>
    <t>187</t>
  </si>
  <si>
    <t>577329267</t>
  </si>
  <si>
    <t>189</t>
  </si>
  <si>
    <t>-231284094</t>
  </si>
  <si>
    <t>"statika D.1.2.26 stěny a deska"10,268</t>
  </si>
  <si>
    <t>"odpočet stěn"-0,554</t>
  </si>
  <si>
    <t>"statika D.1.2.b.31 strop u výtahu"0,183</t>
  </si>
  <si>
    <t xml:space="preserve">"statika D.1.2.b.32 strop  HH+1,165 z 1.np do2.np u schodiště+podesta"0,299</t>
  </si>
  <si>
    <t xml:space="preserve">"statika D.1.2.b.32 strop  HH+4,53 z 1.np do2.np u schodiště+podesta"0,267</t>
  </si>
  <si>
    <t>-655522107</t>
  </si>
  <si>
    <t>177</t>
  </si>
  <si>
    <t>413321616</t>
  </si>
  <si>
    <t>Nosníky ze ŽB tř. C 30/37</t>
  </si>
  <si>
    <t>2130284495</t>
  </si>
  <si>
    <t>"průvlak P1.2,P1.2"2*(10,9*0,4)</t>
  </si>
  <si>
    <t>"průvlak P1.3,P1.4"2*(11,2*0,4)</t>
  </si>
  <si>
    <t>"Průvlak P1"0,4*0,56*(2,21+3,655)</t>
  </si>
  <si>
    <t>179</t>
  </si>
  <si>
    <t>413351111</t>
  </si>
  <si>
    <t>Zřízení bednění nosníků a průvlaků bez podpěrné kce výšky do 100 cm</t>
  </si>
  <si>
    <t>-1143671948</t>
  </si>
  <si>
    <t>"průvlak P1.2,P1.2"2*(10,9/0,4)*0,4</t>
  </si>
  <si>
    <t>"průvlak P1.3,P1.4"2*(11,2/0,4)*0,4</t>
  </si>
  <si>
    <t>180</t>
  </si>
  <si>
    <t>413351112</t>
  </si>
  <si>
    <t>Odstranění bednění nosníků a průvlaků bez podpěrné kce výšky do 100 cm</t>
  </si>
  <si>
    <t>1981587844</t>
  </si>
  <si>
    <t>181</t>
  </si>
  <si>
    <t>413352111</t>
  </si>
  <si>
    <t>Zřízení podpěrné konstrukce nosníků výšky podepření do 4 m pro nosník výšky do 100 cm</t>
  </si>
  <si>
    <t>1424051271</t>
  </si>
  <si>
    <t>"průvlak P1.2,P1.2"2*10,9</t>
  </si>
  <si>
    <t>"průvlak P1.3,P1.4"2*11,2</t>
  </si>
  <si>
    <t>182</t>
  </si>
  <si>
    <t>413352112</t>
  </si>
  <si>
    <t>Odstranění podpěrné konstrukce nosníků výšky podepření do 4 m pro nosník výšky do 100 cm</t>
  </si>
  <si>
    <t>196727580</t>
  </si>
  <si>
    <t>178</t>
  </si>
  <si>
    <t>413361821</t>
  </si>
  <si>
    <t>Výztuž nosníků, volných trámů nebo průvlaků volných trámů betonářskou ocelí 10 505</t>
  </si>
  <si>
    <t>-527791587</t>
  </si>
  <si>
    <t>"statika D.1.2.b.22-25 průvlaky"</t>
  </si>
  <si>
    <t>"P1.1"1,12</t>
  </si>
  <si>
    <t>"P1.2"1,24</t>
  </si>
  <si>
    <t>"P1.3"1,08</t>
  </si>
  <si>
    <t>"P1.4"1,18</t>
  </si>
  <si>
    <t>"statika D.1.2.b.40"0,124</t>
  </si>
  <si>
    <t>413941121</t>
  </si>
  <si>
    <t>Osazování ocelových válcovaných nosníků stropů I, IE, U, UE nebo L do č.12</t>
  </si>
  <si>
    <t>-1785828395</t>
  </si>
  <si>
    <t>"nade dveřmi ozn.111-2x I120"2*1,4*0,0111</t>
  </si>
  <si>
    <t>"nade dveřmi ozn.113-3x I120"3*1,8*0,0111</t>
  </si>
  <si>
    <t>"nade dveřmi ozn.128-2x I120"2*2,2*0,0111</t>
  </si>
  <si>
    <t>"nade dveřmi ozn.129-2x I120"2*2,2*0,0111</t>
  </si>
  <si>
    <t>"nad promítacím okénkem 4xI120"4*1,2*0,0111</t>
  </si>
  <si>
    <t>13011064</t>
  </si>
  <si>
    <t>úhelník ocelový rovnostranný jakost 11 375 50x50x4mm</t>
  </si>
  <si>
    <t>53400685</t>
  </si>
  <si>
    <t>0,131*1,02 'Přepočtené koeficientem množství</t>
  </si>
  <si>
    <t>13010744</t>
  </si>
  <si>
    <t>ocel profilová IPE 120 jakost 11 375</t>
  </si>
  <si>
    <t>1448513498</t>
  </si>
  <si>
    <t>0,211*1,02 'Přepočtené koeficientem množství</t>
  </si>
  <si>
    <t>165</t>
  </si>
  <si>
    <t>4289789</t>
  </si>
  <si>
    <t>Nabetonávka schodišťového stupně odpončinkového schodiště prokotveno se schodišťovou ŽB deskou</t>
  </si>
  <si>
    <t>1103079336</t>
  </si>
  <si>
    <t>191</t>
  </si>
  <si>
    <t>430321616</t>
  </si>
  <si>
    <t>Schodišťová konstrukce a rampa ze ŽB tř. C 30/37</t>
  </si>
  <si>
    <t>2067829672</t>
  </si>
  <si>
    <t>"schodiště SCH1 -2x-podesta započtena v desce"2*(0,3*0,28*1,9+0,16*3,5*1,9+11*0,15*1,9)</t>
  </si>
  <si>
    <t>"schodiště SCH2 úroveň 3,61 započtena v desce"0,16*1,7*1,2+5*0,153*1,2+0,5*0,16*1,2</t>
  </si>
  <si>
    <t>"schodiště SCH3"1,3*0,16*0,84+3*0,15*0,84</t>
  </si>
  <si>
    <t>"nové schodiště z +0,120 do +4,525 podesta"0,18*1,75*(0,5+1,25)/2+0,16*1,87*1,75+0,16*0,93*1,75</t>
  </si>
  <si>
    <t>"schodiště z +0,120 do +4,525 stupně"0,16*(3,3+3,5+3)*1,75+(10+10+9)*(0,152*0,3*1,75)</t>
  </si>
  <si>
    <t>"druhé rameno z +0,120 do +1,630"0,16*3*1,143+9*(0,152*0,3*1,143)</t>
  </si>
  <si>
    <t>192</t>
  </si>
  <si>
    <t>430361821</t>
  </si>
  <si>
    <t>Výztuž schodišťové konstrukce a rampy betonářskou ocelí 10 505</t>
  </si>
  <si>
    <t>-1579062811</t>
  </si>
  <si>
    <t>"statika D.1.2.b27 SCH1-3"0,312</t>
  </si>
  <si>
    <t>"statika D.1.2.b60 SCH SV R1,R2,R3 od +0,000 do +7,925"0,939</t>
  </si>
  <si>
    <t>269</t>
  </si>
  <si>
    <t>430362021</t>
  </si>
  <si>
    <t>Výztuž schodišťové konstrukce a rampy svařovanými sítěmi Kari</t>
  </si>
  <si>
    <t>1061500314</t>
  </si>
  <si>
    <t>"statika D.1.2.b27 SCH1-3"0,0252</t>
  </si>
  <si>
    <t>"statika D.1.2.b.60 SCH SV od +0110 do +4,530"0,0636</t>
  </si>
  <si>
    <t>193</t>
  </si>
  <si>
    <t>431351121</t>
  </si>
  <si>
    <t>Zřízení bednění podest schodišť a ramp přímočarých v do 4 m</t>
  </si>
  <si>
    <t>1611435541</t>
  </si>
  <si>
    <t>"2x schodiště SCH1 -podesta započtena v desce"2*(3,5*1,9)</t>
  </si>
  <si>
    <t>"schodiště SCH2 úroveň 3,61 započtena v desce"1,7*1,2</t>
  </si>
  <si>
    <t>"schodiště SCH3"1,3*0,84</t>
  </si>
  <si>
    <t>"nové schodiště z +0,120 do +4,525 podesta"1,75*(0,5+1,25)/2+1,87*1,75+0,93*1,75</t>
  </si>
  <si>
    <t>194</t>
  </si>
  <si>
    <t>431351122</t>
  </si>
  <si>
    <t>Odstranění bednění podest schodišť a ramp přímočarých v do 4 m</t>
  </si>
  <si>
    <t>-145639718</t>
  </si>
  <si>
    <t>195</t>
  </si>
  <si>
    <t>433351131</t>
  </si>
  <si>
    <t>Zřízení bednění schodnic přímočarých schodišť v do 4 m</t>
  </si>
  <si>
    <t>573440725</t>
  </si>
  <si>
    <t>"2x schodiště SCH1 -podesta započtena v desce"2*(2*(3,5*0,31)+0,28*1,9+11*0,15)</t>
  </si>
  <si>
    <t>"schodiště SCH2 úroveň 3,61 započtena v desce"2*(0,315*1,7)+5*0,15*1,2+1,2*0,143</t>
  </si>
  <si>
    <t>"schodiště SCH3"2*(0,31*0,84)+4*0,84*0,15</t>
  </si>
  <si>
    <t>"schodiště z +0,120 do +4,525 stupně"(10+10+9)*(0,152+0,3)*1,75</t>
  </si>
  <si>
    <t>"druhé rameno z +0,120 do +1,630"9*1,143*(0,152+0,3)</t>
  </si>
  <si>
    <t>196</t>
  </si>
  <si>
    <t>433351132</t>
  </si>
  <si>
    <t>Odstranění bednění schodnic přímočarých schodišť v do 4 m</t>
  </si>
  <si>
    <t>-580453127</t>
  </si>
  <si>
    <t>226</t>
  </si>
  <si>
    <t>71101</t>
  </si>
  <si>
    <t>Dobetonování odbourané stěny pod hledištěm</t>
  </si>
  <si>
    <t>-521398332</t>
  </si>
  <si>
    <t>265</t>
  </si>
  <si>
    <t>71102</t>
  </si>
  <si>
    <t>Doplění nadpraží polystyrenem</t>
  </si>
  <si>
    <t>1318080041</t>
  </si>
  <si>
    <t>272</t>
  </si>
  <si>
    <t>71103</t>
  </si>
  <si>
    <t>Příplatek za zaoblení hran schodiště</t>
  </si>
  <si>
    <t>1703259425</t>
  </si>
  <si>
    <t>170</t>
  </si>
  <si>
    <t>611111001</t>
  </si>
  <si>
    <t>Ubroušení výstupků betonu vnitřních neomítaných stropů po odbednění</t>
  </si>
  <si>
    <t>-742324682</t>
  </si>
  <si>
    <t>"na SDK pod lepidlo"</t>
  </si>
  <si>
    <t>"mč.107,108 pro imitaci betonu"101,77+25,93</t>
  </si>
  <si>
    <t>"nad odpočívacím schodištěm po imitaci bet"4,5*3</t>
  </si>
  <si>
    <t>"část chodbičky z foyer do chodby č.120"7,3</t>
  </si>
  <si>
    <t>"strop výtahové šachty"2,71*1,65</t>
  </si>
  <si>
    <t>"podhled schodišťového ramene"1,75*11,55</t>
  </si>
  <si>
    <t>"mč.110"4,2</t>
  </si>
  <si>
    <t>611131121</t>
  </si>
  <si>
    <t>Penetrační disperzní nátěr SOKRAT vnitřních stropů nanášený ručně</t>
  </si>
  <si>
    <t>-1685320440</t>
  </si>
  <si>
    <t>611142001</t>
  </si>
  <si>
    <t>Potažení vnitřních stropů sklovláknitým pletivem vtlačeným do tenkovrstvé hmoty</t>
  </si>
  <si>
    <t>-318062014</t>
  </si>
  <si>
    <t>168</t>
  </si>
  <si>
    <t>611311131</t>
  </si>
  <si>
    <t>Potažení vnitřních rovných stropů vápenným štukem tloušťky do 3 mm</t>
  </si>
  <si>
    <t>2147162836</t>
  </si>
  <si>
    <t>-765010589</t>
  </si>
  <si>
    <t>"pod cement stěrku a imitaci betonu"</t>
  </si>
  <si>
    <t>"zábaří"2,15*(2,5+2,15)</t>
  </si>
  <si>
    <t>"pilíř foyer"3,6*(0,85*2+0,5*2)</t>
  </si>
  <si>
    <t>"omítky"</t>
  </si>
  <si>
    <t>" mč.105"3,2*(3,2+1,8+1,2+1,65)-0,7*2,1</t>
  </si>
  <si>
    <t xml:space="preserve">"č.120  na stávající a nové zdivo"2,5*(0,2+0,9+0,2+0,5+0,9+0,2+0,5+0,2+0,9+0,5+0,2+0,5+4,5+0,5+0,2+0,9+0,2+0,5+0,2+0,9+0,2+0,5+0,2+0,9+0,2)</t>
  </si>
  <si>
    <t>"mč.120 nové stěny se dveřmi do kinosálů"2,5*(2*2,74)-2*1,8*2,1</t>
  </si>
  <si>
    <t>"obvod stěna u vstup dveří mč.101,102"3,4*11,5-(3*1,55*2,28)+0,2*3*(2*2,28+1,55)</t>
  </si>
  <si>
    <t>"mč.110 nové a stávající zdi"2,6*(2,135+1,865+2,07)-1,2*2,28-1,1*2,28</t>
  </si>
  <si>
    <t>"pod hrubou om (nové příčky - dř obklad)"</t>
  </si>
  <si>
    <t>"pod obklad dřevem pilíř u schodiště 106"3,7*(1,565+1,1+0,8)</t>
  </si>
  <si>
    <t>"pilířek před komínem u výtahu"3,7*(0,285+0,6+0,285)</t>
  </si>
  <si>
    <t>"na nové příčky z chodby u mč.116"3,7*4,1+2,3*10,5-(0,9*2,15+2*0,7*2,185)</t>
  </si>
  <si>
    <t>"část mč.124 nová příčka"3*2,74-0,8*2,2</t>
  </si>
  <si>
    <t>"část mč.125 nová příčka"3*2-1,9*2,15</t>
  </si>
  <si>
    <t>"nové zdivo"</t>
  </si>
  <si>
    <t>"mč.119"2,5*(3,265+1,94+0,885+0,4+2,38+1,965)-0,8*2,185</t>
  </si>
  <si>
    <t>"mč.118"2,5*(0,91+2,365+2,195+2,9+2,135+0,75+0,75+0,5)-0,7*2,185-0,7*2,15</t>
  </si>
  <si>
    <t>"mč.122"2,6*(3,1+4,3+1,8*2)-(0,8*2,02+0,7*1,97)</t>
  </si>
  <si>
    <t>"mč.121"2,6*(3,865+2,245+2,23+2*2,18)-(2*0,7*1,97)</t>
  </si>
  <si>
    <t>"mč.123"2,6*(2*1,765+3,8+4,1)-0,7*1,97</t>
  </si>
  <si>
    <t>"mč.117"2,5*(1,4+2,1+1,4+2,1+1,755+1,08+0,125+0,8+0,9+1,63+0,9+1,63)-2*0,7*2,1-0,7*2,185</t>
  </si>
  <si>
    <t>"mč.116"2,5*(1,595+0,6+0,4+1,85+2,2+2,13)-0,9*2,15</t>
  </si>
  <si>
    <t>"mč.112-113"2,6*(1,47+0,9+1,47+0,9+2,11+0,9+2,11+0,9+1,72+0,9+1,72+1,55+0,5+0,125+0,5+1,425+0,43+1,595+3,8+1,435)-(0,9*2,15+3*0,7*2,1)</t>
  </si>
  <si>
    <t>"mč.114-115"2,6*(2*2,715+1,34+1,745+2,05+0,935+0,4+2,15+3,09+2,605)</t>
  </si>
  <si>
    <t>"stěna schodiště 106, na úroveň z +0,120 na +1,645 a na +4,54"4,2*1,25+3,8*12,2+(3,8*9,2+1*4,2)</t>
  </si>
  <si>
    <t>612131121</t>
  </si>
  <si>
    <t>Penetrační disperzní nátěr SOKRAT vnitřních stěn nanášený ručně</t>
  </si>
  <si>
    <t>1586772856</t>
  </si>
  <si>
    <t xml:space="preserve">"pod štuk stěrku mč.118"2,5*(0,91+2,365+2,195+2,9+2,135+0,75+0,75+0,5-2*0,7) </t>
  </si>
  <si>
    <t xml:space="preserve">"mč.110 stěny výtahu štuk stěrka"2,6*2,07-1,2*2,28 </t>
  </si>
  <si>
    <t>"stěna schodiště 106, na úroveň z +0,120 na +1,645 a na +4,54"4,2*1,25+3,8*12,2+2,6*2,45</t>
  </si>
  <si>
    <t>"stěny výtahové šachty"15,95*(2,71*2+1,65*2)-6*1,2*2,28</t>
  </si>
  <si>
    <t>612142001</t>
  </si>
  <si>
    <t>Potažení vnitřních stěn sklovláknitým pletivem vtlačeným do tenkovrstvé hmoty</t>
  </si>
  <si>
    <t>-210189745</t>
  </si>
  <si>
    <t>111</t>
  </si>
  <si>
    <t>612311131</t>
  </si>
  <si>
    <t>Potažení vnitřních stěn vápenným štukem tloušťky do 3 mm</t>
  </si>
  <si>
    <t>594466845</t>
  </si>
  <si>
    <t>"nad obklad mč.118"1*(0,91+2,365+2,195+2,9+2,135+0,75+0,75+0,5)-2*0,6*0,7</t>
  </si>
  <si>
    <t>"mč.110 stěna výtahu monolit"2,6* 2,07-1,2*2,28 +0,3*(2,28+1,2+2,28)</t>
  </si>
  <si>
    <t>612321111</t>
  </si>
  <si>
    <t>Vápenocementová omítka hrubá jednovrstvá zatřená vnitřních stěn nanášená ručně</t>
  </si>
  <si>
    <t>-2057043292</t>
  </si>
  <si>
    <t>612321121</t>
  </si>
  <si>
    <t>Vápenocementová omítka hladká jednovrstvá vnitřních stěn nanášená ručně</t>
  </si>
  <si>
    <t>-1512102694</t>
  </si>
  <si>
    <t>"pod obklad"</t>
  </si>
  <si>
    <t>"mč.118"2,5*(0,91+2,365+2,195+2,9+2,135+0,75+0,75+0,5) -2*0,7*2,15-0,8*2,1</t>
  </si>
  <si>
    <t>"mč.122 pod obklad za výlevkou"1,5*(1+1)</t>
  </si>
  <si>
    <t>"mč.117"2,5*(1,755+1,205+1,755+0,9+0,775)-0,7*2,1</t>
  </si>
  <si>
    <t>"mč.116"2,5*(1,595+0,6+0,4+1,85+2,2)</t>
  </si>
  <si>
    <t>"mč.112-113"2,5*(1,47+2,11+1,72+1,425+0,5+1,085+0,9+0,9+1,55+0,5+0,125)</t>
  </si>
  <si>
    <t xml:space="preserve">Součet </t>
  </si>
  <si>
    <t>-437682278</t>
  </si>
  <si>
    <t>"omítka mč.105"3,2*(3,2+1,8+1,2+1,65)-0,7*2,18</t>
  </si>
  <si>
    <t>"obvod stěna u vstup dveří mč.101,102,"3,4*9,5-(3*1,55*2,28)+0,2*3*(2*2,28+1,55)</t>
  </si>
  <si>
    <t>"mč.122"2,7*(3,1+4,3+1,8*2)-(0,8*2,02+0,7*1,97)</t>
  </si>
  <si>
    <t>"mč.122 odpočet hladká om. pod obklad za výlevkou"-1,5*(1+1)</t>
  </si>
  <si>
    <t>"mč.121"2,7*(3,865+2,245+2,23+2*2,18)-(2*0,7*1,97)</t>
  </si>
  <si>
    <t>"mč.117 odpočet pod obklad"-(2,5*(1,755+1,205+1,755+0,9+0,775)-0,7*2,1)</t>
  </si>
  <si>
    <t>"mč.116"2,5*2,13-0,9*2,15</t>
  </si>
  <si>
    <t>"mč.112-113 odpočet obkladu"-(2,5*(1,47+2,11+1,72+1,425+0,5+1,085+0,9+0,9+1,55+0,5+0,125))</t>
  </si>
  <si>
    <t>"mč.114-115 odpočet obkladů"-2,5*(1,34 +0,4+3,09+2,605+1,745+2,05+2*0,985+0,4+2,15)</t>
  </si>
  <si>
    <t>103</t>
  </si>
  <si>
    <t>612325302</t>
  </si>
  <si>
    <t>Vápenocementová štuková omítka ostění nebo nadpraží</t>
  </si>
  <si>
    <t>891062427</t>
  </si>
  <si>
    <t>"mč.105 u dveří"0,3*(2,28*2+1)</t>
  </si>
  <si>
    <t>"mč.110 u dveří"0,3*(2,28*2+1,1)</t>
  </si>
  <si>
    <t>166</t>
  </si>
  <si>
    <t>619991011</t>
  </si>
  <si>
    <t>Obalení konstrukcí a prvků fólií přilepenou lepící páskou</t>
  </si>
  <si>
    <t>-221968769</t>
  </si>
  <si>
    <t>"vsup dveře"2*(1,7*2,28)+3*1,55*2,28+1,1*2,28+1,1*1,9</t>
  </si>
  <si>
    <t>1428435267</t>
  </si>
  <si>
    <t>"skladba A mč.101-103,105,106a,107,108,110,112,113"0,048*(6,26+33,61+12,3+3,73+8,92+101,77+25,93+4,2+6,57+5,42)</t>
  </si>
  <si>
    <t>"chodba ke kinosálům mč.120,124,125"0,048*(44,93+12,66+14,42)</t>
  </si>
  <si>
    <t>"mč.104,114-119,21-123,šachta"0,048*(10,34+4,26+8,19+4,57+6,12+6,84+5,12+6,44+9,14+7,15+7,13+0,65*2,5)</t>
  </si>
  <si>
    <t>211</t>
  </si>
  <si>
    <t>631311214</t>
  </si>
  <si>
    <t>Mazanina tl do 80 mm z betonu prostého s plastifikátorem tř. C 25/30</t>
  </si>
  <si>
    <t>1528073830</t>
  </si>
  <si>
    <t>"skladba A2-jeviště"80,3*0,053</t>
  </si>
  <si>
    <t>631319011</t>
  </si>
  <si>
    <t>Příplatek k mazanině tl do 80 mm za přehlazení povrchu</t>
  </si>
  <si>
    <t>-585101560</t>
  </si>
  <si>
    <t>17,166+4,256</t>
  </si>
  <si>
    <t>213</t>
  </si>
  <si>
    <t>631319171</t>
  </si>
  <si>
    <t>Příplatek k mazanině tl do 80 mm za stržení povrchu spodní vrstvy před vložením výztuže</t>
  </si>
  <si>
    <t>1742342562</t>
  </si>
  <si>
    <t>214</t>
  </si>
  <si>
    <t>631362021</t>
  </si>
  <si>
    <t>Výztuž mazanin svařovanými sítěmi Kari</t>
  </si>
  <si>
    <t>-945010289</t>
  </si>
  <si>
    <t>"skladba A2-jeviště 100/100/4" 80,3*0,0021*1,2</t>
  </si>
  <si>
    <t>"skladba A mč.101-103,105,106a,107,108,110,112,113"(6,26+33,61+12,3+3,73+8,92+101,77+25,93+4,2+6,57+5,42)*0,0021*1,2</t>
  </si>
  <si>
    <t>"chodba ke kinosálům mč.120,124,125"(44,93+12,66+14,42)*0,0021*1,2</t>
  </si>
  <si>
    <t>"mč.104,114-119,21-123,šachta"(10,34+4,26+8,19+4,57+6,12+6,84+5,12+6,44+9,14+7,15+7,13+0,65*2,5)*0,0021*1,2</t>
  </si>
  <si>
    <t>215</t>
  </si>
  <si>
    <t>632450123</t>
  </si>
  <si>
    <t>Vyrovnávací cementový potěr tl do 40 mm ze suchých směsí provedený v pásu</t>
  </si>
  <si>
    <t>-769776564</t>
  </si>
  <si>
    <t>"rotunda okna"8*1,2*0,25</t>
  </si>
  <si>
    <t>631311116/R</t>
  </si>
  <si>
    <t>Příplatek k mazanině za přísadu plastifikátor</t>
  </si>
  <si>
    <t>-420785687</t>
  </si>
  <si>
    <t>-2029638178</t>
  </si>
  <si>
    <t>"skladba A mč.101-103,105,106a,107,108,110,112,113"6,26+33,61+12,3+3,73+8,92+101,77+25,93+4,2+6,57+5,42</t>
  </si>
  <si>
    <t>"chodba ke kinosálům mč.120,124,125"(44,93+12,66+14,42)</t>
  </si>
  <si>
    <t>"mč.104,114-119,21-123,šachta"(10,34+4,26+8,19+4,57+6,12+6,84+5,12+6,44+9,14+7,15+7,13+0,65*2,5)</t>
  </si>
  <si>
    <t>"skladba A2-jeviště"80,3</t>
  </si>
  <si>
    <t>153</t>
  </si>
  <si>
    <t>633811111</t>
  </si>
  <si>
    <t>Broušení nerovností betonových podlah do 2 mm - stržení šlemu</t>
  </si>
  <si>
    <t>286306629</t>
  </si>
  <si>
    <t>"skladba A pod vyrovnávací stěrku"0</t>
  </si>
  <si>
    <t>"část 102,107"84</t>
  </si>
  <si>
    <t>"mč.101"6,26</t>
  </si>
  <si>
    <t>"mč.106 schodiště"10*(0,152+0,3)+1,87*1,75+10*(0,152+0,3)+0,95*1,75</t>
  </si>
  <si>
    <t>"schodiště 106 pod čistící zonu "1,75*1,2</t>
  </si>
  <si>
    <t>"skladba B"175</t>
  </si>
  <si>
    <t>634112123</t>
  </si>
  <si>
    <t>Obvodová dilatace podlahovým páskem s fólií v 80 mm š 5 mm mezi stěnou a samonivelačním potěrem</t>
  </si>
  <si>
    <t>-1222101283</t>
  </si>
  <si>
    <t>"mč.101"0,93+1,55+0,895+2,6</t>
  </si>
  <si>
    <t>"mč.102,103,104"9,4+1,15+1,725+3,92+2,145+4*0,85+0,85+1,7+3,7+0,3</t>
  </si>
  <si>
    <t>"mč.107,108"1,6+0,415+3,6+2,1+10,5+13+4+0,125+0,6+7,5+0,6+0,125+0,75+</t>
  </si>
  <si>
    <t>"mč.105"3,3+1,145+1,5+1,1+2</t>
  </si>
  <si>
    <t>"mč.110"2,07+2,135+1,865+2,07</t>
  </si>
  <si>
    <t>"mč.119"3,265+1,94+0,885+0,4+2,38+1,965</t>
  </si>
  <si>
    <t>"mč.118,118a"0,91+2,365+2,195+2,9+2,135+0,75+0,75+0,5</t>
  </si>
  <si>
    <t>"mč.110"2,135+1,865+2,07+2,07</t>
  </si>
  <si>
    <t>"mč.120"2,95*2+13,9+13,9+0,21*11</t>
  </si>
  <si>
    <t>"mč.121"3,865*2+2,118*2-2*0,7</t>
  </si>
  <si>
    <t>"mč.122"2*1,77+4+4,3-0,7-0,8</t>
  </si>
  <si>
    <t>"mč.122"2*1,765*2+4,3+4,3-0,8</t>
  </si>
  <si>
    <t xml:space="preserve">"mč.112-113"  1,47-0,7+0,91+0,9+2,11+0,9+1,72+0,43+1,595+3,8+1,435</t>
  </si>
  <si>
    <t>"mč.114-115"2*2,15+1,34+1,745+2,05+0,935+0,4+2,15+3,09+2,605</t>
  </si>
  <si>
    <t>"mč.116"2*2,13+2*2,2</t>
  </si>
  <si>
    <t>"mč.117"1,975*2+1,4*2+2*1,755+2*1,075+2*1,63+2*0,9</t>
  </si>
  <si>
    <t>"mč.123"1,765*2+4,1*2</t>
  </si>
  <si>
    <t>"mč.124"1,9+2,4+2,7+0,9</t>
  </si>
  <si>
    <t>"mč.125"0,9+2,8+0,885+0,4+1,9+1,83</t>
  </si>
  <si>
    <t>63411999</t>
  </si>
  <si>
    <t>Celoplošné vyrovnání podkladu stěrkou např. Solo Cret 15</t>
  </si>
  <si>
    <t>-39948836</t>
  </si>
  <si>
    <t>"skladba A pod vyrovnávací stěrku vybouraných podlah"0</t>
  </si>
  <si>
    <t>" mč.101-103,105,106a,107,108,110,112,113"6,26+33,61+12,3+3,73+8,92+101,77+25,93+4,2+6,57+5,42</t>
  </si>
  <si>
    <t>253</t>
  </si>
  <si>
    <t>9000</t>
  </si>
  <si>
    <t xml:space="preserve">Zřízení prostupů stěnou do  0,09m2</t>
  </si>
  <si>
    <t>-1061989705</t>
  </si>
  <si>
    <t>254</t>
  </si>
  <si>
    <t>9000-</t>
  </si>
  <si>
    <t xml:space="preserve">Zřízení prostupů stropem do  0,09m2</t>
  </si>
  <si>
    <t>-2104743059</t>
  </si>
  <si>
    <t>255</t>
  </si>
  <si>
    <t>9000.</t>
  </si>
  <si>
    <t xml:space="preserve">Zřízení prostupů stěnou do  0,18m2</t>
  </si>
  <si>
    <t>-1809136243</t>
  </si>
  <si>
    <t>256</t>
  </si>
  <si>
    <t>9000..</t>
  </si>
  <si>
    <t xml:space="preserve">Zřízení prostupů stropem do  0,18m2</t>
  </si>
  <si>
    <t>-1240256898</t>
  </si>
  <si>
    <t>257</t>
  </si>
  <si>
    <t>9000b</t>
  </si>
  <si>
    <t>Zřízení svislých drážek</t>
  </si>
  <si>
    <t>1150076313</t>
  </si>
  <si>
    <t>155</t>
  </si>
  <si>
    <t>D+M sejfu SS 5 MČ.103</t>
  </si>
  <si>
    <t>2135839831</t>
  </si>
  <si>
    <t>149</t>
  </si>
  <si>
    <t>-1632065417</t>
  </si>
  <si>
    <t>"pro mtž. SDk, stěrky s perlinky a imitace betonu"</t>
  </si>
  <si>
    <t>148,5*3</t>
  </si>
  <si>
    <t>"pro omítnutí výtahové šachty-14dní"15*1,6*2,7</t>
  </si>
  <si>
    <t>150</t>
  </si>
  <si>
    <t>943211211</t>
  </si>
  <si>
    <t>Příplatek k lešení prostorovému rámovému lehkému s podlahami v do 10 m za první a ZKD den použití</t>
  </si>
  <si>
    <t>897178254</t>
  </si>
  <si>
    <t>"2 měsíce"61*594</t>
  </si>
  <si>
    <t>"výtahová šachta -14 dní"14*(15*1,6*2,7)</t>
  </si>
  <si>
    <t>151</t>
  </si>
  <si>
    <t>943211811</t>
  </si>
  <si>
    <t>Demontáž lešení prostorového rámového lehkého s podlahami zatížení do 200 kg/m2 v do 10 m</t>
  </si>
  <si>
    <t>54314861</t>
  </si>
  <si>
    <t>152</t>
  </si>
  <si>
    <t>-526669334</t>
  </si>
  <si>
    <t>"zdivo nové + zazdívky"258,65+4,928+28</t>
  </si>
  <si>
    <t>"omítky"767,792</t>
  </si>
  <si>
    <t>"vysekávání rýh a kapes"200</t>
  </si>
  <si>
    <t>259</t>
  </si>
  <si>
    <t>953943211</t>
  </si>
  <si>
    <t>Osazování hasicího přístroje</t>
  </si>
  <si>
    <t>-638176064</t>
  </si>
  <si>
    <t>"provozovna občerstvení se zázemím"3</t>
  </si>
  <si>
    <t>"velký sál"3</t>
  </si>
  <si>
    <t>"ústředna EPS"1</t>
  </si>
  <si>
    <t>"vstup"1</t>
  </si>
  <si>
    <t>260</t>
  </si>
  <si>
    <t>44932114</t>
  </si>
  <si>
    <t>přístroj hasicí ruční práškový PG 6 21A, 183B</t>
  </si>
  <si>
    <t>737862073</t>
  </si>
  <si>
    <t>261</t>
  </si>
  <si>
    <t>953943211/R</t>
  </si>
  <si>
    <t>D+M výstražných a bezpečnostní tabulek na celý objekt</t>
  </si>
  <si>
    <t>-2048914108</t>
  </si>
  <si>
    <t>965046111</t>
  </si>
  <si>
    <t>Broušení stávajících betonových podlah úběr do 3 mm</t>
  </si>
  <si>
    <t>-1943512659</t>
  </si>
  <si>
    <t>197</t>
  </si>
  <si>
    <t>-1244923422</t>
  </si>
  <si>
    <t>"kapsy pro uložení schodiště z +0,120 do +4,525"2*17+3</t>
  </si>
  <si>
    <t>188</t>
  </si>
  <si>
    <t>973031335</t>
  </si>
  <si>
    <t>Vysekání kapes ve zdivu cihelném na MV nebo MVC pl do 0,16 m2 hl do 300 mm</t>
  </si>
  <si>
    <t>2057476591</t>
  </si>
  <si>
    <t>"pro průvlaky"8</t>
  </si>
  <si>
    <t>"pro osazení stropní desky za schodištěm 300x175mm"</t>
  </si>
  <si>
    <t>190</t>
  </si>
  <si>
    <t>-1534248158</t>
  </si>
  <si>
    <t>"pro osazení desky hlediště po obvodu"51</t>
  </si>
  <si>
    <t>"pro osazení desky stropu za výtahem rýha 100mm"2,475+2,65</t>
  </si>
  <si>
    <t>"pro osazení schodiště z +0,120 do +4,525"2*13</t>
  </si>
  <si>
    <t>973032864</t>
  </si>
  <si>
    <t>Vysekání kapes ve zdivu z dutých cihel nebo tvárnic pro zavázání příček nebo zdí tl do 300 mm</t>
  </si>
  <si>
    <t>-520855362</t>
  </si>
  <si>
    <t>279</t>
  </si>
  <si>
    <t>985311311</t>
  </si>
  <si>
    <t>Reprofilace rubu kleneb a podlah cementovými sanačními maltami tl 10 mm</t>
  </si>
  <si>
    <t>-1737229693</t>
  </si>
  <si>
    <t>"spodní strana stropu 5% ze stávající plochy"367,2*0,05</t>
  </si>
  <si>
    <t>"ŽB podlahy 5% ze stávající plochy"204*0,05</t>
  </si>
  <si>
    <t>278</t>
  </si>
  <si>
    <t>985441113.HLX</t>
  </si>
  <si>
    <t>Přídavná šroubovitá nerezová výztuž 1 táhlo D 8 mm v drážce v cihelném zdivu hl do 70 mm</t>
  </si>
  <si>
    <t>-956966173</t>
  </si>
  <si>
    <t>"statika 75 -1.np 1/2"75/2</t>
  </si>
  <si>
    <t>462804839</t>
  </si>
  <si>
    <t>611896969</t>
  </si>
  <si>
    <t>"3 vrstvy"</t>
  </si>
  <si>
    <t>"skladba A mč.101-103,105,106a,107,108,110,112,113"(6,26+33,61+12,3+3,73+8,92+101,77+25,93+4,2+6,57+5,42)</t>
  </si>
  <si>
    <t>"pod příčkami"10,6</t>
  </si>
  <si>
    <t>"chodba ke kinosálům mč.120,145,125"(44,93+12,66+14,42)</t>
  </si>
  <si>
    <t>"mč.104,114-119,121-123šachta"(10,34+4,26+8,19+4,57+6,12+6,84+5,12+6,44+9,14+7,15+7,13+0,65*2,5)</t>
  </si>
  <si>
    <t>-1423164101</t>
  </si>
  <si>
    <t>424*0,0003 'Přepočtené koeficientem množství</t>
  </si>
  <si>
    <t>1301132436</t>
  </si>
  <si>
    <t>"obvod vytažení pod clony"</t>
  </si>
  <si>
    <t>"obvod bez rotundy"108*0,15</t>
  </si>
  <si>
    <t>"rotunda"14*0,15</t>
  </si>
  <si>
    <t>"vnitřní stěny"(56+24)*0,15</t>
  </si>
  <si>
    <t>"stěna výtahu"4,25*3,4+1,45*(0,185+0,25+1,65+0,25+0,25+2,71+0,4+0,65+1,2+0,16)</t>
  </si>
  <si>
    <t>-92243593</t>
  </si>
  <si>
    <t>"skladba A mč.101-103,105,106a,107,108,110,112,113"3*(6,26+33,61+12,3+3,73+8,92+101,77+25,93+4,2+6,57+5,42)</t>
  </si>
  <si>
    <t>"pod příčkami"10,6*3</t>
  </si>
  <si>
    <t>"chodba ke kinosálům mč.120,124,125"3*(44,93+12,66+14,42)</t>
  </si>
  <si>
    <t>"mč.104,114-119,121-123, šachta"3*(10,34+4,26+8,19+4,57+6,12+6,84+5,12+6,44+9,14+7,15+7,13+0,65*2,5)</t>
  </si>
  <si>
    <t>-577276393</t>
  </si>
  <si>
    <t>391,919130434783*1,15 'Přepočtené koeficientem množství</t>
  </si>
  <si>
    <t>628111209</t>
  </si>
  <si>
    <t>pás asfaltovaný Paraelast AL + V40</t>
  </si>
  <si>
    <t>303249536</t>
  </si>
  <si>
    <t>"skladba A1+A mč.101-103,105,106a,107,108,110,112,113"6,26+33,61+12,3+3,73+8,92+101,77+25,93+4,2+6,57+5,42</t>
  </si>
  <si>
    <t>"obvod vytažení pod clony"0</t>
  </si>
  <si>
    <t>424,167*1,15 'Přepočtené koeficientem množství</t>
  </si>
  <si>
    <t>1468480766</t>
  </si>
  <si>
    <t>1019593436</t>
  </si>
  <si>
    <t>"svisle na obvod stěny pod infuzní clony v=150mm"</t>
  </si>
  <si>
    <t>"stěna výtahu"3*(4,25*3,4+1,45*(0,185+0,25+1,65+0,25+0,25+2,71+0,4+0,65+1,2+0,16))</t>
  </si>
  <si>
    <t>120</t>
  </si>
  <si>
    <t>711493111.SMB</t>
  </si>
  <si>
    <t>Izolace proti podpovrchové a tlakové vodě vodorovná těsnicí kaší SCHOMBURG AQUAFIN-2K/M</t>
  </si>
  <si>
    <t>402152883</t>
  </si>
  <si>
    <t>"mč.116 sprcha"1,755*1,075</t>
  </si>
  <si>
    <t>119</t>
  </si>
  <si>
    <t>711493121.SMB</t>
  </si>
  <si>
    <t>Izolace proti podpovrchové a tlakové vodě svislá těsnicí kaší SCHOMBURG AQUAFIN-2K/M</t>
  </si>
  <si>
    <t>-1346525873</t>
  </si>
  <si>
    <t>"mč.116 sprcha"2,5*1+1,075+1,1</t>
  </si>
  <si>
    <t>215495462</t>
  </si>
  <si>
    <t>1170570025</t>
  </si>
  <si>
    <t>"mč.104,114-119,šachta"(10,34+4,26+8,19+4,57+6,12+6,84+5,12+6,44+0,65*2,5)</t>
  </si>
  <si>
    <t>"skladba A2 jeviště"80,3</t>
  </si>
  <si>
    <t>39270942</t>
  </si>
  <si>
    <t>219,31*1,05 'Přepočtené koeficientem množství</t>
  </si>
  <si>
    <t>28375908</t>
  </si>
  <si>
    <t>deska EPS 150 do plochých střech a podlah λ=0,035 tl 40mm</t>
  </si>
  <si>
    <t>-1083542063</t>
  </si>
  <si>
    <t>125,515*1,05 'Přepočtené koeficientem množství</t>
  </si>
  <si>
    <t>216</t>
  </si>
  <si>
    <t>28375907</t>
  </si>
  <si>
    <t>deska EPS 150 do plochých střech a podlah λ=0,035 tl 30mm</t>
  </si>
  <si>
    <t>1663014791</t>
  </si>
  <si>
    <t>273</t>
  </si>
  <si>
    <t>854762978</t>
  </si>
  <si>
    <t>169</t>
  </si>
  <si>
    <t>762083111</t>
  </si>
  <si>
    <t>Impregnace řeziva proti dřevokaznému hmyzu a houbám máčením třída ohrožení 1 a 2</t>
  </si>
  <si>
    <t>393903149</t>
  </si>
  <si>
    <t>161</t>
  </si>
  <si>
    <t>762511217</t>
  </si>
  <si>
    <t>Podlahové kce podkladové z desek OSB tl 25 mm na sraz lepených</t>
  </si>
  <si>
    <t>1931311224</t>
  </si>
  <si>
    <t>"záklop odpočinkového schodiště"16</t>
  </si>
  <si>
    <t>162</t>
  </si>
  <si>
    <t>762595001</t>
  </si>
  <si>
    <t>Spojovací prostředky pro položení dřevěných podlah a zakrytí kanálů</t>
  </si>
  <si>
    <t>-2071444411</t>
  </si>
  <si>
    <t>157</t>
  </si>
  <si>
    <t>762713220</t>
  </si>
  <si>
    <t>Montáž prostorové vázané kce s ocelovými spojkami z hraněného řeziva průřezové plochy do 224 cm2</t>
  </si>
  <si>
    <t>1483911231</t>
  </si>
  <si>
    <t>"schodiště mč.107 dle výkresu D1.1.b31 KVH 80/80"75</t>
  </si>
  <si>
    <t>159</t>
  </si>
  <si>
    <t>54825261-</t>
  </si>
  <si>
    <t xml:space="preserve">kování tesařské úhelník BV/U 05-11-60 </t>
  </si>
  <si>
    <t>-1125241425</t>
  </si>
  <si>
    <t>158</t>
  </si>
  <si>
    <t>61223263</t>
  </si>
  <si>
    <t>hranol konstrukční KVH lepený průřezu 80x80-280mm nepohledový</t>
  </si>
  <si>
    <t>-1219020151</t>
  </si>
  <si>
    <t>75*0,08*0,08</t>
  </si>
  <si>
    <t>160</t>
  </si>
  <si>
    <t>762795000</t>
  </si>
  <si>
    <t>Spojovací prostředky pro montáž prostorových vázaných kcí</t>
  </si>
  <si>
    <t>1687071430</t>
  </si>
  <si>
    <t>274</t>
  </si>
  <si>
    <t>998762101</t>
  </si>
  <si>
    <t>Přesun hmot tonážní pro kce tesařské v objektech v do 6 m</t>
  </si>
  <si>
    <t>851861314</t>
  </si>
  <si>
    <t>218</t>
  </si>
  <si>
    <t>763121454.KNF</t>
  </si>
  <si>
    <t>SDK stěna předsazená W 626 tl 100 mm profil CW+UW 75 desky 2xWHITE (A) 12,5 bez TI EI 30</t>
  </si>
  <si>
    <t>1154536753</t>
  </si>
  <si>
    <t>"boční stěna vstupů do kinosálů"2*(6,8+1,02*2,7)</t>
  </si>
  <si>
    <t>219</t>
  </si>
  <si>
    <t>763121714</t>
  </si>
  <si>
    <t>SDK stěna předsazená základní penetrační nátěr</t>
  </si>
  <si>
    <t>-1640421196</t>
  </si>
  <si>
    <t>220</t>
  </si>
  <si>
    <t>763121751</t>
  </si>
  <si>
    <t>Příplatek k SDK stěně předsazené za plochu do 6 m2 jednotlivě</t>
  </si>
  <si>
    <t>-699167041</t>
  </si>
  <si>
    <t>763131414</t>
  </si>
  <si>
    <t>SDK podhled desky 1xA 15 bez izolace dvouvrstvá spodní kce profil CD+UD</t>
  </si>
  <si>
    <t>-72809414</t>
  </si>
  <si>
    <t>"skladba P1 mč.101-104,106,107,108,120,124,125, část nad odpočinkovým schodištěm"6,26+33,61+12,3+10,34+20+101,77+4,5*3+25,93+44,93+12,66+14,42</t>
  </si>
  <si>
    <t>"P1 mč.106c"1,75*3,7</t>
  </si>
  <si>
    <t>228</t>
  </si>
  <si>
    <t>763131443</t>
  </si>
  <si>
    <t>SDK podhled desky 2xDF 15 bez izolace dvouvrstvá spodní kce profil CD+UD REI do 60</t>
  </si>
  <si>
    <t>-268973895</t>
  </si>
  <si>
    <t>"pod šikmou podlahovou částí hlediště skladba P3"5,5*12,5</t>
  </si>
  <si>
    <t>88</t>
  </si>
  <si>
    <t>763131451/R</t>
  </si>
  <si>
    <t>SDK podhled deska 1xH2 15 bez izolace dvouvrstvá spodní kce profil CD+UD</t>
  </si>
  <si>
    <t>-608077366</t>
  </si>
  <si>
    <t>"mč.112-115"6,57+5,42+4,26+8,19</t>
  </si>
  <si>
    <t>93</t>
  </si>
  <si>
    <t>763131555/R1</t>
  </si>
  <si>
    <t xml:space="preserve">Akustický podhled zavěšený na stavitelné závěsy dle PD vč nástřiku  konzol uchycení</t>
  </si>
  <si>
    <t>1189707040</t>
  </si>
  <si>
    <t>"mč.107,108+část chodby k č.120"101,77+23,95+7,3</t>
  </si>
  <si>
    <t>94</t>
  </si>
  <si>
    <t>ECP.35442050/R</t>
  </si>
  <si>
    <t>panel akustický např. Solo Baffle 1800x300x40 mm Dark Daimond včetně příslušentví (šrouby, vodící spojky, profily....)</t>
  </si>
  <si>
    <t>447060417</t>
  </si>
  <si>
    <t>92</t>
  </si>
  <si>
    <t>763131714</t>
  </si>
  <si>
    <t>SDK podhled základní penetrační nátěr</t>
  </si>
  <si>
    <t>416089342</t>
  </si>
  <si>
    <t>295,72+24,44</t>
  </si>
  <si>
    <t>229</t>
  </si>
  <si>
    <t>763131751</t>
  </si>
  <si>
    <t>Montáž parotěsné zábrany do SDK podhledu</t>
  </si>
  <si>
    <t>-4833866</t>
  </si>
  <si>
    <t>234</t>
  </si>
  <si>
    <t>763131751/R</t>
  </si>
  <si>
    <t>Příplatek za montáž parotěsné zábrany do SDK podhledu v omezeném prostoru</t>
  </si>
  <si>
    <t>1387232141</t>
  </si>
  <si>
    <t>"pod šikmou podlahovou částí hlediště"5,2*14,5</t>
  </si>
  <si>
    <t>230</t>
  </si>
  <si>
    <t>JTA.JD135</t>
  </si>
  <si>
    <t>JUTADACH 135 (75m2/bal.)</t>
  </si>
  <si>
    <t>206738642</t>
  </si>
  <si>
    <t>75,4*1,1 'Přepočtené koeficientem množství</t>
  </si>
  <si>
    <t>231</t>
  </si>
  <si>
    <t>JTA.JDSP38</t>
  </si>
  <si>
    <t>páska spojovací JUTADACH SP 38mmx50m</t>
  </si>
  <si>
    <t>-692953760</t>
  </si>
  <si>
    <t>69,7917355371901*1,1 'Přepočtené koeficientem množství</t>
  </si>
  <si>
    <t>232</t>
  </si>
  <si>
    <t>763131752</t>
  </si>
  <si>
    <t>Montáž jedné vrstvy tepelné izolace do SDK podhledu</t>
  </si>
  <si>
    <t>42998597</t>
  </si>
  <si>
    <t>233</t>
  </si>
  <si>
    <t>KNI.0013981.URS</t>
  </si>
  <si>
    <t>deska čedičová izolační MPE tl.60mm</t>
  </si>
  <si>
    <t>-1273072083</t>
  </si>
  <si>
    <t>75,4*1,02 'Přepočtené koeficientem množství</t>
  </si>
  <si>
    <t>763431001</t>
  </si>
  <si>
    <t>Montáž minerálního podhledu s vyjímatelnými panely vel. do 0,36 m2 na zavěšený viditelný rošt</t>
  </si>
  <si>
    <t>1541068687</t>
  </si>
  <si>
    <t>"skladba P4 mč.116-119"4,57+6,12+6,84+5,12+6,44</t>
  </si>
  <si>
    <t>59036514</t>
  </si>
  <si>
    <t>deska podhledová minerální rovná bílá jemně strukturovaná mikroperforovaná zvukově pohltivá 15x600x600mm</t>
  </si>
  <si>
    <t>-253614422</t>
  </si>
  <si>
    <t>28,6009241962443*1,05 'Přepočtené koeficientem množství</t>
  </si>
  <si>
    <t>223</t>
  </si>
  <si>
    <t>763431011</t>
  </si>
  <si>
    <t>Montáž minerálního podhledu s vyjímatelnými panely vel. do 0,36 m2 na zavěšený polozapuštěný rošt</t>
  </si>
  <si>
    <t>112230122</t>
  </si>
  <si>
    <t>"sklaDBA p1"34</t>
  </si>
  <si>
    <t>224</t>
  </si>
  <si>
    <t>ECP.3541910198</t>
  </si>
  <si>
    <t>deska minerální tl.15mm např. AMF Thermatex</t>
  </si>
  <si>
    <t>319172377</t>
  </si>
  <si>
    <t>"skladba P1"34</t>
  </si>
  <si>
    <t>275</t>
  </si>
  <si>
    <t>998763301</t>
  </si>
  <si>
    <t>Přesun hmot tonážní pro sádrokartonové konstrukce v objektech v do 6 m</t>
  </si>
  <si>
    <t>2086747137</t>
  </si>
  <si>
    <t>144</t>
  </si>
  <si>
    <t>766311111</t>
  </si>
  <si>
    <t>Montáž dřevěného zábradlí vnitřního</t>
  </si>
  <si>
    <t>-1571014378</t>
  </si>
  <si>
    <t>"schodiště mč.106"19,5</t>
  </si>
  <si>
    <t>"vstupy do kinosálů"</t>
  </si>
  <si>
    <t>145</t>
  </si>
  <si>
    <t>211564161</t>
  </si>
  <si>
    <t>dřevěné madlo, kruhový průmět 40mm, ve spodní hraně zafrézovaný LED pásek</t>
  </si>
  <si>
    <t>-1758298177</t>
  </si>
  <si>
    <t>766621211/R</t>
  </si>
  <si>
    <t>Montáž dřevěných oken plochy přes 1 m2 otevíravých výšky do 1,5 m s rámem do zdiva</t>
  </si>
  <si>
    <t>-1872057338</t>
  </si>
  <si>
    <t>"ozn.01 1200/1100mm"5*(1,2*2+1,1*2)</t>
  </si>
  <si>
    <t>61110010</t>
  </si>
  <si>
    <t>okno dřevěné typu Euro pro památkově chráněný objekt dle specifikace 1200x1100mm ozn. 01</t>
  </si>
  <si>
    <t>-1910865911</t>
  </si>
  <si>
    <t>766621211/R1</t>
  </si>
  <si>
    <t>Příplatek za 3D systém zatěsnění (parotěsná x paroprpustná folie)</t>
  </si>
  <si>
    <t>932888966</t>
  </si>
  <si>
    <t>129</t>
  </si>
  <si>
    <t>766709</t>
  </si>
  <si>
    <t>D+M systém centrálního klíče</t>
  </si>
  <si>
    <t>64380041</t>
  </si>
  <si>
    <t xml:space="preserve">"dřevěné"13 </t>
  </si>
  <si>
    <t>"AL"12</t>
  </si>
  <si>
    <t>130</t>
  </si>
  <si>
    <t>766710</t>
  </si>
  <si>
    <t>D+M vnitřních dveří EW 30 DP3 dle specifikace ozn.111 včetně skryté zárubně a samozavírače 700x2150 mm</t>
  </si>
  <si>
    <t>984738427</t>
  </si>
  <si>
    <t>131</t>
  </si>
  <si>
    <t>766711</t>
  </si>
  <si>
    <t>D+Mdveře skleněné otočné EW 30 DP3 dle specifikace ozn.113 včetně samozavírače 1400x2100 mm</t>
  </si>
  <si>
    <t>2006268168</t>
  </si>
  <si>
    <t>132</t>
  </si>
  <si>
    <t>766712</t>
  </si>
  <si>
    <t xml:space="preserve">D+M vnitřních dveří  EW 30 DP3 dle specifikace ozn.114 včetně skryté zárubně samozavírače 900x2150 mm</t>
  </si>
  <si>
    <t>-479598367</t>
  </si>
  <si>
    <t>128</t>
  </si>
  <si>
    <t>766713</t>
  </si>
  <si>
    <t xml:space="preserve">D+M vnitřních dveří  EW 30 DP3 dle specifikace ozn.115 včetně skryté zárubně samozavírače 700x2150 mm</t>
  </si>
  <si>
    <t>968714137</t>
  </si>
  <si>
    <t>146</t>
  </si>
  <si>
    <t>766714</t>
  </si>
  <si>
    <t xml:space="preserve">D+M vnitřních dveří dle specifikace ozn.116 včetně skryté zárubně  800x2185 mm</t>
  </si>
  <si>
    <t>547923556</t>
  </si>
  <si>
    <t>147</t>
  </si>
  <si>
    <t>766715</t>
  </si>
  <si>
    <t xml:space="preserve">D+M vnitřních dveří dle specifikace ozn.117 včetně skryté zárubně  700x2150 mm</t>
  </si>
  <si>
    <t>419041308</t>
  </si>
  <si>
    <t>148</t>
  </si>
  <si>
    <t>766716</t>
  </si>
  <si>
    <t xml:space="preserve">D+M vnitřních dveří dle specifikace ozn.118 včetně skryté zárubně  700x2185 mm</t>
  </si>
  <si>
    <t>-1905294304</t>
  </si>
  <si>
    <t>133</t>
  </si>
  <si>
    <t>766717</t>
  </si>
  <si>
    <t xml:space="preserve">D+M vnitřních dveří dle specifikace ozn.119 včetně obložkové zárubně  700x2100 mm</t>
  </si>
  <si>
    <t>-773466349</t>
  </si>
  <si>
    <t>134</t>
  </si>
  <si>
    <t>766718</t>
  </si>
  <si>
    <t xml:space="preserve">D+M vnitřních dveří dle specifikace ozn.120 včetně obložkové zárubně  700x2100 mm</t>
  </si>
  <si>
    <t>300614598</t>
  </si>
  <si>
    <t>135</t>
  </si>
  <si>
    <t>766719</t>
  </si>
  <si>
    <t>D+M vnitřních dveří dle specifikace ozn.121 včetně skryté zárubně a samozavírače 900x2150 mm</t>
  </si>
  <si>
    <t>-2009838084</t>
  </si>
  <si>
    <t>136</t>
  </si>
  <si>
    <t>766720</t>
  </si>
  <si>
    <t>D+M vnitřních dveří dle specifikace ozn.122,124 včetně skryté zárubně 900x2150 mm</t>
  </si>
  <si>
    <t>1127211461</t>
  </si>
  <si>
    <t>137</t>
  </si>
  <si>
    <t>766721</t>
  </si>
  <si>
    <t>D+M vnitřních dveří dle specifikace ozn.123 včetně obložkové zárubně 900x2150 mm</t>
  </si>
  <si>
    <t>-371482899</t>
  </si>
  <si>
    <t>138</t>
  </si>
  <si>
    <t>766722</t>
  </si>
  <si>
    <t>D+M vnitřních dveří dle specifikace ozn.125,126,127 včetně obložkové zárubně 900x2100 mm</t>
  </si>
  <si>
    <t>707818433</t>
  </si>
  <si>
    <t>139</t>
  </si>
  <si>
    <t>766723</t>
  </si>
  <si>
    <t>D+M vnitřních dveří EW30 DP3 dle specifikace ozn.128,129 včetně obložkové zárubně a samozavírače 1800x2100 mm</t>
  </si>
  <si>
    <t>-176975480</t>
  </si>
  <si>
    <t>140</t>
  </si>
  <si>
    <t>766724</t>
  </si>
  <si>
    <t xml:space="preserve">D+M vnitřních dveří dle specifikace ozn.130,132 včetně obložkové zárubně   800x2100 mm</t>
  </si>
  <si>
    <t>-1422605979</t>
  </si>
  <si>
    <t>141</t>
  </si>
  <si>
    <t>766725</t>
  </si>
  <si>
    <t xml:space="preserve">D+M vnitřních dveří dle specifikace ozn.131,133 včetně obložkové zárubně   700x1970 mm</t>
  </si>
  <si>
    <t>-1642158399</t>
  </si>
  <si>
    <t>142</t>
  </si>
  <si>
    <t>766726</t>
  </si>
  <si>
    <t xml:space="preserve">D+M vnitřních dveří dle specifikace ozn.134 včetně obložkové zárubně a samozavírače   800x2100 mm</t>
  </si>
  <si>
    <t>246754736</t>
  </si>
  <si>
    <t>280</t>
  </si>
  <si>
    <t>766726a</t>
  </si>
  <si>
    <t xml:space="preserve">D+M vnitřních dveří dle specifikace ozn.135 včetně obložkové zárubně bez PO   700x2185 mm</t>
  </si>
  <si>
    <t>-1615247563</t>
  </si>
  <si>
    <t>172</t>
  </si>
  <si>
    <t>766727</t>
  </si>
  <si>
    <t>D+M celoskleněné stěny PS1 dle specifikace mč.101</t>
  </si>
  <si>
    <t>66989900</t>
  </si>
  <si>
    <t>225</t>
  </si>
  <si>
    <t>998766201</t>
  </si>
  <si>
    <t>Přesun hmot procentní pro konstrukce truhlářské v objektech v do 6 m</t>
  </si>
  <si>
    <t>69325213</t>
  </si>
  <si>
    <t>235</t>
  </si>
  <si>
    <t>76700</t>
  </si>
  <si>
    <t xml:space="preserve">D+M kovového žebříku dl.4 m  vč nátěru a kotvení dle specifikace v PD šachta u mč.110</t>
  </si>
  <si>
    <t>1652202951</t>
  </si>
  <si>
    <t>236</t>
  </si>
  <si>
    <t>767001</t>
  </si>
  <si>
    <t xml:space="preserve">D+M skládacího AL žebříku  dle specifikace v PD mč.110</t>
  </si>
  <si>
    <t>803151407</t>
  </si>
  <si>
    <t>D+M výtahu dle specifikace v PD (koberec v oddíle povlakových podlah)</t>
  </si>
  <si>
    <t>-1880430858</t>
  </si>
  <si>
    <t>154</t>
  </si>
  <si>
    <t>76702</t>
  </si>
  <si>
    <t>D+M ocelového schodiště z 1.np do 1.pp dle specifikace v PD</t>
  </si>
  <si>
    <t>-1653338832</t>
  </si>
  <si>
    <t>176</t>
  </si>
  <si>
    <t>76703</t>
  </si>
  <si>
    <t xml:space="preserve">D+M okrasné výtvarné mříže dle specifikace v PD vč. kotvení </t>
  </si>
  <si>
    <t>-682277152</t>
  </si>
  <si>
    <t>217</t>
  </si>
  <si>
    <t>76704</t>
  </si>
  <si>
    <t xml:space="preserve">D+M zábradlí Z1-Z8 vč. madla velkého sálu dle specifikace v PD vč. kotvení </t>
  </si>
  <si>
    <t>-1957869381</t>
  </si>
  <si>
    <t>221</t>
  </si>
  <si>
    <t>76705</t>
  </si>
  <si>
    <t>Montáž provětrávání konstrukce hlediště děrovaným plechem</t>
  </si>
  <si>
    <t>1618060527</t>
  </si>
  <si>
    <t>"velký sál"</t>
  </si>
  <si>
    <t>"úroveň +1,190"15,05</t>
  </si>
  <si>
    <t>"úroveň +1,395"15,7</t>
  </si>
  <si>
    <t>"úroveň +1,620"16,2</t>
  </si>
  <si>
    <t>"úroveň +1,910"14</t>
  </si>
  <si>
    <t>"úroveň +2,165"13,2</t>
  </si>
  <si>
    <t>"úroveň +2,430"13,8</t>
  </si>
  <si>
    <t>"úroveň +2,710"14,4</t>
  </si>
  <si>
    <t>"úroveň +3,000"14,9</t>
  </si>
  <si>
    <t>"úroveň +3,300"19,6</t>
  </si>
  <si>
    <t>"úroveň +3,610"19,6</t>
  </si>
  <si>
    <t>"úroveň +3,930"10,65</t>
  </si>
  <si>
    <t>222</t>
  </si>
  <si>
    <t>765051</t>
  </si>
  <si>
    <t>děrovaný plech , ocel tř.11, OG10/12, průměr 10mm tl.plechu 1,5mm rozteč 12mm, vč nátěru1+2</t>
  </si>
  <si>
    <t>856196623</t>
  </si>
  <si>
    <t>"úroveň +1,190"15,05*0,225</t>
  </si>
  <si>
    <t>"úroveň +1,395"15,7*0,245</t>
  </si>
  <si>
    <t>"úroveň +1,620"16,2*0,265</t>
  </si>
  <si>
    <t>"úroveň +1,910"14*0,330</t>
  </si>
  <si>
    <t>"úroveň +2,165"13,2*0,295</t>
  </si>
  <si>
    <t>"úroveň +2,430"13,8*0,305</t>
  </si>
  <si>
    <t>"úroveň +2,710"14,4*0,32</t>
  </si>
  <si>
    <t>"úroveň +3,000"14,9*0,33</t>
  </si>
  <si>
    <t>"úroveň +3,300"19,6*0,34</t>
  </si>
  <si>
    <t>"úroveň +3,610"19,6*0,35</t>
  </si>
  <si>
    <t>"úroveň +3,930"10,65*0,36</t>
  </si>
  <si>
    <t>51,132*1,115 'Přepočtené koeficientem množství</t>
  </si>
  <si>
    <t>237</t>
  </si>
  <si>
    <t>76706</t>
  </si>
  <si>
    <t>D+M revizních dvířek požárních EI60 600x600mm (např.SAM s.ro.)</t>
  </si>
  <si>
    <t>1030126022</t>
  </si>
  <si>
    <t>238</t>
  </si>
  <si>
    <t>76707</t>
  </si>
  <si>
    <t xml:space="preserve">D+M  revizní dvířka jednokřídlá požární odolnost EW-S 30 )např. Promat typ SP)</t>
  </si>
  <si>
    <t>411663614</t>
  </si>
  <si>
    <t>264</t>
  </si>
  <si>
    <t>76708</t>
  </si>
  <si>
    <t xml:space="preserve">D+M  ocelového madla kruhového  D40 mč.106b</t>
  </si>
  <si>
    <t>-1235317647</t>
  </si>
  <si>
    <t>767640221</t>
  </si>
  <si>
    <t xml:space="preserve">Montáž dveří AL vchodových dvoukřídlových bez nadsvětlíku dle specifikace </t>
  </si>
  <si>
    <t>292047363</t>
  </si>
  <si>
    <t>55341311a</t>
  </si>
  <si>
    <t>dveře Al vchodové dvoukřídlové dle specifikace ozn.101 1550 x 2280 mm</t>
  </si>
  <si>
    <t>-848540166</t>
  </si>
  <si>
    <t>55341311a1</t>
  </si>
  <si>
    <t>dveře Al vchodové dvoukřídlové dle specifikace ozn.102 1550 x 2280 mm</t>
  </si>
  <si>
    <t>-2012171336</t>
  </si>
  <si>
    <t>55341311a2</t>
  </si>
  <si>
    <t>dveře Al vchodové dvoukřídlové dle specifikace ozn.103 1550 x 2280 mm</t>
  </si>
  <si>
    <t>1228321239</t>
  </si>
  <si>
    <t>55341311a3</t>
  </si>
  <si>
    <t>dveře Al vchodové dvoukřídlové dle specifikace ozn.104 1550 x 2280 mm</t>
  </si>
  <si>
    <t>-2023874166</t>
  </si>
  <si>
    <t>55341311a4</t>
  </si>
  <si>
    <t>dveře Al vchodové dvoukřídlové dle specifikace ozn.105 1550 x 2280 mm- EL.POHON A EPS ŘEŠÍ ČÁST ELEKTRO</t>
  </si>
  <si>
    <t>188451375</t>
  </si>
  <si>
    <t>55341311a5</t>
  </si>
  <si>
    <t>dveře Al vchodové dvoukřídlové dle specifikace ozn.106 1600 x 2000 mm</t>
  </si>
  <si>
    <t>-292976474</t>
  </si>
  <si>
    <t>55341311a6</t>
  </si>
  <si>
    <t>dveře Al vchodové dvoukřídlové dle specifikace ozn.107 1000 x 2120 mm</t>
  </si>
  <si>
    <t>1339128938</t>
  </si>
  <si>
    <t>55341311a7</t>
  </si>
  <si>
    <t>dveře Al vchodové dvoukřídlové dle specifikace ozn.108 1700 x 2280 mm- EL.POHON A EPS ŘEŠÍ ČÁST ELEKTRO</t>
  </si>
  <si>
    <t>810270878</t>
  </si>
  <si>
    <t>55341311a8</t>
  </si>
  <si>
    <t>dveře Al vchodové dvoukřídlové dle specifikace ozn.109 1100 x 1900 mm</t>
  </si>
  <si>
    <t>-1531044241</t>
  </si>
  <si>
    <t>171</t>
  </si>
  <si>
    <t>55341311a9</t>
  </si>
  <si>
    <t>dveře Al vchodové dvoukřídlové dle specifikace ozn.110 1100 x 2280 mm</t>
  </si>
  <si>
    <t>-308764839</t>
  </si>
  <si>
    <t>258</t>
  </si>
  <si>
    <t>767995111/R</t>
  </si>
  <si>
    <t>D+M držáků osvětlení velké sálu</t>
  </si>
  <si>
    <t>1048788933</t>
  </si>
  <si>
    <t xml:space="preserve"> 23,7+3,5+7,1</t>
  </si>
  <si>
    <t>276</t>
  </si>
  <si>
    <t>998767101</t>
  </si>
  <si>
    <t>Přesun hmot tonážní pro zámečnické konstrukce v objektech v do 6 m</t>
  </si>
  <si>
    <t>-533063867</t>
  </si>
  <si>
    <t>101</t>
  </si>
  <si>
    <t>771474111</t>
  </si>
  <si>
    <t>Montáž soklíků z dlaždic keramických rovných flexibilní lepidlo v do 65 mm</t>
  </si>
  <si>
    <t>331043979</t>
  </si>
  <si>
    <t>"mč.105"3,3+1,145+1,5+1,1+2-1</t>
  </si>
  <si>
    <t>"mč.119"3,265+1,94+0,885+0,4+2,38+1,965-0,8</t>
  </si>
  <si>
    <t>"mč.110"2,135+1,865+2,07+2,07-1,2-1,1</t>
  </si>
  <si>
    <t>"mč.117"0,1+0,6+1,4+0,2+1,1+0,1+0,2+0,9+0,1+0,7+1,63</t>
  </si>
  <si>
    <t>102</t>
  </si>
  <si>
    <t>597614341.LSS</t>
  </si>
  <si>
    <t>keramický sokl Rako Stones 666 mat.600x95 mm</t>
  </si>
  <si>
    <t>-1445630920</t>
  </si>
  <si>
    <t>95</t>
  </si>
  <si>
    <t>771574153</t>
  </si>
  <si>
    <t>Montáž podlah keramických velkoformátových lepených rozlivovým lepidlem přes 2 do 4 ks/ m2</t>
  </si>
  <si>
    <t>-1713510745</t>
  </si>
  <si>
    <t>"mč.105"3,73</t>
  </si>
  <si>
    <t>"mč.119"6,44</t>
  </si>
  <si>
    <t>"mč.118"10,75</t>
  </si>
  <si>
    <t>"mč.121,122,123"8,22+7,27+7,13</t>
  </si>
  <si>
    <t>"mč.117"6,27</t>
  </si>
  <si>
    <t>96</t>
  </si>
  <si>
    <t>5976140672</t>
  </si>
  <si>
    <t xml:space="preserve">dlaždice keramické např. Rako Stone 666 mat 600x600mm  </t>
  </si>
  <si>
    <t>-1073143818</t>
  </si>
  <si>
    <t>97</t>
  </si>
  <si>
    <t>771579191</t>
  </si>
  <si>
    <t>Příplatek k montáž podlah keramických za plochu do 5 m2</t>
  </si>
  <si>
    <t>1286086817</t>
  </si>
  <si>
    <t>98</t>
  </si>
  <si>
    <t>771591111</t>
  </si>
  <si>
    <t>Podlahy penetrace podkladu</t>
  </si>
  <si>
    <t>-278515057</t>
  </si>
  <si>
    <t>99</t>
  </si>
  <si>
    <t>771591115</t>
  </si>
  <si>
    <t>Podlahy spárování silikonem</t>
  </si>
  <si>
    <t>1793794101</t>
  </si>
  <si>
    <t>100</t>
  </si>
  <si>
    <t>998771102</t>
  </si>
  <si>
    <t>Přesun hmot tonážní pro podlahy z dlaždic v objektech v do 12 m</t>
  </si>
  <si>
    <t>1442207598</t>
  </si>
  <si>
    <t>772991302</t>
  </si>
  <si>
    <t xml:space="preserve">Montáž přechodových profilů </t>
  </si>
  <si>
    <t>246196004</t>
  </si>
  <si>
    <t>"mezi 101-102"4,73+1,42</t>
  </si>
  <si>
    <t>"mezi 102-107-108"3,53+1,55+1,55+9,3</t>
  </si>
  <si>
    <t>"mezi 107-120"2,15+2,15</t>
  </si>
  <si>
    <t>15421</t>
  </si>
  <si>
    <t>hliníkový L profil profilpas ZG</t>
  </si>
  <si>
    <t>260804185</t>
  </si>
  <si>
    <t>773</t>
  </si>
  <si>
    <t>Podlahy z litého teraca</t>
  </si>
  <si>
    <t>112</t>
  </si>
  <si>
    <t>773411200</t>
  </si>
  <si>
    <t>Soklíky z přírodního litého teraca rovné tl 20 mm výšky do 50 mm s požlábkem</t>
  </si>
  <si>
    <t>-1947206616</t>
  </si>
  <si>
    <t>"mč.116"2,15-0,9</t>
  </si>
  <si>
    <t>"mč.114-115"2,715*2-2*0,9+1,65-0,9+0,935+0,4</t>
  </si>
  <si>
    <t>773414200</t>
  </si>
  <si>
    <t>Soklíky z přírodního litého teraca schodišťové šikmé tl 20 mm výšky do 100 mm</t>
  </si>
  <si>
    <t>1063501240</t>
  </si>
  <si>
    <t>773511261</t>
  </si>
  <si>
    <t>Podlahy z přírodního litého teraca zřízení podlahy prosté tl 20 mm vč. materiálu</t>
  </si>
  <si>
    <t>1070153015</t>
  </si>
  <si>
    <t>"teraco vzor 1"</t>
  </si>
  <si>
    <t>"mč.102,103, část 107,108"101,5</t>
  </si>
  <si>
    <t>"schodiště č.106"20</t>
  </si>
  <si>
    <t>"mč.116"4,57</t>
  </si>
  <si>
    <t>"mč.112-113"6,57+5,42</t>
  </si>
  <si>
    <t>"mč.114-114"4,26+8,19</t>
  </si>
  <si>
    <t>173</t>
  </si>
  <si>
    <t>773511261/R</t>
  </si>
  <si>
    <t>Broušení podlah z teraca</t>
  </si>
  <si>
    <t>417382233</t>
  </si>
  <si>
    <t>174</t>
  </si>
  <si>
    <t>773511261/R1</t>
  </si>
  <si>
    <t xml:space="preserve">Voskování a impregnace  teraca</t>
  </si>
  <si>
    <t>1232883498</t>
  </si>
  <si>
    <t>277</t>
  </si>
  <si>
    <t>998773101</t>
  </si>
  <si>
    <t>Přesun hmot tonážní pro podlahy teracové lité v objektech v do 6 m</t>
  </si>
  <si>
    <t>1758478429</t>
  </si>
  <si>
    <t>776121111</t>
  </si>
  <si>
    <t>Vodou ředitelná penetrace savého podkladu povlakových podlah ředěná v poměru 1:3</t>
  </si>
  <si>
    <t>682331942</t>
  </si>
  <si>
    <t>"odpočinkové schodiště"16</t>
  </si>
  <si>
    <t>"jeviště"80,3</t>
  </si>
  <si>
    <t>"úroveň +1,005"16,7</t>
  </si>
  <si>
    <t>"úroveň +1,190"17,3</t>
  </si>
  <si>
    <t>"úroveň +1,395"18</t>
  </si>
  <si>
    <t>"úroveň +1,620"18,6</t>
  </si>
  <si>
    <t>"úroveň +1,910"24,1</t>
  </si>
  <si>
    <t>"úroveň +2,165"15,2</t>
  </si>
  <si>
    <t>"úroveň +2,430"15,8</t>
  </si>
  <si>
    <t>"úroveň +2,710"16,5</t>
  </si>
  <si>
    <t>"úroveň +3,000"17,10</t>
  </si>
  <si>
    <t>"úroveň +3,300"22,5</t>
  </si>
  <si>
    <t>"úroveň +3,610"24,10</t>
  </si>
  <si>
    <t>"úroveň +3,930"34,94</t>
  </si>
  <si>
    <t>"schodiště SCH1"2*11*1,9*(0,15+0,3)</t>
  </si>
  <si>
    <t>776141111</t>
  </si>
  <si>
    <t>Vyrovnání podkladu povlakových podlah stěrkou pevnosti 20 MPa tl 3 mm</t>
  </si>
  <si>
    <t>1035562848</t>
  </si>
  <si>
    <t>206</t>
  </si>
  <si>
    <t>776211111</t>
  </si>
  <si>
    <t>Lepení textilních pásů</t>
  </si>
  <si>
    <t>598174335</t>
  </si>
  <si>
    <t>"výtah"2,1*1,1</t>
  </si>
  <si>
    <t>"mč.106 +podesty"1,897*1,75+0,93*1,75+10*2*(0,152+0,3)</t>
  </si>
  <si>
    <t>207</t>
  </si>
  <si>
    <t>BSE.135899</t>
  </si>
  <si>
    <t xml:space="preserve">sametový vinylový koberec např. Forbo Flotex Metro Anthracite, s246008 role  </t>
  </si>
  <si>
    <t>746641556</t>
  </si>
  <si>
    <t>"podstupnice"261,9*0,2</t>
  </si>
  <si>
    <t>"schodiště SCH1"2*11*1,9*(0,3+0,15)</t>
  </si>
  <si>
    <t>163</t>
  </si>
  <si>
    <t>776231111</t>
  </si>
  <si>
    <t>Lepení lamel a čtverců z vinylu standardním lepidlem</t>
  </si>
  <si>
    <t>-1604263674</t>
  </si>
  <si>
    <t>164</t>
  </si>
  <si>
    <t>BSE.86399</t>
  </si>
  <si>
    <t>Objectflor, Expona Domestic 5837, Manor Oak C7</t>
  </si>
  <si>
    <t>1524589773</t>
  </si>
  <si>
    <t>15,3181818181818*1,1 'Přepočtené koeficientem množství</t>
  </si>
  <si>
    <t>776241111</t>
  </si>
  <si>
    <t>Lepení hladkých (bez vzoru) pásů ze sametového vinylu</t>
  </si>
  <si>
    <t>1928520807</t>
  </si>
  <si>
    <t>"mč.106 podesty"1,897*1,75+0,93*1,75</t>
  </si>
  <si>
    <t>28411080/R0</t>
  </si>
  <si>
    <t xml:space="preserve">vinyl sametový vyrobený systémem vyztuženého skelným rounem, nylon 6.6,   zátěž 33, R10,  útlum 20dB nepř. Forbo Metro Indigo</t>
  </si>
  <si>
    <t>-576888167</t>
  </si>
  <si>
    <t>"mč.102,107 plocha a sokly"84</t>
  </si>
  <si>
    <t>"schodiště+podesty+sokly"17+5+5</t>
  </si>
  <si>
    <t>111*1,1 'Přepočtené koeficientem množství</t>
  </si>
  <si>
    <t>126</t>
  </si>
  <si>
    <t>776241111a</t>
  </si>
  <si>
    <t>Příplatek za lepení pásů na stěnu - sokl schodiště z pásů ze sametového vinylu</t>
  </si>
  <si>
    <t>-500419636</t>
  </si>
  <si>
    <t>"mč.106 sokly schodiště "5</t>
  </si>
  <si>
    <t>208</t>
  </si>
  <si>
    <t>776311111</t>
  </si>
  <si>
    <t>Montáž textilních podlahovin na schodišťové stupně stupnice do 300 mm</t>
  </si>
  <si>
    <t>-351031165</t>
  </si>
  <si>
    <t>"schodiště SCH1"2*11*1,9</t>
  </si>
  <si>
    <t>205</t>
  </si>
  <si>
    <t>776311211</t>
  </si>
  <si>
    <t>Montáž textilních podlahovin na schodišťové stupně podstupnice výšky do 200 mm</t>
  </si>
  <si>
    <t>-763535026</t>
  </si>
  <si>
    <t>"mč.216"4*1,1</t>
  </si>
  <si>
    <t>209</t>
  </si>
  <si>
    <t>-655636966</t>
  </si>
  <si>
    <t>"úroveň +1,005"14,5</t>
  </si>
  <si>
    <t xml:space="preserve">"schodiště SCH1"2*11*1,9 </t>
  </si>
  <si>
    <t>123</t>
  </si>
  <si>
    <t>776341111</t>
  </si>
  <si>
    <t>Montáž podlahovin ze sametového vinylu na stupnice šířky do 300 mm</t>
  </si>
  <si>
    <t>261133758</t>
  </si>
  <si>
    <t>"mč.106"1,75*(10+10)</t>
  </si>
  <si>
    <t>124</t>
  </si>
  <si>
    <t>776341121</t>
  </si>
  <si>
    <t>Montáž podlahovin ze sametového vinylu na podstupnice výšky do 200 mm</t>
  </si>
  <si>
    <t>-4514521</t>
  </si>
  <si>
    <t>776421111</t>
  </si>
  <si>
    <t>Montáž obvodových lišt lepením</t>
  </si>
  <si>
    <t>1508463266</t>
  </si>
  <si>
    <t>"mč.107 od výtahu"0,4+0,285+1,57+10,7+2*0,5+2,1-0,9</t>
  </si>
  <si>
    <t>"část mč.120 po mč.112 před dř. obklad"1,8+5,6-2*0,9</t>
  </si>
  <si>
    <t>"okolo pilíře" 2*0,4+0,5</t>
  </si>
  <si>
    <t>"mč.120 chodba"1,8++2,74+0,2+0,9+0,5+0,2+0,9+0,2+0,5+0,2+0,9+0,2+5,5+0,2+0,9+0,2+0,5+0,2+0,9+0,2+0,5+0,5+0,9+0,2+2,74-(1,9+0,7+1,9)</t>
  </si>
  <si>
    <t>"mč.101 - čistící zona"3,2</t>
  </si>
  <si>
    <t>"mč.106 - čistící zona"1,2+0,8</t>
  </si>
  <si>
    <t>69751200</t>
  </si>
  <si>
    <t xml:space="preserve">lišta kobercová  např. BOLTA25387 TSL 55-6 šedá 0107</t>
  </si>
  <si>
    <t>684135891</t>
  </si>
  <si>
    <t>45,0980392156863*1,02 'Přepočtené koeficientem množství</t>
  </si>
  <si>
    <t>776421711</t>
  </si>
  <si>
    <t>Vložení nařezaných pásků z podlahoviny do lišt</t>
  </si>
  <si>
    <t>-736415572</t>
  </si>
  <si>
    <t>125</t>
  </si>
  <si>
    <t>776431111</t>
  </si>
  <si>
    <t>Montáž schodišťových hran lepených</t>
  </si>
  <si>
    <t>2017186044</t>
  </si>
  <si>
    <t>"mč.106"2*1,75*(10+10)</t>
  </si>
  <si>
    <t>"hrany s LED podsvícením"</t>
  </si>
  <si>
    <t>"SCH1"2*12*1,9</t>
  </si>
  <si>
    <t>"boční schodiště velký sál"2*10*1,7+2*10*1,3+2*2*1,6+2*2*1,3+6*1,15+4*1,15</t>
  </si>
  <si>
    <t>175</t>
  </si>
  <si>
    <t>28342168</t>
  </si>
  <si>
    <t>LED profil hrana schodová ST , černá 095091</t>
  </si>
  <si>
    <t>-199857233</t>
  </si>
  <si>
    <t>128,7*1,02 'Přepočtené koeficientem množství</t>
  </si>
  <si>
    <t>210</t>
  </si>
  <si>
    <t>2834216899</t>
  </si>
  <si>
    <t>hrana schodová PVC Protect 158</t>
  </si>
  <si>
    <t>-647872417</t>
  </si>
  <si>
    <t>"rohy stupňů malý sál"2*(2*1,395+2*1,03+2*1,27+2*0,91)+8*0,28</t>
  </si>
  <si>
    <t>"sál velký "261,6</t>
  </si>
  <si>
    <t>282,26*1,02 'Přepočtené koeficientem množství</t>
  </si>
  <si>
    <t>776573111</t>
  </si>
  <si>
    <t>Položení textilních rohoží čistících zón</t>
  </si>
  <si>
    <t>1960033786</t>
  </si>
  <si>
    <t>"schodiště 106 "1,75*1,2</t>
  </si>
  <si>
    <t>697510300/R</t>
  </si>
  <si>
    <t xml:space="preserve">koberec čistící zóna  FORBO CORAL Brush asphalt Grey 5710</t>
  </si>
  <si>
    <t>-447082654</t>
  </si>
  <si>
    <t>122</t>
  </si>
  <si>
    <t>697510300/R1</t>
  </si>
  <si>
    <t xml:space="preserve">koberec čistící zóna  FORBO CORAL Brush Vulcan Black Grey 5730</t>
  </si>
  <si>
    <t>-580120871</t>
  </si>
  <si>
    <t>998776102</t>
  </si>
  <si>
    <t>Přesun hmot tonážní pro podlahy povlakové v objektech v do 12 m</t>
  </si>
  <si>
    <t>-154163045</t>
  </si>
  <si>
    <t>116</t>
  </si>
  <si>
    <t>781474112</t>
  </si>
  <si>
    <t>Montáž obkladů vnitřních keramických hladkých do 12 ks/m2 lepených flexibilním lepidlem</t>
  </si>
  <si>
    <t>728401870</t>
  </si>
  <si>
    <t>"mč.116"2,5*1,595</t>
  </si>
  <si>
    <t>"mč.112-113"2,5*(1,47+2,11+1,72+1,425+0,5)</t>
  </si>
  <si>
    <t>"mč.114-115"2,5*(1,34 +0,4+3,09+2,605)</t>
  </si>
  <si>
    <t>115</t>
  </si>
  <si>
    <t>1561232</t>
  </si>
  <si>
    <t>keramický obklad např. Rako Color Two RAL 0958070, 98x98 mm</t>
  </si>
  <si>
    <t>1332782386</t>
  </si>
  <si>
    <t>3,988*1,05 'Přepočtené koeficientem množství</t>
  </si>
  <si>
    <t>117</t>
  </si>
  <si>
    <t>1561233</t>
  </si>
  <si>
    <t>keramický obklad např. Rako Color Two RAL 0858070, 98x98 mm</t>
  </si>
  <si>
    <t>-101751061</t>
  </si>
  <si>
    <t>18,063*1,052 'Přepočtené koeficientem množství</t>
  </si>
  <si>
    <t>121</t>
  </si>
  <si>
    <t>1561234</t>
  </si>
  <si>
    <t>keramický obklad např. Rako Color Two RAL 1907025, 98x98 mm</t>
  </si>
  <si>
    <t>-577978621</t>
  </si>
  <si>
    <t>18,588*1,025 'Přepočtené koeficientem množství</t>
  </si>
  <si>
    <t>113</t>
  </si>
  <si>
    <t>781474152</t>
  </si>
  <si>
    <t>Montáž obkladů vnitřních keramických velkoformátových hladkých do 2 ks/m2 lepených flexibilním lepidlem</t>
  </si>
  <si>
    <t>-374160255</t>
  </si>
  <si>
    <t>"mč.116"2,5*(0,6+0,4+1,85+2,2)</t>
  </si>
  <si>
    <t>"mč.112-113"2,5*(1,085+0,9+0,9+1,55+0,5+0,125)</t>
  </si>
  <si>
    <t>"mč.114-115"2,5*(1,745+2,05+2*0,985+0,4+2,15 )</t>
  </si>
  <si>
    <t>114</t>
  </si>
  <si>
    <t>1561231</t>
  </si>
  <si>
    <t>keramický obklad např. Refin Creos bride MK 86 1200x1200 mm</t>
  </si>
  <si>
    <t>-1340887051</t>
  </si>
  <si>
    <t>46,063*1,141 'Přepočtené koeficientem množství</t>
  </si>
  <si>
    <t>106</t>
  </si>
  <si>
    <t>781474153</t>
  </si>
  <si>
    <t>Montáž obkladů vnitřních keramických velkoformátových hladkých do 4 ks/m2 lepených flexibilním lepidlem</t>
  </si>
  <si>
    <t>-1691057331</t>
  </si>
  <si>
    <t>107</t>
  </si>
  <si>
    <t>59761007.</t>
  </si>
  <si>
    <t>dlaždice keramické Rako Stone 666 600x600 mm</t>
  </si>
  <si>
    <t>-1758092491</t>
  </si>
  <si>
    <t>35,794*1,05 'Přepočtené koeficientem množství</t>
  </si>
  <si>
    <t>108</t>
  </si>
  <si>
    <t>781479191</t>
  </si>
  <si>
    <t>Příplatek k montáži obkladů vnitřních keramických hladkých za plochu do 10 m2</t>
  </si>
  <si>
    <t>1874342278</t>
  </si>
  <si>
    <t>109</t>
  </si>
  <si>
    <t>781495141</t>
  </si>
  <si>
    <t>Průnik obkladem kruhový do DN 30 bez izolace</t>
  </si>
  <si>
    <t>-1491348195</t>
  </si>
  <si>
    <t>118</t>
  </si>
  <si>
    <t>781495142</t>
  </si>
  <si>
    <t>Průnik obkladem kruhový do DN 90</t>
  </si>
  <si>
    <t>1334143596</t>
  </si>
  <si>
    <t>110</t>
  </si>
  <si>
    <t>998781102</t>
  </si>
  <si>
    <t>Přesun hmot tonážní pro obklady keramické v objektech v do 12 m</t>
  </si>
  <si>
    <t>1627497245</t>
  </si>
  <si>
    <t>783</t>
  </si>
  <si>
    <t>Dokončovací práce - nátěry</t>
  </si>
  <si>
    <t>244</t>
  </si>
  <si>
    <t>783901451</t>
  </si>
  <si>
    <t>Zametení betonových podlah před provedením nátěru</t>
  </si>
  <si>
    <t>-221536143</t>
  </si>
  <si>
    <t>"mč.126"206,58</t>
  </si>
  <si>
    <t>245</t>
  </si>
  <si>
    <t>783913161</t>
  </si>
  <si>
    <t>Penetrační syntetický nátěr pórovitých betonových podlah</t>
  </si>
  <si>
    <t>487814151</t>
  </si>
  <si>
    <t>246</t>
  </si>
  <si>
    <t>783917161</t>
  </si>
  <si>
    <t>Krycí dvojnásobný syntetický nátěr betonové podlahy</t>
  </si>
  <si>
    <t>-436098061</t>
  </si>
  <si>
    <t xml:space="preserve"> Dokončovací práce</t>
  </si>
  <si>
    <t>104</t>
  </si>
  <si>
    <t>1663681922</t>
  </si>
  <si>
    <t>"mč.110 nové a stávající zdi"2,6*(2,135+1,865+2,07+2,07)-1,2*2,28-1,1*2,28+0,3*(2,28+1,2+2,28)</t>
  </si>
  <si>
    <t>"mč.122"2,7*(3,1+4,3+1,8*2)-(0,8*2,02+0,7*1,97)-1,5*(1+1)</t>
  </si>
  <si>
    <t>"mč.118 nad obkladem"1*(0,91+2,365+2,195+2,9+2,135+0,75+0,75+0,5)-2*0,7*0,6</t>
  </si>
  <si>
    <t>"mč.117 odpočet pod obklad"2,5*(1,755+1,205+1,755+0,9+0,775)-0,7*2,1</t>
  </si>
  <si>
    <t>"stěny + strop výtahové šachty"15,95*(2,71*2+1,65*2)-6*1,2*2,28+2,71*1,65</t>
  </si>
  <si>
    <t>105</t>
  </si>
  <si>
    <t>1495834765</t>
  </si>
  <si>
    <t>89</t>
  </si>
  <si>
    <t>784211101</t>
  </si>
  <si>
    <t>Dvojnásobné bílé malby ze směsí za mokra výborně otěruvzdorných v místnostech výšky do 3,80 m</t>
  </si>
  <si>
    <t>-1832628505</t>
  </si>
  <si>
    <t>"podhledy SDK"</t>
  </si>
  <si>
    <t>"mč.101,102,103,104,106,112-115"6,26+33,61+12,3+10,34+6,57+20+5,42+4,26+8,19</t>
  </si>
  <si>
    <t>"barevné mč.120,124,125"44,93+12,66+14,42</t>
  </si>
  <si>
    <t>"stěny"</t>
  </si>
  <si>
    <t>"ostění mč.105 u dveří"0,3*(2,28*2+1)</t>
  </si>
  <si>
    <t>"mč.105,110,111"3,73+4,2+6,63</t>
  </si>
  <si>
    <t>"boční stěna SDK vstupů do kinosálů"2*(6,8+1,02*2,7)</t>
  </si>
  <si>
    <t>90</t>
  </si>
  <si>
    <t>784211107</t>
  </si>
  <si>
    <t>Dvojnásobné bílé malby ze směsí za mokra výborně otěruvzdorných na schodišti výšky do 3,80 m</t>
  </si>
  <si>
    <t>-1910808601</t>
  </si>
  <si>
    <t>"mč.106"20</t>
  </si>
  <si>
    <t>91</t>
  </si>
  <si>
    <t>784211167</t>
  </si>
  <si>
    <t>Příplatek k cenám 2x maleb ze směsí za mokra otěruvzdorných za barevnou malbu v náročném odstínu</t>
  </si>
  <si>
    <t>-278233551</t>
  </si>
  <si>
    <t>167</t>
  </si>
  <si>
    <t>1395012254</t>
  </si>
  <si>
    <t>"stěny výtahové šachty"15,95*(2,71*2+1,65*2)-6*1,2*2,28+2,65*2,71</t>
  </si>
  <si>
    <t>784661601/R</t>
  </si>
  <si>
    <t xml:space="preserve">Dekorační technika imitace betonu v místnostech výšky do 3,80 m -   odstín 18717-4, UK do RAL 7047 (40% pigmentu)+D14+DL46 (RAL 7040)</t>
  </si>
  <si>
    <t>-615592174</t>
  </si>
  <si>
    <t>784661601/R1</t>
  </si>
  <si>
    <t xml:space="preserve">Dekorační technika imitace betonu v místnostech výšky do 3,80 m -  odstín 18717-4, UK do RAL 7047 (40% pigmentu)+D14+DL46 (RAL 7040)- opatřeno matným lakem</t>
  </si>
  <si>
    <t>1885112660</t>
  </si>
  <si>
    <t>"zábaří"2,15*7,4</t>
  </si>
  <si>
    <t>"pilíř"3,6*0,85+3,37*2*0,5+3,2*0,85</t>
  </si>
  <si>
    <t>784661601/R2</t>
  </si>
  <si>
    <t>Cementová stěrka , tmavě šedá, jemně probarvená, minimální pory, opatřena matným lakem</t>
  </si>
  <si>
    <t>942261039</t>
  </si>
  <si>
    <t>"od chodby mč.120,stěna 114,112,, schody, po stěnu výtahu"3,6*(1,8+5,6+2,9+2,885+2,9+0,2+0,4+1,2+0,4)-(2*0,9*2,15+1,2*2,28)</t>
  </si>
  <si>
    <t>"stěna fyer k VaKu"3,6*(4,5+5,5)</t>
  </si>
  <si>
    <t>86</t>
  </si>
  <si>
    <t>784661601/Ra</t>
  </si>
  <si>
    <t xml:space="preserve">Dekorační technika imitace betonu stropů -   odstín 18717-4, UK do RAL 7047 (40% pigmentu)+D14+DL46 (RAL 7040)</t>
  </si>
  <si>
    <t>440889751</t>
  </si>
  <si>
    <t>"nad odpočívacím schodištěm"4,5*3</t>
  </si>
  <si>
    <t>87</t>
  </si>
  <si>
    <t>784661601/Ra1</t>
  </si>
  <si>
    <t xml:space="preserve">Příplatek za potažení dekorační technikou imitace betonu povrchu křídla dveří  vč adhezního můstku ozn.124</t>
  </si>
  <si>
    <t>-253226157</t>
  </si>
  <si>
    <t>3*0,9*2,15</t>
  </si>
  <si>
    <t>643-06 - stavební práce 2.np</t>
  </si>
  <si>
    <t>310231051.WNR</t>
  </si>
  <si>
    <t>Zazdívka otvorů ve zdivu nadzákladovém plochy do 1 m2 cihlami Porotherm 30 P15 tl 300 mm</t>
  </si>
  <si>
    <t>2103529918</t>
  </si>
  <si>
    <t>"otvory u chodby mč.201"3,2*(2,14+1,8)</t>
  </si>
  <si>
    <t>"mč.218"0,97*1,8</t>
  </si>
  <si>
    <t>"mč.215"0,8*2,3</t>
  </si>
  <si>
    <t>"chodba foyer k oknu"0,395*1+0,155*1</t>
  </si>
  <si>
    <t>-45059530</t>
  </si>
  <si>
    <t>"schodiště I120 dl.18750mm"2*1,85*0,0111</t>
  </si>
  <si>
    <t>-101755975</t>
  </si>
  <si>
    <t>"sloup S1.a"0,3*0,3*2,795</t>
  </si>
  <si>
    <t>814277588</t>
  </si>
  <si>
    <t>"sloup S1.a"4*0,3*2,795</t>
  </si>
  <si>
    <t>945343290</t>
  </si>
  <si>
    <t>773187673</t>
  </si>
  <si>
    <t xml:space="preserve">"statika D.1.2.b.42 slopupy S1.a+S2a OBSAŽENO V 1.NP"0 </t>
  </si>
  <si>
    <t>"statika D.1.2.b.44 zesílení sloupů"0,332</t>
  </si>
  <si>
    <t>-449260922</t>
  </si>
  <si>
    <t>"výtah 2.np +4,54-7,7925"0,25*3,2*(2,71+2)+(0,4+0,29)/2*3,2*2+2*0,4*1,2*2,295</t>
  </si>
  <si>
    <t>"doplnění mezi stáv základ a stěnu výtahu"0,1*3,2*3,25</t>
  </si>
  <si>
    <t>"mezi úrovní +7,925 a +9,340"1,215*0,2*(4,92+1,94+1,38+8,9+7,85+1,9+1,026)+0,2*1,415*1,94</t>
  </si>
  <si>
    <t>923820555</t>
  </si>
  <si>
    <t>"vnější strana"3,4*(3,25+2*2)+3,2*(2*1,65+2*2,71 )-(2*1,2*2,295)+2*0,4*(2*2,24+1,2)+0,25*(2*2,24+1,2)</t>
  </si>
  <si>
    <t>"mezi úrovní +7,925 a +9,340"1,215*2*(4,92+1,94+1,38+8,9+7,85+1,9+1,026)+2*1,415*1,94</t>
  </si>
  <si>
    <t>-1494939951</t>
  </si>
  <si>
    <t>-1926978009</t>
  </si>
  <si>
    <t>-1620546449</t>
  </si>
  <si>
    <t>"mč.205+dozdívka u sálu"3,185*(5,4+0,995+0,125+0,125+0,125+2,99*2+1,805+0,51+0,5+0,955)-0,7*2,1</t>
  </si>
  <si>
    <t>"šachta v mč.216"4,6*(1,725+1,03)</t>
  </si>
  <si>
    <t>"stěna mezi mč.206,215-207"2,7*(6,11+4,415)-(0,8*2,15+0,9*2,15)</t>
  </si>
  <si>
    <t>"mč.216"4,6*(1,865+0,125+1,075+2,79)</t>
  </si>
  <si>
    <t>"mč.210-214"3,5*(6,1+1+2*1,55+3,1+0,91+0,775*2+0,575+0,2+4,1+4,5+2,79+0,245+0,125+0,725)-6*0,7*2,1</t>
  </si>
  <si>
    <t>"mč.207-209,218"3,5*(4,765+1,23+1,815+1,955+2,2+2*1,86+2,3)-(3*0,7*2,1+0,9*2,1)</t>
  </si>
  <si>
    <t>"šachta u mč.109"3,185*0,925</t>
  </si>
  <si>
    <t>2073687526</t>
  </si>
  <si>
    <t>2*(32*0,1)</t>
  </si>
  <si>
    <t>143</t>
  </si>
  <si>
    <t>125086567</t>
  </si>
  <si>
    <t>"úroveň stropu +7,925"124,5*0,2</t>
  </si>
  <si>
    <t>"zazubování přední části"3*0,2</t>
  </si>
  <si>
    <t>"úroveň stropu +7,925 deska za výtahem"7,6*0,2</t>
  </si>
  <si>
    <t>-2041253958</t>
  </si>
  <si>
    <t>"úroveň stropu +7,925"124,5</t>
  </si>
  <si>
    <t>"úroveň stropu +7,925 deska za výtahem"7,6</t>
  </si>
  <si>
    <t>1529290178</t>
  </si>
  <si>
    <t>1338989607</t>
  </si>
  <si>
    <t>-983275915</t>
  </si>
  <si>
    <t>-194993054</t>
  </si>
  <si>
    <t>"statika D.1.2.b.34 strop u výtahu"0,294</t>
  </si>
  <si>
    <t>"statika D.1.2.b.35 strop "7,51</t>
  </si>
  <si>
    <t>411361821x</t>
  </si>
  <si>
    <t>Distanční výztuž DISTA 9036</t>
  </si>
  <si>
    <t>-963037540</t>
  </si>
  <si>
    <t>485045426</t>
  </si>
  <si>
    <t>32*2</t>
  </si>
  <si>
    <t>-1027553214</t>
  </si>
  <si>
    <t>"průvlak P2.1"0,3*1,19*8,9</t>
  </si>
  <si>
    <t>"průvlak P2.2"0,4*0,25*10,11</t>
  </si>
  <si>
    <t>"průvlak P2.3"0,4*0,25*10,13</t>
  </si>
  <si>
    <t>"průvlak P2.4"0,4*0,2*10,04</t>
  </si>
  <si>
    <t>"průvlak P2.5"0,4*0,2*5,3</t>
  </si>
  <si>
    <t>"průvlak P2.5a"0,155*1,815*5</t>
  </si>
  <si>
    <t>"průvlak P2.6"0,4*0,2*(9,6+1,5)</t>
  </si>
  <si>
    <t>"průvlak P2.7"0,4*0,2*8,9</t>
  </si>
  <si>
    <t>"průvlak P2.8"0,4*1,815*7,56</t>
  </si>
  <si>
    <t>"průvlak P2.9"0,4*0,2*1,5</t>
  </si>
  <si>
    <t>"průvlak P2.10"0,4*0,2*2,1</t>
  </si>
  <si>
    <t>"průvlak P2.11"0,4*0,2*3,6</t>
  </si>
  <si>
    <t>"průvlak P2.12"0,4*0,2*1,9</t>
  </si>
  <si>
    <t>1274562656</t>
  </si>
  <si>
    <t>"průvlak P2.1"(0,3+2*1,19)*8,9</t>
  </si>
  <si>
    <t>"průvlak P2.2"(0,4*2+0,25)*9,609</t>
  </si>
  <si>
    <t>"průvlak P2.3"(0,4*2+0,25)*9,625</t>
  </si>
  <si>
    <t>"průvlak P2.4"(0,4*2+0,2)*9,801</t>
  </si>
  <si>
    <t>"průvlak P2.5"(0,4*2+0,2)*4,922</t>
  </si>
  <si>
    <t>"průvlak P2.5a"(0,155+2*1,815)*5</t>
  </si>
  <si>
    <t>"průvlak P2.6"(0,4*2+0,2)*9,6</t>
  </si>
  <si>
    <t>"průvlak P2.7"(0,4*2+0,2)*8,313</t>
  </si>
  <si>
    <t>"průvlak P2.8"(0,2+2*1,815)*7,56</t>
  </si>
  <si>
    <t>"průvlak P2.9"(0,4*2+0,2)*1,5</t>
  </si>
  <si>
    <t>"průvlak P2.10"(0,4*2+0,2)*1,783</t>
  </si>
  <si>
    <t>"průvlak P2.11"(0,4*2+0,2)*3,098</t>
  </si>
  <si>
    <t>"průvlak P2.12"(0,4*2+0,2)*1,5</t>
  </si>
  <si>
    <t>200620916</t>
  </si>
  <si>
    <t>-1818384382</t>
  </si>
  <si>
    <t>"průvlak P2.1"0,3*8,9</t>
  </si>
  <si>
    <t>"průvlak P2.2"0,25*9,609</t>
  </si>
  <si>
    <t>"průvlak P2.3" 0,25*9,625</t>
  </si>
  <si>
    <t>"průvlak P2.4" 0,2*9,801</t>
  </si>
  <si>
    <t>"průvlak P2.5"0,2*4,922</t>
  </si>
  <si>
    <t>"průvlak P2.5a"0,155*5</t>
  </si>
  <si>
    <t>"průvlak P2.6"0,2*9,6</t>
  </si>
  <si>
    <t>"průvlak P2.7"0,2*8,313</t>
  </si>
  <si>
    <t>"průvlak P2.8"0,2*7,56</t>
  </si>
  <si>
    <t>"průvlak P2.9"0,2*1,5</t>
  </si>
  <si>
    <t>"průvlak P2.10" 0,2*1,783</t>
  </si>
  <si>
    <t>"průvlak P2.11"0,2*3,098</t>
  </si>
  <si>
    <t>"průvlak P2.12"0,2*1,5</t>
  </si>
  <si>
    <t>-1809246256</t>
  </si>
  <si>
    <t>2130654521</t>
  </si>
  <si>
    <t>"statika D.1.2.b.41 P2.1-P2.3"1,653</t>
  </si>
  <si>
    <t>-1914954902</t>
  </si>
  <si>
    <t xml:space="preserve">"dveře 202, hydrant, dveře  208-216 dl.1000mm"2*11*0,00306</t>
  </si>
  <si>
    <t>"dveře 205"2*0,00306</t>
  </si>
  <si>
    <t>"dveře 206,217"2*2*0,00306</t>
  </si>
  <si>
    <t>"dveře 207"2*0,00306</t>
  </si>
  <si>
    <t>1597537819</t>
  </si>
  <si>
    <t>1426579853</t>
  </si>
  <si>
    <t xml:space="preserve">"nové schodiště z  +4,525 do +7,940 podesta"0,18*1,75*(1,65+2,3)/2+0,16*1,59*1,75</t>
  </si>
  <si>
    <t>"nové schodiště z +4,525 do +7,940 stupně"0,16*(5+2,5)+(7+15)*(0,154*0,3*1,75)</t>
  </si>
  <si>
    <t>-1502725238</t>
  </si>
  <si>
    <t>"statika D.1.2.b60 SCH SV R1,R2,R3 od +0,000 do +7,925 SOUČÁSTÍ 1.NP"0</t>
  </si>
  <si>
    <t>-1544932441</t>
  </si>
  <si>
    <t xml:space="preserve">"nové schodiště z  +4,525 do +7,940 podesta"1,75*(1,65+2,3)/2+1,59*1,75</t>
  </si>
  <si>
    <t>-1837557450</t>
  </si>
  <si>
    <t>-1952721452</t>
  </si>
  <si>
    <t>"nové schodiště z +4,525 do +7,940 stupně"(7+15)*(0,154+0,3)*1,75</t>
  </si>
  <si>
    <t>246829031</t>
  </si>
  <si>
    <t>1848194837</t>
  </si>
  <si>
    <t>"MNČ.218"4,36</t>
  </si>
  <si>
    <t>"podhled schodišťových ramen"1,75*10,4</t>
  </si>
  <si>
    <t>-2033828776</t>
  </si>
  <si>
    <t>-1250392990</t>
  </si>
  <si>
    <t>740588274</t>
  </si>
  <si>
    <t>"mč.201 stávající stěny chodba"2,8*(2,425+0,3+6,09)-1*2,2</t>
  </si>
  <si>
    <t>"mč.203 stávající stěny"2,8*(3,64+0,3+2,3+4,6)-2*1,2*1,8</t>
  </si>
  <si>
    <t>"mč.204"2,8*(0,975+0,2+0,645)</t>
  </si>
  <si>
    <t>"mč.205"2,8*(2,99+1,5+0,955+0,51+0,5+1,805+0,995)</t>
  </si>
  <si>
    <t>"mč.206 "2,8 *(6,34+1,655+6,11+4,415+2,2+2,79+1,23+1,7+0,925)-(0,8*2,15+0,9*2,15+1,1*2,15)</t>
  </si>
  <si>
    <t>"mč.216"2,7*(3+6,11+1,03+0,125+1,075+2,79+0,75+0,9+3+3,115)</t>
  </si>
  <si>
    <t>"mč.210-211"2,6*(1+1,55+1+1,55+1,75+1,75+0,9*2+1,75+0,9*2+1,75)-5*0,7</t>
  </si>
  <si>
    <t>"mč.208,209"2,6*(2,8+2*2,2+2,2+1,1+1,86+0,77+0,9)-3*0,7*2,1</t>
  </si>
  <si>
    <t>"mč.207"2,6*(2*2,2+2*1,955)-0,9*2,1</t>
  </si>
  <si>
    <t>"mč.216"2,7*(1,105+3+6,11+1,03+0,125+1,075+2,79+0,75+0,9+3+3,115)-0,8*2,15</t>
  </si>
  <si>
    <t>"mč.215"2,7*(2,105+1,865+2,79+3,035)-0,9*2,15</t>
  </si>
  <si>
    <t>"mč.218"3,5*(2,3+1,8+2,2)</t>
  </si>
  <si>
    <t>"mč.212-214"3,5*(1,625+1,9+0,91+1,55+2,28*2+0,575+0,775+0,575+0,25+0,9+2,35+2,4+0,9+0,9+0,8)-6*0,7*2,1</t>
  </si>
  <si>
    <t>400566676</t>
  </si>
  <si>
    <t>"pod imitaci betonu"</t>
  </si>
  <si>
    <t>"mč.201"2,7*2,425</t>
  </si>
  <si>
    <t>"mč.206"2,7*(1,655+6,34)-2*(1*2,2)+0,15*2*(2,2*2+1)</t>
  </si>
  <si>
    <t>"mč.218,109 na stěnu výtahu ze ŽB a pod štuk stěrku"2*2*(3,5*1,8-1,2*2,28+0,25*(2,28*2+1,2))</t>
  </si>
  <si>
    <t>339463552</t>
  </si>
  <si>
    <t>"mč.218,109 na stěnu výtahu ze ŽB"2*(3,5*1,8-1,2*2,28+0,25*(2,28*2+1,2))</t>
  </si>
  <si>
    <t>-1935119295</t>
  </si>
  <si>
    <t>"mč.218 ,109 na stěnu výtahu ze ŽB"2*(3,5*1,8-1,2*2,28+0,25*(2,28*2+1,2))</t>
  </si>
  <si>
    <t>850515198</t>
  </si>
  <si>
    <t xml:space="preserve">"mč.204  "2,8*7,39-3*1,2*1,8 </t>
  </si>
  <si>
    <t>"mč.205"2,7*(2,99+0,995+0,95)</t>
  </si>
  <si>
    <t>"mč.207"2,6*(2,2+2*1,955)</t>
  </si>
  <si>
    <t>"mč.208-209"2,6*(1,1+1,86)</t>
  </si>
  <si>
    <t>"mč.210-211"2,6*(3*0,9)</t>
  </si>
  <si>
    <t>"mč.212-214"3,5*(1,55 +0,9 )</t>
  </si>
  <si>
    <t>pod dř obklad"</t>
  </si>
  <si>
    <t>"mč.206 "2,8 *(6,11+4,415+2,2)-(0,8*2,15+0,9*2,15+1,1*2,15)</t>
  </si>
  <si>
    <t>1975179739</t>
  </si>
  <si>
    <t>"mč.201"2,8*(6,09+0,3)</t>
  </si>
  <si>
    <t>"mč.204"2,8*(7,39+0,975+0,2+0,645)-(0,7*2,1+3*1,2*1,8)+0,15*(2*1,8+1,2)</t>
  </si>
  <si>
    <t>"mč.205"2,8*(2,16+0,905+0,51+0,5+0,955)-(0,7*2,1+1,2*1,8)</t>
  </si>
  <si>
    <t>"mč.207"2,6*2,2-0,9*2,1</t>
  </si>
  <si>
    <t>"mč.208,209"2,6*(2,8+2*2,2+2,2+0,77+0,9)-3*0,7*2,1</t>
  </si>
  <si>
    <t>"mč.210-211"2,6*(1,55+1+1,55+1,75+1,75+0,9+1,75+0,9+1,75)-5*0,7</t>
  </si>
  <si>
    <t>"mč.216"2,7*(1,105+3+6,11+1,03+0,125+1,075+2,79+0,75+0,9+3+3,115)-0,9*2,2</t>
  </si>
  <si>
    <t>"mč.212-214"3,5*(1,625+1,9+0,91+2,28*2+0,575+0,775+0,575+0,25+2,35+2,4+0,9+0,9+0,8)-6*0,7*2,1</t>
  </si>
  <si>
    <t xml:space="preserve">"mč.206 "2,8 *(2,79+1,23+1,7+0,925) </t>
  </si>
  <si>
    <t>612325301</t>
  </si>
  <si>
    <t>Vápenocementová hladká omítka ostění nebo nadpraží</t>
  </si>
  <si>
    <t>-782096991</t>
  </si>
  <si>
    <t>"mč.201"0,15*(2*2,2+1)</t>
  </si>
  <si>
    <t>"mč.204"0,15*3*(2*1,8+1,2)</t>
  </si>
  <si>
    <t>-190621962</t>
  </si>
  <si>
    <t>"mč.203"0,15*2*(2*1,8+1,2)</t>
  </si>
  <si>
    <t>"mč.205"0,15*(2*1,8+1,2)</t>
  </si>
  <si>
    <t>2131214970</t>
  </si>
  <si>
    <t>"okna"3*1*2,20+7*1,2*1,8</t>
  </si>
  <si>
    <t>1663895911</t>
  </si>
  <si>
    <t>"parapety okenů</t>
  </si>
  <si>
    <t>"mč.203+204,205"6*1,2*0,25</t>
  </si>
  <si>
    <t>"mč.201"1*0,25</t>
  </si>
  <si>
    <t>1727507222</t>
  </si>
  <si>
    <t>"mč.201"2,425+6,7</t>
  </si>
  <si>
    <t>"mč.202"8,5+0,16+7,06+0,21+8,5+6,45</t>
  </si>
  <si>
    <t>"mč.203"1,445+3,64+1,545+2,46+1,8+4,67+2,3</t>
  </si>
  <si>
    <t>"mč.204"0,975+0,645+2,95+0,645+0,125+4,02+2,375+1,745+7,39</t>
  </si>
  <si>
    <t>"mč.205"2,16+2,99+1,805+0,51+0,5+0,955</t>
  </si>
  <si>
    <t>"mč.206"6,34+1,655+10,02+2+4,45+6,11</t>
  </si>
  <si>
    <t>"mč.210-211"1,55+1+1,55+1,75+1,75+0,9+1,75+0,9+1,75</t>
  </si>
  <si>
    <t>"mč.212-214"1,625+1,9+0,91+1,55+2,28*2+0,575+0,775+0,575+0,25+0,9+2,35+2,4+0,9+0,9+0,8</t>
  </si>
  <si>
    <t>"mč.207"2,2*2+1,955</t>
  </si>
  <si>
    <t>"mč.208-209"1,1*2+2,2*3+1,525+0,51+1,86</t>
  </si>
  <si>
    <t>"mč.215"2,105+1,865+2,79+3,035</t>
  </si>
  <si>
    <t>"mč.216"3+6,11+1,03+0,125+1,075+2,79+0,75+0,9+3+3,115</t>
  </si>
  <si>
    <t>713903365</t>
  </si>
  <si>
    <t>9000c2</t>
  </si>
  <si>
    <t>Zřízení prostupů stropem do 1m2</t>
  </si>
  <si>
    <t>657938404</t>
  </si>
  <si>
    <t>D+M sejfu SS 5 MČ.204</t>
  </si>
  <si>
    <t>397510325</t>
  </si>
  <si>
    <t>D+M revizních dvířek s PO EI60 DP1 600x600 mm, např. SAM s.r.o.</t>
  </si>
  <si>
    <t>1849568290</t>
  </si>
  <si>
    <t>1258355005</t>
  </si>
  <si>
    <t>"zdivo nové + zazdívky"267,859+16,744</t>
  </si>
  <si>
    <t>"omítky"469,864</t>
  </si>
  <si>
    <t>2115140303</t>
  </si>
  <si>
    <t>"malý sál, zázemí kina"2+2</t>
  </si>
  <si>
    <t>"kancelář"1</t>
  </si>
  <si>
    <t>1790732965</t>
  </si>
  <si>
    <t>44932211</t>
  </si>
  <si>
    <t>přístroj hasicí ruční sněhový S5 55B</t>
  </si>
  <si>
    <t>-1120178207</t>
  </si>
  <si>
    <t>127</t>
  </si>
  <si>
    <t>953961113/R</t>
  </si>
  <si>
    <t>Kotvy chemickým tmelem M 12 hl 200 mm do betonu, ŽB nebo kamene s vyvrtáním otvoru</t>
  </si>
  <si>
    <t>1560800253</t>
  </si>
  <si>
    <t>953961113</t>
  </si>
  <si>
    <t>Kotvy chemickým tmelem M 12 hl 110 mm do betonu, ŽB nebo kamene s vyvrtáním otvoru</t>
  </si>
  <si>
    <t>685862639</t>
  </si>
  <si>
    <t>"police pro projektor"7</t>
  </si>
  <si>
    <t>953962212</t>
  </si>
  <si>
    <t>Kotvy chemickým tmelem M 10 hl 80 mm do zdiva z děrovaných cihel s pouzdrem a vyvrtáním otvoru</t>
  </si>
  <si>
    <t>1084796615</t>
  </si>
  <si>
    <t>"zábradlí v promítárně"2</t>
  </si>
  <si>
    <t>953965115</t>
  </si>
  <si>
    <t>Kotevní šroub pro chemické kotvy M 10 dl 80-200 mm</t>
  </si>
  <si>
    <t>35777610</t>
  </si>
  <si>
    <t>42+7+2</t>
  </si>
  <si>
    <t>-1828089633</t>
  </si>
  <si>
    <t>"kapsy pro uložení schodiště z +4,525 do +7,940"12</t>
  </si>
  <si>
    <t>"kapsy pro uložení stropu za výtahem"6</t>
  </si>
  <si>
    <t>-1483262467</t>
  </si>
  <si>
    <t>"pro osazení schodiště z +4,525 do +7,940"1,575+0,075+1,75+0,075+2,375+2*1,26</t>
  </si>
  <si>
    <t>"strop za výtahem"3,09+1,155</t>
  </si>
  <si>
    <t>1752773250</t>
  </si>
  <si>
    <t>"spodní strana stropu 5% ze stávající plochy"61,2*0,05</t>
  </si>
  <si>
    <t>"ŽB podlahy 5% ze stávající plochy"34*0,05</t>
  </si>
  <si>
    <t>44973518</t>
  </si>
  <si>
    <t>"statika 75 -2.np 1/4"75/4</t>
  </si>
  <si>
    <t>998018001</t>
  </si>
  <si>
    <t>Přesun hmot ruční pro budovy v do 6 m</t>
  </si>
  <si>
    <t>1368529475</t>
  </si>
  <si>
    <t>-536373027</t>
  </si>
  <si>
    <t>"mč.205"4,9</t>
  </si>
  <si>
    <t>1681860207</t>
  </si>
  <si>
    <t>"mč.205 sprcha"2,5*(0,9+0,995+0,95)</t>
  </si>
  <si>
    <t>998711101</t>
  </si>
  <si>
    <t>Přesun hmot tonážní pro izolace proti vodě, vlhkosti a plynům v objektech výšky do 6 m</t>
  </si>
  <si>
    <t>1189413229</t>
  </si>
  <si>
    <t>321177836</t>
  </si>
  <si>
    <t>762511213</t>
  </si>
  <si>
    <t>Podlahové kce podkladové z desek OSB tl 15 mm na sraz lepených</t>
  </si>
  <si>
    <t>-1793492669</t>
  </si>
  <si>
    <t>"jeviště malý sál"37,2</t>
  </si>
  <si>
    <t>"promítací kabina"19,2</t>
  </si>
  <si>
    <t>762511214</t>
  </si>
  <si>
    <t>Podlahové kce podkladové z desek OSB tl 18 mm na sraz lepených</t>
  </si>
  <si>
    <t>24249129</t>
  </si>
  <si>
    <t>"jeviště malý sál"38,5</t>
  </si>
  <si>
    <t>"promítací kabina"20,6</t>
  </si>
  <si>
    <t>-564676313</t>
  </si>
  <si>
    <t>762713210</t>
  </si>
  <si>
    <t>Montáž prostorové vázané kce s ocelovými spojkami z hraněného řeziva průřezové plochy do 120 cm2</t>
  </si>
  <si>
    <t>1057449668</t>
  </si>
  <si>
    <t>"jeviště malý sál"201</t>
  </si>
  <si>
    <t>"promítací kabina"131</t>
  </si>
  <si>
    <t>54825510</t>
  </si>
  <si>
    <t xml:space="preserve">zavětrovací pás  40x2,0mm pozinkovaný, 10-01</t>
  </si>
  <si>
    <t>-1556889931</t>
  </si>
  <si>
    <t>1704572707</t>
  </si>
  <si>
    <t>-1498807456</t>
  </si>
  <si>
    <t>332*0,08*0,08</t>
  </si>
  <si>
    <t>2,125*1,05 'Přepočtené koeficientem množství</t>
  </si>
  <si>
    <t>69670497</t>
  </si>
  <si>
    <t>196988275</t>
  </si>
  <si>
    <t>763111316.KNF</t>
  </si>
  <si>
    <t>SDK příčka W 111 tl 125 mm profil CW+UW 100 desky 1xWHITE (A) 12,5 TI 80 mm 15 kg/m3 EI 30 Rw 48 dB</t>
  </si>
  <si>
    <t>1852892601</t>
  </si>
  <si>
    <t>"mč.204 vedle KU linky"3,185*0,6</t>
  </si>
  <si>
    <t>763111717</t>
  </si>
  <si>
    <t>SDK příčka základní penetrační nátěr (oboustranně)</t>
  </si>
  <si>
    <t>476157275</t>
  </si>
  <si>
    <t>763111723</t>
  </si>
  <si>
    <t>SDK příčka Al úhelník k ochraně rohů</t>
  </si>
  <si>
    <t>2001729737</t>
  </si>
  <si>
    <t>9*4,6+2*3,185</t>
  </si>
  <si>
    <t>763112312/R.KNF</t>
  </si>
  <si>
    <t>SDK příčka mezibytová W 115 tl 155 mm zdvojený profil CW+UW 50 desky 2xWHITE DIAMANT (A) 12,5 TI TOPSIL 40+40 mm 15 kg/m3 EI 60 Rw 62 dB</t>
  </si>
  <si>
    <t>797378900</t>
  </si>
  <si>
    <t>"mč.202"4,6*(6,85+8,515+2*0,2)+3,185*(2,375+1,745)-(0,9*2,15+1*2,15)+2,8*(7,43+8,5)</t>
  </si>
  <si>
    <t>763131411</t>
  </si>
  <si>
    <t>SDK podhled desky 1xA 12,5 bez izolace dvouvrstvá spodní kce profil CD+UD</t>
  </si>
  <si>
    <t>1360777162</t>
  </si>
  <si>
    <t>"mč.201,203,204,205"18,49+25,16-10,6+20,96+4,9</t>
  </si>
  <si>
    <t>"mč.215"5,68</t>
  </si>
  <si>
    <t>763131451</t>
  </si>
  <si>
    <t>SDK podhled deska 1xH2 12,5 bez izolace dvouvrstvá spodní kce profil CD+UD</t>
  </si>
  <si>
    <t>1819531545</t>
  </si>
  <si>
    <t>"mč.207,208,209"4,15+2,42+3,02</t>
  </si>
  <si>
    <t>"mč.210-214"1,58+3,13+2,03+2,43+2,01</t>
  </si>
  <si>
    <t>1177953465</t>
  </si>
  <si>
    <t>64,59+20,77</t>
  </si>
  <si>
    <t>156</t>
  </si>
  <si>
    <t>763131721</t>
  </si>
  <si>
    <t>SDK podhled skoková změna v do 0,5 m</t>
  </si>
  <si>
    <t>523384952</t>
  </si>
  <si>
    <t>"odskok mezi mč.207 a 212"1,525</t>
  </si>
  <si>
    <t>1715607301</t>
  </si>
  <si>
    <t>50223020</t>
  </si>
  <si>
    <t>998763100</t>
  </si>
  <si>
    <t>Přesun hmot tonážní pro dřevostavby v objektech v do 6 m</t>
  </si>
  <si>
    <t>1535145723</t>
  </si>
  <si>
    <t>681093561</t>
  </si>
  <si>
    <t>"ozn.21 1200/1800mm"15*(1,2*2+1,8*2)</t>
  </si>
  <si>
    <t>"ozn.22 1000/2200mm"3*(1*2+2,2*2)</t>
  </si>
  <si>
    <t>61110011</t>
  </si>
  <si>
    <t>okno dřevěné typu Euro pro památkově chráněný objekt dle specifikace 1000x2200mm ozn.21</t>
  </si>
  <si>
    <t>-658220119</t>
  </si>
  <si>
    <t>61110012</t>
  </si>
  <si>
    <t>okno dřevěné typu Euro pro památkově chráněný objekt dle specifikace ozn.22 pevné zasklení 1000x2200mm</t>
  </si>
  <si>
    <t>-1931700614</t>
  </si>
  <si>
    <t>-390298652</t>
  </si>
  <si>
    <t>766694112</t>
  </si>
  <si>
    <t>Montáž parapetních desek dřevěných nebo plastových šířky do 30 cm délky do 1,6 m</t>
  </si>
  <si>
    <t>-1329687151</t>
  </si>
  <si>
    <t>"mč.203+204,205"6</t>
  </si>
  <si>
    <t>"mč.201"1</t>
  </si>
  <si>
    <t>"mč.206"3</t>
  </si>
  <si>
    <t>60794101/R</t>
  </si>
  <si>
    <t xml:space="preserve">deska parapetní laminovaná bez nosu, dekor EGGER H31570 ST12 dub Vincenza  vnitřní 200x1000mm</t>
  </si>
  <si>
    <t>-892273532</t>
  </si>
  <si>
    <t>1,200*6</t>
  </si>
  <si>
    <t>60794101/R1</t>
  </si>
  <si>
    <t xml:space="preserve">deska parapetní laminované DTD Polyrey N057 Noisetier Brun bez nosu </t>
  </si>
  <si>
    <t>2028223075</t>
  </si>
  <si>
    <t>"mč.206"1,2+2*1</t>
  </si>
  <si>
    <t>61140076</t>
  </si>
  <si>
    <t>koncovka k parapetu oboustranná š 600mm, barva bílá</t>
  </si>
  <si>
    <t>1402195677</t>
  </si>
  <si>
    <t>766702</t>
  </si>
  <si>
    <t>D+M vnitřních dveří EW30 DP3 dle specifikace ozn.201 včetně obložkové zárubně a samozavírače 800x2100 mm</t>
  </si>
  <si>
    <t>-1768199383</t>
  </si>
  <si>
    <t>766703</t>
  </si>
  <si>
    <t xml:space="preserve">D+M vnitřních dveří dle specifikace ozn.202 včetně obložkové zárubně   700x2100 mm</t>
  </si>
  <si>
    <t>561227604</t>
  </si>
  <si>
    <t>766704</t>
  </si>
  <si>
    <t>D+M vnitřních dveří EW30 DP3 dle specifikace ozn.203 včetně obložkové zárubně a samozavírače 900x2100 mm</t>
  </si>
  <si>
    <t>-1097893474</t>
  </si>
  <si>
    <t>766705</t>
  </si>
  <si>
    <t>D+M vnitřních dveří celoskleněných se světlíkem dle specifikace ozn.204 včetně samozavírače, větrací mříž 950+595x2700 mm</t>
  </si>
  <si>
    <t>676623117</t>
  </si>
  <si>
    <t>766706</t>
  </si>
  <si>
    <t xml:space="preserve">D+M vnitřních dveří dle specifikace ozn.205 včetně skryté zárubně   800x2150 mm</t>
  </si>
  <si>
    <t>607523078</t>
  </si>
  <si>
    <t>766707</t>
  </si>
  <si>
    <t xml:space="preserve">D+M vnitřních dveří dle specifikace ozn.206 včetně skryté zárubně   900x2150 mm</t>
  </si>
  <si>
    <t>1384961549</t>
  </si>
  <si>
    <t>766708</t>
  </si>
  <si>
    <t>D+M vnitřních dveří EW30 DP3, kouřotěsné dle specifikace ozn.207 včetně skryté zárubně a samozavírače 1100x2150 mm</t>
  </si>
  <si>
    <t>-1548191574</t>
  </si>
  <si>
    <t>D+M vnitřních dveří dle specifikace ozn.208,211,214 včetně obložkové zárubně a samozavírače 700x2100 mm</t>
  </si>
  <si>
    <t>1007078555</t>
  </si>
  <si>
    <t>D+M vnitřních dveří dle specifikace ozn.209,212 včetně obložkové zárubně 700x2100 mm</t>
  </si>
  <si>
    <t>1775516336</t>
  </si>
  <si>
    <t>D+M vnitřních dveří dle specifikace ozn.210,213,215,216 včetně obložkové zárubně 700x2100 mm</t>
  </si>
  <si>
    <t>-1903908614</t>
  </si>
  <si>
    <t>D+M vnitřních dveří dle specifikace ozn.217 včetně obložkové zárubně a samozavírače 700x2100 mm</t>
  </si>
  <si>
    <t>608784636</t>
  </si>
  <si>
    <t>D+M celoskleněné stěny PS2 dle specifikace mč.201</t>
  </si>
  <si>
    <t>922558859</t>
  </si>
  <si>
    <t>D+M systém centálního klíče</t>
  </si>
  <si>
    <t>-323439315</t>
  </si>
  <si>
    <t>-1237376700</t>
  </si>
  <si>
    <t>Police pro projektor vč. pororoštu a nátěrů</t>
  </si>
  <si>
    <t>418124813</t>
  </si>
  <si>
    <t>66,3+67,9</t>
  </si>
  <si>
    <t>767165111</t>
  </si>
  <si>
    <t>Montáž zábradlí rovného madla z trubek nebo tenkostěnných profilů šroubovaného</t>
  </si>
  <si>
    <t>-1616596839</t>
  </si>
  <si>
    <t>"mč.216 promítárna"1,4</t>
  </si>
  <si>
    <t>14011018</t>
  </si>
  <si>
    <t>trubka ocelová bezešvá hladká jakost 11 353 40x2 mm, vč nátěru</t>
  </si>
  <si>
    <t>780076947</t>
  </si>
  <si>
    <t>D+M držáků osvětlení malého sálu</t>
  </si>
  <si>
    <t>-368517502</t>
  </si>
  <si>
    <t>15,5+4,9+3,5</t>
  </si>
  <si>
    <t>-473334951</t>
  </si>
  <si>
    <t>1076181840</t>
  </si>
  <si>
    <t>"mč.205"2,99+0,9+0,51+0,5+0,455+0,5-0,7</t>
  </si>
  <si>
    <t>"mč.212-214"1,8+1,625+-0,7+0,575+2,285-0,7-0,9+0,9+2,25-0,7+0,9+2,45-0,7</t>
  </si>
  <si>
    <t>-103999847</t>
  </si>
  <si>
    <t>16053816</t>
  </si>
  <si>
    <t>"mč.212-214"2,03+2,43+2,01</t>
  </si>
  <si>
    <t>-1202542971</t>
  </si>
  <si>
    <t>6,47*1,082 'Přepočtené koeficientem množství</t>
  </si>
  <si>
    <t>5976140673</t>
  </si>
  <si>
    <t>dlaždice keramické např. Rako Color Two RAL 1907025, 198x198mm</t>
  </si>
  <si>
    <t>545121518</t>
  </si>
  <si>
    <t>1667172538</t>
  </si>
  <si>
    <t>1607016167</t>
  </si>
  <si>
    <t>2059666072</t>
  </si>
  <si>
    <t>998771101</t>
  </si>
  <si>
    <t>Přesun hmot tonážní pro podlahy z dlaždic v objektech v do 6 m</t>
  </si>
  <si>
    <t>1338604722</t>
  </si>
  <si>
    <t>170645591</t>
  </si>
  <si>
    <t>"mč.207"2,2-0,9</t>
  </si>
  <si>
    <t>"mč.208-209"2,2-0,7+1,1+2*(2,2-2*0,7)+1,525+0,77+0,35+0,75</t>
  </si>
  <si>
    <t>"mč.210-211"1,55+1+1,55+1,75+1,75+0,9+1,75+0,9+1,75-4*0,7</t>
  </si>
  <si>
    <t>"mč.206"1,5+2*4,765-(3*0,7+0,9)</t>
  </si>
  <si>
    <t>Podlahy z přírodního litého teraca zřízení podlahy prosté tl 20 mm</t>
  </si>
  <si>
    <t>-53904902</t>
  </si>
  <si>
    <t>"teraco vzor č.2"</t>
  </si>
  <si>
    <t>"mč.207"4,15</t>
  </si>
  <si>
    <t>"mč.208-209"2,42+3,02</t>
  </si>
  <si>
    <t>"mč.210,211"1,58+3,13</t>
  </si>
  <si>
    <t>"mč.206"1,5*4,765</t>
  </si>
  <si>
    <t>-832467010</t>
  </si>
  <si>
    <t>949497209</t>
  </si>
  <si>
    <t>110681370</t>
  </si>
  <si>
    <t>362902590</t>
  </si>
  <si>
    <t>"mč.201"24,32</t>
  </si>
  <si>
    <t>"mč.203- schodiště"23,04-10,4</t>
  </si>
  <si>
    <t>"mč.204"20,96</t>
  </si>
  <si>
    <t>"mč.216"19,27</t>
  </si>
  <si>
    <t>"mč.206"56,46</t>
  </si>
  <si>
    <t>"mč.206 odpočet teraco"-4,765*1,5</t>
  </si>
  <si>
    <t>"mč.202 Anthracite"54,17-(0,85*7,06)+0,2*(6,6+6,5+3,35+6,25)</t>
  </si>
  <si>
    <t>"mč.202 Anthracite Embosed Glass čtverce"0,85*7,06</t>
  </si>
  <si>
    <t>397034715</t>
  </si>
  <si>
    <t>554743261</t>
  </si>
  <si>
    <t>sametový vinylový koberec např. Forbo Flotex Metro Anthracite, s246008 role š.200cm, vlákno 2400g/m2, tloušťka 15,00 mm</t>
  </si>
  <si>
    <t>305157871</t>
  </si>
  <si>
    <t>"mč.216 plocha+sokly"23</t>
  </si>
  <si>
    <t>"mč.201 plocha +sokly"26,5</t>
  </si>
  <si>
    <t>"mč.206+sokly"53</t>
  </si>
  <si>
    <t>102,5*1,0505 'Přepočtené koeficientem množství</t>
  </si>
  <si>
    <t>776211211</t>
  </si>
  <si>
    <t>Lepení textilních čtverců</t>
  </si>
  <si>
    <t>-2056357100</t>
  </si>
  <si>
    <t>BSE.13589911</t>
  </si>
  <si>
    <t>koberec např. Forbo Tessera Nexus 3500 Agenda, 500x500mm</t>
  </si>
  <si>
    <t>1666976275</t>
  </si>
  <si>
    <t>20,96*1,1 'Přepočtené koeficientem množství</t>
  </si>
  <si>
    <t>-736800878</t>
  </si>
  <si>
    <t>"mč.203"23,04</t>
  </si>
  <si>
    <t>28411080/R2</t>
  </si>
  <si>
    <t xml:space="preserve">vinyl sametový vyrobený systémem vyztuženého skelným rounem, nylon 6.6,   zátěž 33, R10,  útlum 20dB nepř. Forbo Metro INDIA INK SLATE  5056</t>
  </si>
  <si>
    <t>-972303256</t>
  </si>
  <si>
    <t>"mč.203"23,04+(15+7)*(0,155+0,3)*1,75</t>
  </si>
  <si>
    <t>46,238*1,05 'Přepočtené koeficientem množství</t>
  </si>
  <si>
    <t>776242111</t>
  </si>
  <si>
    <t>Lepení čtverců ze sametového vinylu</t>
  </si>
  <si>
    <t>-17859778</t>
  </si>
  <si>
    <t>28411080/R3</t>
  </si>
  <si>
    <t xml:space="preserve">vinyl sametový vyrobený systémem vyztuženého skelným rounem, nylon 6.6,   zátěž 33, R10,  útlum 20dB nepř. Forbo Metro Anthracite Embossed Glass, čtverce 500x500 mm</t>
  </si>
  <si>
    <t>1327348650</t>
  </si>
  <si>
    <t>15985978</t>
  </si>
  <si>
    <t>-1339058900</t>
  </si>
  <si>
    <t>604297209</t>
  </si>
  <si>
    <t>"schodiště 203"(15+7)*1,75</t>
  </si>
  <si>
    <t>-1984545475</t>
  </si>
  <si>
    <t>2036957841</t>
  </si>
  <si>
    <t>"mč.201"2,425+6,09+8,6</t>
  </si>
  <si>
    <t>"mč.202"6,15+2*(1,3+0,2+1+0,2+1+0,2+1+0,2+3,5)</t>
  </si>
  <si>
    <t>"mč.203+schodiště"3,64+2,46+1,8-0,8+4,6+2,3+2*(15+7)*(0,155+0,3)+1,56+1,56</t>
  </si>
  <si>
    <t>"mč.204"2,375+1,745+7,39+0,15+0,25</t>
  </si>
  <si>
    <t>"mč.216"3+6,11+1,03+0,125+1,075+2,79+0,75+0,9+3+3,115-0,9</t>
  </si>
  <si>
    <t>"mč.215"2,105+1,865+2,79+3,035-0,9</t>
  </si>
  <si>
    <t>-713805580</t>
  </si>
  <si>
    <t>73,37*1,105 'Přepočtené koeficientem množství</t>
  </si>
  <si>
    <t>697512001</t>
  </si>
  <si>
    <t xml:space="preserve">lišta  např. PARADOR SL18, D002, černá 70x16mm</t>
  </si>
  <si>
    <t>509797886</t>
  </si>
  <si>
    <t>46,035*1,051 'Přepočtené koeficientem množství</t>
  </si>
  <si>
    <t>697512002</t>
  </si>
  <si>
    <t xml:space="preserve">lišta  např. TILO SL516240M 50x16x2400mm, bílá</t>
  </si>
  <si>
    <t>-1023081859</t>
  </si>
  <si>
    <t>11,91*1,095 'Přepočtené koeficientem množství</t>
  </si>
  <si>
    <t>-708649773</t>
  </si>
  <si>
    <t>1548975075</t>
  </si>
  <si>
    <t>"rohy stupňů malý sál"4*7+2*1,395+2*1,03+2*1,27+2*0,91+8*0,28</t>
  </si>
  <si>
    <t>-847517484</t>
  </si>
  <si>
    <t>"rohy stupňů malý sál"4*7-(2*1,395+2*1,03+2*1,27+2*0,91 )</t>
  </si>
  <si>
    <t>18,79*1,07 'Přepočtené koeficientem množství</t>
  </si>
  <si>
    <t>958505120</t>
  </si>
  <si>
    <t>20,66*1,02 'Přepočtené koeficientem množství</t>
  </si>
  <si>
    <t>998776101</t>
  </si>
  <si>
    <t>Přesun hmot tonážní pro podlahy povlakové v objektech v do 6 m</t>
  </si>
  <si>
    <t>-2068398379</t>
  </si>
  <si>
    <t>-74857337</t>
  </si>
  <si>
    <t>"mč.207"2,5*(2,2+2*1,955)</t>
  </si>
  <si>
    <t>"mč.208-209"2,5*(1,1+1,86)</t>
  </si>
  <si>
    <t>"mč.209-210"2,5*(1+0,9+0,9)</t>
  </si>
  <si>
    <t>keramický obklad např. Refin Creos Dorian MK 23 1200x1200 mm</t>
  </si>
  <si>
    <t>1738379894</t>
  </si>
  <si>
    <t>29,6556071550433*1,132 'Přepočtené koeficientem množství</t>
  </si>
  <si>
    <t>1091317474</t>
  </si>
  <si>
    <t xml:space="preserve">"mč.212-214"3,5* (1,55 +0,9 ) </t>
  </si>
  <si>
    <t>1224693977</t>
  </si>
  <si>
    <t>21,9*1,1 'Přepočtené koeficientem množství</t>
  </si>
  <si>
    <t>1466281544</t>
  </si>
  <si>
    <t>781495152</t>
  </si>
  <si>
    <t>Průnik obkladem hranatý o delší straně do 90 mm</t>
  </si>
  <si>
    <t>1693648947</t>
  </si>
  <si>
    <t>998781101</t>
  </si>
  <si>
    <t>Přesun hmot tonážní pro obklady keramické v objektech v do 6 m</t>
  </si>
  <si>
    <t>238067770</t>
  </si>
  <si>
    <t>1595722043</t>
  </si>
  <si>
    <t>"mč.201 stávající stěny chodba"2,7*(0,3+6,09)</t>
  </si>
  <si>
    <t>"mč.204"2,7*(0,975+0,2+0,645)</t>
  </si>
  <si>
    <t xml:space="preserve">"mč.204  "2,8*7,39-3*1,2*1,8+3*0,15*(2*1,8+1,2)</t>
  </si>
  <si>
    <t>"mč.207"2,5*2,2-0,9*2,1</t>
  </si>
  <si>
    <t>"mč.208,209"2,5*(2,8+2*2,2+2,2+0,77+0,9)-3*0,7*2,1</t>
  </si>
  <si>
    <t>"mč.210-211"2,5*(1,55+1+1,55+1,75+1,75+0,9+1,75+0,9+1,75)-5*0,7</t>
  </si>
  <si>
    <t>"mč.216"2,5*(1,105+3+6,11+1,03+0,125+1,075+2,79+0,75+0,9+3+3,115)-0,8*2,15</t>
  </si>
  <si>
    <t>"mč.212-214"3,5*(1,625+1,9+0,91+2,28*2+0,575+0,775+0,575+0,25 +2,35+2,4+0,9+0,9+0,8)-6*0,7*2,1</t>
  </si>
  <si>
    <t>"mč.205 odpočet obkladu"-2,7*(2,99+0,995+0,95)</t>
  </si>
  <si>
    <t>702562905</t>
  </si>
  <si>
    <t>-1626195641</t>
  </si>
  <si>
    <t>"mč.201 stávající stěny chodba+SDK"2,7*(+0,3+6,09)-(0,9*2,1)+2,7*8,6</t>
  </si>
  <si>
    <t>"mč.204 zdivo+SDK stěny"2,7*(0,975+0,2+0,645)+2,7*(0,125+4,02+2,375+1,745)-0,8*2,1</t>
  </si>
  <si>
    <t>"mč.205"2,7*(2,16+0,905+0,51+0,5+0,955)-(0,7*2,1+1,2*1,8)+0,15*(1,8*2+1,2)</t>
  </si>
  <si>
    <t>"mč.210-211"2,5*(1,55+1+1,55+1,75+1,75+0,9+1,75+0,9+1,75)-5*0,7*2,1</t>
  </si>
  <si>
    <t xml:space="preserve">"mč.206 "2,8 *(2,79+1,23+1,7+0,925+1,405) </t>
  </si>
  <si>
    <t>784511071</t>
  </si>
  <si>
    <t>Lepení fototapet na stěny výšky do 3,00 m</t>
  </si>
  <si>
    <t>-2039072669</t>
  </si>
  <si>
    <t>"mč.204"2,7*4,02</t>
  </si>
  <si>
    <t>2056456</t>
  </si>
  <si>
    <t>fototapeta Wallsauce grossglockner 1076/0495911-1 premium</t>
  </si>
  <si>
    <t>1546425431</t>
  </si>
  <si>
    <t>1699691928</t>
  </si>
  <si>
    <t>"mč.201"2,7*2,425+0,15*(2*2,2+1)</t>
  </si>
  <si>
    <t>643-07 - stavební práce 3.np</t>
  </si>
  <si>
    <t xml:space="preserve">    765 - Krytina skládaná</t>
  </si>
  <si>
    <t>311235141.WNR</t>
  </si>
  <si>
    <t>Zdivo jednovrstvé z cihel Porotherm 24 Profi P15 na tenkovrstvou maltu tl 240 mm</t>
  </si>
  <si>
    <t>-2003341863</t>
  </si>
  <si>
    <t>"mč.301 podél schodiště"2,75*2+(2,75+4,8+5,7)/3*(0,125+4,275+0,125+3,445)</t>
  </si>
  <si>
    <t>-799991088</t>
  </si>
  <si>
    <t>"výtahová šachta úroveň +8,350 až 11,850"0,25*3,5*(2*2,71+2*2,15)+-1,2*2,295*0,2</t>
  </si>
  <si>
    <t>-1873732048</t>
  </si>
  <si>
    <t>"výtahová šachta úroveň +8,350 až 11,850"3,7*(2*2,71+2,15)+2,15*3,5-1,2*2,295</t>
  </si>
  <si>
    <t>161114586</t>
  </si>
  <si>
    <t>1216680589</t>
  </si>
  <si>
    <t>954573310</t>
  </si>
  <si>
    <t>"mč.302"2,85*(1,55+1,55)-2*0,9*2,15</t>
  </si>
  <si>
    <t>"mč.308"2,85*(3,55+3,55+0,35)-(1,7*2,15+1,3*2,15)</t>
  </si>
  <si>
    <t>"mč.304"2,85*(2*2,99+1+0,6)-(0,75*2,15)</t>
  </si>
  <si>
    <t>2142111393</t>
  </si>
  <si>
    <t>2*(1,9*0,1)</t>
  </si>
  <si>
    <t>1297438159</t>
  </si>
  <si>
    <t>"úroveň +9,340"79,6*0,2</t>
  </si>
  <si>
    <t>"výtahová šachta"3,21*2,15*0,2</t>
  </si>
  <si>
    <t>127685875</t>
  </si>
  <si>
    <t>"výtahová šachta"3,21*2,15</t>
  </si>
  <si>
    <t>"úroveň +9,340"79,6</t>
  </si>
  <si>
    <t>1566071851</t>
  </si>
  <si>
    <t>1101780029</t>
  </si>
  <si>
    <t>1009372561</t>
  </si>
  <si>
    <t>411354247</t>
  </si>
  <si>
    <t>Bednění stropů ztracené z hraněných trapézových vln v do 60 mm plech pozinkovaný tl 0,88 mm</t>
  </si>
  <si>
    <t>1369251178</t>
  </si>
  <si>
    <t>411354247/R</t>
  </si>
  <si>
    <t>Příplatek za přivaření ke stávajícím nosníkům</t>
  </si>
  <si>
    <t>985474368</t>
  </si>
  <si>
    <t>1073121789</t>
  </si>
  <si>
    <t>"statika D.1.2.b.52 výtah strop"0,189</t>
  </si>
  <si>
    <t>-2040983433</t>
  </si>
  <si>
    <t>-444774122</t>
  </si>
  <si>
    <t>728497397</t>
  </si>
  <si>
    <t>"dveře 301,302"1,1*2*2*0,00306</t>
  </si>
  <si>
    <t>"dveře 303"1*2*0,00306</t>
  </si>
  <si>
    <t>"dveře 309"1,5*2*0,00306</t>
  </si>
  <si>
    <t>"dveře 304 I120"1,9*2*0,0111</t>
  </si>
  <si>
    <t>"prostup 308 I120"3*0,9*0,111</t>
  </si>
  <si>
    <t>"prostup 305 I120"3*(1,7+2)*0,111</t>
  </si>
  <si>
    <t>"prostup kop I120"2*1,8*0,111</t>
  </si>
  <si>
    <t>"podkroví prostup štít I120"3*1,3*0,111</t>
  </si>
  <si>
    <t>"podkroví prostup štít I120"3*1,1*0,111</t>
  </si>
  <si>
    <t>-1972658320</t>
  </si>
  <si>
    <t>-1121266938</t>
  </si>
  <si>
    <t>612111001</t>
  </si>
  <si>
    <t>Ubroušení výstupků betonu vnitřních neomítaných stěn po odbednění</t>
  </si>
  <si>
    <t>-648278760</t>
  </si>
  <si>
    <t>"mč.301 chodba na ŽB stěnu"1,2*1,9</t>
  </si>
  <si>
    <t>"mč.302"1,2*4,275</t>
  </si>
  <si>
    <t>"mč.303 chodba na ŽB stěnu"1,2*4,5</t>
  </si>
  <si>
    <t>"mč.308 na ŽB stěnu"1,2*2,5</t>
  </si>
  <si>
    <t>"mč.304 na ŽB stěnu"1,2*(1,03+1,7+0,43)</t>
  </si>
  <si>
    <t>"mč.308"1,2*2,45</t>
  </si>
  <si>
    <t>-384041578</t>
  </si>
  <si>
    <t>"mč.301 schodiště"2*(7,5*(2,7+4,8+5,8)/3)+2,7*1,75</t>
  </si>
  <si>
    <t>"mč.301 chodba"2,7*(2,31+3,55+1,8)-0,8*2,10-1,6*2,1</t>
  </si>
  <si>
    <t>"mč.302"2,7*(1,5+4,275+1,5)-2*0,8*2,1</t>
  </si>
  <si>
    <t>"mč.303"2,7*(1,5+3,445+2+2,06+12,215+1+0,6)-(0,8*2,1+0,7*2,1)</t>
  </si>
  <si>
    <t>"mč.304"2,7*(0,6+1+2,11+2,99)</t>
  </si>
  <si>
    <t>"mč.304"2,7*(0,35+2,8+2*3,35)-(1,6*2,1+1,2*2,1)</t>
  </si>
  <si>
    <t>"šachta"2*(2,8*1,78)</t>
  </si>
  <si>
    <t>1558766936</t>
  </si>
  <si>
    <t>2099229184</t>
  </si>
  <si>
    <t xml:space="preserve">"mč.303 pod imitaci betonu"2,7*(3,445+2+2,06+12,215) </t>
  </si>
  <si>
    <t>1472774078</t>
  </si>
  <si>
    <t>"mč.304 na ŽB stěnu"1,2*(0,7+0,43)</t>
  </si>
  <si>
    <t>91204490</t>
  </si>
  <si>
    <t>"mč.303"2,7*(3,445+2+2,06+12,215)-(0,8*2,1+0,7*2,1-4*1,2*1,2)</t>
  </si>
  <si>
    <t>"mč.304 pod obklad"2,7*2,99</t>
  </si>
  <si>
    <t>-1817452428</t>
  </si>
  <si>
    <t>"mč.303"2,7*(1,5+1+0,6)-(0,8*2,1+0,7*2,1)</t>
  </si>
  <si>
    <t>"mč.304"2,7*(0,6+1+2,11)-1,2*1,2</t>
  </si>
  <si>
    <t>383422120</t>
  </si>
  <si>
    <t>"mč.304"0,3*(3*1,2)</t>
  </si>
  <si>
    <t>"mč.303"0,3*4*(3*1,2)</t>
  </si>
  <si>
    <t>1548304575</t>
  </si>
  <si>
    <t>"okna"5*1,2*1,2+1,2*1,6</t>
  </si>
  <si>
    <t>1135979080</t>
  </si>
  <si>
    <t>"u výtahu úroveň podlahy +8,150 na +8,350 "35,1*0,065</t>
  </si>
  <si>
    <t>"u výtahu úroveň podlahy +7,940 na +8,350"7,8*0,07</t>
  </si>
  <si>
    <t>-642610494</t>
  </si>
  <si>
    <t>-1826714145</t>
  </si>
  <si>
    <t>236865888</t>
  </si>
  <si>
    <t xml:space="preserve">"u výtahu úroveň podlahy +8,150 na +8,350  Kari 100/100/4"35,1*0,002*1,2</t>
  </si>
  <si>
    <t>"u výtahu úroveň podlahy +7,940 na +8,350 "7,8*0,002*1,2</t>
  </si>
  <si>
    <t>-943929691</t>
  </si>
  <si>
    <t>"mč.303+604,205"6*1,2*0,25</t>
  </si>
  <si>
    <t>"mč.301"1,2*0,25</t>
  </si>
  <si>
    <t>807327588</t>
  </si>
  <si>
    <t>"u výtahu úroveň podlahy +8,150 na +8,350"35,1</t>
  </si>
  <si>
    <t>"u výtahu úroveň podlahy +7,940 na +8,350"7,8</t>
  </si>
  <si>
    <t>1327053284</t>
  </si>
  <si>
    <t>"mč.301"2,31+3,55+1,9+1,75+0,41</t>
  </si>
  <si>
    <t>"mč.302"2*4,275+1,55*2</t>
  </si>
  <si>
    <t>"mč.303"7,8+1,055+3,445+0,25+2+2,06+12,215+1+0,6</t>
  </si>
  <si>
    <t>"mč.304"0,6+1+2,11+2,99+1,03+1,7+0,43</t>
  </si>
  <si>
    <t>"mč.308"2,8*2+2*4,45</t>
  </si>
  <si>
    <t>-1561259286</t>
  </si>
  <si>
    <t>-568170703</t>
  </si>
  <si>
    <t>752971184</t>
  </si>
  <si>
    <t>9000.a</t>
  </si>
  <si>
    <t xml:space="preserve">Zřízení prostupů stěnou SDK do  0,18m2</t>
  </si>
  <si>
    <t>-505522031</t>
  </si>
  <si>
    <t>9000a.</t>
  </si>
  <si>
    <t>Zřízení prostupů stropem do 0,36m2</t>
  </si>
  <si>
    <t>-1652820949</t>
  </si>
  <si>
    <t>9000c</t>
  </si>
  <si>
    <t>Zřízení prostupů stěnou do 2m2</t>
  </si>
  <si>
    <t>567939097</t>
  </si>
  <si>
    <t>9000c1</t>
  </si>
  <si>
    <t>Zřízení prostupů stěnou do 1m2</t>
  </si>
  <si>
    <t>1844956275</t>
  </si>
  <si>
    <t>9000c1a</t>
  </si>
  <si>
    <t>Zřízení prostupů stropem SDK do 1m2</t>
  </si>
  <si>
    <t>-53286866</t>
  </si>
  <si>
    <t>1207475626</t>
  </si>
  <si>
    <t>D+M montážních ok do výtahové šachty</t>
  </si>
  <si>
    <t>185117405</t>
  </si>
  <si>
    <t>Zkrácení ocelových nosníků I120 skladba T1</t>
  </si>
  <si>
    <t>-2140073539</t>
  </si>
  <si>
    <t>-2078945279</t>
  </si>
  <si>
    <t>"příčky"39,739</t>
  </si>
  <si>
    <t>"omítky"179,704</t>
  </si>
  <si>
    <t>-319058133</t>
  </si>
  <si>
    <t>"služební pokoj"1</t>
  </si>
  <si>
    <t>"strojovna VZT1"1</t>
  </si>
  <si>
    <t>"strojovna VZ2"1</t>
  </si>
  <si>
    <t>-521799131</t>
  </si>
  <si>
    <t>747928295</t>
  </si>
  <si>
    <t>"spodní strana stropu 5% ze stávající plochy"327,6*0,05</t>
  </si>
  <si>
    <t>"ŽB podlahy 5% ze stávající plochy"182*0,05</t>
  </si>
  <si>
    <t>1655477852</t>
  </si>
  <si>
    <t>"statika 75 -3.np 1/4"75/4</t>
  </si>
  <si>
    <t>998018002</t>
  </si>
  <si>
    <t>Přesun hmot ruční pro budovy v do 12 m</t>
  </si>
  <si>
    <t>168152193</t>
  </si>
  <si>
    <t>1948565057</t>
  </si>
  <si>
    <t>"mč.304"4,93</t>
  </si>
  <si>
    <t>2138120520</t>
  </si>
  <si>
    <t>"sprcha"2,6*(0,9+1,03+1)</t>
  </si>
  <si>
    <t>998711202</t>
  </si>
  <si>
    <t>Přesun hmot procentní pro izolace proti vodě, vlhkosti a plynům v objektech v do 12 m</t>
  </si>
  <si>
    <t>-1765833149</t>
  </si>
  <si>
    <t>713121111</t>
  </si>
  <si>
    <t>Montáž izolace tepelné podlah volně kladenými rohožemi, pásy, dílci, deskami 1 vrstva</t>
  </si>
  <si>
    <t>1159368490</t>
  </si>
  <si>
    <t>"u výtahu úroveň podlahy +8,150 na +8,350 tl.120mm B2"35,1</t>
  </si>
  <si>
    <t>"u výtahu úroveň podlahy +7,940 na +8,350 tl. 100+120+120mm B3"7,8*3</t>
  </si>
  <si>
    <t>"skladba C na ŽB kci 2x100mm vč.průvlaku úroveň +12,420"179,2*2</t>
  </si>
  <si>
    <t>"skladba C odpočet části stropu nad 305 a malým sálem"-(16,4+(7,43+6,375)/2*8,515)</t>
  </si>
  <si>
    <t>"skladba C1 vč. rotundy a mč.305, srojovny VZT a prostoru u kopule TI tl.100+100mm"441*2</t>
  </si>
  <si>
    <t>28375915</t>
  </si>
  <si>
    <t>deska EPS 150 do plochých střech a podlah λ=0,035 tl 120mm</t>
  </si>
  <si>
    <t>-1885325275</t>
  </si>
  <si>
    <t>"u výtahu úroveň podlahy +8,150 na +8,350 tl.120mm"35,1</t>
  </si>
  <si>
    <t>"u výtahu úroveň podlahy +7,940 na +8,350 tl. 100+120+120mm"7,8*2</t>
  </si>
  <si>
    <t>50,7*1,02 'Přepočtené koeficientem množství</t>
  </si>
  <si>
    <t>-957866324</t>
  </si>
  <si>
    <t>"u výtahu úroveň podlahy +7,940 na +8,350 tl. 100+120+120mm"7,8</t>
  </si>
  <si>
    <t>7,8*1,02 'Přepočtené koeficientem množství</t>
  </si>
  <si>
    <t>ISV.5901644638381</t>
  </si>
  <si>
    <t>Isover UNIROL PLUS 100mm, λD = 0,036 (W·m-1·K-1), šířka pásu 1200, izolace ze skelných vláken vhodná mezi krokve.</t>
  </si>
  <si>
    <t>-1671396496</t>
  </si>
  <si>
    <t>"skladba C na ŽB kci 2x100mm"179,2*2</t>
  </si>
  <si>
    <t>1165,225*1,1 'Přepočtené koeficientem množství</t>
  </si>
  <si>
    <t>713131121</t>
  </si>
  <si>
    <t>Montáž izolace tepelné stěn přichycením dráty rohoží, pásů, dílců, desek</t>
  </si>
  <si>
    <t>-219296421</t>
  </si>
  <si>
    <t>"nadstřešní část obj. pro VZT"4*2,35*1,6</t>
  </si>
  <si>
    <t xml:space="preserve">"podstřešní část obj. pro VZT od skořepiny  střechu"4*2,35*5,6</t>
  </si>
  <si>
    <t>ISV.8592248000819</t>
  </si>
  <si>
    <t>Isover UNI 100mm, λD = 0,035 (W·m-1·K-1),1200x600x100mm, univerzální izolace z čedičových vláken, vhodná zejména mezi a pod krokve.</t>
  </si>
  <si>
    <t>-60047251</t>
  </si>
  <si>
    <t>67,68*1,05 'Přepočtené koeficientem množství</t>
  </si>
  <si>
    <t>713131141</t>
  </si>
  <si>
    <t>Montáž izolace tepelné stěn a základů lepením celoplošně rohoží, pásů, dílců, desek</t>
  </si>
  <si>
    <t>-712656345</t>
  </si>
  <si>
    <t>"skladba C1 stěnaTI tl.100+100mm"24*2</t>
  </si>
  <si>
    <t>"skladba C1 svislé odskoky TI tl.100+100mm"2*(10,4*1+15*0,4)</t>
  </si>
  <si>
    <t>-823944997</t>
  </si>
  <si>
    <t>80,8*1,05 'Přepočtené koeficientem množství</t>
  </si>
  <si>
    <t>998713102</t>
  </si>
  <si>
    <t>Přesun hmot tonážní pro izolace tepelné v objektech v do 12 m</t>
  </si>
  <si>
    <t>1734720791</t>
  </si>
  <si>
    <t>847438439</t>
  </si>
  <si>
    <t>0,804+0,196+0,346+1,271+3,281</t>
  </si>
  <si>
    <t>762123210</t>
  </si>
  <si>
    <t>Montáž tesařských stěn vázaných s ocelovými spojkami z hraněného řeziva průřezové plochy do 100 cm2</t>
  </si>
  <si>
    <t>-8159160</t>
  </si>
  <si>
    <t xml:space="preserve">"krokve 80/100"14 </t>
  </si>
  <si>
    <t>60512125</t>
  </si>
  <si>
    <t>hranol stavební řezivo průřezu do 120cm2 do dl 6m</t>
  </si>
  <si>
    <t>1202336737</t>
  </si>
  <si>
    <t>"krokve 80/100"14 *0,1*0,14</t>
  </si>
  <si>
    <t>762123230</t>
  </si>
  <si>
    <t>Montáž tesařských stěn vázaných s ocelovými spojkami z hraněného řeziva průřezové plochy do 224 cm2</t>
  </si>
  <si>
    <t>-620946347</t>
  </si>
  <si>
    <t>"nadstřešní část obj. pro VZT"41</t>
  </si>
  <si>
    <t>60512135</t>
  </si>
  <si>
    <t>hranol stavební řezivo průřezu do 288cm2 do dl 6m</t>
  </si>
  <si>
    <t>1222930932</t>
  </si>
  <si>
    <t>"140/140"0,14*0,14*41</t>
  </si>
  <si>
    <t>762195000</t>
  </si>
  <si>
    <t>Spojovací prostředky pro montáž stěn, příček, bednění stěn</t>
  </si>
  <si>
    <t>-1905407939</t>
  </si>
  <si>
    <t>762430019.CDC</t>
  </si>
  <si>
    <t>Obložení stěn z cementotřískových desek CETRIS tl 24 mm na sraz šroubovaných</t>
  </si>
  <si>
    <t>769827171</t>
  </si>
  <si>
    <t>"na obj pro VZT"4*2,35*1,6-4*1,5*0,9</t>
  </si>
  <si>
    <t>665187531</t>
  </si>
  <si>
    <t>"lávka"28</t>
  </si>
  <si>
    <t>"provizorní pracovní lávka 2 desky na vazník"18*5</t>
  </si>
  <si>
    <t>762511217/R</t>
  </si>
  <si>
    <t xml:space="preserve">Příplatek za demontáž a zpěnou montáž provizorní pracovní lávky </t>
  </si>
  <si>
    <t>942731180</t>
  </si>
  <si>
    <t>762521104</t>
  </si>
  <si>
    <t>Položení podlahy z hrubých prken na sraz</t>
  </si>
  <si>
    <t>-234321488</t>
  </si>
  <si>
    <t>60511150</t>
  </si>
  <si>
    <t>řezivo stavební prkna omítaná netříděná tl 25mm dl 4m</t>
  </si>
  <si>
    <t>-1139644746</t>
  </si>
  <si>
    <t>125*0,025</t>
  </si>
  <si>
    <t>3,125*1,05 'Přepočtené koeficientem množství</t>
  </si>
  <si>
    <t>-1380322396</t>
  </si>
  <si>
    <t>"prkna záklop"125</t>
  </si>
  <si>
    <t xml:space="preserve">"osb"28 </t>
  </si>
  <si>
    <t>-178187588</t>
  </si>
  <si>
    <t>"skladba T1 120/120"12*2</t>
  </si>
  <si>
    <t>"Lávka 100/100"121</t>
  </si>
  <si>
    <t>1907050886</t>
  </si>
  <si>
    <t>"skladba T1 120/120"12*2*0,12*0,12</t>
  </si>
  <si>
    <t>1668489723</t>
  </si>
  <si>
    <t>121*0,1*0,1</t>
  </si>
  <si>
    <t>1,21*1,05 'Přepočtené koeficientem množství</t>
  </si>
  <si>
    <t>1390264130</t>
  </si>
  <si>
    <t>0,346+1,271</t>
  </si>
  <si>
    <t>762810117.CDC</t>
  </si>
  <si>
    <t>Záklop stropů z cementotřískových desek CETRIS tl 24 mm na sraz šroubovaných na trámy</t>
  </si>
  <si>
    <t>312903029</t>
  </si>
  <si>
    <t>"zastropení obj pro VZT"2,4*2,4</t>
  </si>
  <si>
    <t>998762102</t>
  </si>
  <si>
    <t>Přesun hmot tonážní pro kce tesařské v objektech v do 12 m</t>
  </si>
  <si>
    <t>690376281</t>
  </si>
  <si>
    <t>998762181</t>
  </si>
  <si>
    <t>Příplatek k přesunu hmot tonážní 762 prováděný bez použití mechanizace</t>
  </si>
  <si>
    <t>-843633566</t>
  </si>
  <si>
    <t>763111417.KNF</t>
  </si>
  <si>
    <t xml:space="preserve">SDK příčka W 112 tl 150 mm profil CW+UW 100 desky 2xWHITE (A) 12,5 TI TOPSIL 40+40 mm   EI 60 Rw 56 dB</t>
  </si>
  <si>
    <t>-435421144</t>
  </si>
  <si>
    <t>"mč.306,307"4,5*(6,62+6,6+1,17)-(1*2,15+1,3*2,15+1,3*2,15)</t>
  </si>
  <si>
    <t>763121623</t>
  </si>
  <si>
    <t>Montáž desek tl 2x12,5 mm na nosnou kci SDK stěna předsazená</t>
  </si>
  <si>
    <t>-104918515</t>
  </si>
  <si>
    <t>"opláštění podstřešní části obj pro VZT vnější strana"4*2,35*5,6</t>
  </si>
  <si>
    <t>"opláštění podstřešní části obj pro VZT vnitřní strana"4*2,35*6,1</t>
  </si>
  <si>
    <t>KNF.00167722</t>
  </si>
  <si>
    <t>Protipožární sádrokartonová deska KNAUF RED PIANO 12,5 HRAK</t>
  </si>
  <si>
    <t>-1052134237</t>
  </si>
  <si>
    <t>"2x12,5 -opláštění podstřešní části obj pro VZT vnější strana"2*(4*2,35*5,6)</t>
  </si>
  <si>
    <t>"2x12,5 -opláštění podstřešní části obj pro VZT vnitřní strana"2*(4*2,35*6,1)</t>
  </si>
  <si>
    <t>1830515827</t>
  </si>
  <si>
    <t>57,015+102,61+44,223</t>
  </si>
  <si>
    <t>-442387255</t>
  </si>
  <si>
    <t>"nad malým sálem"4,6*(6,375+5,5+0,2)+1,7*(4,705+1,94+0,2+1,375+8,515+0,2+7,43+0,2+1,635+1,235+0,25)</t>
  </si>
  <si>
    <t>763112318/R.KNF</t>
  </si>
  <si>
    <t>SDK příčka mezibytová W 115 tl 255 mm zdvojený profil CW+UW 100 desky 2xWHITE DIAMANT (A) 12,5 TI TOPSIL 100+100 mm 15 kg/m3 EI 60 Rw 65 dB</t>
  </si>
  <si>
    <t>-1663191014</t>
  </si>
  <si>
    <t>"mč.307"4,5*(6,08+1,2+1,05+1,975)-1*2,15</t>
  </si>
  <si>
    <t>763131415.KNF</t>
  </si>
  <si>
    <t>SDK podhled D 112 desky 1xWHITE (A) 15 TI 100 mm 30 kg/m3 dvouvrstvá spodní kce profil CD+UD</t>
  </si>
  <si>
    <t>-1057713425</t>
  </si>
  <si>
    <t>"skladba C"176,9</t>
  </si>
  <si>
    <t>"odpočet mč.304"-4,93</t>
  </si>
  <si>
    <t>763131432</t>
  </si>
  <si>
    <t>SDK podhled deska 1xDF 15 bez izolace dvouvrstvá spodní kce profil CD+UD REI 90</t>
  </si>
  <si>
    <t>-1763293418</t>
  </si>
  <si>
    <t>"skladba C2"73,7</t>
  </si>
  <si>
    <t>763131452.KNF</t>
  </si>
  <si>
    <t>SDK podhled D 112 deska 1xGREEN (H2) 12,5 TI 100 mm 30 kg/m3 dvouvrstvá spodní kce profil CD+UD</t>
  </si>
  <si>
    <t>-1724695992</t>
  </si>
  <si>
    <t>-2027281405</t>
  </si>
  <si>
    <t>1113320746</t>
  </si>
  <si>
    <t>"skladba C2 šikmina podkroví TI tl. 2x100mm"2,9*8,5</t>
  </si>
  <si>
    <t>JTA.JFN140SP</t>
  </si>
  <si>
    <t>folie nehořlavá parotěsná JUTAFOL N Speciál 140g/m2</t>
  </si>
  <si>
    <t>1473147743</t>
  </si>
  <si>
    <t>275,25*1,1 'Přepočtené koeficientem množství</t>
  </si>
  <si>
    <t>-1390173677</t>
  </si>
  <si>
    <t>"skladba C2 TI tl. 2x100mm"73,7*2</t>
  </si>
  <si>
    <t>-2119904098</t>
  </si>
  <si>
    <t>147,4*1,02 'Přepočtené koeficientem množství</t>
  </si>
  <si>
    <t>763161723</t>
  </si>
  <si>
    <t>SDK podkroví deska 1xDF 15 TI 200 mm 40 kg/m3 REI 45 dvouvrstvá spodní kce profil CD+UD na krokvových závěsech</t>
  </si>
  <si>
    <t>-290935086</t>
  </si>
  <si>
    <t xml:space="preserve">"skladba C2 TI tl. 2x100mm"73,7 </t>
  </si>
  <si>
    <t>763172315/R</t>
  </si>
  <si>
    <t>Montáž revizních dvířek SDK kcí vel. 1200x600 mm</t>
  </si>
  <si>
    <t>191849436</t>
  </si>
  <si>
    <t>"prostor nad promítárnou"1</t>
  </si>
  <si>
    <t>590307149</t>
  </si>
  <si>
    <t>dvířka revizní s automatickým zámkem 1200x600mm</t>
  </si>
  <si>
    <t>345798666</t>
  </si>
  <si>
    <t>763251111</t>
  </si>
  <si>
    <t>Sádrovláknitá podlaha tl 20 mm z desek tl 2x10 mm bez podsypu</t>
  </si>
  <si>
    <t>-1826976721</t>
  </si>
  <si>
    <t>"skladba T1+čílka"34+12*0,5</t>
  </si>
  <si>
    <t>998763302</t>
  </si>
  <si>
    <t>Přesun hmot tonážní pro sádrokartonové konstrukce v objektech v do 12 m</t>
  </si>
  <si>
    <t>142847041</t>
  </si>
  <si>
    <t>765</t>
  </si>
  <si>
    <t>Krytina skládaná</t>
  </si>
  <si>
    <t>765191001</t>
  </si>
  <si>
    <t>Montáž pojistné hydroizolační nebo parotěsné fólie kladené ve sklonu do 20° lepením na bednění nebo izolaci</t>
  </si>
  <si>
    <t>363151446</t>
  </si>
  <si>
    <t>"skladba C na ŽB kci 2x100mm vč.průvlaku úroveň +12,420"179,2</t>
  </si>
  <si>
    <t>JTA.JD135P</t>
  </si>
  <si>
    <t>JUTADACH 135 2 A.P. (75m2/bal.)</t>
  </si>
  <si>
    <t>25057327</t>
  </si>
  <si>
    <t>277,55*1,1 'Přepočtené koeficientem množství</t>
  </si>
  <si>
    <t>998765102</t>
  </si>
  <si>
    <t>Přesun hmot tonážní pro krytiny skládané v objektech v do 12 m</t>
  </si>
  <si>
    <t>-1871012086</t>
  </si>
  <si>
    <t>-1993071869</t>
  </si>
  <si>
    <t>"schodiště mč.301"12,6</t>
  </si>
  <si>
    <t>1717528166</t>
  </si>
  <si>
    <t>-847358544</t>
  </si>
  <si>
    <t>"ozn.31 1200/1200mm"5*(1,2*2+1,2*2)</t>
  </si>
  <si>
    <t>"ozn.32 1200/1600mm"5*(1,2*2+1,6*2)</t>
  </si>
  <si>
    <t>61110013</t>
  </si>
  <si>
    <t>okno dřevěné typu Euro pro památkově chráněný objekt dle specifikace ozn.31 pevné zasklení 1200x1200mm</t>
  </si>
  <si>
    <t>-33239332</t>
  </si>
  <si>
    <t>61110014</t>
  </si>
  <si>
    <t>okno dřevěné typu Euro pro památkově chráněný objekt dle specifikace ozn.32 1200x1600mm</t>
  </si>
  <si>
    <t>-1118145531</t>
  </si>
  <si>
    <t>-1452039481</t>
  </si>
  <si>
    <t>-1174923305</t>
  </si>
  <si>
    <t>"mč.305"1</t>
  </si>
  <si>
    <t>"mč.303+304"5</t>
  </si>
  <si>
    <t>60794101</t>
  </si>
  <si>
    <t>deska parapetní laminovaná bílá bez nosu vnitřní 200x1000mm</t>
  </si>
  <si>
    <t>-1036599090</t>
  </si>
  <si>
    <t>1486910518</t>
  </si>
  <si>
    <t>1,200*5</t>
  </si>
  <si>
    <t>89745821</t>
  </si>
  <si>
    <t xml:space="preserve">D+M vnitřních dveří EI 30 DP3 dle specifikace ozn.301 včetně obložkové zárubně  800x2100 mm</t>
  </si>
  <si>
    <t>266663915</t>
  </si>
  <si>
    <t xml:space="preserve">D+M vnitřních dveří dle specifikace ozn.302 včetně obložkové zárubně   800x2100 mm</t>
  </si>
  <si>
    <t>2065543644</t>
  </si>
  <si>
    <t xml:space="preserve">D+M vnitřních dveří dle specifikace ozn.303 včetně obložkové zárubně   700x2100 mm</t>
  </si>
  <si>
    <t>1475911952</t>
  </si>
  <si>
    <t xml:space="preserve">D+M vnitřních dveří EI 15 DP3 dle specifikace ozn.304 včetně obložkové zárubně  1600x2100 mm</t>
  </si>
  <si>
    <t>1686580198</t>
  </si>
  <si>
    <t>D+M vnitřních dveří EW 15 DP3 dle specifikace ozn.305,308 včetně obložkové zárubně a samozavírače 900x2100 mm</t>
  </si>
  <si>
    <t>1723082838</t>
  </si>
  <si>
    <t>D+M vnitřních dveří EW 15 DP3 dle specifikace ozn.306,307,309 včetně obložkové zárubně a samozavírače 1200x2100 mm</t>
  </si>
  <si>
    <t>-215060082</t>
  </si>
  <si>
    <t>1935063680</t>
  </si>
  <si>
    <t>998766202</t>
  </si>
  <si>
    <t>Přesun hmot procentní pro konstrukce truhlářské v objektech v do 12 m</t>
  </si>
  <si>
    <t>-78636250</t>
  </si>
  <si>
    <t>-1239875444</t>
  </si>
  <si>
    <t>"mč.304"0,7+0,43+0,6+1+2,11-0,7</t>
  </si>
  <si>
    <t>"u výtahu úroveň podlahy +8,150 na +8,350 "36,2</t>
  </si>
  <si>
    <t>"u výtahu úroveň podlahy +7,940 na +8,350 "7</t>
  </si>
  <si>
    <t>2120615260</t>
  </si>
  <si>
    <t>771574115</t>
  </si>
  <si>
    <t>Montáž podlah keramických hladkých lepených flexibilním lepidlem do 25 ks/m2</t>
  </si>
  <si>
    <t>327806392</t>
  </si>
  <si>
    <t>1754199377</t>
  </si>
  <si>
    <t>1446714328</t>
  </si>
  <si>
    <t>"u výtahu úroveň podlahy +8,150 na +8,350 "35,1</t>
  </si>
  <si>
    <t>"u výtahu úroveň podlahy +7,940 na +8,350 "7,8</t>
  </si>
  <si>
    <t>1380840477</t>
  </si>
  <si>
    <t>-740509421</t>
  </si>
  <si>
    <t>1482889367</t>
  </si>
  <si>
    <t>-1208946884</t>
  </si>
  <si>
    <t>21490459</t>
  </si>
  <si>
    <t>1497494606</t>
  </si>
  <si>
    <t>"mč.301"20,69</t>
  </si>
  <si>
    <t>"mč.302+303"6,48+32,62</t>
  </si>
  <si>
    <t>-1233862081</t>
  </si>
  <si>
    <t>371855141</t>
  </si>
  <si>
    <t>BSE.852</t>
  </si>
  <si>
    <t xml:space="preserve">Forbo, Sarlon Degrade Jungle,19db, PVC vinyl heterogenní akustický, 433908 role š. 2m </t>
  </si>
  <si>
    <t>1733616927</t>
  </si>
  <si>
    <t xml:space="preserve">vinyl Expona Comercial  INDIA INK SLATE  5056</t>
  </si>
  <si>
    <t>-952218409</t>
  </si>
  <si>
    <t>1647454189</t>
  </si>
  <si>
    <t>"mč.301 schodiště"20*0,3*1,75</t>
  </si>
  <si>
    <t>1842843533</t>
  </si>
  <si>
    <t>"mč.301 schodiště"21*0,152*1,75</t>
  </si>
  <si>
    <t>-1338317770</t>
  </si>
  <si>
    <t>"mč.301"2,31+3,55+1,9+1,75+0,41-(0,8+1,6)+2*21*(0,152+0,3)</t>
  </si>
  <si>
    <t>"mč.302"2*4,275+1,55*2-0,8</t>
  </si>
  <si>
    <t>"mč.303"7,8+1,055+3,445+0,2+2+2,06+12,215+1+0,6-(0,8+0,7)</t>
  </si>
  <si>
    <t>-466713945</t>
  </si>
  <si>
    <t>-145839361</t>
  </si>
  <si>
    <t>39,725*1,083 'Přepočtené koeficientem množství</t>
  </si>
  <si>
    <t>2144075708</t>
  </si>
  <si>
    <t>-1628086267</t>
  </si>
  <si>
    <t>"mč.304"2,6*(2,99+1,03+0,9)</t>
  </si>
  <si>
    <t>656903164</t>
  </si>
  <si>
    <t>-1470509124</t>
  </si>
  <si>
    <t>1509536466</t>
  </si>
  <si>
    <t>2019282765</t>
  </si>
  <si>
    <t>-1440231434</t>
  </si>
  <si>
    <t>"mč.301 chodba na ŽB stěnu"2,7*1,9</t>
  </si>
  <si>
    <t>"mč.303"2,7*(4,55+1,5+1+0,6)-(0,7*2,1+0,8*2,1)</t>
  </si>
  <si>
    <t>"mč.302"2,7*(4,275+2*1,5)-2*0,8*2,1</t>
  </si>
  <si>
    <t>"mč.304"2,7*(0,6+1+2,11)+1,2*(0,43+0,7)-0,7*2,1</t>
  </si>
  <si>
    <t>"mč.308"2,7*(0,35+2,8+2*3,35)-(1,6*2,1+1,2*2,1)</t>
  </si>
  <si>
    <t>-715070726</t>
  </si>
  <si>
    <t>"mč.305 stávající stěny"2,7*(1,2+4,545+1,5+0,38+1,85)</t>
  </si>
  <si>
    <t>1409348295</t>
  </si>
  <si>
    <t>"mč.302"2,7*(2*4,275+2*1,5)-2*0,8*2,1</t>
  </si>
  <si>
    <t>"mč.304"2,7*(0,6+1+2,11+0,43+0,7)-0,7*2,1</t>
  </si>
  <si>
    <t>"SDK příčky oboustranně"2*203,848</t>
  </si>
  <si>
    <t>1667261298</t>
  </si>
  <si>
    <t>"mč.303 pod imitaci betonu"2,7*(3,445+2+2,06+12,215)-(4*1,2*1,2)+0,3*4*(3*1,2)</t>
  </si>
  <si>
    <t>břízolit</t>
  </si>
  <si>
    <t>1073,985</t>
  </si>
  <si>
    <t>teraco</t>
  </si>
  <si>
    <t>umělý kámen teraco stěny</t>
  </si>
  <si>
    <t>401,639</t>
  </si>
  <si>
    <t>643-08 - vnější stavební práce a střecha</t>
  </si>
  <si>
    <t>273351121/R</t>
  </si>
  <si>
    <t>Zřízení bednění základových desek s vložení nerez plechu tl.8mm</t>
  </si>
  <si>
    <t>1455580478</t>
  </si>
  <si>
    <t>2*0,2*(12,465+2,1+12,765+2,2)</t>
  </si>
  <si>
    <t>334607548</t>
  </si>
  <si>
    <t>564760111</t>
  </si>
  <si>
    <t>Podklad z kameniva hrubého drceného vel. 0-32 mm tl 200 mm</t>
  </si>
  <si>
    <t>-884032188</t>
  </si>
  <si>
    <t>"vstup"12,645*2,1</t>
  </si>
  <si>
    <t>"rampa"1,65*2,5</t>
  </si>
  <si>
    <t>"schůdek"0,3*12,65</t>
  </si>
  <si>
    <t>567120107</t>
  </si>
  <si>
    <t>Podklad ze směsi stmelené cementem SC C 1,5/2,0 (SC II) tl 60 mm</t>
  </si>
  <si>
    <t>-1007058024</t>
  </si>
  <si>
    <t>591411111</t>
  </si>
  <si>
    <t>Kladení dlažby z mozaiky jednobarevné komunikací pro pěší lože z kameniva</t>
  </si>
  <si>
    <t>-1359031118</t>
  </si>
  <si>
    <t>58381004</t>
  </si>
  <si>
    <t>kostka dlažební mozaika žula 4/6 tř 1</t>
  </si>
  <si>
    <t>1957970497</t>
  </si>
  <si>
    <t>34,3137254901961*1,02 'Přepočtené koeficientem množství</t>
  </si>
  <si>
    <t>622131101/RR</t>
  </si>
  <si>
    <t xml:space="preserve">Zpevnění podkladu vnějších stěn  celoplošně ručně např. KEIM Fixativ</t>
  </si>
  <si>
    <t>2124271577</t>
  </si>
  <si>
    <t>622331121/R</t>
  </si>
  <si>
    <t>Adhezní můstek a základní profilační omítka dle PD - nosná vrstva pro finální teraco např. KEIM Porosan Trass Zementputz</t>
  </si>
  <si>
    <t>-784020619</t>
  </si>
  <si>
    <t>622331121/R1</t>
  </si>
  <si>
    <t>Základní jádrová omítka dle PD - nosná vrstva pro finální břízolit např.KEIM Grundputz – HKP (hydraulic-kalk-putz)</t>
  </si>
  <si>
    <t>782613847</t>
  </si>
  <si>
    <t>"přípočet ostění"15*0,15*(2*1,8+1,2)</t>
  </si>
  <si>
    <t>"odpočet oken"-(1,2*1,6+3*2,2*1)</t>
  </si>
  <si>
    <t>"přípočet ostění"0,15*(1,6*2+1,2+3*(2,2*2+1))</t>
  </si>
  <si>
    <t>622332111/R</t>
  </si>
  <si>
    <t xml:space="preserve">Škrábaná omítka (břízolitová) vnějších stěn nanášená ručně na omítnutý podklad dle specifikace PD např.KEIM KRATZPUTZ </t>
  </si>
  <si>
    <t>1749511765</t>
  </si>
  <si>
    <t>622332111/R1</t>
  </si>
  <si>
    <t>Finální vrstva umělý kámen teraco vnějších stěn nanášená ručně na omítnutý podklad dle specifikace PD včetně konečného pemrlování</t>
  </si>
  <si>
    <t>-934984091</t>
  </si>
  <si>
    <t>622332111/R2</t>
  </si>
  <si>
    <t>Zhotovení nové profilace fasády velké šablony</t>
  </si>
  <si>
    <t>212372289</t>
  </si>
  <si>
    <t>622332111/R2.</t>
  </si>
  <si>
    <t>Zhotovení nové profilace fasády malé šablony</t>
  </si>
  <si>
    <t>1022894978</t>
  </si>
  <si>
    <t>622332111/R2a</t>
  </si>
  <si>
    <t>Příplatek za navýšení spotřeby materiálu pro zhotovení nové profilace fasády velké šablony</t>
  </si>
  <si>
    <t>1955443126</t>
  </si>
  <si>
    <t>20*(1,2*4,25)</t>
  </si>
  <si>
    <t>622332111/R2b</t>
  </si>
  <si>
    <t>Příplatek za navýšení spotřeby materiálu pro zhotovení nové profilace fasády malé šablony</t>
  </si>
  <si>
    <t>79610053</t>
  </si>
  <si>
    <t>15*(1,2*2,1)</t>
  </si>
  <si>
    <t>622332111/R3</t>
  </si>
  <si>
    <t>Dodatečná barevná korekce a sjednocení povrchů stěn teraca dle specifikace PD např. KEIM Restauro Lasur / KEIM Restauro Fixativ</t>
  </si>
  <si>
    <t>-425695396</t>
  </si>
  <si>
    <t>622332111/R4</t>
  </si>
  <si>
    <t>Dodatečná zvýšení odolnosti stěn teraca dle specifikace PD např. KEIM Lotexan</t>
  </si>
  <si>
    <t>990889976</t>
  </si>
  <si>
    <t>629995101</t>
  </si>
  <si>
    <t>Očištění vnějších ploch tlakovou vodou</t>
  </si>
  <si>
    <t>96941322</t>
  </si>
  <si>
    <t xml:space="preserve">Zřízení otvoru včetně  začištění a osazení klíčového trezoru</t>
  </si>
  <si>
    <t>370850336</t>
  </si>
  <si>
    <t>21564123</t>
  </si>
  <si>
    <t>klíčový trezor</t>
  </si>
  <si>
    <t>-121237819</t>
  </si>
  <si>
    <t>Úpravy dopravního značení</t>
  </si>
  <si>
    <t>1292488875</t>
  </si>
  <si>
    <t>685166626</t>
  </si>
  <si>
    <t>"obvod bez zadní stěny"110,4*15</t>
  </si>
  <si>
    <t>1104580206</t>
  </si>
  <si>
    <t>"střecha + fasáda"1932,5*30*5</t>
  </si>
  <si>
    <t>-1015131755</t>
  </si>
  <si>
    <t>944121111/R</t>
  </si>
  <si>
    <t xml:space="preserve">Montáž ochranného zábradlí dílcového na vnějších stranách objektů odkloněného od svislice </t>
  </si>
  <si>
    <t>-1969540791</t>
  </si>
  <si>
    <t>944121211</t>
  </si>
  <si>
    <t>Příplatek k ochrannému zábradlí dílcovému na vnějších stranách objektů za první a ZKD den použití</t>
  </si>
  <si>
    <t>-364841945</t>
  </si>
  <si>
    <t>"6 měsíců"110,5*6*30</t>
  </si>
  <si>
    <t>944121811</t>
  </si>
  <si>
    <t xml:space="preserve">Demontáž ochranného zábradlí dílcového na vnějších stranách objektů  </t>
  </si>
  <si>
    <t>-1488715411</t>
  </si>
  <si>
    <t>944511111</t>
  </si>
  <si>
    <t>Montáž ochranné sítě z textilie z umělých vláken</t>
  </si>
  <si>
    <t>-1088214196</t>
  </si>
  <si>
    <t>944511211</t>
  </si>
  <si>
    <t>Příplatek k ochranné síti za první a ZKD den použití</t>
  </si>
  <si>
    <t>1607942798</t>
  </si>
  <si>
    <t>"6 měsíců"1932*6*30</t>
  </si>
  <si>
    <t>944511811</t>
  </si>
  <si>
    <t>Demontáž ochranné sítě z textilie z umělých vláken</t>
  </si>
  <si>
    <t>-1795421134</t>
  </si>
  <si>
    <t>985311211</t>
  </si>
  <si>
    <t>Reprofilace líce kleneb a podhledů cementovými sanačními maltami tl 10 mm dle popisu TZ</t>
  </si>
  <si>
    <t>1905967051</t>
  </si>
  <si>
    <t>"vysunutá římsa nad vstupy vč spodních žeber"9,2*(2,5+0,15)+4*2,5</t>
  </si>
  <si>
    <t>"předpoklad 15%"246,295*0,15</t>
  </si>
  <si>
    <t>998017002</t>
  </si>
  <si>
    <t>Přesun hmot s omezením mechanizace pro budovy v do 12 m</t>
  </si>
  <si>
    <t>-2040172470</t>
  </si>
  <si>
    <t>712363031/R</t>
  </si>
  <si>
    <t xml:space="preserve">Provedení povlakové krytiny střech  fólií PO kompletní montáž vč kotvení</t>
  </si>
  <si>
    <t>672570181</t>
  </si>
  <si>
    <t>"vodorovná plocha"489,5</t>
  </si>
  <si>
    <t>"vikýř"17</t>
  </si>
  <si>
    <t>"svislé plochy"19</t>
  </si>
  <si>
    <t>"vytažení na podstavec VZT"21,2</t>
  </si>
  <si>
    <t>28329022</t>
  </si>
  <si>
    <t>fólie hydroizolační střešní TPO (FPO), mechanicky kotvená tl 1,8mm</t>
  </si>
  <si>
    <t>28211381</t>
  </si>
  <si>
    <t>525,5*1,15 'Přepočtené koeficientem množství</t>
  </si>
  <si>
    <t>28322014</t>
  </si>
  <si>
    <t>fólie hydroizolační střešní mPVC mechanicky kotvená tl 1,2mm šedá</t>
  </si>
  <si>
    <t>1330322176</t>
  </si>
  <si>
    <t>"ochranná vytažení na podstavec VZT"21,2</t>
  </si>
  <si>
    <t>712363313/R04c</t>
  </si>
  <si>
    <t>Svařovací šňůra SF T Welding Cord</t>
  </si>
  <si>
    <t>-510061189</t>
  </si>
  <si>
    <t>712363352</t>
  </si>
  <si>
    <t>Povlakové krytiny střech do 10° z tvarovaných poplastovaných lišt pro folie FPO délky 2 m koutová lišta vnitřní rš 100 mm K05</t>
  </si>
  <si>
    <t>1165809962</t>
  </si>
  <si>
    <t>712363355</t>
  </si>
  <si>
    <t>Povlakové krytiny střech do 10° z tvarovaných poplastovaných lišt délky 2 m okapnice široká rš 150 mm K01</t>
  </si>
  <si>
    <t>1182753878</t>
  </si>
  <si>
    <t>712363358/R</t>
  </si>
  <si>
    <t>Povlakové krytiny střech do 10° z tvarovaných poplastovaných lišt pro folie FPO délky 2 m krycí lišta rš 250 mm K03</t>
  </si>
  <si>
    <t>433810396</t>
  </si>
  <si>
    <t>712363358/R1</t>
  </si>
  <si>
    <t xml:space="preserve">Povlakové krytiny střech do 10°  liniové obvodové kotvení pro folie FPO  K04</t>
  </si>
  <si>
    <t>-1435503225</t>
  </si>
  <si>
    <t>712363358/R2</t>
  </si>
  <si>
    <t xml:space="preserve">Povlakové krytiny střech do 10°  lišta "Z" rš 250 kotvení pro folie FPO  K13</t>
  </si>
  <si>
    <t>-1255136133</t>
  </si>
  <si>
    <t>712363359/R</t>
  </si>
  <si>
    <t xml:space="preserve">Povlakové krytiny střech do 10° z tvarovaných poplastovaných lišt  pro folii FPO délky 2 m závětrná lišta rš 330 mm</t>
  </si>
  <si>
    <t>667907754</t>
  </si>
  <si>
    <t>712363363</t>
  </si>
  <si>
    <t xml:space="preserve">Povlakové krytiny střech do 10° z tvarovaných poplastovaných lišt pro folie FPO délky 2 m krycí lišta  rš 130 mm K06</t>
  </si>
  <si>
    <t>-1576197159</t>
  </si>
  <si>
    <t>712365878</t>
  </si>
  <si>
    <t>Opracování detailů u prostupů vč dodávky folie</t>
  </si>
  <si>
    <t>911119135</t>
  </si>
  <si>
    <t>7123897</t>
  </si>
  <si>
    <t>Kompletní doplnění střešního pláště dle PD po odbourání komína</t>
  </si>
  <si>
    <t>-397999787</t>
  </si>
  <si>
    <t>7123898</t>
  </si>
  <si>
    <t>Kompletní doplnění střešního pláště dle PD po odbourání šachty na štítové stěně k VaKu vč opravy atiky</t>
  </si>
  <si>
    <t>2095048580</t>
  </si>
  <si>
    <t>712391171</t>
  </si>
  <si>
    <t>Provedení povlakové krytiny střech do 10° podkladní textilní vrstvy</t>
  </si>
  <si>
    <t>-63313207</t>
  </si>
  <si>
    <t>69311317</t>
  </si>
  <si>
    <t>textilie netkaná HPPE 300g/m2</t>
  </si>
  <si>
    <t>-1663242247</t>
  </si>
  <si>
    <t>546,7*1,15 'Přepočtené koeficientem množství</t>
  </si>
  <si>
    <t>998712102</t>
  </si>
  <si>
    <t>Přesun hmot tonážní tonážní pro krytiny povlakové v objektech v do 12 m</t>
  </si>
  <si>
    <t>429163436</t>
  </si>
  <si>
    <t>762083122</t>
  </si>
  <si>
    <t>Impregnace řeziva proti dřevokaznému hmyzu, houbám a plísním máčením třída ohrožení 3 a 4</t>
  </si>
  <si>
    <t>327607780</t>
  </si>
  <si>
    <t>0,31+1,25+1,374+0,454+0,278+0,561</t>
  </si>
  <si>
    <t>"oprava krovu"5,48</t>
  </si>
  <si>
    <t>762083122/R</t>
  </si>
  <si>
    <t>Chemické očištění vnitřní části střechy (krov, bednění...)</t>
  </si>
  <si>
    <t>-687415668</t>
  </si>
  <si>
    <t>762322912</t>
  </si>
  <si>
    <t>Zavětrování a ztužení vazníků hranoly průřezové plochy přes 100 cm2</t>
  </si>
  <si>
    <t>955678042</t>
  </si>
  <si>
    <t>"oprava krovu výkres D.1.2b.09"98+89+197+10,6+10</t>
  </si>
  <si>
    <t>"zesílení vaznic oboustranně profilem 100/160 pro VZT"58</t>
  </si>
  <si>
    <t>"zesílení vaznic oboustranně profilem 100/120 pro VZT"43</t>
  </si>
  <si>
    <t>"zesílení vaznic oboustranně profilem 100/120 pro VZT"30</t>
  </si>
  <si>
    <t>21645621</t>
  </si>
  <si>
    <t>svorník M16 dl.400mm</t>
  </si>
  <si>
    <t>1197767188</t>
  </si>
  <si>
    <t>21645621a</t>
  </si>
  <si>
    <t>svorník M16 dl.1000mm</t>
  </si>
  <si>
    <t>1384429564</t>
  </si>
  <si>
    <t>"podpůrná kce pod obj VZT výkres D.1.1b.39"30+18</t>
  </si>
  <si>
    <t>21645622</t>
  </si>
  <si>
    <t>vrut M12 dl.200mm</t>
  </si>
  <si>
    <t>-901895180</t>
  </si>
  <si>
    <t>21645623</t>
  </si>
  <si>
    <t xml:space="preserve">matice se zajištěním M24  </t>
  </si>
  <si>
    <t>-1606723028</t>
  </si>
  <si>
    <t>21645624</t>
  </si>
  <si>
    <t>ocelový Pz úhelník pro velká zatížení 90/10/105</t>
  </si>
  <si>
    <t>-1447187246</t>
  </si>
  <si>
    <t>21645625</t>
  </si>
  <si>
    <t>spojovací ocel pro opravu krovu včetně antikorozní úpravy</t>
  </si>
  <si>
    <t>-956519306</t>
  </si>
  <si>
    <t>762341210</t>
  </si>
  <si>
    <t>Montáž bednění střech rovných a šikmých sklonu do 60° z hrubých prken na sraz</t>
  </si>
  <si>
    <t>385303206</t>
  </si>
  <si>
    <t>"úprava okraje střechy horní část detail A"(0,5+0,25+0,08)*77</t>
  </si>
  <si>
    <t>"úprava okraje střechy spodní část detail B"0,6*(77+19)</t>
  </si>
  <si>
    <t>-1583467922</t>
  </si>
  <si>
    <t>"úprava okraje střechy horní část detail A"0,83*77*0,025</t>
  </si>
  <si>
    <t>"úprava okraje střechy spodní část detail B"0,6*(77+19)*0,025</t>
  </si>
  <si>
    <t>3,038*1,02 'Přepočtené koeficientem množství</t>
  </si>
  <si>
    <t>762341275</t>
  </si>
  <si>
    <t>Montáž bednění střech rovných a šikmých sklonu do 60° z desek dřevotřískových na pero a drážku</t>
  </si>
  <si>
    <t>-20462772</t>
  </si>
  <si>
    <t>"římsy pod oplechování K22"242</t>
  </si>
  <si>
    <t>60621155</t>
  </si>
  <si>
    <t>překližka vodovzdorná tl 24mm</t>
  </si>
  <si>
    <t>741493144</t>
  </si>
  <si>
    <t>242*1,05 'Přepočtené koeficientem množství</t>
  </si>
  <si>
    <t>762395000</t>
  </si>
  <si>
    <t>Spojovací prostředky krovů, bednění, laťování, nadstřešních konstrukcí</t>
  </si>
  <si>
    <t>-1159800430</t>
  </si>
  <si>
    <t>762431225</t>
  </si>
  <si>
    <t>Montáž obložení stěn deskami dřevotřískovými na pero a drážku</t>
  </si>
  <si>
    <t>-2040353094</t>
  </si>
  <si>
    <t>"K21+K24"92+16</t>
  </si>
  <si>
    <t>-570276233</t>
  </si>
  <si>
    <t>108*1,04 'Přepočtené koeficientem množství</t>
  </si>
  <si>
    <t>762439001</t>
  </si>
  <si>
    <t>Montáž obložení stěn podkladový rošt</t>
  </si>
  <si>
    <t>-703364504</t>
  </si>
  <si>
    <t>"pod K21,K24 2 prkna pod překližku na stěně"2*(77+19)</t>
  </si>
  <si>
    <t>"latě 60/60 pro vytvoření sklonu pod překližku na římsách K22 vrchní římsa"109</t>
  </si>
  <si>
    <t>"latě 60/60 pro vytvoření sklonu pod překližku na římsách K22 spodní delší římsa-2ks latí"109*2</t>
  </si>
  <si>
    <t>764182942</t>
  </si>
  <si>
    <t>"pod K21,K24 2 prkna pod překližku"2*(77+19)*0,25*0,025</t>
  </si>
  <si>
    <t>1,2*1,04 'Přepočtené koeficientem množství</t>
  </si>
  <si>
    <t>60514114</t>
  </si>
  <si>
    <t>řezivo jehličnaté lať impregnovaná dl 4 m</t>
  </si>
  <si>
    <t>-212542220</t>
  </si>
  <si>
    <t>"latě 60/60 pro vytvoření sklonu pod překližku na římsách K22 vrchní římsa"109*0,06*0,06</t>
  </si>
  <si>
    <t>"latě 60/60 pro vytvoření sklonu pod překližku na římsách K22 spodní delší římsa-2ks latí"109*2*0,06*0,06</t>
  </si>
  <si>
    <t>1,177*1,02 'Přepočtené koeficientem množství</t>
  </si>
  <si>
    <t>762495000</t>
  </si>
  <si>
    <t>Spojovací prostředky pro montáž olištování, obložení stropů, střešních podhledů a stěn</t>
  </si>
  <si>
    <t>190842106</t>
  </si>
  <si>
    <t>762511147.CDC</t>
  </si>
  <si>
    <t>Podlahové kce podkladové z cementotřískových desek CETRIS tl 24 mm na sraz šroubovaných</t>
  </si>
  <si>
    <t>187618523</t>
  </si>
  <si>
    <t>"opláštění podstavce pro objekt VZT"30,2</t>
  </si>
  <si>
    <t>-1019072186</t>
  </si>
  <si>
    <t>762713230</t>
  </si>
  <si>
    <t>Montáž prostorové vázané kce s ocelovými spojkami z hraněného řeziva průřezové plochy do 288 cm2</t>
  </si>
  <si>
    <t>160605243</t>
  </si>
  <si>
    <t>"objekt pro VZT trámky 140/200"34,5</t>
  </si>
  <si>
    <t>"objekt pro VZT trámky 140/140"17,5</t>
  </si>
  <si>
    <t>60512136</t>
  </si>
  <si>
    <t>hranol stavební řezivo průřezu do 288cm2 dl 6-8m</t>
  </si>
  <si>
    <t>336075018</t>
  </si>
  <si>
    <t>"140/200"34,5*0,2*0,14</t>
  </si>
  <si>
    <t>"140/140"17,5*0,14*0,14</t>
  </si>
  <si>
    <t>1,309*1,05 'Přepočtené koeficientem množství</t>
  </si>
  <si>
    <t>762713240</t>
  </si>
  <si>
    <t>Montáž prostorové vázané kce s ocelovými spojkami z hraněného řeziva průřezové plochy do 450 cm2</t>
  </si>
  <si>
    <t>1218203109</t>
  </si>
  <si>
    <t>"podpůrná kce pod obj VZT výkres D.1.1b.39"</t>
  </si>
  <si>
    <t>"160/200 vodorovný trám"2*8,34</t>
  </si>
  <si>
    <t>"160/200 -3ks"13,5</t>
  </si>
  <si>
    <t>"140/140sloup"14,2</t>
  </si>
  <si>
    <t>60512140</t>
  </si>
  <si>
    <t>hranol stavební řezivo průřezu do 450cm2 do dl 6m</t>
  </si>
  <si>
    <t>-1436670310</t>
  </si>
  <si>
    <t>"podpůrná kce pod obj VZT"</t>
  </si>
  <si>
    <t>"160/200 -3ks"13,5*0,16*0,2</t>
  </si>
  <si>
    <t>0,432*1,05 'Přepočtené koeficientem množství</t>
  </si>
  <si>
    <t>-1493786698</t>
  </si>
  <si>
    <t>"140/140sloup"14,2*0,14*0,14</t>
  </si>
  <si>
    <t>60512142</t>
  </si>
  <si>
    <t>hranol stavební řezivo průřezu do 450cm2 přes dl 8m</t>
  </si>
  <si>
    <t>-589827786</t>
  </si>
  <si>
    <t>"160/200 vodorovný trám"2*8,34*0,16*0,2</t>
  </si>
  <si>
    <t>0,534*1,05 'Přepočtené koeficientem množství</t>
  </si>
  <si>
    <t>-1234595550</t>
  </si>
  <si>
    <t>0,454+0,278+0,561+1,374</t>
  </si>
  <si>
    <t>762795000/R</t>
  </si>
  <si>
    <t xml:space="preserve">Kotvení pro montáž prostorových vázaných kcí včetně chemických kotev  patek BV/P</t>
  </si>
  <si>
    <t>1184898365</t>
  </si>
  <si>
    <t>"podpůrná kce pod obj VZT výkres D.1.1b.39"6</t>
  </si>
  <si>
    <t>762795000/R1</t>
  </si>
  <si>
    <t>Kotvení pro montáž propojení podélných trámů včetně pozink úhelníků 90x105x105 tl.3mm</t>
  </si>
  <si>
    <t>1529472744</t>
  </si>
  <si>
    <t>"podpůrná kce pod obj VZT výkres D.1.1b.39"6+12</t>
  </si>
  <si>
    <t>"podpůrná kce pod obj VZT výkres D.1.1b.39"18</t>
  </si>
  <si>
    <t>-1965214018</t>
  </si>
  <si>
    <t>764021406</t>
  </si>
  <si>
    <t xml:space="preserve">Podkladní plech - zatahovací pás  z Al plechu rš 570 mm K14</t>
  </si>
  <si>
    <t>-1739581926</t>
  </si>
  <si>
    <t>764121401/R</t>
  </si>
  <si>
    <t>Krytina střechy rovné drážkováním ze svitků z Al plechu pás střechy objektu VZT , komínů K10</t>
  </si>
  <si>
    <t>-1556111111</t>
  </si>
  <si>
    <t>764121405/R</t>
  </si>
  <si>
    <t>Krytina střechy rovné drážkováním ze svitků z Al plechu rš 500 mm sklonu přes 60° K16</t>
  </si>
  <si>
    <t>1010388527</t>
  </si>
  <si>
    <t>"K16"65</t>
  </si>
  <si>
    <t>"K24"16</t>
  </si>
  <si>
    <t>764121444</t>
  </si>
  <si>
    <t>Krytina střechy rovné ze šablon z Al plechu do 4 ks/m2 sklonu přes 60° K11,K21</t>
  </si>
  <si>
    <t>-1102583479</t>
  </si>
  <si>
    <t>"K11"312</t>
  </si>
  <si>
    <t>"K21"92</t>
  </si>
  <si>
    <t>764121444/R</t>
  </si>
  <si>
    <t>Příplatek za oplechování svislé části K21,K16,K24</t>
  </si>
  <si>
    <t>-1665963742</t>
  </si>
  <si>
    <t>764223451</t>
  </si>
  <si>
    <t xml:space="preserve">Střešní výlez pro folii nebokrytinu  z Al plechu včetně lemování K09</t>
  </si>
  <si>
    <t>-797554717</t>
  </si>
  <si>
    <t>764223455</t>
  </si>
  <si>
    <t>Sněhový zachytávač krytiny z Al plechu průběžný jednotrubkový K08</t>
  </si>
  <si>
    <t>1794191144</t>
  </si>
  <si>
    <t>764224406</t>
  </si>
  <si>
    <t>Oplechování horních ploch a nadezdívek (atik) bez rohů z Al plechu mechanicky kotvené rš 430 mm K07</t>
  </si>
  <si>
    <t>-1355799300</t>
  </si>
  <si>
    <t>764226442</t>
  </si>
  <si>
    <t>Oplechování parapetů rovných celoplošně lepené z Al plechu rš 200 mm</t>
  </si>
  <si>
    <t>-895248840</t>
  </si>
  <si>
    <t>"K25"10*1,2</t>
  </si>
  <si>
    <t>764226443</t>
  </si>
  <si>
    <t>Oplechování parapetů rovných celoplošně lepené z Al plechu rš 250 mm K26,K27</t>
  </si>
  <si>
    <t>-1868300689</t>
  </si>
  <si>
    <t>"K26"13*1,2</t>
  </si>
  <si>
    <t>"K27"3*1</t>
  </si>
  <si>
    <t>764228411</t>
  </si>
  <si>
    <t>Oplechování římsy rovné mechanicky kotvené z Al plechu rš přes 670 mm K22</t>
  </si>
  <si>
    <t>6533528</t>
  </si>
  <si>
    <t>764228411/R</t>
  </si>
  <si>
    <t xml:space="preserve">Oplechování  krycí lišta  z Al plechu rš 130 mm K23</t>
  </si>
  <si>
    <t>746618910</t>
  </si>
  <si>
    <t>764228998</t>
  </si>
  <si>
    <t>D+M provzdušňovacího děrovaného AL pásu rš.150mm např.Prefa barva antracit K15</t>
  </si>
  <si>
    <t>-1839305034</t>
  </si>
  <si>
    <t>764228999</t>
  </si>
  <si>
    <t>D+M provzdušňovacího děrovaného AL pásu rš.200mm např.Prefa barva antracit K02</t>
  </si>
  <si>
    <t>1391353653</t>
  </si>
  <si>
    <t>764521404</t>
  </si>
  <si>
    <t>Žlab podokapní půlkruhový z Al plechu rš 330 mm K18</t>
  </si>
  <si>
    <t>1617993273</t>
  </si>
  <si>
    <t>764523407</t>
  </si>
  <si>
    <t>Žlaby nadokapní (nástřešní ) oblého tvaru včetně háků, čel a hrdel z Al plechu rš 670 mm K12</t>
  </si>
  <si>
    <t>226211008</t>
  </si>
  <si>
    <t>764523427</t>
  </si>
  <si>
    <t>Příplatek k cenám nadokapního žlabu za provedení rohu nebo koutu z Al plechu rš 670 mm</t>
  </si>
  <si>
    <t>1189829078</t>
  </si>
  <si>
    <t>764528422</t>
  </si>
  <si>
    <t>Svody kruhové včetně objímek, kolen, odskoků z Al plechu průměru 100 mm K19,K20</t>
  </si>
  <si>
    <t>-20918268</t>
  </si>
  <si>
    <t>"K19"12*8</t>
  </si>
  <si>
    <t>"K20"2*1,2</t>
  </si>
  <si>
    <t>998764102</t>
  </si>
  <si>
    <t>Přesun hmot tonážní pro konstrukce klempířské v objektech v do 12 m</t>
  </si>
  <si>
    <t>1935980620</t>
  </si>
  <si>
    <t>-2049722691</t>
  </si>
  <si>
    <t>"K11"321</t>
  </si>
  <si>
    <t>"K22"275</t>
  </si>
  <si>
    <t>28329036</t>
  </si>
  <si>
    <t>fólie kontaktní difuzně propustná např.Bauder TOP VENT NSK</t>
  </si>
  <si>
    <t>537439696</t>
  </si>
  <si>
    <t>704*1,1 'Přepočtené koeficientem množství</t>
  </si>
  <si>
    <t>-1363009121</t>
  </si>
  <si>
    <t xml:space="preserve">D+M nerez zábradlí rampy </t>
  </si>
  <si>
    <t>286009392</t>
  </si>
  <si>
    <t>2*2,8</t>
  </si>
  <si>
    <t>767995117/R</t>
  </si>
  <si>
    <t xml:space="preserve">D+M konstrukce pro objekt VZT včetně kotvení  dle specifikace PD</t>
  </si>
  <si>
    <t>1986609103</t>
  </si>
  <si>
    <t>998767102</t>
  </si>
  <si>
    <t>Přesun hmot tonážní pro zámečnické konstrukce v objektech v do 12 m</t>
  </si>
  <si>
    <t>-881514201</t>
  </si>
  <si>
    <t>998767181</t>
  </si>
  <si>
    <t>Příplatek k přesunu hmot tonážní 767 prováděný bez použití mechanizace</t>
  </si>
  <si>
    <t>570963352</t>
  </si>
  <si>
    <t>643-09 - Akustika+ AV technologie</t>
  </si>
  <si>
    <t>OST - AV technologie</t>
  </si>
  <si>
    <t>71401</t>
  </si>
  <si>
    <t>Akustika 1. np velký sál dle specifikace v PD (NFR, ASO, APO, VP, AMO-S, AMO-N)</t>
  </si>
  <si>
    <t>-1229128684</t>
  </si>
  <si>
    <t>71402</t>
  </si>
  <si>
    <t>Akustická měření a projekční činnost velký sál (MDD-E, MDD-Z)</t>
  </si>
  <si>
    <t>1429148025</t>
  </si>
  <si>
    <t>71403</t>
  </si>
  <si>
    <t>Akustika 2. np malý sál dle specifikace v PD (AP, AP-NF,NFR-S,NFR, ASO, APO, VP, AMO-S)</t>
  </si>
  <si>
    <t>1653752244</t>
  </si>
  <si>
    <t>71404</t>
  </si>
  <si>
    <t>Akustická měření a projekční činnost malý sál (MDD-E, MDD-Z)</t>
  </si>
  <si>
    <t>1082537526</t>
  </si>
  <si>
    <t>OST</t>
  </si>
  <si>
    <t>AV technologie</t>
  </si>
  <si>
    <t>1545OST</t>
  </si>
  <si>
    <t>AV - velký sál mč. 217 dle soupisu a specifikace PD</t>
  </si>
  <si>
    <t>512</t>
  </si>
  <si>
    <t>1546372726</t>
  </si>
  <si>
    <t>1546OST</t>
  </si>
  <si>
    <t>AV - malý sál mč. 202 dle soupisu a specifikace PD</t>
  </si>
  <si>
    <t>900691663</t>
  </si>
  <si>
    <t>1547OST</t>
  </si>
  <si>
    <t>Elektronické plakáty dle soupisu a specifikace PD</t>
  </si>
  <si>
    <t>896131798</t>
  </si>
  <si>
    <t>1548OST</t>
  </si>
  <si>
    <t>Audio 100V, mč.110 dle soupisu a specifikace PD</t>
  </si>
  <si>
    <t>12992528</t>
  </si>
  <si>
    <t>1549OST</t>
  </si>
  <si>
    <t>Pokladní systém dle soupisu a specifikace PD</t>
  </si>
  <si>
    <t>-1708707699</t>
  </si>
  <si>
    <t>643-10 - Interiery</t>
  </si>
  <si>
    <t xml:space="preserve">    766 - Interiery</t>
  </si>
  <si>
    <t>Interiery dle specifikace</t>
  </si>
  <si>
    <t>1037463753</t>
  </si>
  <si>
    <t>643-11 - Technika prostředí staveb</t>
  </si>
  <si>
    <t xml:space="preserve">    721 - Zdravotechnika  </t>
  </si>
  <si>
    <t xml:space="preserve">    732 - Ústřední vytápění  a chlazení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</si>
  <si>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</si>
  <si>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</si>
  <si>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</si>
  <si>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791 - Zařízení velkokuchyní</t>
  </si>
  <si>
    <t>M - Práce a dodávky M</t>
  </si>
  <si>
    <t xml:space="preserve">    36-M - Montáž prov.,měř. a regul. zařízení</t>
  </si>
  <si>
    <t>721</t>
  </si>
  <si>
    <t xml:space="preserve">Zdravotechnika  </t>
  </si>
  <si>
    <t>72101</t>
  </si>
  <si>
    <t>Kanalizační přípojka dle soupisu</t>
  </si>
  <si>
    <t>-1600802782</t>
  </si>
  <si>
    <t>72102</t>
  </si>
  <si>
    <t>ZTI dle soupisu</t>
  </si>
  <si>
    <t>-252914921</t>
  </si>
  <si>
    <t>732</t>
  </si>
  <si>
    <t xml:space="preserve">Ústřední vytápění  a chlazení</t>
  </si>
  <si>
    <t>73201</t>
  </si>
  <si>
    <t>Ústřední vytápění dle soupisu</t>
  </si>
  <si>
    <t>-1935467003</t>
  </si>
  <si>
    <t>73202</t>
  </si>
  <si>
    <t>Chlazení dle soupisu</t>
  </si>
  <si>
    <t>731270653</t>
  </si>
  <si>
    <t>741</t>
  </si>
  <si>
    <t>Elektroinstalace - silnoproud</t>
  </si>
  <si>
    <t>74101</t>
  </si>
  <si>
    <t>D.1.4 Silnopuroud dle soupisu</t>
  </si>
  <si>
    <t>1171883838</t>
  </si>
  <si>
    <t>742</t>
  </si>
  <si>
    <t>Elektroinstalace - slaboproud</t>
  </si>
  <si>
    <t>74201</t>
  </si>
  <si>
    <t>D.1.4. Slaboproud dle soupisu</t>
  </si>
  <si>
    <t>315810586</t>
  </si>
  <si>
    <t>74202</t>
  </si>
  <si>
    <t>D.1.4 EPS dle soupisu</t>
  </si>
  <si>
    <t>871042296</t>
  </si>
  <si>
    <t>751</t>
  </si>
  <si>
    <t>Vzduchotechnika</t>
  </si>
  <si>
    <t>75101</t>
  </si>
  <si>
    <t>Vzduchotechnika dle soupisu</t>
  </si>
  <si>
    <t>115997683</t>
  </si>
  <si>
    <t>791</t>
  </si>
  <si>
    <t>Zařízení velkokuchyní</t>
  </si>
  <si>
    <t>79101</t>
  </si>
  <si>
    <t>Gastro dle soupisu</t>
  </si>
  <si>
    <t>-552866888</t>
  </si>
  <si>
    <t>Práce a dodávky M</t>
  </si>
  <si>
    <t>36-M</t>
  </si>
  <si>
    <t>Montáž prov.,měř. a regul. zařízení</t>
  </si>
  <si>
    <t>36-01</t>
  </si>
  <si>
    <t>Měření a regulace dle soupisu</t>
  </si>
  <si>
    <t>575237845</t>
  </si>
  <si>
    <t>643-12 - VRN</t>
  </si>
  <si>
    <t>VRN - Vedlejší rozpočtové náklady</t>
  </si>
  <si>
    <t xml:space="preserve">    VRN1 - Průzkumné, geodetické a projektové práce</t>
  </si>
  <si>
    <t xml:space="preserve">    VRN5 - Finanční náklady</t>
  </si>
  <si>
    <t>Vedlejší rozpočtové náklady</t>
  </si>
  <si>
    <t>VRN1</t>
  </si>
  <si>
    <t>Průzkumné, geodetické a projektové práce</t>
  </si>
  <si>
    <t>013294000</t>
  </si>
  <si>
    <t>Výrobní dokumentace, dokumentace skutečného provedení, geodetické vytyčení a geodetické zaměření</t>
  </si>
  <si>
    <t>1024</t>
  </si>
  <si>
    <t>-1552615997</t>
  </si>
  <si>
    <t>VRN5</t>
  </si>
  <si>
    <t>Finanční náklady</t>
  </si>
  <si>
    <t>052103000</t>
  </si>
  <si>
    <t xml:space="preserve">Povinná rozpočtová rezerva celé stavby </t>
  </si>
  <si>
    <t>861728078</t>
  </si>
  <si>
    <t>052103001</t>
  </si>
  <si>
    <t xml:space="preserve">Zařízení staveniště </t>
  </si>
  <si>
    <t>1958513000</t>
  </si>
  <si>
    <t>052103002</t>
  </si>
  <si>
    <t>-2017596704</t>
  </si>
  <si>
    <t>SEZNAM FIGUR</t>
  </si>
  <si>
    <t>Výměra</t>
  </si>
  <si>
    <t xml:space="preserve"> 643-08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</si>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</sst>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643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kina Vesmír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23. 7. 2020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Trutnov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ROSA ARCHITEKT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Martina Škopová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ROUND(SUM(AS95:AS108),2)</f>
        <v>0</v>
      </c>
      <c r="AT94" s="115">
        <f>ROUND(SUM(AV94:AW94),2)</f>
        <v>0</v>
      </c>
      <c r="AU94" s="116">
        <f>ROUND(SUM(AU95:AU108),5)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ROUND(SUM(AZ95:AZ108),2)</f>
        <v>0</v>
      </c>
      <c r="BA94" s="115">
        <f>ROUND(SUM(BA95:BA108),2)</f>
        <v>0</v>
      </c>
      <c r="BB94" s="115">
        <f>ROUND(SUM(BB95:BB108),2)</f>
        <v>0</v>
      </c>
      <c r="BC94" s="115">
        <f>ROUND(SUM(BC95:BC108),2)</f>
        <v>0</v>
      </c>
      <c r="BD94" s="117">
        <f>ROUND(SUM(BD95:BD108),2)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'643-00 - bourací práce vn...'!J32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'643-00 - bourací práce vn...'!P135</f>
        <v>0</v>
      </c>
      <c r="AV95" s="129">
        <f>'643-00 - bourací práce vn...'!J35</f>
        <v>0</v>
      </c>
      <c r="AW95" s="129">
        <f>'643-00 - bourací práce vn...'!J36</f>
        <v>0</v>
      </c>
      <c r="AX95" s="129">
        <f>'643-00 - bourací práce vn...'!J37</f>
        <v>0</v>
      </c>
      <c r="AY95" s="129">
        <f>'643-00 - bourací práce vn...'!J38</f>
        <v>0</v>
      </c>
      <c r="AZ95" s="129">
        <f>'643-00 - bourací práce vn...'!F35</f>
        <v>0</v>
      </c>
      <c r="BA95" s="129">
        <f>'643-00 - bourací práce vn...'!F36</f>
        <v>0</v>
      </c>
      <c r="BB95" s="129">
        <f>'643-00 - bourací práce vn...'!F37</f>
        <v>0</v>
      </c>
      <c r="BC95" s="129">
        <f>'643-00 - bourací práce vn...'!F38</f>
        <v>0</v>
      </c>
      <c r="BD95" s="131">
        <f>'643-00 - bourací práce vn...'!F39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'643-00a - bourací práce 1.pp'!J32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'643-00a - bourací práce 1.pp'!P131</f>
        <v>0</v>
      </c>
      <c r="AV96" s="129">
        <f>'643-00a - bourací práce 1.pp'!J35</f>
        <v>0</v>
      </c>
      <c r="AW96" s="129">
        <f>'643-00a - bourací práce 1.pp'!J36</f>
        <v>0</v>
      </c>
      <c r="AX96" s="129">
        <f>'643-00a - bourací práce 1.pp'!J37</f>
        <v>0</v>
      </c>
      <c r="AY96" s="129">
        <f>'643-00a - bourací práce 1.pp'!J38</f>
        <v>0</v>
      </c>
      <c r="AZ96" s="129">
        <f>'643-00a - bourací práce 1.pp'!F35</f>
        <v>0</v>
      </c>
      <c r="BA96" s="129">
        <f>'643-00a - bourací práce 1.pp'!F36</f>
        <v>0</v>
      </c>
      <c r="BB96" s="129">
        <f>'643-00a - bourací práce 1.pp'!F37</f>
        <v>0</v>
      </c>
      <c r="BC96" s="129">
        <f>'643-00a - bourací práce 1.pp'!F38</f>
        <v>0</v>
      </c>
      <c r="BD96" s="131">
        <f>'643-00a - bourací práce 1.pp'!F39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'643-01 - bourací práce 1.np'!J32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'643-01 - bourací práce 1.np'!P136</f>
        <v>0</v>
      </c>
      <c r="AV97" s="129">
        <f>'643-01 - bourací práce 1.np'!J35</f>
        <v>0</v>
      </c>
      <c r="AW97" s="129">
        <f>'643-01 - bourací práce 1.np'!J36</f>
        <v>0</v>
      </c>
      <c r="AX97" s="129">
        <f>'643-01 - bourací práce 1.np'!J37</f>
        <v>0</v>
      </c>
      <c r="AY97" s="129">
        <f>'643-01 - bourací práce 1.np'!J38</f>
        <v>0</v>
      </c>
      <c r="AZ97" s="129">
        <f>'643-01 - bourací práce 1.np'!F35</f>
        <v>0</v>
      </c>
      <c r="BA97" s="129">
        <f>'643-01 - bourací práce 1.np'!F36</f>
        <v>0</v>
      </c>
      <c r="BB97" s="129">
        <f>'643-01 - bourací práce 1.np'!F37</f>
        <v>0</v>
      </c>
      <c r="BC97" s="129">
        <f>'643-01 - bourací práce 1.np'!F38</f>
        <v>0</v>
      </c>
      <c r="BD97" s="131">
        <f>'643-01 - bourací práce 1.np'!F39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'643-02 - bourací práce 2.np'!J32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'643-02 - bourací práce 2.np'!P138</f>
        <v>0</v>
      </c>
      <c r="AV98" s="129">
        <f>'643-02 - bourací práce 2.np'!J35</f>
        <v>0</v>
      </c>
      <c r="AW98" s="129">
        <f>'643-02 - bourací práce 2.np'!J36</f>
        <v>0</v>
      </c>
      <c r="AX98" s="129">
        <f>'643-02 - bourací práce 2.np'!J37</f>
        <v>0</v>
      </c>
      <c r="AY98" s="129">
        <f>'643-02 - bourací práce 2.np'!J38</f>
        <v>0</v>
      </c>
      <c r="AZ98" s="129">
        <f>'643-02 - bourací práce 2.np'!F35</f>
        <v>0</v>
      </c>
      <c r="BA98" s="129">
        <f>'643-02 - bourací práce 2.np'!F36</f>
        <v>0</v>
      </c>
      <c r="BB98" s="129">
        <f>'643-02 - bourací práce 2.np'!F37</f>
        <v>0</v>
      </c>
      <c r="BC98" s="129">
        <f>'643-02 - bourací práce 2.np'!F38</f>
        <v>0</v>
      </c>
      <c r="BD98" s="131">
        <f>'643-02 - bourací práce 2.np'!F39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'643-03 - bourací práce 3.np'!J32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'643-03 - bourací práce 3.np'!P136</f>
        <v>0</v>
      </c>
      <c r="AV99" s="129">
        <f>'643-03 - bourací práce 3.np'!J35</f>
        <v>0</v>
      </c>
      <c r="AW99" s="129">
        <f>'643-03 - bourací práce 3.np'!J36</f>
        <v>0</v>
      </c>
      <c r="AX99" s="129">
        <f>'643-03 - bourací práce 3.np'!J37</f>
        <v>0</v>
      </c>
      <c r="AY99" s="129">
        <f>'643-03 - bourací práce 3.np'!J38</f>
        <v>0</v>
      </c>
      <c r="AZ99" s="129">
        <f>'643-03 - bourací práce 3.np'!F35</f>
        <v>0</v>
      </c>
      <c r="BA99" s="129">
        <f>'643-03 - bourací práce 3.np'!F36</f>
        <v>0</v>
      </c>
      <c r="BB99" s="129">
        <f>'643-03 - bourací práce 3.np'!F37</f>
        <v>0</v>
      </c>
      <c r="BC99" s="129">
        <f>'643-03 - bourací práce 3.np'!F38</f>
        <v>0</v>
      </c>
      <c r="BD99" s="131">
        <f>'643-03 - bourací práce 3.np'!F39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'643-04 - stavební práce 1.pp'!J32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'643-04 - stavební práce 1.pp'!P140</f>
        <v>0</v>
      </c>
      <c r="AV100" s="129">
        <f>'643-04 - stavební práce 1.pp'!J35</f>
        <v>0</v>
      </c>
      <c r="AW100" s="129">
        <f>'643-04 - stavební práce 1.pp'!J36</f>
        <v>0</v>
      </c>
      <c r="AX100" s="129">
        <f>'643-04 - stavební práce 1.pp'!J37</f>
        <v>0</v>
      </c>
      <c r="AY100" s="129">
        <f>'643-04 - stavební práce 1.pp'!J38</f>
        <v>0</v>
      </c>
      <c r="AZ100" s="129">
        <f>'643-04 - stavební práce 1.pp'!F35</f>
        <v>0</v>
      </c>
      <c r="BA100" s="129">
        <f>'643-04 - stavební práce 1.pp'!F36</f>
        <v>0</v>
      </c>
      <c r="BB100" s="129">
        <f>'643-04 - stavební práce 1.pp'!F37</f>
        <v>0</v>
      </c>
      <c r="BC100" s="129">
        <f>'643-04 - stavební práce 1.pp'!F38</f>
        <v>0</v>
      </c>
      <c r="BD100" s="131">
        <f>'643-04 - stavební práce 1.pp'!F39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'643-05 - stavební práce 1.np'!J32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'643-05 - stavební práce 1.np'!P147</f>
        <v>0</v>
      </c>
      <c r="AV101" s="129">
        <f>'643-05 - stavební práce 1.np'!J35</f>
        <v>0</v>
      </c>
      <c r="AW101" s="129">
        <f>'643-05 - stavební práce 1.np'!J36</f>
        <v>0</v>
      </c>
      <c r="AX101" s="129">
        <f>'643-05 - stavební práce 1.np'!J37</f>
        <v>0</v>
      </c>
      <c r="AY101" s="129">
        <f>'643-05 - stavební práce 1.np'!J38</f>
        <v>0</v>
      </c>
      <c r="AZ101" s="129">
        <f>'643-05 - stavební práce 1.np'!F35</f>
        <v>0</v>
      </c>
      <c r="BA101" s="129">
        <f>'643-05 - stavební práce 1.np'!F36</f>
        <v>0</v>
      </c>
      <c r="BB101" s="129">
        <f>'643-05 - stavební práce 1.np'!F37</f>
        <v>0</v>
      </c>
      <c r="BC101" s="129">
        <f>'643-05 - stavební práce 1.np'!F38</f>
        <v>0</v>
      </c>
      <c r="BD101" s="131">
        <f>'643-05 - stavební práce 1.np'!F39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'643-06 - stavební práce 2.np'!J32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'643-06 - stavební práce 2.np'!P143</f>
        <v>0</v>
      </c>
      <c r="AV102" s="129">
        <f>'643-06 - stavební práce 2.np'!J35</f>
        <v>0</v>
      </c>
      <c r="AW102" s="129">
        <f>'643-06 - stavební práce 2.np'!J36</f>
        <v>0</v>
      </c>
      <c r="AX102" s="129">
        <f>'643-06 - stavební práce 2.np'!J37</f>
        <v>0</v>
      </c>
      <c r="AY102" s="129">
        <f>'643-06 - stavební práce 2.np'!J38</f>
        <v>0</v>
      </c>
      <c r="AZ102" s="129">
        <f>'643-06 - stavební práce 2.np'!F35</f>
        <v>0</v>
      </c>
      <c r="BA102" s="129">
        <f>'643-06 - stavební práce 2.np'!F36</f>
        <v>0</v>
      </c>
      <c r="BB102" s="129">
        <f>'643-06 - stavební práce 2.np'!F37</f>
        <v>0</v>
      </c>
      <c r="BC102" s="129">
        <f>'643-06 - stavební práce 2.np'!F38</f>
        <v>0</v>
      </c>
      <c r="BD102" s="131">
        <f>'643-06 - stavební práce 2.np'!F39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'643-07 - stavební práce 3.np'!J32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'643-07 - stavební práce 3.np'!P143</f>
        <v>0</v>
      </c>
      <c r="AV103" s="129">
        <f>'643-07 - stavební práce 3.np'!J35</f>
        <v>0</v>
      </c>
      <c r="AW103" s="129">
        <f>'643-07 - stavební práce 3.np'!J36</f>
        <v>0</v>
      </c>
      <c r="AX103" s="129">
        <f>'643-07 - stavební práce 3.np'!J37</f>
        <v>0</v>
      </c>
      <c r="AY103" s="129">
        <f>'643-07 - stavební práce 3.np'!J38</f>
        <v>0</v>
      </c>
      <c r="AZ103" s="129">
        <f>'643-07 - stavební práce 3.np'!F35</f>
        <v>0</v>
      </c>
      <c r="BA103" s="129">
        <f>'643-07 - stavební práce 3.np'!F36</f>
        <v>0</v>
      </c>
      <c r="BB103" s="129">
        <f>'643-07 - stavební práce 3.np'!F37</f>
        <v>0</v>
      </c>
      <c r="BC103" s="129">
        <f>'643-07 - stavební práce 3.np'!F38</f>
        <v>0</v>
      </c>
      <c r="BD103" s="131">
        <f>'643-07 - stavební práce 3.np'!F39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'643-08 - vnější stavební ...'!J32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'643-08 - vnější stavební ...'!P138</f>
        <v>0</v>
      </c>
      <c r="AV104" s="129">
        <f>'643-08 - vnější stavební ...'!J35</f>
        <v>0</v>
      </c>
      <c r="AW104" s="129">
        <f>'643-08 - vnější stavební ...'!J36</f>
        <v>0</v>
      </c>
      <c r="AX104" s="129">
        <f>'643-08 - vnější stavební ...'!J37</f>
        <v>0</v>
      </c>
      <c r="AY104" s="129">
        <f>'643-08 - vnější stavební ...'!J38</f>
        <v>0</v>
      </c>
      <c r="AZ104" s="129">
        <f>'643-08 - vnější stavební ...'!F35</f>
        <v>0</v>
      </c>
      <c r="BA104" s="129">
        <f>'643-08 - vnější stavební ...'!F36</f>
        <v>0</v>
      </c>
      <c r="BB104" s="129">
        <f>'643-08 - vnější stavební ...'!F37</f>
        <v>0</v>
      </c>
      <c r="BC104" s="129">
        <f>'643-08 - vnější stavební ...'!F38</f>
        <v>0</v>
      </c>
      <c r="BD104" s="131">
        <f>'643-08 - vnější stavební ...'!F39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'643-09 - Akustika+ AV tec...'!J32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'643-09 - Akustika+ AV tec...'!P129</f>
        <v>0</v>
      </c>
      <c r="AV105" s="129">
        <f>'643-09 - Akustika+ AV tec...'!J35</f>
        <v>0</v>
      </c>
      <c r="AW105" s="129">
        <f>'643-09 - Akustika+ AV tec...'!J36</f>
        <v>0</v>
      </c>
      <c r="AX105" s="129">
        <f>'643-09 - Akustika+ AV tec...'!J37</f>
        <v>0</v>
      </c>
      <c r="AY105" s="129">
        <f>'643-09 - Akustika+ AV tec...'!J38</f>
        <v>0</v>
      </c>
      <c r="AZ105" s="129">
        <f>'643-09 - Akustika+ AV tec...'!F35</f>
        <v>0</v>
      </c>
      <c r="BA105" s="129">
        <f>'643-09 - Akustika+ AV tec...'!F36</f>
        <v>0</v>
      </c>
      <c r="BB105" s="129">
        <f>'643-09 - Akustika+ AV tec...'!F37</f>
        <v>0</v>
      </c>
      <c r="BC105" s="129">
        <f>'643-09 - Akustika+ AV tec...'!F38</f>
        <v>0</v>
      </c>
      <c r="BD105" s="131">
        <f>'643-09 - Akustika+ AV tec...'!F39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'643-10 - Interiery'!J32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'643-10 - Interiery'!P128</f>
        <v>0</v>
      </c>
      <c r="AV106" s="129">
        <f>'643-10 - Interiery'!J35</f>
        <v>0</v>
      </c>
      <c r="AW106" s="129">
        <f>'643-10 - Interiery'!J36</f>
        <v>0</v>
      </c>
      <c r="AX106" s="129">
        <f>'643-10 - Interiery'!J37</f>
        <v>0</v>
      </c>
      <c r="AY106" s="129">
        <f>'643-10 - Interiery'!J38</f>
        <v>0</v>
      </c>
      <c r="AZ106" s="129">
        <f>'643-10 - Interiery'!F35</f>
        <v>0</v>
      </c>
      <c r="BA106" s="129">
        <f>'643-10 - Interiery'!F36</f>
        <v>0</v>
      </c>
      <c r="BB106" s="129">
        <f>'643-10 - Interiery'!F37</f>
        <v>0</v>
      </c>
      <c r="BC106" s="129">
        <f>'643-10 - Interiery'!F38</f>
        <v>0</v>
      </c>
      <c r="BD106" s="131">
        <f>'643-10 - Interiery'!F39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'643-11 - Technika prostře...'!J32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'643-11 - Technika prostře...'!P135</f>
        <v>0</v>
      </c>
      <c r="AV107" s="129">
        <f>'643-11 - Technika prostře...'!J35</f>
        <v>0</v>
      </c>
      <c r="AW107" s="129">
        <f>'643-11 - Technika prostře...'!J36</f>
        <v>0</v>
      </c>
      <c r="AX107" s="129">
        <f>'643-11 - Technika prostře...'!J37</f>
        <v>0</v>
      </c>
      <c r="AY107" s="129">
        <f>'643-11 - Technika prostře...'!J38</f>
        <v>0</v>
      </c>
      <c r="AZ107" s="129">
        <f>'643-11 - Technika prostře...'!F35</f>
        <v>0</v>
      </c>
      <c r="BA107" s="129">
        <f>'643-11 - Technika prostře...'!F36</f>
        <v>0</v>
      </c>
      <c r="BB107" s="129">
        <f>'643-11 - Technika prostře...'!F37</f>
        <v>0</v>
      </c>
      <c r="BC107" s="129">
        <f>'643-11 - Technika prostře...'!F38</f>
        <v>0</v>
      </c>
      <c r="BD107" s="131">
        <f>'643-11 - Technika prostře...'!F39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'643-12 - VRN'!J32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33">
        <v>0</v>
      </c>
      <c r="AT108" s="134">
        <f>ROUND(SUM(AV108:AW108),2)</f>
        <v>0</v>
      </c>
      <c r="AU108" s="135">
        <f>'643-12 - VRN'!P129</f>
        <v>0</v>
      </c>
      <c r="AV108" s="134">
        <f>'643-12 - VRN'!J35</f>
        <v>0</v>
      </c>
      <c r="AW108" s="134">
        <f>'643-12 - VRN'!J36</f>
        <v>0</v>
      </c>
      <c r="AX108" s="134">
        <f>'643-12 - VRN'!J37</f>
        <v>0</v>
      </c>
      <c r="AY108" s="134">
        <f>'643-12 - VRN'!J38</f>
        <v>0</v>
      </c>
      <c r="AZ108" s="134">
        <f>'643-12 - VRN'!F35</f>
        <v>0</v>
      </c>
      <c r="BA108" s="134">
        <f>'643-12 - VRN'!F36</f>
        <v>0</v>
      </c>
      <c r="BB108" s="134">
        <f>'643-12 - VRN'!F37</f>
        <v>0</v>
      </c>
      <c r="BC108" s="134">
        <f>'643-12 - VRN'!F38</f>
        <v>0</v>
      </c>
      <c r="BD108" s="136">
        <f>'643-12 - VRN'!F39</f>
        <v>0</v>
      </c>
      <c r="BE108" s="7"/>
      <c r="BT108" s="132" t="s">
        <v>84</v>
      </c>
      <c r="BV108" s="132" t="s">
        <v>78</v>
      </c>
      <c r="BW108" s="132" t="s">
        <v>125</v>
      </c>
      <c r="BX108" s="132" t="s">
        <v>5</v>
      </c>
      <c r="CL108" s="132" t="s">
        <v>1</v>
      </c>
      <c r="CM108" s="132" t="s">
        <v>86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6SreLdvCu/ngCQjEL07qmGHvo72aaLG2zplHURCy7EP8iWJGciam+KZJBHbBHGvY1K5rmRkKUfCA7FQZVSYcTw==" hashValue="rJ5CCvCL9O/4xeKG0qsgK8cU5A1wFX2EhplGVAWWEXNvCaGtaM6t1Bjy6YUMkcGnABX+9xtrgYsg5FdVmx8vbA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643-00 - bourací práce vn...'!C2" display="/"/>
    <hyperlink ref="A96" location="'643-00a - bourací práce 1.pp'!C2" display="/"/>
    <hyperlink ref="A97" location="'643-01 - bourací práce 1.np'!C2" display="/"/>
    <hyperlink ref="A98" location="'643-02 - bourací práce 2.np'!C2" display="/"/>
    <hyperlink ref="A99" location="'643-03 - bourací práce 3.np'!C2" display="/"/>
    <hyperlink ref="A100" location="'643-04 - stavební práce 1.pp'!C2" display="/"/>
    <hyperlink ref="A101" location="'643-05 - stavební práce 1.np'!C2" display="/"/>
    <hyperlink ref="A102" location="'643-06 - stavební práce 2.np'!C2" display="/"/>
    <hyperlink ref="A103" location="'643-07 - stavební práce 3.np'!C2" display="/"/>
    <hyperlink ref="A104" location="'643-08 - vnější stavební ...'!C2" display="/"/>
    <hyperlink ref="A105" location="'643-09 - Akustika+ AV tec...'!C2" display="/"/>
    <hyperlink ref="A106" location="'643-10 - Interiery'!C2" display="/"/>
    <hyperlink ref="A107" location="'643-11 - Technika prostře...'!C2" display="/"/>
    <hyperlink ref="A108" location="'643-1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ROUND((SUM(BE108:BE115) + SUM(BE135:BE250)),  2)</f>
        <v>0</v>
      </c>
      <c r="G35" s="39"/>
      <c r="H35" s="39"/>
      <c r="I35" s="158">
        <v>0.20999999999999999</v>
      </c>
      <c r="J35" s="157">
        <f>ROUND(((SUM(BE108:BE115) + SUM(BE135:BE250))*I35),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ROUND((SUM(BF108:BF115) + SUM(BF135:BF250)),  2)</f>
        <v>0</v>
      </c>
      <c r="G36" s="39"/>
      <c r="H36" s="39"/>
      <c r="I36" s="158">
        <v>0.14999999999999999</v>
      </c>
      <c r="J36" s="157">
        <f>ROUND(((SUM(BF108:BF115) + SUM(BF135:BF250))*I36),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ROUND((SUM(BG108:BG115) + SUM(BG135:BG250)),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ROUND((SUM(BH108:BH115) + SUM(BH135:BH250)),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ROUND((SUM(BI108:BI115) + SUM(BI135:BI250)),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643-00 - bourací práce vnějších ploch a střešní krytiny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J136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J137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J183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J198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140</v>
      </c>
      <c r="E101" s="191"/>
      <c r="F101" s="191"/>
      <c r="G101" s="191"/>
      <c r="H101" s="191"/>
      <c r="I101" s="191"/>
      <c r="J101" s="192">
        <f>J199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141</v>
      </c>
      <c r="E102" s="191"/>
      <c r="F102" s="191"/>
      <c r="G102" s="191"/>
      <c r="H102" s="191"/>
      <c r="I102" s="191"/>
      <c r="J102" s="192">
        <f>J207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142</v>
      </c>
      <c r="E103" s="191"/>
      <c r="F103" s="191"/>
      <c r="G103" s="191"/>
      <c r="H103" s="191"/>
      <c r="I103" s="191"/>
      <c r="J103" s="192">
        <f>J213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143</v>
      </c>
      <c r="E104" s="191"/>
      <c r="F104" s="191"/>
      <c r="G104" s="191"/>
      <c r="H104" s="191"/>
      <c r="I104" s="191"/>
      <c r="J104" s="192">
        <f>J244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144</v>
      </c>
      <c r="E105" s="191"/>
      <c r="F105" s="191"/>
      <c r="G105" s="191"/>
      <c r="H105" s="191"/>
      <c r="I105" s="191"/>
      <c r="J105" s="192">
        <f>J246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29.28" customHeight="1">
      <c r="A108" s="39"/>
      <c r="B108" s="40"/>
      <c r="C108" s="181" t="s">
        <v>145</v>
      </c>
      <c r="D108" s="41"/>
      <c r="E108" s="41"/>
      <c r="F108" s="41"/>
      <c r="G108" s="41"/>
      <c r="H108" s="41"/>
      <c r="I108" s="41"/>
      <c r="J108" s="194">
        <f>ROUND(J109 + J110 + J111 + J112 + J113 + J114,2)</f>
        <v>0</v>
      </c>
      <c r="K108" s="41"/>
      <c r="L108" s="64"/>
      <c r="N108" s="195" t="s">
        <v>40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18" customHeight="1">
      <c r="A109" s="39"/>
      <c r="B109" s="40"/>
      <c r="C109" s="41"/>
      <c r="D109" s="196" t="s">
        <v>146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6" t="s">
        <v>147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148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149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150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7" t="s">
        <v>151</v>
      </c>
      <c r="E114" s="41"/>
      <c r="F114" s="41"/>
      <c r="G114" s="41"/>
      <c r="H114" s="41"/>
      <c r="I114" s="41"/>
      <c r="J114" s="198">
        <f>ROUND(J30*T114,2)</f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152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205" t="s">
        <v>153</v>
      </c>
      <c r="D116" s="179"/>
      <c r="E116" s="179"/>
      <c r="F116" s="179"/>
      <c r="G116" s="179"/>
      <c r="H116" s="179"/>
      <c r="I116" s="179"/>
      <c r="J116" s="206">
        <f>ROUND(J96+J108,2)</f>
        <v>0</v>
      </c>
      <c r="K116" s="179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7" t="str">
        <f>E7</f>
        <v>Rekonstrukce kina Vesmír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643-00 - bourací práce vnějších ploch a střešní krytiny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23. 7. 2020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Trutnov</v>
      </c>
      <c r="G131" s="41"/>
      <c r="H131" s="41"/>
      <c r="I131" s="33" t="s">
        <v>30</v>
      </c>
      <c r="J131" s="37" t="str">
        <f>E21</f>
        <v>ROSA ARCHITEKT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Martina Škopová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7"/>
      <c r="B134" s="208"/>
      <c r="C134" s="209" t="s">
        <v>155</v>
      </c>
      <c r="D134" s="210" t="s">
        <v>61</v>
      </c>
      <c r="E134" s="210" t="s">
        <v>57</v>
      </c>
      <c r="F134" s="210" t="s">
        <v>58</v>
      </c>
      <c r="G134" s="210" t="s">
        <v>156</v>
      </c>
      <c r="H134" s="210" t="s">
        <v>157</v>
      </c>
      <c r="I134" s="210" t="s">
        <v>158</v>
      </c>
      <c r="J134" s="211" t="s">
        <v>133</v>
      </c>
      <c r="K134" s="212" t="s">
        <v>159</v>
      </c>
      <c r="L134" s="213"/>
      <c r="M134" s="101" t="s">
        <v>1</v>
      </c>
      <c r="N134" s="102" t="s">
        <v>40</v>
      </c>
      <c r="O134" s="102" t="s">
        <v>160</v>
      </c>
      <c r="P134" s="102" t="s">
        <v>161</v>
      </c>
      <c r="Q134" s="102" t="s">
        <v>162</v>
      </c>
      <c r="R134" s="102" t="s">
        <v>163</v>
      </c>
      <c r="S134" s="102" t="s">
        <v>164</v>
      </c>
      <c r="T134" s="103" t="s">
        <v>165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9"/>
      <c r="B135" s="40"/>
      <c r="C135" s="108" t="s">
        <v>166</v>
      </c>
      <c r="D135" s="41"/>
      <c r="E135" s="41"/>
      <c r="F135" s="41"/>
      <c r="G135" s="41"/>
      <c r="H135" s="41"/>
      <c r="I135" s="41"/>
      <c r="J135" s="214">
        <f>BK135</f>
        <v>0</v>
      </c>
      <c r="K135" s="41"/>
      <c r="L135" s="45"/>
      <c r="M135" s="104"/>
      <c r="N135" s="215"/>
      <c r="O135" s="105"/>
      <c r="P135" s="216">
        <f>P136+P198</f>
        <v>0</v>
      </c>
      <c r="Q135" s="105"/>
      <c r="R135" s="216">
        <f>R136+R198</f>
        <v>0</v>
      </c>
      <c r="S135" s="105"/>
      <c r="T135" s="217">
        <f>T136+T198</f>
        <v>130.10739259999997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135</v>
      </c>
      <c r="BK135" s="218">
        <f>BK136+BK198</f>
        <v>0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167</v>
      </c>
      <c r="F136" s="222" t="s">
        <v>168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P137+P183</f>
        <v>0</v>
      </c>
      <c r="Q136" s="227"/>
      <c r="R136" s="228">
        <f>R137+R183</f>
        <v>0</v>
      </c>
      <c r="S136" s="227"/>
      <c r="T136" s="229">
        <f>T137+T183</f>
        <v>98.495527999999979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84</v>
      </c>
      <c r="AT136" s="231" t="s">
        <v>75</v>
      </c>
      <c r="AU136" s="231" t="s">
        <v>76</v>
      </c>
      <c r="AY136" s="230" t="s">
        <v>169</v>
      </c>
      <c r="BK136" s="232">
        <f>BK137+BK183</f>
        <v>0</v>
      </c>
    </row>
    <row r="137" s="12" customFormat="1" ht="22.8" customHeight="1">
      <c r="A137" s="12"/>
      <c r="B137" s="219"/>
      <c r="C137" s="220"/>
      <c r="D137" s="221" t="s">
        <v>75</v>
      </c>
      <c r="E137" s="233" t="s">
        <v>170</v>
      </c>
      <c r="F137" s="233" t="s">
        <v>171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SUM(P138:P182)</f>
        <v>0</v>
      </c>
      <c r="Q137" s="227"/>
      <c r="R137" s="228">
        <f>SUM(R138:R182)</f>
        <v>0</v>
      </c>
      <c r="S137" s="227"/>
      <c r="T137" s="229">
        <f>SUM(T138:T182)</f>
        <v>98.495527999999979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84</v>
      </c>
      <c r="AY137" s="230" t="s">
        <v>169</v>
      </c>
      <c r="BK137" s="232">
        <f>SUM(BK138:BK182)</f>
        <v>0</v>
      </c>
    </row>
    <row r="138" s="2" customFormat="1" ht="33" customHeight="1">
      <c r="A138" s="39"/>
      <c r="B138" s="40"/>
      <c r="C138" s="235" t="s">
        <v>172</v>
      </c>
      <c r="D138" s="235" t="s">
        <v>173</v>
      </c>
      <c r="E138" s="236" t="s">
        <v>174</v>
      </c>
      <c r="F138" s="237" t="s">
        <v>175</v>
      </c>
      <c r="G138" s="238" t="s">
        <v>176</v>
      </c>
      <c r="H138" s="239">
        <v>1932.5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177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177</v>
      </c>
      <c r="BM138" s="247" t="s">
        <v>178</v>
      </c>
    </row>
    <row r="139" s="13" customFormat="1">
      <c r="A139" s="13"/>
      <c r="B139" s="249"/>
      <c r="C139" s="250"/>
      <c r="D139" s="251" t="s">
        <v>179</v>
      </c>
      <c r="E139" s="252" t="s">
        <v>1</v>
      </c>
      <c r="F139" s="253" t="s">
        <v>180</v>
      </c>
      <c r="G139" s="250"/>
      <c r="H139" s="254">
        <v>1656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179</v>
      </c>
      <c r="AU139" s="260" t="s">
        <v>86</v>
      </c>
      <c r="AV139" s="13" t="s">
        <v>86</v>
      </c>
      <c r="AW139" s="13" t="s">
        <v>32</v>
      </c>
      <c r="AX139" s="13" t="s">
        <v>76</v>
      </c>
      <c r="AY139" s="260" t="s">
        <v>169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181</v>
      </c>
      <c r="G140" s="250"/>
      <c r="H140" s="254">
        <v>276.5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76</v>
      </c>
      <c r="AY140" s="260" t="s">
        <v>169</v>
      </c>
    </row>
    <row r="141" s="14" customFormat="1">
      <c r="A141" s="14"/>
      <c r="B141" s="261"/>
      <c r="C141" s="262"/>
      <c r="D141" s="251" t="s">
        <v>179</v>
      </c>
      <c r="E141" s="263" t="s">
        <v>1</v>
      </c>
      <c r="F141" s="264" t="s">
        <v>182</v>
      </c>
      <c r="G141" s="262"/>
      <c r="H141" s="265">
        <v>1932.5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179</v>
      </c>
      <c r="AU141" s="271" t="s">
        <v>86</v>
      </c>
      <c r="AV141" s="14" t="s">
        <v>177</v>
      </c>
      <c r="AW141" s="14" t="s">
        <v>32</v>
      </c>
      <c r="AX141" s="14" t="s">
        <v>84</v>
      </c>
      <c r="AY141" s="271" t="s">
        <v>169</v>
      </c>
    </row>
    <row r="142" s="2" customFormat="1" ht="33" customHeight="1">
      <c r="A142" s="39"/>
      <c r="B142" s="40"/>
      <c r="C142" s="235" t="s">
        <v>183</v>
      </c>
      <c r="D142" s="235" t="s">
        <v>173</v>
      </c>
      <c r="E142" s="236" t="s">
        <v>184</v>
      </c>
      <c r="F142" s="237" t="s">
        <v>185</v>
      </c>
      <c r="G142" s="238" t="s">
        <v>176</v>
      </c>
      <c r="H142" s="239">
        <v>57960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177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177</v>
      </c>
      <c r="BM142" s="247" t="s">
        <v>186</v>
      </c>
    </row>
    <row r="143" s="13" customFormat="1">
      <c r="A143" s="13"/>
      <c r="B143" s="249"/>
      <c r="C143" s="250"/>
      <c r="D143" s="251" t="s">
        <v>179</v>
      </c>
      <c r="E143" s="252" t="s">
        <v>1</v>
      </c>
      <c r="F143" s="253" t="s">
        <v>187</v>
      </c>
      <c r="G143" s="250"/>
      <c r="H143" s="254">
        <v>57960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179</v>
      </c>
      <c r="AU143" s="260" t="s">
        <v>86</v>
      </c>
      <c r="AV143" s="13" t="s">
        <v>86</v>
      </c>
      <c r="AW143" s="13" t="s">
        <v>32</v>
      </c>
      <c r="AX143" s="13" t="s">
        <v>84</v>
      </c>
      <c r="AY143" s="260" t="s">
        <v>169</v>
      </c>
    </row>
    <row r="144" s="2" customFormat="1" ht="33" customHeight="1">
      <c r="A144" s="39"/>
      <c r="B144" s="40"/>
      <c r="C144" s="235" t="s">
        <v>188</v>
      </c>
      <c r="D144" s="235" t="s">
        <v>173</v>
      </c>
      <c r="E144" s="236" t="s">
        <v>189</v>
      </c>
      <c r="F144" s="237" t="s">
        <v>190</v>
      </c>
      <c r="G144" s="238" t="s">
        <v>176</v>
      </c>
      <c r="H144" s="239">
        <v>1932.5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191</v>
      </c>
    </row>
    <row r="145" s="2" customFormat="1" ht="16.5" customHeight="1">
      <c r="A145" s="39"/>
      <c r="B145" s="40"/>
      <c r="C145" s="235" t="s">
        <v>192</v>
      </c>
      <c r="D145" s="235" t="s">
        <v>173</v>
      </c>
      <c r="E145" s="236" t="s">
        <v>193</v>
      </c>
      <c r="F145" s="237" t="s">
        <v>194</v>
      </c>
      <c r="G145" s="238" t="s">
        <v>176</v>
      </c>
      <c r="H145" s="239">
        <v>1932.5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177</v>
      </c>
      <c r="AT145" s="247" t="s">
        <v>173</v>
      </c>
      <c r="AU145" s="247" t="s">
        <v>86</v>
      </c>
      <c r="AY145" s="18" t="s">
        <v>169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177</v>
      </c>
      <c r="BM145" s="247" t="s">
        <v>195</v>
      </c>
    </row>
    <row r="146" s="2" customFormat="1" ht="21.75" customHeight="1">
      <c r="A146" s="39"/>
      <c r="B146" s="40"/>
      <c r="C146" s="235" t="s">
        <v>196</v>
      </c>
      <c r="D146" s="235" t="s">
        <v>173</v>
      </c>
      <c r="E146" s="236" t="s">
        <v>197</v>
      </c>
      <c r="F146" s="237" t="s">
        <v>198</v>
      </c>
      <c r="G146" s="238" t="s">
        <v>199</v>
      </c>
      <c r="H146" s="239">
        <v>0.79200000000000004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1.5940000000000001</v>
      </c>
      <c r="T146" s="246">
        <f>S146*H146</f>
        <v>1.262448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200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201</v>
      </c>
      <c r="G147" s="250"/>
      <c r="H147" s="254">
        <v>0.79200000000000004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2" customFormat="1" ht="21.75" customHeight="1">
      <c r="A148" s="39"/>
      <c r="B148" s="40"/>
      <c r="C148" s="235" t="s">
        <v>84</v>
      </c>
      <c r="D148" s="235" t="s">
        <v>173</v>
      </c>
      <c r="E148" s="236" t="s">
        <v>202</v>
      </c>
      <c r="F148" s="237" t="s">
        <v>203</v>
      </c>
      <c r="G148" s="238" t="s">
        <v>176</v>
      </c>
      <c r="H148" s="239">
        <v>8.7699999999999996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0.060999999999999999</v>
      </c>
      <c r="T148" s="246">
        <f>S148*H148</f>
        <v>0.53496999999999995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204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205</v>
      </c>
      <c r="G149" s="250"/>
      <c r="H149" s="254">
        <v>4.4210000000000003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206</v>
      </c>
      <c r="G150" s="250"/>
      <c r="H150" s="254">
        <v>4.3490000000000002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8.7699999999999996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2" customFormat="1" ht="21.75" customHeight="1">
      <c r="A152" s="39"/>
      <c r="B152" s="40"/>
      <c r="C152" s="235" t="s">
        <v>86</v>
      </c>
      <c r="D152" s="235" t="s">
        <v>173</v>
      </c>
      <c r="E152" s="236" t="s">
        <v>207</v>
      </c>
      <c r="F152" s="237" t="s">
        <v>208</v>
      </c>
      <c r="G152" s="238" t="s">
        <v>176</v>
      </c>
      <c r="H152" s="239">
        <v>48.218000000000004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0.063</v>
      </c>
      <c r="T152" s="246">
        <f>S152*H152</f>
        <v>3.0377340000000004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209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210</v>
      </c>
      <c r="G153" s="250"/>
      <c r="H153" s="254">
        <v>32.079999999999998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76</v>
      </c>
      <c r="AY153" s="260" t="s">
        <v>169</v>
      </c>
    </row>
    <row r="154" s="15" customFormat="1">
      <c r="A154" s="15"/>
      <c r="B154" s="272"/>
      <c r="C154" s="273"/>
      <c r="D154" s="251" t="s">
        <v>179</v>
      </c>
      <c r="E154" s="274" t="s">
        <v>1</v>
      </c>
      <c r="F154" s="275" t="s">
        <v>211</v>
      </c>
      <c r="G154" s="273"/>
      <c r="H154" s="276">
        <v>32.079999999999998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179</v>
      </c>
      <c r="AU154" s="282" t="s">
        <v>86</v>
      </c>
      <c r="AV154" s="15" t="s">
        <v>212</v>
      </c>
      <c r="AW154" s="15" t="s">
        <v>32</v>
      </c>
      <c r="AX154" s="15" t="s">
        <v>76</v>
      </c>
      <c r="AY154" s="282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213</v>
      </c>
      <c r="G155" s="250"/>
      <c r="H155" s="254">
        <v>8.5440000000000005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214</v>
      </c>
      <c r="G156" s="250"/>
      <c r="H156" s="254">
        <v>7.5940000000000003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4" customFormat="1">
      <c r="A157" s="14"/>
      <c r="B157" s="261"/>
      <c r="C157" s="262"/>
      <c r="D157" s="251" t="s">
        <v>179</v>
      </c>
      <c r="E157" s="263" t="s">
        <v>1</v>
      </c>
      <c r="F157" s="264" t="s">
        <v>182</v>
      </c>
      <c r="G157" s="262"/>
      <c r="H157" s="265">
        <v>48.218000000000004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179</v>
      </c>
      <c r="AU157" s="271" t="s">
        <v>86</v>
      </c>
      <c r="AV157" s="14" t="s">
        <v>177</v>
      </c>
      <c r="AW157" s="14" t="s">
        <v>32</v>
      </c>
      <c r="AX157" s="14" t="s">
        <v>84</v>
      </c>
      <c r="AY157" s="271" t="s">
        <v>169</v>
      </c>
    </row>
    <row r="158" s="2" customFormat="1" ht="33" customHeight="1">
      <c r="A158" s="39"/>
      <c r="B158" s="40"/>
      <c r="C158" s="235" t="s">
        <v>215</v>
      </c>
      <c r="D158" s="235" t="s">
        <v>173</v>
      </c>
      <c r="E158" s="236" t="s">
        <v>216</v>
      </c>
      <c r="F158" s="237" t="s">
        <v>217</v>
      </c>
      <c r="G158" s="238" t="s">
        <v>176</v>
      </c>
      <c r="H158" s="239">
        <v>1587.4639999999999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0.058999999999999997</v>
      </c>
      <c r="T158" s="246">
        <f>S158*H158</f>
        <v>93.660375999999985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218</v>
      </c>
    </row>
    <row r="159" s="16" customFormat="1">
      <c r="A159" s="16"/>
      <c r="B159" s="283"/>
      <c r="C159" s="284"/>
      <c r="D159" s="251" t="s">
        <v>179</v>
      </c>
      <c r="E159" s="285" t="s">
        <v>1</v>
      </c>
      <c r="F159" s="286" t="s">
        <v>219</v>
      </c>
      <c r="G159" s="284"/>
      <c r="H159" s="285" t="s">
        <v>1</v>
      </c>
      <c r="I159" s="287"/>
      <c r="J159" s="284"/>
      <c r="K159" s="284"/>
      <c r="L159" s="288"/>
      <c r="M159" s="289"/>
      <c r="N159" s="290"/>
      <c r="O159" s="290"/>
      <c r="P159" s="290"/>
      <c r="Q159" s="290"/>
      <c r="R159" s="290"/>
      <c r="S159" s="290"/>
      <c r="T159" s="29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2" t="s">
        <v>179</v>
      </c>
      <c r="AU159" s="292" t="s">
        <v>86</v>
      </c>
      <c r="AV159" s="16" t="s">
        <v>84</v>
      </c>
      <c r="AW159" s="16" t="s">
        <v>32</v>
      </c>
      <c r="AX159" s="16" t="s">
        <v>76</v>
      </c>
      <c r="AY159" s="292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220</v>
      </c>
      <c r="G160" s="250"/>
      <c r="H160" s="254">
        <v>81.650000000000006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221</v>
      </c>
      <c r="G161" s="250"/>
      <c r="H161" s="254">
        <v>24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222</v>
      </c>
      <c r="G162" s="250"/>
      <c r="H162" s="254">
        <v>34.380000000000003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223</v>
      </c>
      <c r="G163" s="250"/>
      <c r="H163" s="254">
        <v>303.75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224</v>
      </c>
      <c r="G164" s="250"/>
      <c r="H164" s="254">
        <v>-71.144999999999996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225</v>
      </c>
      <c r="G165" s="250"/>
      <c r="H165" s="254">
        <v>23.085999999999999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226</v>
      </c>
      <c r="G166" s="250"/>
      <c r="H166" s="254">
        <v>5.9180000000000001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5" customFormat="1">
      <c r="A167" s="15"/>
      <c r="B167" s="272"/>
      <c r="C167" s="273"/>
      <c r="D167" s="251" t="s">
        <v>179</v>
      </c>
      <c r="E167" s="274" t="s">
        <v>1</v>
      </c>
      <c r="F167" s="275" t="s">
        <v>211</v>
      </c>
      <c r="G167" s="273"/>
      <c r="H167" s="276">
        <v>401.63900000000001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179</v>
      </c>
      <c r="AU167" s="282" t="s">
        <v>86</v>
      </c>
      <c r="AV167" s="15" t="s">
        <v>212</v>
      </c>
      <c r="AW167" s="15" t="s">
        <v>32</v>
      </c>
      <c r="AX167" s="15" t="s">
        <v>76</v>
      </c>
      <c r="AY167" s="282" t="s">
        <v>169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227</v>
      </c>
      <c r="G168" s="250"/>
      <c r="H168" s="254">
        <v>276.5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5" customFormat="1">
      <c r="A169" s="15"/>
      <c r="B169" s="272"/>
      <c r="C169" s="273"/>
      <c r="D169" s="251" t="s">
        <v>179</v>
      </c>
      <c r="E169" s="274" t="s">
        <v>1</v>
      </c>
      <c r="F169" s="275" t="s">
        <v>211</v>
      </c>
      <c r="G169" s="273"/>
      <c r="H169" s="276">
        <v>276.5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179</v>
      </c>
      <c r="AU169" s="282" t="s">
        <v>86</v>
      </c>
      <c r="AV169" s="15" t="s">
        <v>212</v>
      </c>
      <c r="AW169" s="15" t="s">
        <v>32</v>
      </c>
      <c r="AX169" s="15" t="s">
        <v>76</v>
      </c>
      <c r="AY169" s="282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228</v>
      </c>
      <c r="G170" s="250"/>
      <c r="H170" s="254">
        <v>718.25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229</v>
      </c>
      <c r="G171" s="250"/>
      <c r="H171" s="254">
        <v>99.224999999999994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230</v>
      </c>
      <c r="G172" s="250"/>
      <c r="H172" s="254">
        <v>-32.399999999999999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231</v>
      </c>
      <c r="G173" s="250"/>
      <c r="H173" s="254">
        <v>13.23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5" customFormat="1">
      <c r="A174" s="15"/>
      <c r="B174" s="272"/>
      <c r="C174" s="273"/>
      <c r="D174" s="251" t="s">
        <v>179</v>
      </c>
      <c r="E174" s="274" t="s">
        <v>1</v>
      </c>
      <c r="F174" s="275" t="s">
        <v>211</v>
      </c>
      <c r="G174" s="273"/>
      <c r="H174" s="276">
        <v>798.30499999999995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179</v>
      </c>
      <c r="AU174" s="282" t="s">
        <v>86</v>
      </c>
      <c r="AV174" s="15" t="s">
        <v>212</v>
      </c>
      <c r="AW174" s="15" t="s">
        <v>32</v>
      </c>
      <c r="AX174" s="15" t="s">
        <v>76</v>
      </c>
      <c r="AY174" s="282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232</v>
      </c>
      <c r="G175" s="250"/>
      <c r="H175" s="254">
        <v>109.8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233</v>
      </c>
      <c r="G176" s="250"/>
      <c r="H176" s="254">
        <v>-12.720000000000001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234</v>
      </c>
      <c r="G177" s="250"/>
      <c r="H177" s="254">
        <v>6.9000000000000004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235</v>
      </c>
      <c r="G178" s="250"/>
      <c r="H178" s="254">
        <v>7.04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5" customFormat="1">
      <c r="A179" s="15"/>
      <c r="B179" s="272"/>
      <c r="C179" s="273"/>
      <c r="D179" s="251" t="s">
        <v>179</v>
      </c>
      <c r="E179" s="274" t="s">
        <v>1</v>
      </c>
      <c r="F179" s="275" t="s">
        <v>211</v>
      </c>
      <c r="G179" s="273"/>
      <c r="H179" s="276">
        <v>111.02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179</v>
      </c>
      <c r="AU179" s="282" t="s">
        <v>86</v>
      </c>
      <c r="AV179" s="15" t="s">
        <v>212</v>
      </c>
      <c r="AW179" s="15" t="s">
        <v>32</v>
      </c>
      <c r="AX179" s="15" t="s">
        <v>76</v>
      </c>
      <c r="AY179" s="282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1587.4639999999999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236</v>
      </c>
      <c r="D181" s="235" t="s">
        <v>173</v>
      </c>
      <c r="E181" s="236" t="s">
        <v>237</v>
      </c>
      <c r="F181" s="237" t="s">
        <v>238</v>
      </c>
      <c r="G181" s="238" t="s">
        <v>239</v>
      </c>
      <c r="H181" s="239">
        <v>1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240</v>
      </c>
    </row>
    <row r="182" s="2" customFormat="1" ht="21.75" customHeight="1">
      <c r="A182" s="39"/>
      <c r="B182" s="40"/>
      <c r="C182" s="235" t="s">
        <v>241</v>
      </c>
      <c r="D182" s="235" t="s">
        <v>173</v>
      </c>
      <c r="E182" s="236" t="s">
        <v>242</v>
      </c>
      <c r="F182" s="237" t="s">
        <v>243</v>
      </c>
      <c r="G182" s="238" t="s">
        <v>239</v>
      </c>
      <c r="H182" s="239">
        <v>2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244</v>
      </c>
    </row>
    <row r="183" s="12" customFormat="1" ht="22.8" customHeight="1">
      <c r="A183" s="12"/>
      <c r="B183" s="219"/>
      <c r="C183" s="220"/>
      <c r="D183" s="221" t="s">
        <v>75</v>
      </c>
      <c r="E183" s="233" t="s">
        <v>245</v>
      </c>
      <c r="F183" s="233" t="s">
        <v>246</v>
      </c>
      <c r="G183" s="220"/>
      <c r="H183" s="220"/>
      <c r="I183" s="223"/>
      <c r="J183" s="234">
        <f>BK183</f>
        <v>0</v>
      </c>
      <c r="K183" s="220"/>
      <c r="L183" s="225"/>
      <c r="M183" s="226"/>
      <c r="N183" s="227"/>
      <c r="O183" s="227"/>
      <c r="P183" s="228">
        <f>SUM(P184:P197)</f>
        <v>0</v>
      </c>
      <c r="Q183" s="227"/>
      <c r="R183" s="228">
        <f>SUM(R184:R197)</f>
        <v>0</v>
      </c>
      <c r="S183" s="227"/>
      <c r="T183" s="229">
        <f>SUM(T184:T197)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0" t="s">
        <v>84</v>
      </c>
      <c r="AT183" s="231" t="s">
        <v>75</v>
      </c>
      <c r="AU183" s="231" t="s">
        <v>84</v>
      </c>
      <c r="AY183" s="230" t="s">
        <v>169</v>
      </c>
      <c r="BK183" s="232">
        <f>SUM(BK184:BK197)</f>
        <v>0</v>
      </c>
    </row>
    <row r="184" s="2" customFormat="1" ht="33" customHeight="1">
      <c r="A184" s="39"/>
      <c r="B184" s="40"/>
      <c r="C184" s="235" t="s">
        <v>212</v>
      </c>
      <c r="D184" s="235" t="s">
        <v>173</v>
      </c>
      <c r="E184" s="236" t="s">
        <v>247</v>
      </c>
      <c r="F184" s="237" t="s">
        <v>248</v>
      </c>
      <c r="G184" s="238" t="s">
        <v>249</v>
      </c>
      <c r="H184" s="239">
        <v>130.107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250</v>
      </c>
    </row>
    <row r="185" s="2" customFormat="1" ht="21.75" customHeight="1">
      <c r="A185" s="39"/>
      <c r="B185" s="40"/>
      <c r="C185" s="235" t="s">
        <v>251</v>
      </c>
      <c r="D185" s="235" t="s">
        <v>173</v>
      </c>
      <c r="E185" s="236" t="s">
        <v>252</v>
      </c>
      <c r="F185" s="237" t="s">
        <v>253</v>
      </c>
      <c r="G185" s="238" t="s">
        <v>249</v>
      </c>
      <c r="H185" s="239">
        <v>130.107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177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177</v>
      </c>
      <c r="BM185" s="247" t="s">
        <v>254</v>
      </c>
    </row>
    <row r="186" s="2" customFormat="1" ht="21.75" customHeight="1">
      <c r="A186" s="39"/>
      <c r="B186" s="40"/>
      <c r="C186" s="235" t="s">
        <v>255</v>
      </c>
      <c r="D186" s="235" t="s">
        <v>173</v>
      </c>
      <c r="E186" s="236" t="s">
        <v>256</v>
      </c>
      <c r="F186" s="237" t="s">
        <v>257</v>
      </c>
      <c r="G186" s="238" t="s">
        <v>249</v>
      </c>
      <c r="H186" s="239">
        <v>910.74900000000002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41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177</v>
      </c>
      <c r="AT186" s="247" t="s">
        <v>173</v>
      </c>
      <c r="AU186" s="247" t="s">
        <v>86</v>
      </c>
      <c r="AY186" s="18" t="s">
        <v>169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84</v>
      </c>
      <c r="BK186" s="248">
        <f>ROUND(I186*H186,2)</f>
        <v>0</v>
      </c>
      <c r="BL186" s="18" t="s">
        <v>177</v>
      </c>
      <c r="BM186" s="247" t="s">
        <v>258</v>
      </c>
    </row>
    <row r="187" s="13" customFormat="1">
      <c r="A187" s="13"/>
      <c r="B187" s="249"/>
      <c r="C187" s="250"/>
      <c r="D187" s="251" t="s">
        <v>179</v>
      </c>
      <c r="E187" s="250"/>
      <c r="F187" s="253" t="s">
        <v>259</v>
      </c>
      <c r="G187" s="250"/>
      <c r="H187" s="254">
        <v>910.74900000000002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4</v>
      </c>
      <c r="AX187" s="13" t="s">
        <v>84</v>
      </c>
      <c r="AY187" s="260" t="s">
        <v>169</v>
      </c>
    </row>
    <row r="188" s="2" customFormat="1" ht="33" customHeight="1">
      <c r="A188" s="39"/>
      <c r="B188" s="40"/>
      <c r="C188" s="235" t="s">
        <v>260</v>
      </c>
      <c r="D188" s="235" t="s">
        <v>173</v>
      </c>
      <c r="E188" s="236" t="s">
        <v>261</v>
      </c>
      <c r="F188" s="237" t="s">
        <v>262</v>
      </c>
      <c r="G188" s="238" t="s">
        <v>249</v>
      </c>
      <c r="H188" s="239">
        <v>113.256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41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177</v>
      </c>
      <c r="AT188" s="247" t="s">
        <v>173</v>
      </c>
      <c r="AU188" s="247" t="s">
        <v>86</v>
      </c>
      <c r="AY188" s="18" t="s">
        <v>169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84</v>
      </c>
      <c r="BK188" s="248">
        <f>ROUND(I188*H188,2)</f>
        <v>0</v>
      </c>
      <c r="BL188" s="18" t="s">
        <v>177</v>
      </c>
      <c r="BM188" s="247" t="s">
        <v>263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264</v>
      </c>
      <c r="G189" s="250"/>
      <c r="H189" s="254">
        <v>14.76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265</v>
      </c>
      <c r="G190" s="250"/>
      <c r="H190" s="254">
        <v>98.495999999999995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113.256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33" customHeight="1">
      <c r="A192" s="39"/>
      <c r="B192" s="40"/>
      <c r="C192" s="235" t="s">
        <v>170</v>
      </c>
      <c r="D192" s="235" t="s">
        <v>173</v>
      </c>
      <c r="E192" s="236" t="s">
        <v>266</v>
      </c>
      <c r="F192" s="237" t="s">
        <v>267</v>
      </c>
      <c r="G192" s="238" t="s">
        <v>249</v>
      </c>
      <c r="H192" s="239">
        <v>9.173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268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269</v>
      </c>
      <c r="G193" s="250"/>
      <c r="H193" s="254">
        <v>9.173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33" customHeight="1">
      <c r="A194" s="39"/>
      <c r="B194" s="40"/>
      <c r="C194" s="235" t="s">
        <v>270</v>
      </c>
      <c r="D194" s="235" t="s">
        <v>173</v>
      </c>
      <c r="E194" s="236" t="s">
        <v>271</v>
      </c>
      <c r="F194" s="237" t="s">
        <v>272</v>
      </c>
      <c r="G194" s="238" t="s">
        <v>249</v>
      </c>
      <c r="H194" s="239">
        <v>8.6530000000000005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273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274</v>
      </c>
      <c r="G195" s="250"/>
      <c r="H195" s="254">
        <v>8.6530000000000005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33" customHeight="1">
      <c r="A196" s="39"/>
      <c r="B196" s="40"/>
      <c r="C196" s="235" t="s">
        <v>275</v>
      </c>
      <c r="D196" s="235" t="s">
        <v>173</v>
      </c>
      <c r="E196" s="236" t="s">
        <v>276</v>
      </c>
      <c r="F196" s="237" t="s">
        <v>277</v>
      </c>
      <c r="G196" s="238" t="s">
        <v>249</v>
      </c>
      <c r="H196" s="239">
        <v>1.976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278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279</v>
      </c>
      <c r="G197" s="250"/>
      <c r="H197" s="254">
        <v>1.976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12" customFormat="1" ht="25.92" customHeight="1">
      <c r="A198" s="12"/>
      <c r="B198" s="219"/>
      <c r="C198" s="220"/>
      <c r="D198" s="221" t="s">
        <v>75</v>
      </c>
      <c r="E198" s="222" t="s">
        <v>280</v>
      </c>
      <c r="F198" s="222" t="s">
        <v>281</v>
      </c>
      <c r="G198" s="220"/>
      <c r="H198" s="220"/>
      <c r="I198" s="223"/>
      <c r="J198" s="224">
        <f>BK198</f>
        <v>0</v>
      </c>
      <c r="K198" s="220"/>
      <c r="L198" s="225"/>
      <c r="M198" s="226"/>
      <c r="N198" s="227"/>
      <c r="O198" s="227"/>
      <c r="P198" s="228">
        <f>P199+P207+P213+P244+P246</f>
        <v>0</v>
      </c>
      <c r="Q198" s="227"/>
      <c r="R198" s="228">
        <f>R199+R207+R213+R244+R246</f>
        <v>0</v>
      </c>
      <c r="S198" s="227"/>
      <c r="T198" s="229">
        <f>T199+T207+T213+T244+T246</f>
        <v>31.611864600000001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0" t="s">
        <v>86</v>
      </c>
      <c r="AT198" s="231" t="s">
        <v>75</v>
      </c>
      <c r="AU198" s="231" t="s">
        <v>76</v>
      </c>
      <c r="AY198" s="230" t="s">
        <v>169</v>
      </c>
      <c r="BK198" s="232">
        <f>BK199+BK207+BK213+BK244+BK246</f>
        <v>0</v>
      </c>
    </row>
    <row r="199" s="12" customFormat="1" ht="22.8" customHeight="1">
      <c r="A199" s="12"/>
      <c r="B199" s="219"/>
      <c r="C199" s="220"/>
      <c r="D199" s="221" t="s">
        <v>75</v>
      </c>
      <c r="E199" s="233" t="s">
        <v>282</v>
      </c>
      <c r="F199" s="233" t="s">
        <v>283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SUM(P200:P206)</f>
        <v>0</v>
      </c>
      <c r="Q199" s="227"/>
      <c r="R199" s="228">
        <f>SUM(R200:R206)</f>
        <v>0</v>
      </c>
      <c r="S199" s="227"/>
      <c r="T199" s="229">
        <f>SUM(T200:T206)</f>
        <v>9.0530000000000008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86</v>
      </c>
      <c r="AT199" s="231" t="s">
        <v>75</v>
      </c>
      <c r="AU199" s="231" t="s">
        <v>84</v>
      </c>
      <c r="AY199" s="230" t="s">
        <v>169</v>
      </c>
      <c r="BK199" s="232">
        <f>SUM(BK200:BK206)</f>
        <v>0</v>
      </c>
    </row>
    <row r="200" s="2" customFormat="1" ht="21.75" customHeight="1">
      <c r="A200" s="39"/>
      <c r="B200" s="40"/>
      <c r="C200" s="235" t="s">
        <v>7</v>
      </c>
      <c r="D200" s="235" t="s">
        <v>173</v>
      </c>
      <c r="E200" s="236" t="s">
        <v>284</v>
      </c>
      <c r="F200" s="237" t="s">
        <v>285</v>
      </c>
      <c r="G200" s="238" t="s">
        <v>176</v>
      </c>
      <c r="H200" s="239">
        <v>494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0.01</v>
      </c>
      <c r="T200" s="246">
        <f>S200*H200</f>
        <v>4.9400000000000004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286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286</v>
      </c>
      <c r="BM200" s="247" t="s">
        <v>287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288</v>
      </c>
      <c r="G201" s="250"/>
      <c r="H201" s="254">
        <v>494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84</v>
      </c>
      <c r="AY201" s="260" t="s">
        <v>169</v>
      </c>
    </row>
    <row r="202" s="2" customFormat="1" ht="21.75" customHeight="1">
      <c r="A202" s="39"/>
      <c r="B202" s="40"/>
      <c r="C202" s="235" t="s">
        <v>289</v>
      </c>
      <c r="D202" s="235" t="s">
        <v>173</v>
      </c>
      <c r="E202" s="236" t="s">
        <v>290</v>
      </c>
      <c r="F202" s="237" t="s">
        <v>291</v>
      </c>
      <c r="G202" s="238" t="s">
        <v>176</v>
      </c>
      <c r="H202" s="239">
        <v>457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41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0.0089999999999999993</v>
      </c>
      <c r="T202" s="246">
        <f>S202*H202</f>
        <v>4.1129999999999995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286</v>
      </c>
      <c r="AT202" s="247" t="s">
        <v>173</v>
      </c>
      <c r="AU202" s="247" t="s">
        <v>86</v>
      </c>
      <c r="AY202" s="18" t="s">
        <v>169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84</v>
      </c>
      <c r="BK202" s="248">
        <f>ROUND(I202*H202,2)</f>
        <v>0</v>
      </c>
      <c r="BL202" s="18" t="s">
        <v>286</v>
      </c>
      <c r="BM202" s="247" t="s">
        <v>292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293</v>
      </c>
      <c r="G203" s="250"/>
      <c r="H203" s="254">
        <v>128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294</v>
      </c>
      <c r="G204" s="250"/>
      <c r="H204" s="254">
        <v>312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295</v>
      </c>
      <c r="G205" s="250"/>
      <c r="H205" s="254">
        <v>17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4" customFormat="1">
      <c r="A206" s="14"/>
      <c r="B206" s="261"/>
      <c r="C206" s="262"/>
      <c r="D206" s="251" t="s">
        <v>179</v>
      </c>
      <c r="E206" s="263" t="s">
        <v>1</v>
      </c>
      <c r="F206" s="264" t="s">
        <v>182</v>
      </c>
      <c r="G206" s="262"/>
      <c r="H206" s="265">
        <v>457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179</v>
      </c>
      <c r="AU206" s="271" t="s">
        <v>86</v>
      </c>
      <c r="AV206" s="14" t="s">
        <v>177</v>
      </c>
      <c r="AW206" s="14" t="s">
        <v>32</v>
      </c>
      <c r="AX206" s="14" t="s">
        <v>84</v>
      </c>
      <c r="AY206" s="271" t="s">
        <v>169</v>
      </c>
    </row>
    <row r="207" s="12" customFormat="1" ht="22.8" customHeight="1">
      <c r="A207" s="12"/>
      <c r="B207" s="219"/>
      <c r="C207" s="220"/>
      <c r="D207" s="221" t="s">
        <v>75</v>
      </c>
      <c r="E207" s="233" t="s">
        <v>296</v>
      </c>
      <c r="F207" s="233" t="s">
        <v>297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SUM(P208:P212)</f>
        <v>0</v>
      </c>
      <c r="Q207" s="227"/>
      <c r="R207" s="228">
        <f>SUM(R208:R212)</f>
        <v>0</v>
      </c>
      <c r="S207" s="227"/>
      <c r="T207" s="229">
        <f>SUM(T208:T212)</f>
        <v>1.9754999999999998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0" t="s">
        <v>86</v>
      </c>
      <c r="AT207" s="231" t="s">
        <v>75</v>
      </c>
      <c r="AU207" s="231" t="s">
        <v>84</v>
      </c>
      <c r="AY207" s="230" t="s">
        <v>169</v>
      </c>
      <c r="BK207" s="232">
        <f>SUM(BK208:BK212)</f>
        <v>0</v>
      </c>
    </row>
    <row r="208" s="2" customFormat="1" ht="16.5" customHeight="1">
      <c r="A208" s="39"/>
      <c r="B208" s="40"/>
      <c r="C208" s="235" t="s">
        <v>298</v>
      </c>
      <c r="D208" s="235" t="s">
        <v>173</v>
      </c>
      <c r="E208" s="236" t="s">
        <v>299</v>
      </c>
      <c r="F208" s="237" t="s">
        <v>300</v>
      </c>
      <c r="G208" s="238" t="s">
        <v>239</v>
      </c>
      <c r="H208" s="239">
        <v>1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286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286</v>
      </c>
      <c r="BM208" s="247" t="s">
        <v>301</v>
      </c>
    </row>
    <row r="209" s="2" customFormat="1" ht="16.5" customHeight="1">
      <c r="A209" s="39"/>
      <c r="B209" s="40"/>
      <c r="C209" s="235" t="s">
        <v>302</v>
      </c>
      <c r="D209" s="235" t="s">
        <v>173</v>
      </c>
      <c r="E209" s="236" t="s">
        <v>303</v>
      </c>
      <c r="F209" s="237" t="s">
        <v>304</v>
      </c>
      <c r="G209" s="238" t="s">
        <v>176</v>
      </c>
      <c r="H209" s="239">
        <v>131.69999999999999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0.014999999999999999</v>
      </c>
      <c r="T209" s="246">
        <f>S209*H209</f>
        <v>1.9754999999999998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286</v>
      </c>
      <c r="AT209" s="247" t="s">
        <v>173</v>
      </c>
      <c r="AU209" s="247" t="s">
        <v>86</v>
      </c>
      <c r="AY209" s="18" t="s">
        <v>169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286</v>
      </c>
      <c r="BM209" s="247" t="s">
        <v>305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306</v>
      </c>
      <c r="G210" s="250"/>
      <c r="H210" s="254">
        <v>74.099999999999994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307</v>
      </c>
      <c r="G211" s="250"/>
      <c r="H211" s="254">
        <v>57.600000000000001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4" customFormat="1">
      <c r="A212" s="14"/>
      <c r="B212" s="261"/>
      <c r="C212" s="262"/>
      <c r="D212" s="251" t="s">
        <v>179</v>
      </c>
      <c r="E212" s="263" t="s">
        <v>1</v>
      </c>
      <c r="F212" s="264" t="s">
        <v>182</v>
      </c>
      <c r="G212" s="262"/>
      <c r="H212" s="265">
        <v>131.69999999999999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179</v>
      </c>
      <c r="AU212" s="271" t="s">
        <v>86</v>
      </c>
      <c r="AV212" s="14" t="s">
        <v>177</v>
      </c>
      <c r="AW212" s="14" t="s">
        <v>32</v>
      </c>
      <c r="AX212" s="14" t="s">
        <v>84</v>
      </c>
      <c r="AY212" s="271" t="s">
        <v>169</v>
      </c>
    </row>
    <row r="213" s="12" customFormat="1" ht="22.8" customHeight="1">
      <c r="A213" s="12"/>
      <c r="B213" s="219"/>
      <c r="C213" s="220"/>
      <c r="D213" s="221" t="s">
        <v>75</v>
      </c>
      <c r="E213" s="233" t="s">
        <v>308</v>
      </c>
      <c r="F213" s="233" t="s">
        <v>309</v>
      </c>
      <c r="G213" s="220"/>
      <c r="H213" s="220"/>
      <c r="I213" s="223"/>
      <c r="J213" s="234">
        <f>BK213</f>
        <v>0</v>
      </c>
      <c r="K213" s="220"/>
      <c r="L213" s="225"/>
      <c r="M213" s="226"/>
      <c r="N213" s="227"/>
      <c r="O213" s="227"/>
      <c r="P213" s="228">
        <f>SUM(P214:P243)</f>
        <v>0</v>
      </c>
      <c r="Q213" s="227"/>
      <c r="R213" s="228">
        <f>SUM(R214:R243)</f>
        <v>0</v>
      </c>
      <c r="S213" s="227"/>
      <c r="T213" s="229">
        <f>SUM(T214:T243)</f>
        <v>5.7695122000000003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0" t="s">
        <v>86</v>
      </c>
      <c r="AT213" s="231" t="s">
        <v>75</v>
      </c>
      <c r="AU213" s="231" t="s">
        <v>84</v>
      </c>
      <c r="AY213" s="230" t="s">
        <v>169</v>
      </c>
      <c r="BK213" s="232">
        <f>SUM(BK214:BK243)</f>
        <v>0</v>
      </c>
    </row>
    <row r="214" s="2" customFormat="1" ht="16.5" customHeight="1">
      <c r="A214" s="39"/>
      <c r="B214" s="40"/>
      <c r="C214" s="235" t="s">
        <v>8</v>
      </c>
      <c r="D214" s="235" t="s">
        <v>173</v>
      </c>
      <c r="E214" s="236" t="s">
        <v>310</v>
      </c>
      <c r="F214" s="237" t="s">
        <v>311</v>
      </c>
      <c r="G214" s="238" t="s">
        <v>176</v>
      </c>
      <c r="H214" s="239">
        <v>744.01999999999998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0.00594</v>
      </c>
      <c r="T214" s="246">
        <f>S214*H214</f>
        <v>4.4194788000000003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286</v>
      </c>
      <c r="AT214" s="247" t="s">
        <v>173</v>
      </c>
      <c r="AU214" s="247" t="s">
        <v>86</v>
      </c>
      <c r="AY214" s="18" t="s">
        <v>169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286</v>
      </c>
      <c r="BM214" s="247" t="s">
        <v>312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313</v>
      </c>
      <c r="G215" s="250"/>
      <c r="H215" s="254">
        <v>28.52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314</v>
      </c>
      <c r="G216" s="250"/>
      <c r="H216" s="254">
        <v>137.59999999999999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315</v>
      </c>
      <c r="G217" s="250"/>
      <c r="H217" s="254">
        <v>120.90000000000001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5" customFormat="1">
      <c r="A218" s="15"/>
      <c r="B218" s="272"/>
      <c r="C218" s="273"/>
      <c r="D218" s="251" t="s">
        <v>179</v>
      </c>
      <c r="E218" s="274" t="s">
        <v>1</v>
      </c>
      <c r="F218" s="275" t="s">
        <v>211</v>
      </c>
      <c r="G218" s="273"/>
      <c r="H218" s="276">
        <v>287.01999999999998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179</v>
      </c>
      <c r="AU218" s="282" t="s">
        <v>86</v>
      </c>
      <c r="AV218" s="15" t="s">
        <v>212</v>
      </c>
      <c r="AW218" s="15" t="s">
        <v>32</v>
      </c>
      <c r="AX218" s="15" t="s">
        <v>76</v>
      </c>
      <c r="AY218" s="282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316</v>
      </c>
      <c r="G219" s="250"/>
      <c r="H219" s="254">
        <v>128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317</v>
      </c>
      <c r="G220" s="250"/>
      <c r="H220" s="254">
        <v>312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318</v>
      </c>
      <c r="G221" s="250"/>
      <c r="H221" s="254">
        <v>17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5" customFormat="1">
      <c r="A222" s="15"/>
      <c r="B222" s="272"/>
      <c r="C222" s="273"/>
      <c r="D222" s="251" t="s">
        <v>179</v>
      </c>
      <c r="E222" s="274" t="s">
        <v>1</v>
      </c>
      <c r="F222" s="275" t="s">
        <v>211</v>
      </c>
      <c r="G222" s="273"/>
      <c r="H222" s="276">
        <v>457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179</v>
      </c>
      <c r="AU222" s="282" t="s">
        <v>86</v>
      </c>
      <c r="AV222" s="15" t="s">
        <v>212</v>
      </c>
      <c r="AW222" s="15" t="s">
        <v>32</v>
      </c>
      <c r="AX222" s="15" t="s">
        <v>76</v>
      </c>
      <c r="AY222" s="282" t="s">
        <v>169</v>
      </c>
    </row>
    <row r="223" s="14" customFormat="1">
      <c r="A223" s="14"/>
      <c r="B223" s="261"/>
      <c r="C223" s="262"/>
      <c r="D223" s="251" t="s">
        <v>179</v>
      </c>
      <c r="E223" s="263" t="s">
        <v>1</v>
      </c>
      <c r="F223" s="264" t="s">
        <v>182</v>
      </c>
      <c r="G223" s="262"/>
      <c r="H223" s="265">
        <v>744.01999999999998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179</v>
      </c>
      <c r="AU223" s="271" t="s">
        <v>86</v>
      </c>
      <c r="AV223" s="14" t="s">
        <v>177</v>
      </c>
      <c r="AW223" s="14" t="s">
        <v>32</v>
      </c>
      <c r="AX223" s="14" t="s">
        <v>84</v>
      </c>
      <c r="AY223" s="271" t="s">
        <v>169</v>
      </c>
    </row>
    <row r="224" s="2" customFormat="1" ht="16.5" customHeight="1">
      <c r="A224" s="39"/>
      <c r="B224" s="40"/>
      <c r="C224" s="235" t="s">
        <v>319</v>
      </c>
      <c r="D224" s="235" t="s">
        <v>173</v>
      </c>
      <c r="E224" s="236" t="s">
        <v>320</v>
      </c>
      <c r="F224" s="237" t="s">
        <v>321</v>
      </c>
      <c r="G224" s="238" t="s">
        <v>322</v>
      </c>
      <c r="H224" s="239">
        <v>4.2000000000000002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0.0016999999999999999</v>
      </c>
      <c r="T224" s="246">
        <f>S224*H224</f>
        <v>0.0071399999999999996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286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286</v>
      </c>
      <c r="BM224" s="247" t="s">
        <v>323</v>
      </c>
    </row>
    <row r="225" s="2" customFormat="1" ht="16.5" customHeight="1">
      <c r="A225" s="39"/>
      <c r="B225" s="40"/>
      <c r="C225" s="235" t="s">
        <v>324</v>
      </c>
      <c r="D225" s="235" t="s">
        <v>173</v>
      </c>
      <c r="E225" s="236" t="s">
        <v>325</v>
      </c>
      <c r="F225" s="237" t="s">
        <v>326</v>
      </c>
      <c r="G225" s="238" t="s">
        <v>327</v>
      </c>
      <c r="H225" s="239">
        <v>1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41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0.0090600000000000003</v>
      </c>
      <c r="T225" s="246">
        <f>S225*H225</f>
        <v>0.0090600000000000003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286</v>
      </c>
      <c r="AT225" s="247" t="s">
        <v>173</v>
      </c>
      <c r="AU225" s="247" t="s">
        <v>86</v>
      </c>
      <c r="AY225" s="18" t="s">
        <v>169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286</v>
      </c>
      <c r="BM225" s="247" t="s">
        <v>328</v>
      </c>
    </row>
    <row r="226" s="2" customFormat="1" ht="21.75" customHeight="1">
      <c r="A226" s="39"/>
      <c r="B226" s="40"/>
      <c r="C226" s="235" t="s">
        <v>329</v>
      </c>
      <c r="D226" s="235" t="s">
        <v>173</v>
      </c>
      <c r="E226" s="236" t="s">
        <v>330</v>
      </c>
      <c r="F226" s="237" t="s">
        <v>331</v>
      </c>
      <c r="G226" s="238" t="s">
        <v>322</v>
      </c>
      <c r="H226" s="239">
        <v>32</v>
      </c>
      <c r="I226" s="240"/>
      <c r="J226" s="241">
        <f>ROUND(I226*H226,2)</f>
        <v>0</v>
      </c>
      <c r="K226" s="242"/>
      <c r="L226" s="45"/>
      <c r="M226" s="243" t="s">
        <v>1</v>
      </c>
      <c r="N226" s="244" t="s">
        <v>41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0.00191</v>
      </c>
      <c r="T226" s="246">
        <f>S226*H226</f>
        <v>0.061120000000000001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286</v>
      </c>
      <c r="AT226" s="247" t="s">
        <v>173</v>
      </c>
      <c r="AU226" s="247" t="s">
        <v>86</v>
      </c>
      <c r="AY226" s="18" t="s">
        <v>169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84</v>
      </c>
      <c r="BK226" s="248">
        <f>ROUND(I226*H226,2)</f>
        <v>0</v>
      </c>
      <c r="BL226" s="18" t="s">
        <v>286</v>
      </c>
      <c r="BM226" s="247" t="s">
        <v>332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333</v>
      </c>
      <c r="G227" s="250"/>
      <c r="H227" s="254">
        <v>32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84</v>
      </c>
      <c r="AY227" s="260" t="s">
        <v>169</v>
      </c>
    </row>
    <row r="228" s="2" customFormat="1" ht="16.5" customHeight="1">
      <c r="A228" s="39"/>
      <c r="B228" s="40"/>
      <c r="C228" s="235" t="s">
        <v>286</v>
      </c>
      <c r="D228" s="235" t="s">
        <v>173</v>
      </c>
      <c r="E228" s="236" t="s">
        <v>334</v>
      </c>
      <c r="F228" s="237" t="s">
        <v>335</v>
      </c>
      <c r="G228" s="238" t="s">
        <v>322</v>
      </c>
      <c r="H228" s="239">
        <v>35.420000000000002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0.00167</v>
      </c>
      <c r="T228" s="246">
        <f>S228*H228</f>
        <v>0.059151400000000007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286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286</v>
      </c>
      <c r="BM228" s="247" t="s">
        <v>336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337</v>
      </c>
      <c r="G229" s="250"/>
      <c r="H229" s="254">
        <v>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338</v>
      </c>
      <c r="G230" s="250"/>
      <c r="H230" s="254">
        <v>9.5999999999999996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339</v>
      </c>
      <c r="G231" s="250"/>
      <c r="H231" s="254">
        <v>2.6000000000000001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340</v>
      </c>
      <c r="G232" s="250"/>
      <c r="H232" s="254">
        <v>11.220000000000001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341</v>
      </c>
      <c r="G233" s="250"/>
      <c r="H233" s="254">
        <v>6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4" customFormat="1">
      <c r="A234" s="14"/>
      <c r="B234" s="261"/>
      <c r="C234" s="262"/>
      <c r="D234" s="251" t="s">
        <v>179</v>
      </c>
      <c r="E234" s="263" t="s">
        <v>1</v>
      </c>
      <c r="F234" s="264" t="s">
        <v>182</v>
      </c>
      <c r="G234" s="262"/>
      <c r="H234" s="265">
        <v>35.420000000000002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179</v>
      </c>
      <c r="AU234" s="271" t="s">
        <v>86</v>
      </c>
      <c r="AV234" s="14" t="s">
        <v>177</v>
      </c>
      <c r="AW234" s="14" t="s">
        <v>32</v>
      </c>
      <c r="AX234" s="14" t="s">
        <v>84</v>
      </c>
      <c r="AY234" s="271" t="s">
        <v>169</v>
      </c>
    </row>
    <row r="235" s="2" customFormat="1" ht="16.5" customHeight="1">
      <c r="A235" s="39"/>
      <c r="B235" s="40"/>
      <c r="C235" s="235" t="s">
        <v>342</v>
      </c>
      <c r="D235" s="235" t="s">
        <v>173</v>
      </c>
      <c r="E235" s="236" t="s">
        <v>343</v>
      </c>
      <c r="F235" s="237" t="s">
        <v>344</v>
      </c>
      <c r="G235" s="238" t="s">
        <v>176</v>
      </c>
      <c r="H235" s="239">
        <v>42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0.0058399999999999997</v>
      </c>
      <c r="T235" s="246">
        <f>S235*H235</f>
        <v>0.24528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286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286</v>
      </c>
      <c r="BM235" s="247" t="s">
        <v>345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346</v>
      </c>
      <c r="G236" s="250"/>
      <c r="H236" s="254">
        <v>42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84</v>
      </c>
      <c r="AY236" s="260" t="s">
        <v>169</v>
      </c>
    </row>
    <row r="237" s="2" customFormat="1" ht="16.5" customHeight="1">
      <c r="A237" s="39"/>
      <c r="B237" s="40"/>
      <c r="C237" s="235" t="s">
        <v>347</v>
      </c>
      <c r="D237" s="235" t="s">
        <v>173</v>
      </c>
      <c r="E237" s="236" t="s">
        <v>348</v>
      </c>
      <c r="F237" s="237" t="s">
        <v>349</v>
      </c>
      <c r="G237" s="238" t="s">
        <v>322</v>
      </c>
      <c r="H237" s="239">
        <v>13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</v>
      </c>
      <c r="R237" s="245">
        <f>Q237*H237</f>
        <v>0</v>
      </c>
      <c r="S237" s="245">
        <v>0.0025999999999999999</v>
      </c>
      <c r="T237" s="246">
        <f>S237*H237</f>
        <v>0.033799999999999997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286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286</v>
      </c>
      <c r="BM237" s="247" t="s">
        <v>350</v>
      </c>
    </row>
    <row r="238" s="2" customFormat="1" ht="16.5" customHeight="1">
      <c r="A238" s="39"/>
      <c r="B238" s="40"/>
      <c r="C238" s="235" t="s">
        <v>351</v>
      </c>
      <c r="D238" s="235" t="s">
        <v>173</v>
      </c>
      <c r="E238" s="236" t="s">
        <v>352</v>
      </c>
      <c r="F238" s="237" t="s">
        <v>353</v>
      </c>
      <c r="G238" s="238" t="s">
        <v>322</v>
      </c>
      <c r="H238" s="239">
        <v>81</v>
      </c>
      <c r="I238" s="240"/>
      <c r="J238" s="241">
        <f>ROUND(I238*H238,2)</f>
        <v>0</v>
      </c>
      <c r="K238" s="242"/>
      <c r="L238" s="45"/>
      <c r="M238" s="243" t="s">
        <v>1</v>
      </c>
      <c r="N238" s="244" t="s">
        <v>41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0.0060499999999999998</v>
      </c>
      <c r="T238" s="246">
        <f>S238*H238</f>
        <v>0.49004999999999999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286</v>
      </c>
      <c r="AT238" s="247" t="s">
        <v>173</v>
      </c>
      <c r="AU238" s="247" t="s">
        <v>86</v>
      </c>
      <c r="AY238" s="18" t="s">
        <v>169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84</v>
      </c>
      <c r="BK238" s="248">
        <f>ROUND(I238*H238,2)</f>
        <v>0</v>
      </c>
      <c r="BL238" s="18" t="s">
        <v>286</v>
      </c>
      <c r="BM238" s="247" t="s">
        <v>354</v>
      </c>
    </row>
    <row r="239" s="2" customFormat="1" ht="16.5" customHeight="1">
      <c r="A239" s="39"/>
      <c r="B239" s="40"/>
      <c r="C239" s="235" t="s">
        <v>355</v>
      </c>
      <c r="D239" s="235" t="s">
        <v>173</v>
      </c>
      <c r="E239" s="236" t="s">
        <v>356</v>
      </c>
      <c r="F239" s="237" t="s">
        <v>357</v>
      </c>
      <c r="G239" s="238" t="s">
        <v>322</v>
      </c>
      <c r="H239" s="239">
        <v>112.8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41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0.0039399999999999999</v>
      </c>
      <c r="T239" s="246">
        <f>S239*H239</f>
        <v>0.44443199999999999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286</v>
      </c>
      <c r="AT239" s="247" t="s">
        <v>173</v>
      </c>
      <c r="AU239" s="247" t="s">
        <v>86</v>
      </c>
      <c r="AY239" s="18" t="s">
        <v>169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84</v>
      </c>
      <c r="BK239" s="248">
        <f>ROUND(I239*H239,2)</f>
        <v>0</v>
      </c>
      <c r="BL239" s="18" t="s">
        <v>286</v>
      </c>
      <c r="BM239" s="247" t="s">
        <v>358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359</v>
      </c>
      <c r="G240" s="250"/>
      <c r="H240" s="254">
        <v>96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360</v>
      </c>
      <c r="G241" s="250"/>
      <c r="H241" s="254">
        <v>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361</v>
      </c>
      <c r="G242" s="250"/>
      <c r="H242" s="254">
        <v>12.800000000000001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4" customFormat="1">
      <c r="A243" s="14"/>
      <c r="B243" s="261"/>
      <c r="C243" s="262"/>
      <c r="D243" s="251" t="s">
        <v>179</v>
      </c>
      <c r="E243" s="263" t="s">
        <v>1</v>
      </c>
      <c r="F243" s="264" t="s">
        <v>182</v>
      </c>
      <c r="G243" s="262"/>
      <c r="H243" s="265">
        <v>112.8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179</v>
      </c>
      <c r="AU243" s="271" t="s">
        <v>86</v>
      </c>
      <c r="AV243" s="14" t="s">
        <v>177</v>
      </c>
      <c r="AW243" s="14" t="s">
        <v>32</v>
      </c>
      <c r="AX243" s="14" t="s">
        <v>84</v>
      </c>
      <c r="AY243" s="271" t="s">
        <v>169</v>
      </c>
    </row>
    <row r="244" s="12" customFormat="1" ht="22.8" customHeight="1">
      <c r="A244" s="12"/>
      <c r="B244" s="219"/>
      <c r="C244" s="220"/>
      <c r="D244" s="221" t="s">
        <v>75</v>
      </c>
      <c r="E244" s="233" t="s">
        <v>362</v>
      </c>
      <c r="F244" s="233" t="s">
        <v>363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P245</f>
        <v>0</v>
      </c>
      <c r="Q244" s="227"/>
      <c r="R244" s="228">
        <f>R245</f>
        <v>0</v>
      </c>
      <c r="S244" s="227"/>
      <c r="T244" s="229">
        <f>T245</f>
        <v>0.054000000000000006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0" t="s">
        <v>86</v>
      </c>
      <c r="AT244" s="231" t="s">
        <v>75</v>
      </c>
      <c r="AU244" s="231" t="s">
        <v>84</v>
      </c>
      <c r="AY244" s="230" t="s">
        <v>169</v>
      </c>
      <c r="BK244" s="232">
        <f>BK245</f>
        <v>0</v>
      </c>
    </row>
    <row r="245" s="2" customFormat="1" ht="16.5" customHeight="1">
      <c r="A245" s="39"/>
      <c r="B245" s="40"/>
      <c r="C245" s="235" t="s">
        <v>364</v>
      </c>
      <c r="D245" s="235" t="s">
        <v>173</v>
      </c>
      <c r="E245" s="236" t="s">
        <v>365</v>
      </c>
      <c r="F245" s="237" t="s">
        <v>366</v>
      </c>
      <c r="G245" s="238" t="s">
        <v>176</v>
      </c>
      <c r="H245" s="239">
        <v>2.7000000000000002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0.02</v>
      </c>
      <c r="T245" s="246">
        <f>S245*H245</f>
        <v>0.054000000000000006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286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286</v>
      </c>
      <c r="BM245" s="247" t="s">
        <v>367</v>
      </c>
    </row>
    <row r="246" s="12" customFormat="1" ht="22.8" customHeight="1">
      <c r="A246" s="12"/>
      <c r="B246" s="219"/>
      <c r="C246" s="220"/>
      <c r="D246" s="221" t="s">
        <v>75</v>
      </c>
      <c r="E246" s="233" t="s">
        <v>368</v>
      </c>
      <c r="F246" s="233" t="s">
        <v>369</v>
      </c>
      <c r="G246" s="220"/>
      <c r="H246" s="220"/>
      <c r="I246" s="223"/>
      <c r="J246" s="234">
        <f>BK246</f>
        <v>0</v>
      </c>
      <c r="K246" s="220"/>
      <c r="L246" s="225"/>
      <c r="M246" s="226"/>
      <c r="N246" s="227"/>
      <c r="O246" s="227"/>
      <c r="P246" s="228">
        <f>SUM(P247:P250)</f>
        <v>0</v>
      </c>
      <c r="Q246" s="227"/>
      <c r="R246" s="228">
        <f>SUM(R247:R250)</f>
        <v>0</v>
      </c>
      <c r="S246" s="227"/>
      <c r="T246" s="229">
        <f>SUM(T247:T250)</f>
        <v>14.7598524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0" t="s">
        <v>86</v>
      </c>
      <c r="AT246" s="231" t="s">
        <v>75</v>
      </c>
      <c r="AU246" s="231" t="s">
        <v>84</v>
      </c>
      <c r="AY246" s="230" t="s">
        <v>169</v>
      </c>
      <c r="BK246" s="232">
        <f>SUM(BK247:BK250)</f>
        <v>0</v>
      </c>
    </row>
    <row r="247" s="2" customFormat="1" ht="21.75" customHeight="1">
      <c r="A247" s="39"/>
      <c r="B247" s="40"/>
      <c r="C247" s="235" t="s">
        <v>370</v>
      </c>
      <c r="D247" s="235" t="s">
        <v>173</v>
      </c>
      <c r="E247" s="236" t="s">
        <v>371</v>
      </c>
      <c r="F247" s="237" t="s">
        <v>372</v>
      </c>
      <c r="G247" s="238" t="s">
        <v>176</v>
      </c>
      <c r="H247" s="239">
        <v>226.935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0.065040000000000001</v>
      </c>
      <c r="T247" s="246">
        <f>S247*H247</f>
        <v>14.7598524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286</v>
      </c>
      <c r="AT247" s="247" t="s">
        <v>173</v>
      </c>
      <c r="AU247" s="247" t="s">
        <v>86</v>
      </c>
      <c r="AY247" s="18" t="s">
        <v>169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286</v>
      </c>
      <c r="BM247" s="247" t="s">
        <v>373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374</v>
      </c>
      <c r="G248" s="250"/>
      <c r="H248" s="254">
        <v>298.07999999999998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224</v>
      </c>
      <c r="G249" s="250"/>
      <c r="H249" s="254">
        <v>-71.144999999999996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4" customFormat="1">
      <c r="A250" s="14"/>
      <c r="B250" s="261"/>
      <c r="C250" s="262"/>
      <c r="D250" s="251" t="s">
        <v>179</v>
      </c>
      <c r="E250" s="263" t="s">
        <v>1</v>
      </c>
      <c r="F250" s="264" t="s">
        <v>182</v>
      </c>
      <c r="G250" s="262"/>
      <c r="H250" s="265">
        <v>226.935</v>
      </c>
      <c r="I250" s="266"/>
      <c r="J250" s="262"/>
      <c r="K250" s="262"/>
      <c r="L250" s="267"/>
      <c r="M250" s="293"/>
      <c r="N250" s="294"/>
      <c r="O250" s="294"/>
      <c r="P250" s="294"/>
      <c r="Q250" s="294"/>
      <c r="R250" s="294"/>
      <c r="S250" s="294"/>
      <c r="T250" s="29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179</v>
      </c>
      <c r="AU250" s="271" t="s">
        <v>86</v>
      </c>
      <c r="AV250" s="14" t="s">
        <v>177</v>
      </c>
      <c r="AW250" s="14" t="s">
        <v>32</v>
      </c>
      <c r="AX250" s="14" t="s">
        <v>84</v>
      </c>
      <c r="AY250" s="271" t="s">
        <v>169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QyAI05zyXFYc7rESW8RA0bBObS9uiV2MjlJHllj28B4yefnFUV731V9M+hzhaUk8Xdz5dCxBBrWtukd4h4ENhw==" hashValue="9H1nNQIrnmUb8nrO3Fon8YWuRUzKWUwcrlDc1mZNqUjvYPGSwuC0t5Vhk5o9EcEizRDy8gQmLpgJ57sJAmdQpQ==" algorithmName="SHA-512" password="CC35"/>
  <autoFilter ref="C134:K250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ROUND((SUM(BE104:BE111) + SUM(BE131:BE177)),  2)</f>
        <v>0</v>
      </c>
      <c r="G35" s="39"/>
      <c r="H35" s="39"/>
      <c r="I35" s="158">
        <v>0.20999999999999999</v>
      </c>
      <c r="J35" s="157">
        <f>ROUND(((SUM(BE104:BE111) + SUM(BE131:BE177))*I35),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ROUND((SUM(BF104:BF111) + SUM(BF131:BF177)),  2)</f>
        <v>0</v>
      </c>
      <c r="G36" s="39"/>
      <c r="H36" s="39"/>
      <c r="I36" s="158">
        <v>0.14999999999999999</v>
      </c>
      <c r="J36" s="157">
        <f>ROUND(((SUM(BF104:BF111) + SUM(BF131:BF177))*I36),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ROUND((SUM(BG104:BG111) + SUM(BG131:BG177)),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ROUND((SUM(BH104:BH111) + SUM(BH131:BH177)),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ROUND((SUM(BI104:BI111) + SUM(BI131:BI177)),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643-00a - bourací práce 1.pp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376</v>
      </c>
      <c r="E98" s="191"/>
      <c r="F98" s="191"/>
      <c r="G98" s="191"/>
      <c r="H98" s="191"/>
      <c r="I98" s="191"/>
      <c r="J98" s="192">
        <f>J133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377</v>
      </c>
      <c r="E99" s="191"/>
      <c r="F99" s="191"/>
      <c r="G99" s="191"/>
      <c r="H99" s="191"/>
      <c r="I99" s="191"/>
      <c r="J99" s="192">
        <f>J148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137</v>
      </c>
      <c r="E100" s="191"/>
      <c r="F100" s="191"/>
      <c r="G100" s="191"/>
      <c r="H100" s="191"/>
      <c r="I100" s="191"/>
      <c r="J100" s="192">
        <f>J151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138</v>
      </c>
      <c r="E101" s="191"/>
      <c r="F101" s="191"/>
      <c r="G101" s="191"/>
      <c r="H101" s="191"/>
      <c r="I101" s="191"/>
      <c r="J101" s="192">
        <f>J170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 s="2" customFormat="1" ht="29.28" customHeight="1">
      <c r="A104" s="39"/>
      <c r="B104" s="40"/>
      <c r="C104" s="181" t="s">
        <v>145</v>
      </c>
      <c r="D104" s="41"/>
      <c r="E104" s="41"/>
      <c r="F104" s="41"/>
      <c r="G104" s="41"/>
      <c r="H104" s="41"/>
      <c r="I104" s="41"/>
      <c r="J104" s="194">
        <f>ROUND(J105 + J106 + J107 + J108 + J109 + J110,2)</f>
        <v>0</v>
      </c>
      <c r="K104" s="41"/>
      <c r="L104" s="64"/>
      <c r="N104" s="195" t="s">
        <v>40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18" customHeight="1">
      <c r="A105" s="39"/>
      <c r="B105" s="40"/>
      <c r="C105" s="41"/>
      <c r="D105" s="196" t="s">
        <v>146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147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148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6" t="s">
        <v>149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124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 ht="18" customHeight="1">
      <c r="A109" s="39"/>
      <c r="B109" s="40"/>
      <c r="C109" s="41"/>
      <c r="D109" s="196" t="s">
        <v>150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7" t="s">
        <v>151</v>
      </c>
      <c r="E110" s="41"/>
      <c r="F110" s="41"/>
      <c r="G110" s="41"/>
      <c r="H110" s="41"/>
      <c r="I110" s="41"/>
      <c r="J110" s="198">
        <f>ROUND(J30*T110,2)</f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152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29.28" customHeight="1">
      <c r="A112" s="39"/>
      <c r="B112" s="40"/>
      <c r="C112" s="205" t="s">
        <v>153</v>
      </c>
      <c r="D112" s="179"/>
      <c r="E112" s="179"/>
      <c r="F112" s="179"/>
      <c r="G112" s="179"/>
      <c r="H112" s="179"/>
      <c r="I112" s="179"/>
      <c r="J112" s="206">
        <f>ROUND(J96+J104,2)</f>
        <v>0</v>
      </c>
      <c r="K112" s="179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/>
    <row r="115" hidden="1"/>
    <row r="116" hidden="1"/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7" t="str">
        <f>E7</f>
        <v>Rekonstrukce kina Vesmír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127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643-00a - bourací práce 1.pp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 xml:space="preserve"> </v>
      </c>
      <c r="G125" s="41"/>
      <c r="H125" s="41"/>
      <c r="I125" s="33" t="s">
        <v>22</v>
      </c>
      <c r="J125" s="80" t="str">
        <f>IF(J12="","",J12)</f>
        <v>23. 7. 2020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>Město Trutnov</v>
      </c>
      <c r="G127" s="41"/>
      <c r="H127" s="41"/>
      <c r="I127" s="33" t="s">
        <v>30</v>
      </c>
      <c r="J127" s="37" t="str">
        <f>E21</f>
        <v>ROSA ARCHITEKT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>Martina Škopová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7"/>
      <c r="B130" s="208"/>
      <c r="C130" s="209" t="s">
        <v>155</v>
      </c>
      <c r="D130" s="210" t="s">
        <v>61</v>
      </c>
      <c r="E130" s="210" t="s">
        <v>57</v>
      </c>
      <c r="F130" s="210" t="s">
        <v>58</v>
      </c>
      <c r="G130" s="210" t="s">
        <v>156</v>
      </c>
      <c r="H130" s="210" t="s">
        <v>157</v>
      </c>
      <c r="I130" s="210" t="s">
        <v>158</v>
      </c>
      <c r="J130" s="211" t="s">
        <v>133</v>
      </c>
      <c r="K130" s="212" t="s">
        <v>159</v>
      </c>
      <c r="L130" s="213"/>
      <c r="M130" s="101" t="s">
        <v>1</v>
      </c>
      <c r="N130" s="102" t="s">
        <v>40</v>
      </c>
      <c r="O130" s="102" t="s">
        <v>160</v>
      </c>
      <c r="P130" s="102" t="s">
        <v>161</v>
      </c>
      <c r="Q130" s="102" t="s">
        <v>162</v>
      </c>
      <c r="R130" s="102" t="s">
        <v>163</v>
      </c>
      <c r="S130" s="102" t="s">
        <v>164</v>
      </c>
      <c r="T130" s="103" t="s">
        <v>165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9"/>
      <c r="B131" s="40"/>
      <c r="C131" s="108" t="s">
        <v>166</v>
      </c>
      <c r="D131" s="41"/>
      <c r="E131" s="41"/>
      <c r="F131" s="41"/>
      <c r="G131" s="41"/>
      <c r="H131" s="41"/>
      <c r="I131" s="41"/>
      <c r="J131" s="214">
        <f>BK131</f>
        <v>0</v>
      </c>
      <c r="K131" s="41"/>
      <c r="L131" s="45"/>
      <c r="M131" s="104"/>
      <c r="N131" s="215"/>
      <c r="O131" s="105"/>
      <c r="P131" s="216">
        <f>P132</f>
        <v>0</v>
      </c>
      <c r="Q131" s="105"/>
      <c r="R131" s="216">
        <f>R132</f>
        <v>0.00028400000000000002</v>
      </c>
      <c r="S131" s="105"/>
      <c r="T131" s="217">
        <f>T132</f>
        <v>60.124226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135</v>
      </c>
      <c r="BK131" s="218">
        <f>BK132</f>
        <v>0</v>
      </c>
    </row>
    <row r="132" s="12" customFormat="1" ht="25.92" customHeight="1">
      <c r="A132" s="12"/>
      <c r="B132" s="219"/>
      <c r="C132" s="220"/>
      <c r="D132" s="221" t="s">
        <v>75</v>
      </c>
      <c r="E132" s="222" t="s">
        <v>167</v>
      </c>
      <c r="F132" s="222" t="s">
        <v>168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P133+P148+P151+P170</f>
        <v>0</v>
      </c>
      <c r="Q132" s="227"/>
      <c r="R132" s="228">
        <f>R133+R148+R151+R170</f>
        <v>0.00028400000000000002</v>
      </c>
      <c r="S132" s="227"/>
      <c r="T132" s="229">
        <f>T133+T148+T151+T170</f>
        <v>60.124226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84</v>
      </c>
      <c r="AT132" s="231" t="s">
        <v>75</v>
      </c>
      <c r="AU132" s="231" t="s">
        <v>76</v>
      </c>
      <c r="AY132" s="230" t="s">
        <v>169</v>
      </c>
      <c r="BK132" s="232">
        <f>BK133+BK148+BK151+BK170</f>
        <v>0</v>
      </c>
    </row>
    <row r="133" s="12" customFormat="1" ht="22.8" customHeight="1">
      <c r="A133" s="12"/>
      <c r="B133" s="219"/>
      <c r="C133" s="220"/>
      <c r="D133" s="221" t="s">
        <v>75</v>
      </c>
      <c r="E133" s="233" t="s">
        <v>84</v>
      </c>
      <c r="F133" s="233" t="s">
        <v>378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SUM(P134:P147)</f>
        <v>0</v>
      </c>
      <c r="Q133" s="227"/>
      <c r="R133" s="228">
        <f>SUM(R134:R147)</f>
        <v>0</v>
      </c>
      <c r="S133" s="227"/>
      <c r="T133" s="229">
        <f>SUM(T134:T147)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84</v>
      </c>
      <c r="AT133" s="231" t="s">
        <v>75</v>
      </c>
      <c r="AU133" s="231" t="s">
        <v>84</v>
      </c>
      <c r="AY133" s="230" t="s">
        <v>169</v>
      </c>
      <c r="BK133" s="232">
        <f>SUM(BK134:BK147)</f>
        <v>0</v>
      </c>
    </row>
    <row r="134" s="2" customFormat="1" ht="21.75" customHeight="1">
      <c r="A134" s="39"/>
      <c r="B134" s="40"/>
      <c r="C134" s="235" t="s">
        <v>188</v>
      </c>
      <c r="D134" s="235" t="s">
        <v>173</v>
      </c>
      <c r="E134" s="236" t="s">
        <v>379</v>
      </c>
      <c r="F134" s="237" t="s">
        <v>380</v>
      </c>
      <c r="G134" s="238" t="s">
        <v>199</v>
      </c>
      <c r="H134" s="239">
        <v>3.2799999999999998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177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177</v>
      </c>
      <c r="BM134" s="247" t="s">
        <v>381</v>
      </c>
    </row>
    <row r="135" s="13" customFormat="1">
      <c r="A135" s="13"/>
      <c r="B135" s="249"/>
      <c r="C135" s="250"/>
      <c r="D135" s="251" t="s">
        <v>179</v>
      </c>
      <c r="E135" s="252" t="s">
        <v>1</v>
      </c>
      <c r="F135" s="253" t="s">
        <v>382</v>
      </c>
      <c r="G135" s="250"/>
      <c r="H135" s="254">
        <v>3.2799999999999998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179</v>
      </c>
      <c r="AU135" s="260" t="s">
        <v>86</v>
      </c>
      <c r="AV135" s="13" t="s">
        <v>86</v>
      </c>
      <c r="AW135" s="13" t="s">
        <v>32</v>
      </c>
      <c r="AX135" s="13" t="s">
        <v>84</v>
      </c>
      <c r="AY135" s="260" t="s">
        <v>169</v>
      </c>
    </row>
    <row r="136" s="2" customFormat="1" ht="21.75" customHeight="1">
      <c r="A136" s="39"/>
      <c r="B136" s="40"/>
      <c r="C136" s="235" t="s">
        <v>364</v>
      </c>
      <c r="D136" s="235" t="s">
        <v>173</v>
      </c>
      <c r="E136" s="236" t="s">
        <v>383</v>
      </c>
      <c r="F136" s="237" t="s">
        <v>384</v>
      </c>
      <c r="G136" s="238" t="s">
        <v>199</v>
      </c>
      <c r="H136" s="239">
        <v>14.973000000000001</v>
      </c>
      <c r="I136" s="240"/>
      <c r="J136" s="241">
        <f>ROUND(I136*H136,2)</f>
        <v>0</v>
      </c>
      <c r="K136" s="242"/>
      <c r="L136" s="45"/>
      <c r="M136" s="243" t="s">
        <v>1</v>
      </c>
      <c r="N136" s="244" t="s">
        <v>41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177</v>
      </c>
      <c r="AT136" s="247" t="s">
        <v>173</v>
      </c>
      <c r="AU136" s="247" t="s">
        <v>86</v>
      </c>
      <c r="AY136" s="18" t="s">
        <v>169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84</v>
      </c>
      <c r="BK136" s="248">
        <f>ROUND(I136*H136,2)</f>
        <v>0</v>
      </c>
      <c r="BL136" s="18" t="s">
        <v>177</v>
      </c>
      <c r="BM136" s="247" t="s">
        <v>385</v>
      </c>
    </row>
    <row r="137" s="13" customFormat="1">
      <c r="A137" s="13"/>
      <c r="B137" s="249"/>
      <c r="C137" s="250"/>
      <c r="D137" s="251" t="s">
        <v>179</v>
      </c>
      <c r="E137" s="252" t="s">
        <v>1</v>
      </c>
      <c r="F137" s="253" t="s">
        <v>386</v>
      </c>
      <c r="G137" s="250"/>
      <c r="H137" s="254">
        <v>14.973000000000001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179</v>
      </c>
      <c r="AU137" s="260" t="s">
        <v>86</v>
      </c>
      <c r="AV137" s="13" t="s">
        <v>86</v>
      </c>
      <c r="AW137" s="13" t="s">
        <v>32</v>
      </c>
      <c r="AX137" s="13" t="s">
        <v>84</v>
      </c>
      <c r="AY137" s="260" t="s">
        <v>169</v>
      </c>
    </row>
    <row r="138" s="2" customFormat="1" ht="33" customHeight="1">
      <c r="A138" s="39"/>
      <c r="B138" s="40"/>
      <c r="C138" s="235" t="s">
        <v>7</v>
      </c>
      <c r="D138" s="235" t="s">
        <v>173</v>
      </c>
      <c r="E138" s="236" t="s">
        <v>387</v>
      </c>
      <c r="F138" s="237" t="s">
        <v>388</v>
      </c>
      <c r="G138" s="238" t="s">
        <v>199</v>
      </c>
      <c r="H138" s="239">
        <v>12.041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177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177</v>
      </c>
      <c r="BM138" s="247" t="s">
        <v>389</v>
      </c>
    </row>
    <row r="139" s="13" customFormat="1">
      <c r="A139" s="13"/>
      <c r="B139" s="249"/>
      <c r="C139" s="250"/>
      <c r="D139" s="251" t="s">
        <v>179</v>
      </c>
      <c r="E139" s="252" t="s">
        <v>1</v>
      </c>
      <c r="F139" s="253" t="s">
        <v>390</v>
      </c>
      <c r="G139" s="250"/>
      <c r="H139" s="254">
        <v>18.253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179</v>
      </c>
      <c r="AU139" s="260" t="s">
        <v>86</v>
      </c>
      <c r="AV139" s="13" t="s">
        <v>86</v>
      </c>
      <c r="AW139" s="13" t="s">
        <v>32</v>
      </c>
      <c r="AX139" s="13" t="s">
        <v>76</v>
      </c>
      <c r="AY139" s="260" t="s">
        <v>169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391</v>
      </c>
      <c r="G140" s="250"/>
      <c r="H140" s="254">
        <v>-6.2119999999999997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76</v>
      </c>
      <c r="AY140" s="260" t="s">
        <v>169</v>
      </c>
    </row>
    <row r="141" s="14" customFormat="1">
      <c r="A141" s="14"/>
      <c r="B141" s="261"/>
      <c r="C141" s="262"/>
      <c r="D141" s="251" t="s">
        <v>179</v>
      </c>
      <c r="E141" s="263" t="s">
        <v>1</v>
      </c>
      <c r="F141" s="264" t="s">
        <v>182</v>
      </c>
      <c r="G141" s="262"/>
      <c r="H141" s="265">
        <v>12.041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179</v>
      </c>
      <c r="AU141" s="271" t="s">
        <v>86</v>
      </c>
      <c r="AV141" s="14" t="s">
        <v>177</v>
      </c>
      <c r="AW141" s="14" t="s">
        <v>32</v>
      </c>
      <c r="AX141" s="14" t="s">
        <v>84</v>
      </c>
      <c r="AY141" s="271" t="s">
        <v>169</v>
      </c>
    </row>
    <row r="142" s="2" customFormat="1" ht="33" customHeight="1">
      <c r="A142" s="39"/>
      <c r="B142" s="40"/>
      <c r="C142" s="235" t="s">
        <v>289</v>
      </c>
      <c r="D142" s="235" t="s">
        <v>173</v>
      </c>
      <c r="E142" s="236" t="s">
        <v>392</v>
      </c>
      <c r="F142" s="237" t="s">
        <v>393</v>
      </c>
      <c r="G142" s="238" t="s">
        <v>199</v>
      </c>
      <c r="H142" s="239">
        <v>12.041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177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177</v>
      </c>
      <c r="BM142" s="247" t="s">
        <v>394</v>
      </c>
    </row>
    <row r="143" s="2" customFormat="1" ht="33" customHeight="1">
      <c r="A143" s="39"/>
      <c r="B143" s="40"/>
      <c r="C143" s="235" t="s">
        <v>270</v>
      </c>
      <c r="D143" s="235" t="s">
        <v>173</v>
      </c>
      <c r="E143" s="236" t="s">
        <v>395</v>
      </c>
      <c r="F143" s="237" t="s">
        <v>396</v>
      </c>
      <c r="G143" s="238" t="s">
        <v>199</v>
      </c>
      <c r="H143" s="239">
        <v>12.041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397</v>
      </c>
    </row>
    <row r="144" s="2" customFormat="1" ht="21.75" customHeight="1">
      <c r="A144" s="39"/>
      <c r="B144" s="40"/>
      <c r="C144" s="235" t="s">
        <v>172</v>
      </c>
      <c r="D144" s="235" t="s">
        <v>173</v>
      </c>
      <c r="E144" s="236" t="s">
        <v>398</v>
      </c>
      <c r="F144" s="237" t="s">
        <v>399</v>
      </c>
      <c r="G144" s="238" t="s">
        <v>249</v>
      </c>
      <c r="H144" s="239">
        <v>22.155000000000001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400</v>
      </c>
    </row>
    <row r="145" s="13" customFormat="1">
      <c r="A145" s="13"/>
      <c r="B145" s="249"/>
      <c r="C145" s="250"/>
      <c r="D145" s="251" t="s">
        <v>179</v>
      </c>
      <c r="E145" s="250"/>
      <c r="F145" s="253" t="s">
        <v>401</v>
      </c>
      <c r="G145" s="250"/>
      <c r="H145" s="254">
        <v>22.155000000000001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4</v>
      </c>
      <c r="AX145" s="13" t="s">
        <v>84</v>
      </c>
      <c r="AY145" s="260" t="s">
        <v>169</v>
      </c>
    </row>
    <row r="146" s="2" customFormat="1" ht="21.75" customHeight="1">
      <c r="A146" s="39"/>
      <c r="B146" s="40"/>
      <c r="C146" s="235" t="s">
        <v>324</v>
      </c>
      <c r="D146" s="235" t="s">
        <v>173</v>
      </c>
      <c r="E146" s="236" t="s">
        <v>402</v>
      </c>
      <c r="F146" s="237" t="s">
        <v>403</v>
      </c>
      <c r="G146" s="238" t="s">
        <v>199</v>
      </c>
      <c r="H146" s="239">
        <v>6.2119999999999997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404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405</v>
      </c>
      <c r="G147" s="250"/>
      <c r="H147" s="254">
        <v>6.2119999999999997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12" customFormat="1" ht="22.8" customHeight="1">
      <c r="A148" s="12"/>
      <c r="B148" s="219"/>
      <c r="C148" s="220"/>
      <c r="D148" s="221" t="s">
        <v>75</v>
      </c>
      <c r="E148" s="233" t="s">
        <v>406</v>
      </c>
      <c r="F148" s="233" t="s">
        <v>407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SUM(P149:P150)</f>
        <v>0</v>
      </c>
      <c r="Q148" s="227"/>
      <c r="R148" s="228">
        <f>SUM(R149:R150)</f>
        <v>0.00028400000000000002</v>
      </c>
      <c r="S148" s="227"/>
      <c r="T148" s="229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84</v>
      </c>
      <c r="AT148" s="231" t="s">
        <v>75</v>
      </c>
      <c r="AU148" s="231" t="s">
        <v>84</v>
      </c>
      <c r="AY148" s="230" t="s">
        <v>169</v>
      </c>
      <c r="BK148" s="232">
        <f>SUM(BK149:BK150)</f>
        <v>0</v>
      </c>
    </row>
    <row r="149" s="2" customFormat="1" ht="21.75" customHeight="1">
      <c r="A149" s="39"/>
      <c r="B149" s="40"/>
      <c r="C149" s="235" t="s">
        <v>183</v>
      </c>
      <c r="D149" s="235" t="s">
        <v>173</v>
      </c>
      <c r="E149" s="236" t="s">
        <v>408</v>
      </c>
      <c r="F149" s="237" t="s">
        <v>409</v>
      </c>
      <c r="G149" s="238" t="s">
        <v>322</v>
      </c>
      <c r="H149" s="239">
        <v>7.0999999999999996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4.0000000000000003E-05</v>
      </c>
      <c r="R149" s="245">
        <f>Q149*H149</f>
        <v>0.00028400000000000002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410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411</v>
      </c>
      <c r="G150" s="250"/>
      <c r="H150" s="254">
        <v>7.0999999999999996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84</v>
      </c>
      <c r="AY150" s="260" t="s">
        <v>169</v>
      </c>
    </row>
    <row r="151" s="12" customFormat="1" ht="22.8" customHeight="1">
      <c r="A151" s="12"/>
      <c r="B151" s="219"/>
      <c r="C151" s="220"/>
      <c r="D151" s="221" t="s">
        <v>75</v>
      </c>
      <c r="E151" s="233" t="s">
        <v>170</v>
      </c>
      <c r="F151" s="233" t="s">
        <v>171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SUM(P152:P169)</f>
        <v>0</v>
      </c>
      <c r="Q151" s="227"/>
      <c r="R151" s="228">
        <f>SUM(R152:R169)</f>
        <v>0</v>
      </c>
      <c r="S151" s="227"/>
      <c r="T151" s="229">
        <f>SUM(T152:T169)</f>
        <v>60.124226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84</v>
      </c>
      <c r="AT151" s="231" t="s">
        <v>75</v>
      </c>
      <c r="AU151" s="231" t="s">
        <v>84</v>
      </c>
      <c r="AY151" s="230" t="s">
        <v>169</v>
      </c>
      <c r="BK151" s="232">
        <f>SUM(BK152:BK169)</f>
        <v>0</v>
      </c>
    </row>
    <row r="152" s="2" customFormat="1" ht="16.5" customHeight="1">
      <c r="A152" s="39"/>
      <c r="B152" s="40"/>
      <c r="C152" s="235" t="s">
        <v>342</v>
      </c>
      <c r="D152" s="235" t="s">
        <v>173</v>
      </c>
      <c r="E152" s="236" t="s">
        <v>412</v>
      </c>
      <c r="F152" s="237" t="s">
        <v>413</v>
      </c>
      <c r="G152" s="238" t="s">
        <v>199</v>
      </c>
      <c r="H152" s="239">
        <v>20.995000000000001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2</v>
      </c>
      <c r="T152" s="246">
        <f>S152*H152</f>
        <v>41.990000000000002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414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415</v>
      </c>
      <c r="G153" s="250"/>
      <c r="H153" s="254">
        <v>20.995000000000001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84</v>
      </c>
      <c r="AY153" s="260" t="s">
        <v>169</v>
      </c>
    </row>
    <row r="154" s="2" customFormat="1" ht="16.5" customHeight="1">
      <c r="A154" s="39"/>
      <c r="B154" s="40"/>
      <c r="C154" s="235" t="s">
        <v>286</v>
      </c>
      <c r="D154" s="235" t="s">
        <v>173</v>
      </c>
      <c r="E154" s="236" t="s">
        <v>416</v>
      </c>
      <c r="F154" s="237" t="s">
        <v>417</v>
      </c>
      <c r="G154" s="238" t="s">
        <v>199</v>
      </c>
      <c r="H154" s="239">
        <v>3.1080000000000001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41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2.3999999999999999</v>
      </c>
      <c r="T154" s="246">
        <f>S154*H154</f>
        <v>7.4592000000000001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177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177</v>
      </c>
      <c r="BM154" s="247" t="s">
        <v>418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419</v>
      </c>
      <c r="G155" s="250"/>
      <c r="H155" s="254">
        <v>3.1080000000000001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84</v>
      </c>
      <c r="AY155" s="260" t="s">
        <v>169</v>
      </c>
    </row>
    <row r="156" s="2" customFormat="1" ht="16.5" customHeight="1">
      <c r="A156" s="39"/>
      <c r="B156" s="40"/>
      <c r="C156" s="235" t="s">
        <v>84</v>
      </c>
      <c r="D156" s="235" t="s">
        <v>173</v>
      </c>
      <c r="E156" s="236" t="s">
        <v>420</v>
      </c>
      <c r="F156" s="237" t="s">
        <v>421</v>
      </c>
      <c r="G156" s="238" t="s">
        <v>199</v>
      </c>
      <c r="H156" s="239">
        <v>1.659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41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2.3999999999999999</v>
      </c>
      <c r="T156" s="246">
        <f>S156*H156</f>
        <v>3.9815999999999998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177</v>
      </c>
      <c r="AT156" s="247" t="s">
        <v>173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422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423</v>
      </c>
      <c r="G157" s="250"/>
      <c r="H157" s="254">
        <v>1.659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84</v>
      </c>
      <c r="AY157" s="260" t="s">
        <v>169</v>
      </c>
    </row>
    <row r="158" s="2" customFormat="1" ht="21.75" customHeight="1">
      <c r="A158" s="39"/>
      <c r="B158" s="40"/>
      <c r="C158" s="235" t="s">
        <v>8</v>
      </c>
      <c r="D158" s="235" t="s">
        <v>173</v>
      </c>
      <c r="E158" s="236" t="s">
        <v>424</v>
      </c>
      <c r="F158" s="237" t="s">
        <v>425</v>
      </c>
      <c r="G158" s="238" t="s">
        <v>199</v>
      </c>
      <c r="H158" s="239">
        <v>0.11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2.3999999999999999</v>
      </c>
      <c r="T158" s="246">
        <f>S158*H158</f>
        <v>0.26400000000000001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426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427</v>
      </c>
      <c r="G159" s="250"/>
      <c r="H159" s="254">
        <v>0.11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84</v>
      </c>
      <c r="AY159" s="260" t="s">
        <v>169</v>
      </c>
    </row>
    <row r="160" s="2" customFormat="1" ht="33" customHeight="1">
      <c r="A160" s="39"/>
      <c r="B160" s="40"/>
      <c r="C160" s="235" t="s">
        <v>428</v>
      </c>
      <c r="D160" s="235" t="s">
        <v>173</v>
      </c>
      <c r="E160" s="236" t="s">
        <v>429</v>
      </c>
      <c r="F160" s="237" t="s">
        <v>430</v>
      </c>
      <c r="G160" s="238" t="s">
        <v>199</v>
      </c>
      <c r="H160" s="239">
        <v>1.5540000000000001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2.2000000000000002</v>
      </c>
      <c r="T160" s="246">
        <f>S160*H160</f>
        <v>3.4188000000000005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431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432</v>
      </c>
      <c r="G161" s="250"/>
      <c r="H161" s="254">
        <v>1.5540000000000001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84</v>
      </c>
      <c r="AY161" s="260" t="s">
        <v>169</v>
      </c>
    </row>
    <row r="162" s="2" customFormat="1" ht="21.75" customHeight="1">
      <c r="A162" s="39"/>
      <c r="B162" s="40"/>
      <c r="C162" s="235" t="s">
        <v>433</v>
      </c>
      <c r="D162" s="235" t="s">
        <v>173</v>
      </c>
      <c r="E162" s="236" t="s">
        <v>434</v>
      </c>
      <c r="F162" s="237" t="s">
        <v>435</v>
      </c>
      <c r="G162" s="238" t="s">
        <v>176</v>
      </c>
      <c r="H162" s="239">
        <v>2.7999999999999998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41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0.055</v>
      </c>
      <c r="T162" s="246">
        <f>S162*H162</f>
        <v>0.154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177</v>
      </c>
      <c r="AT162" s="247" t="s">
        <v>173</v>
      </c>
      <c r="AU162" s="247" t="s">
        <v>86</v>
      </c>
      <c r="AY162" s="18" t="s">
        <v>169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84</v>
      </c>
      <c r="BK162" s="248">
        <f>ROUND(I162*H162,2)</f>
        <v>0</v>
      </c>
      <c r="BL162" s="18" t="s">
        <v>177</v>
      </c>
      <c r="BM162" s="247" t="s">
        <v>436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437</v>
      </c>
      <c r="G163" s="250"/>
      <c r="H163" s="254">
        <v>2.7999999999999998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84</v>
      </c>
      <c r="AY163" s="260" t="s">
        <v>169</v>
      </c>
    </row>
    <row r="164" s="2" customFormat="1" ht="21.75" customHeight="1">
      <c r="A164" s="39"/>
      <c r="B164" s="40"/>
      <c r="C164" s="235" t="s">
        <v>351</v>
      </c>
      <c r="D164" s="235" t="s">
        <v>173</v>
      </c>
      <c r="E164" s="236" t="s">
        <v>438</v>
      </c>
      <c r="F164" s="237" t="s">
        <v>439</v>
      </c>
      <c r="G164" s="238" t="s">
        <v>176</v>
      </c>
      <c r="H164" s="239">
        <v>5.7130000000000001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41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0.075999999999999998</v>
      </c>
      <c r="T164" s="246">
        <f>S164*H164</f>
        <v>0.43418800000000002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177</v>
      </c>
      <c r="AT164" s="247" t="s">
        <v>173</v>
      </c>
      <c r="AU164" s="247" t="s">
        <v>86</v>
      </c>
      <c r="AY164" s="18" t="s">
        <v>169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84</v>
      </c>
      <c r="BK164" s="248">
        <f>ROUND(I164*H164,2)</f>
        <v>0</v>
      </c>
      <c r="BL164" s="18" t="s">
        <v>177</v>
      </c>
      <c r="BM164" s="247" t="s">
        <v>440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441</v>
      </c>
      <c r="G165" s="250"/>
      <c r="H165" s="254">
        <v>5.7130000000000001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84</v>
      </c>
      <c r="AY165" s="260" t="s">
        <v>169</v>
      </c>
    </row>
    <row r="166" s="2" customFormat="1" ht="21.75" customHeight="1">
      <c r="A166" s="39"/>
      <c r="B166" s="40"/>
      <c r="C166" s="235" t="s">
        <v>355</v>
      </c>
      <c r="D166" s="235" t="s">
        <v>173</v>
      </c>
      <c r="E166" s="236" t="s">
        <v>442</v>
      </c>
      <c r="F166" s="237" t="s">
        <v>443</v>
      </c>
      <c r="G166" s="238" t="s">
        <v>199</v>
      </c>
      <c r="H166" s="239">
        <v>0.45000000000000001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1.8</v>
      </c>
      <c r="T166" s="246">
        <f>S166*H166</f>
        <v>0.81000000000000005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444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445</v>
      </c>
      <c r="G167" s="250"/>
      <c r="H167" s="254">
        <v>0.45000000000000001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84</v>
      </c>
      <c r="AY167" s="260" t="s">
        <v>169</v>
      </c>
    </row>
    <row r="168" s="2" customFormat="1" ht="33" customHeight="1">
      <c r="A168" s="39"/>
      <c r="B168" s="40"/>
      <c r="C168" s="235" t="s">
        <v>319</v>
      </c>
      <c r="D168" s="235" t="s">
        <v>173</v>
      </c>
      <c r="E168" s="236" t="s">
        <v>446</v>
      </c>
      <c r="F168" s="237" t="s">
        <v>447</v>
      </c>
      <c r="G168" s="238" t="s">
        <v>176</v>
      </c>
      <c r="H168" s="239">
        <v>35.052999999999997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0.045999999999999999</v>
      </c>
      <c r="T168" s="246">
        <f>S168*H168</f>
        <v>1.6124379999999998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448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449</v>
      </c>
      <c r="G169" s="250"/>
      <c r="H169" s="254">
        <v>35.052999999999997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84</v>
      </c>
      <c r="AY169" s="260" t="s">
        <v>169</v>
      </c>
    </row>
    <row r="170" s="12" customFormat="1" ht="22.8" customHeight="1">
      <c r="A170" s="12"/>
      <c r="B170" s="219"/>
      <c r="C170" s="220"/>
      <c r="D170" s="221" t="s">
        <v>75</v>
      </c>
      <c r="E170" s="233" t="s">
        <v>245</v>
      </c>
      <c r="F170" s="233" t="s">
        <v>246</v>
      </c>
      <c r="G170" s="220"/>
      <c r="H170" s="220"/>
      <c r="I170" s="223"/>
      <c r="J170" s="234">
        <f>BK170</f>
        <v>0</v>
      </c>
      <c r="K170" s="220"/>
      <c r="L170" s="225"/>
      <c r="M170" s="226"/>
      <c r="N170" s="227"/>
      <c r="O170" s="227"/>
      <c r="P170" s="228">
        <f>SUM(P171:P177)</f>
        <v>0</v>
      </c>
      <c r="Q170" s="227"/>
      <c r="R170" s="228">
        <f>SUM(R171:R177)</f>
        <v>0</v>
      </c>
      <c r="S170" s="227"/>
      <c r="T170" s="229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84</v>
      </c>
      <c r="AT170" s="231" t="s">
        <v>75</v>
      </c>
      <c r="AU170" s="231" t="s">
        <v>84</v>
      </c>
      <c r="AY170" s="230" t="s">
        <v>169</v>
      </c>
      <c r="BK170" s="232">
        <f>SUM(BK171:BK177)</f>
        <v>0</v>
      </c>
    </row>
    <row r="171" s="2" customFormat="1" ht="21.75" customHeight="1">
      <c r="A171" s="39"/>
      <c r="B171" s="40"/>
      <c r="C171" s="235" t="s">
        <v>177</v>
      </c>
      <c r="D171" s="235" t="s">
        <v>173</v>
      </c>
      <c r="E171" s="236" t="s">
        <v>450</v>
      </c>
      <c r="F171" s="237" t="s">
        <v>451</v>
      </c>
      <c r="G171" s="238" t="s">
        <v>249</v>
      </c>
      <c r="H171" s="239">
        <v>60.124000000000002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177</v>
      </c>
      <c r="AT171" s="247" t="s">
        <v>173</v>
      </c>
      <c r="AU171" s="247" t="s">
        <v>86</v>
      </c>
      <c r="AY171" s="18" t="s">
        <v>169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177</v>
      </c>
      <c r="BM171" s="247" t="s">
        <v>452</v>
      </c>
    </row>
    <row r="172" s="2" customFormat="1" ht="33" customHeight="1">
      <c r="A172" s="39"/>
      <c r="B172" s="40"/>
      <c r="C172" s="235" t="s">
        <v>453</v>
      </c>
      <c r="D172" s="235" t="s">
        <v>173</v>
      </c>
      <c r="E172" s="236" t="s">
        <v>454</v>
      </c>
      <c r="F172" s="237" t="s">
        <v>455</v>
      </c>
      <c r="G172" s="238" t="s">
        <v>249</v>
      </c>
      <c r="H172" s="239">
        <v>120.24800000000001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456</v>
      </c>
    </row>
    <row r="173" s="13" customFormat="1">
      <c r="A173" s="13"/>
      <c r="B173" s="249"/>
      <c r="C173" s="250"/>
      <c r="D173" s="251" t="s">
        <v>179</v>
      </c>
      <c r="E173" s="250"/>
      <c r="F173" s="253" t="s">
        <v>457</v>
      </c>
      <c r="G173" s="250"/>
      <c r="H173" s="254">
        <v>120.24800000000001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4</v>
      </c>
      <c r="AX173" s="13" t="s">
        <v>84</v>
      </c>
      <c r="AY173" s="260" t="s">
        <v>169</v>
      </c>
    </row>
    <row r="174" s="2" customFormat="1" ht="21.75" customHeight="1">
      <c r="A174" s="39"/>
      <c r="B174" s="40"/>
      <c r="C174" s="235" t="s">
        <v>406</v>
      </c>
      <c r="D174" s="235" t="s">
        <v>173</v>
      </c>
      <c r="E174" s="236" t="s">
        <v>252</v>
      </c>
      <c r="F174" s="237" t="s">
        <v>253</v>
      </c>
      <c r="G174" s="238" t="s">
        <v>249</v>
      </c>
      <c r="H174" s="239">
        <v>60.124000000000002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458</v>
      </c>
    </row>
    <row r="175" s="2" customFormat="1" ht="21.75" customHeight="1">
      <c r="A175" s="39"/>
      <c r="B175" s="40"/>
      <c r="C175" s="235" t="s">
        <v>251</v>
      </c>
      <c r="D175" s="235" t="s">
        <v>173</v>
      </c>
      <c r="E175" s="236" t="s">
        <v>256</v>
      </c>
      <c r="F175" s="237" t="s">
        <v>257</v>
      </c>
      <c r="G175" s="238" t="s">
        <v>249</v>
      </c>
      <c r="H175" s="239">
        <v>420.868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459</v>
      </c>
    </row>
    <row r="176" s="13" customFormat="1">
      <c r="A176" s="13"/>
      <c r="B176" s="249"/>
      <c r="C176" s="250"/>
      <c r="D176" s="251" t="s">
        <v>179</v>
      </c>
      <c r="E176" s="250"/>
      <c r="F176" s="253" t="s">
        <v>460</v>
      </c>
      <c r="G176" s="250"/>
      <c r="H176" s="254">
        <v>420.868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4</v>
      </c>
      <c r="AX176" s="13" t="s">
        <v>84</v>
      </c>
      <c r="AY176" s="260" t="s">
        <v>169</v>
      </c>
    </row>
    <row r="177" s="2" customFormat="1" ht="33" customHeight="1">
      <c r="A177" s="39"/>
      <c r="B177" s="40"/>
      <c r="C177" s="235" t="s">
        <v>255</v>
      </c>
      <c r="D177" s="235" t="s">
        <v>173</v>
      </c>
      <c r="E177" s="236" t="s">
        <v>261</v>
      </c>
      <c r="F177" s="237" t="s">
        <v>262</v>
      </c>
      <c r="G177" s="238" t="s">
        <v>249</v>
      </c>
      <c r="H177" s="239">
        <v>60.124000000000002</v>
      </c>
      <c r="I177" s="240"/>
      <c r="J177" s="241">
        <f>ROUND(I177*H177,2)</f>
        <v>0</v>
      </c>
      <c r="K177" s="242"/>
      <c r="L177" s="45"/>
      <c r="M177" s="296" t="s">
        <v>1</v>
      </c>
      <c r="N177" s="297" t="s">
        <v>41</v>
      </c>
      <c r="O177" s="298"/>
      <c r="P177" s="299">
        <f>O177*H177</f>
        <v>0</v>
      </c>
      <c r="Q177" s="299">
        <v>0</v>
      </c>
      <c r="R177" s="299">
        <f>Q177*H177</f>
        <v>0</v>
      </c>
      <c r="S177" s="299">
        <v>0</v>
      </c>
      <c r="T177" s="30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461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F+TTbGqBJJBYSNotqyupar8ZVfr47Iyz7At5cNV+P1kCwFXg5elUWKS4pY6sJPjsPe2xvZp3MhsYBTMC1bYnTQ==" hashValue="7SHXMWqgMeuCl/Zum1FDci3v/7dI4QvqS8SJeyRHBkKBVBYLNcceqmuWiBh8U7sQhCaHUXqO0IwbuTpBdHpNkw==" algorithmName="SHA-512" password="CC35"/>
  <autoFilter ref="C130:K177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ROUND((SUM(BE109:BE116) + SUM(BE136:BE395)),  2)</f>
        <v>0</v>
      </c>
      <c r="G35" s="39"/>
      <c r="H35" s="39"/>
      <c r="I35" s="158">
        <v>0.20999999999999999</v>
      </c>
      <c r="J35" s="157">
        <f>ROUND(((SUM(BE109:BE116) + SUM(BE136:BE395))*I35),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ROUND((SUM(BF109:BF116) + SUM(BF136:BF395)),  2)</f>
        <v>0</v>
      </c>
      <c r="G36" s="39"/>
      <c r="H36" s="39"/>
      <c r="I36" s="158">
        <v>0.14999999999999999</v>
      </c>
      <c r="J36" s="157">
        <f>ROUND(((SUM(BF109:BF116) + SUM(BF136:BF395))*I36),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ROUND((SUM(BG109:BG116) + SUM(BG136:BG395)),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ROUND((SUM(BH109:BH116) + SUM(BH136:BH395)),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ROUND((SUM(BI109:BI116) + SUM(BI136:BI395)),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643-01 - bourací práce 1.np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J137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J268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J300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463</v>
      </c>
      <c r="E101" s="191"/>
      <c r="F101" s="191"/>
      <c r="G101" s="191"/>
      <c r="H101" s="191"/>
      <c r="I101" s="191"/>
      <c r="J101" s="192">
        <f>J301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464</v>
      </c>
      <c r="E102" s="191"/>
      <c r="F102" s="191"/>
      <c r="G102" s="191"/>
      <c r="H102" s="191"/>
      <c r="I102" s="191"/>
      <c r="J102" s="192">
        <f>J304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143</v>
      </c>
      <c r="E103" s="191"/>
      <c r="F103" s="191"/>
      <c r="G103" s="191"/>
      <c r="H103" s="191"/>
      <c r="I103" s="191"/>
      <c r="J103" s="192">
        <f>J346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465</v>
      </c>
      <c r="E104" s="191"/>
      <c r="F104" s="191"/>
      <c r="G104" s="191"/>
      <c r="H104" s="191"/>
      <c r="I104" s="191"/>
      <c r="J104" s="192">
        <f>J365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466</v>
      </c>
      <c r="E105" s="191"/>
      <c r="F105" s="191"/>
      <c r="G105" s="191"/>
      <c r="H105" s="191"/>
      <c r="I105" s="191"/>
      <c r="J105" s="192">
        <f>J374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J386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181" t="s">
        <v>145</v>
      </c>
      <c r="D109" s="41"/>
      <c r="E109" s="41"/>
      <c r="F109" s="41"/>
      <c r="G109" s="41"/>
      <c r="H109" s="41"/>
      <c r="I109" s="41"/>
      <c r="J109" s="194">
        <f>ROUND(J110 + J111 + J112 + J113 + J114 + J115,2)</f>
        <v>0</v>
      </c>
      <c r="K109" s="41"/>
      <c r="L109" s="64"/>
      <c r="N109" s="195" t="s">
        <v>40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18" customHeight="1">
      <c r="A110" s="39"/>
      <c r="B110" s="40"/>
      <c r="C110" s="41"/>
      <c r="D110" s="196" t="s">
        <v>146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147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148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149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150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7" t="s">
        <v>151</v>
      </c>
      <c r="E115" s="41"/>
      <c r="F115" s="41"/>
      <c r="G115" s="41"/>
      <c r="H115" s="41"/>
      <c r="I115" s="41"/>
      <c r="J115" s="198">
        <f>ROUND(J30*T115,2)</f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152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29.28" customHeight="1">
      <c r="A117" s="39"/>
      <c r="B117" s="40"/>
      <c r="C117" s="205" t="s">
        <v>153</v>
      </c>
      <c r="D117" s="179"/>
      <c r="E117" s="179"/>
      <c r="F117" s="179"/>
      <c r="G117" s="179"/>
      <c r="H117" s="179"/>
      <c r="I117" s="179"/>
      <c r="J117" s="206">
        <f>ROUND(J96+J109,2)</f>
        <v>0</v>
      </c>
      <c r="K117" s="179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/>
    <row r="120" hidden="1"/>
    <row r="121" hidden="1"/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7" t="str">
        <f>E7</f>
        <v>Rekonstrukce kina Vesmír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127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643-01 - bourací práce 1.np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 xml:space="preserve"> </v>
      </c>
      <c r="G130" s="41"/>
      <c r="H130" s="41"/>
      <c r="I130" s="33" t="s">
        <v>22</v>
      </c>
      <c r="J130" s="80" t="str">
        <f>IF(J12="","",J12)</f>
        <v>23. 7. 2020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E15</f>
        <v>Město Trutnov</v>
      </c>
      <c r="G132" s="41"/>
      <c r="H132" s="41"/>
      <c r="I132" s="33" t="s">
        <v>30</v>
      </c>
      <c r="J132" s="37" t="str">
        <f>E21</f>
        <v>ROSA ARCHITEKT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Martina Škopová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7"/>
      <c r="B135" s="208"/>
      <c r="C135" s="209" t="s">
        <v>155</v>
      </c>
      <c r="D135" s="210" t="s">
        <v>61</v>
      </c>
      <c r="E135" s="210" t="s">
        <v>57</v>
      </c>
      <c r="F135" s="210" t="s">
        <v>58</v>
      </c>
      <c r="G135" s="210" t="s">
        <v>156</v>
      </c>
      <c r="H135" s="210" t="s">
        <v>157</v>
      </c>
      <c r="I135" s="210" t="s">
        <v>158</v>
      </c>
      <c r="J135" s="211" t="s">
        <v>133</v>
      </c>
      <c r="K135" s="212" t="s">
        <v>159</v>
      </c>
      <c r="L135" s="213"/>
      <c r="M135" s="101" t="s">
        <v>1</v>
      </c>
      <c r="N135" s="102" t="s">
        <v>40</v>
      </c>
      <c r="O135" s="102" t="s">
        <v>160</v>
      </c>
      <c r="P135" s="102" t="s">
        <v>161</v>
      </c>
      <c r="Q135" s="102" t="s">
        <v>162</v>
      </c>
      <c r="R135" s="102" t="s">
        <v>163</v>
      </c>
      <c r="S135" s="102" t="s">
        <v>164</v>
      </c>
      <c r="T135" s="103" t="s">
        <v>165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</row>
    <row r="136" s="2" customFormat="1" ht="22.8" customHeight="1">
      <c r="A136" s="39"/>
      <c r="B136" s="40"/>
      <c r="C136" s="108" t="s">
        <v>166</v>
      </c>
      <c r="D136" s="41"/>
      <c r="E136" s="41"/>
      <c r="F136" s="41"/>
      <c r="G136" s="41"/>
      <c r="H136" s="41"/>
      <c r="I136" s="41"/>
      <c r="J136" s="214">
        <f>BK136</f>
        <v>0</v>
      </c>
      <c r="K136" s="41"/>
      <c r="L136" s="45"/>
      <c r="M136" s="104"/>
      <c r="N136" s="215"/>
      <c r="O136" s="105"/>
      <c r="P136" s="216">
        <f>P137+P300</f>
        <v>0</v>
      </c>
      <c r="Q136" s="105"/>
      <c r="R136" s="216">
        <f>R137+R300</f>
        <v>0.25113811000000003</v>
      </c>
      <c r="S136" s="105"/>
      <c r="T136" s="217">
        <f>T137+T300</f>
        <v>715.15218864999997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135</v>
      </c>
      <c r="BK136" s="218">
        <f>BK137+BK300</f>
        <v>0</v>
      </c>
    </row>
    <row r="137" s="12" customFormat="1" ht="25.92" customHeight="1">
      <c r="A137" s="12"/>
      <c r="B137" s="219"/>
      <c r="C137" s="220"/>
      <c r="D137" s="221" t="s">
        <v>75</v>
      </c>
      <c r="E137" s="222" t="s">
        <v>167</v>
      </c>
      <c r="F137" s="222" t="s">
        <v>168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P138+P268</f>
        <v>0</v>
      </c>
      <c r="Q137" s="227"/>
      <c r="R137" s="228">
        <f>R138+R268</f>
        <v>0.25113811000000003</v>
      </c>
      <c r="S137" s="227"/>
      <c r="T137" s="229">
        <f>T138+T268</f>
        <v>628.12570400000004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76</v>
      </c>
      <c r="AY137" s="230" t="s">
        <v>169</v>
      </c>
      <c r="BK137" s="232">
        <f>BK138+BK268</f>
        <v>0</v>
      </c>
    </row>
    <row r="138" s="12" customFormat="1" ht="22.8" customHeight="1">
      <c r="A138" s="12"/>
      <c r="B138" s="219"/>
      <c r="C138" s="220"/>
      <c r="D138" s="221" t="s">
        <v>75</v>
      </c>
      <c r="E138" s="233" t="s">
        <v>170</v>
      </c>
      <c r="F138" s="233" t="s">
        <v>171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SUM(P139:P267)</f>
        <v>0</v>
      </c>
      <c r="Q138" s="227"/>
      <c r="R138" s="228">
        <f>SUM(R139:R267)</f>
        <v>0.25113811000000003</v>
      </c>
      <c r="S138" s="227"/>
      <c r="T138" s="229">
        <f>SUM(T139:T267)</f>
        <v>628.12570400000004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84</v>
      </c>
      <c r="AT138" s="231" t="s">
        <v>75</v>
      </c>
      <c r="AU138" s="231" t="s">
        <v>84</v>
      </c>
      <c r="AY138" s="230" t="s">
        <v>169</v>
      </c>
      <c r="BK138" s="232">
        <f>SUM(BK139:BK267)</f>
        <v>0</v>
      </c>
    </row>
    <row r="139" s="2" customFormat="1" ht="33" customHeight="1">
      <c r="A139" s="39"/>
      <c r="B139" s="40"/>
      <c r="C139" s="235" t="s">
        <v>468</v>
      </c>
      <c r="D139" s="235" t="s">
        <v>173</v>
      </c>
      <c r="E139" s="236" t="s">
        <v>469</v>
      </c>
      <c r="F139" s="237" t="s">
        <v>470</v>
      </c>
      <c r="G139" s="238" t="s">
        <v>176</v>
      </c>
      <c r="H139" s="239">
        <v>91.799999999999997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177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177</v>
      </c>
      <c r="BM139" s="247" t="s">
        <v>471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472</v>
      </c>
      <c r="G140" s="250"/>
      <c r="H140" s="254">
        <v>91.799999999999997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84</v>
      </c>
      <c r="AY140" s="260" t="s">
        <v>169</v>
      </c>
    </row>
    <row r="141" s="2" customFormat="1" ht="33" customHeight="1">
      <c r="A141" s="39"/>
      <c r="B141" s="40"/>
      <c r="C141" s="235" t="s">
        <v>473</v>
      </c>
      <c r="D141" s="235" t="s">
        <v>173</v>
      </c>
      <c r="E141" s="236" t="s">
        <v>474</v>
      </c>
      <c r="F141" s="237" t="s">
        <v>475</v>
      </c>
      <c r="G141" s="238" t="s">
        <v>176</v>
      </c>
      <c r="H141" s="239">
        <v>459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476</v>
      </c>
    </row>
    <row r="142" s="13" customFormat="1">
      <c r="A142" s="13"/>
      <c r="B142" s="249"/>
      <c r="C142" s="250"/>
      <c r="D142" s="251" t="s">
        <v>179</v>
      </c>
      <c r="E142" s="250"/>
      <c r="F142" s="253" t="s">
        <v>477</v>
      </c>
      <c r="G142" s="250"/>
      <c r="H142" s="254">
        <v>459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4</v>
      </c>
      <c r="AX142" s="13" t="s">
        <v>84</v>
      </c>
      <c r="AY142" s="260" t="s">
        <v>169</v>
      </c>
    </row>
    <row r="143" s="2" customFormat="1" ht="33" customHeight="1">
      <c r="A143" s="39"/>
      <c r="B143" s="40"/>
      <c r="C143" s="235" t="s">
        <v>478</v>
      </c>
      <c r="D143" s="235" t="s">
        <v>173</v>
      </c>
      <c r="E143" s="236" t="s">
        <v>479</v>
      </c>
      <c r="F143" s="237" t="s">
        <v>480</v>
      </c>
      <c r="G143" s="238" t="s">
        <v>176</v>
      </c>
      <c r="H143" s="239">
        <v>91.799999999999997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481</v>
      </c>
    </row>
    <row r="144" s="2" customFormat="1" ht="21.75" customHeight="1">
      <c r="A144" s="39"/>
      <c r="B144" s="40"/>
      <c r="C144" s="235" t="s">
        <v>482</v>
      </c>
      <c r="D144" s="235" t="s">
        <v>173</v>
      </c>
      <c r="E144" s="236" t="s">
        <v>483</v>
      </c>
      <c r="F144" s="237" t="s">
        <v>484</v>
      </c>
      <c r="G144" s="238" t="s">
        <v>199</v>
      </c>
      <c r="H144" s="239">
        <v>707.02999999999997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485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486</v>
      </c>
      <c r="G145" s="250"/>
      <c r="H145" s="254">
        <v>497.14999999999998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3" customFormat="1">
      <c r="A146" s="13"/>
      <c r="B146" s="249"/>
      <c r="C146" s="250"/>
      <c r="D146" s="251" t="s">
        <v>179</v>
      </c>
      <c r="E146" s="252" t="s">
        <v>1</v>
      </c>
      <c r="F146" s="253" t="s">
        <v>487</v>
      </c>
      <c r="G146" s="250"/>
      <c r="H146" s="254">
        <v>209.88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179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169</v>
      </c>
    </row>
    <row r="147" s="14" customFormat="1">
      <c r="A147" s="14"/>
      <c r="B147" s="261"/>
      <c r="C147" s="262"/>
      <c r="D147" s="251" t="s">
        <v>179</v>
      </c>
      <c r="E147" s="263" t="s">
        <v>1</v>
      </c>
      <c r="F147" s="264" t="s">
        <v>182</v>
      </c>
      <c r="G147" s="262"/>
      <c r="H147" s="265">
        <v>707.02999999999997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179</v>
      </c>
      <c r="AU147" s="271" t="s">
        <v>86</v>
      </c>
      <c r="AV147" s="14" t="s">
        <v>177</v>
      </c>
      <c r="AW147" s="14" t="s">
        <v>32</v>
      </c>
      <c r="AX147" s="14" t="s">
        <v>84</v>
      </c>
      <c r="AY147" s="271" t="s">
        <v>169</v>
      </c>
    </row>
    <row r="148" s="2" customFormat="1" ht="21.75" customHeight="1">
      <c r="A148" s="39"/>
      <c r="B148" s="40"/>
      <c r="C148" s="235" t="s">
        <v>488</v>
      </c>
      <c r="D148" s="235" t="s">
        <v>173</v>
      </c>
      <c r="E148" s="236" t="s">
        <v>489</v>
      </c>
      <c r="F148" s="237" t="s">
        <v>490</v>
      </c>
      <c r="G148" s="238" t="s">
        <v>491</v>
      </c>
      <c r="H148" s="239">
        <v>180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492</v>
      </c>
    </row>
    <row r="149" s="2" customFormat="1" ht="33" customHeight="1">
      <c r="A149" s="39"/>
      <c r="B149" s="40"/>
      <c r="C149" s="235" t="s">
        <v>319</v>
      </c>
      <c r="D149" s="235" t="s">
        <v>173</v>
      </c>
      <c r="E149" s="236" t="s">
        <v>493</v>
      </c>
      <c r="F149" s="237" t="s">
        <v>494</v>
      </c>
      <c r="G149" s="238" t="s">
        <v>176</v>
      </c>
      <c r="H149" s="239">
        <v>316.447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0.00012999999999999999</v>
      </c>
      <c r="R149" s="245">
        <f>Q149*H149</f>
        <v>0.041138109999999999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495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496</v>
      </c>
      <c r="G150" s="250"/>
      <c r="H150" s="254">
        <v>149.03999999999999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497</v>
      </c>
      <c r="G151" s="250"/>
      <c r="H151" s="254">
        <v>167.40700000000001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4" customFormat="1">
      <c r="A152" s="14"/>
      <c r="B152" s="261"/>
      <c r="C152" s="262"/>
      <c r="D152" s="251" t="s">
        <v>179</v>
      </c>
      <c r="E152" s="263" t="s">
        <v>1</v>
      </c>
      <c r="F152" s="264" t="s">
        <v>182</v>
      </c>
      <c r="G152" s="262"/>
      <c r="H152" s="265">
        <v>316.447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179</v>
      </c>
      <c r="AU152" s="271" t="s">
        <v>86</v>
      </c>
      <c r="AV152" s="14" t="s">
        <v>177</v>
      </c>
      <c r="AW152" s="14" t="s">
        <v>32</v>
      </c>
      <c r="AX152" s="14" t="s">
        <v>84</v>
      </c>
      <c r="AY152" s="271" t="s">
        <v>169</v>
      </c>
    </row>
    <row r="153" s="2" customFormat="1" ht="21.75" customHeight="1">
      <c r="A153" s="39"/>
      <c r="B153" s="40"/>
      <c r="C153" s="235" t="s">
        <v>498</v>
      </c>
      <c r="D153" s="235" t="s">
        <v>173</v>
      </c>
      <c r="E153" s="236" t="s">
        <v>499</v>
      </c>
      <c r="F153" s="237" t="s">
        <v>500</v>
      </c>
      <c r="G153" s="238" t="s">
        <v>176</v>
      </c>
      <c r="H153" s="239">
        <v>1000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0.00021000000000000001</v>
      </c>
      <c r="R153" s="245">
        <f>Q153*H153</f>
        <v>0.21000000000000002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501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502</v>
      </c>
      <c r="G154" s="250"/>
      <c r="H154" s="254">
        <v>1000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84</v>
      </c>
      <c r="AY154" s="260" t="s">
        <v>169</v>
      </c>
    </row>
    <row r="155" s="2" customFormat="1" ht="16.5" customHeight="1">
      <c r="A155" s="39"/>
      <c r="B155" s="40"/>
      <c r="C155" s="235" t="s">
        <v>503</v>
      </c>
      <c r="D155" s="235" t="s">
        <v>173</v>
      </c>
      <c r="E155" s="236" t="s">
        <v>416</v>
      </c>
      <c r="F155" s="237" t="s">
        <v>417</v>
      </c>
      <c r="G155" s="238" t="s">
        <v>199</v>
      </c>
      <c r="H155" s="239">
        <v>30.975000000000001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2.3999999999999999</v>
      </c>
      <c r="T155" s="246">
        <f>S155*H155</f>
        <v>74.340000000000003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504</v>
      </c>
    </row>
    <row r="156" s="16" customFormat="1">
      <c r="A156" s="16"/>
      <c r="B156" s="283"/>
      <c r="C156" s="284"/>
      <c r="D156" s="251" t="s">
        <v>179</v>
      </c>
      <c r="E156" s="285" t="s">
        <v>1</v>
      </c>
      <c r="F156" s="286" t="s">
        <v>505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2" t="s">
        <v>179</v>
      </c>
      <c r="AU156" s="292" t="s">
        <v>86</v>
      </c>
      <c r="AV156" s="16" t="s">
        <v>84</v>
      </c>
      <c r="AW156" s="16" t="s">
        <v>32</v>
      </c>
      <c r="AX156" s="16" t="s">
        <v>76</v>
      </c>
      <c r="AY156" s="292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506</v>
      </c>
      <c r="G157" s="250"/>
      <c r="H157" s="254">
        <v>10.025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507</v>
      </c>
      <c r="G158" s="250"/>
      <c r="H158" s="254">
        <v>10.775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508</v>
      </c>
      <c r="G159" s="250"/>
      <c r="H159" s="254">
        <v>4.2000000000000002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509</v>
      </c>
      <c r="G160" s="250"/>
      <c r="H160" s="254">
        <v>2.625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510</v>
      </c>
      <c r="G161" s="250"/>
      <c r="H161" s="254">
        <v>3.3500000000000001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4" customFormat="1">
      <c r="A162" s="14"/>
      <c r="B162" s="261"/>
      <c r="C162" s="262"/>
      <c r="D162" s="251" t="s">
        <v>179</v>
      </c>
      <c r="E162" s="263" t="s">
        <v>1</v>
      </c>
      <c r="F162" s="264" t="s">
        <v>182</v>
      </c>
      <c r="G162" s="262"/>
      <c r="H162" s="265">
        <v>30.975000000000001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179</v>
      </c>
      <c r="AU162" s="271" t="s">
        <v>86</v>
      </c>
      <c r="AV162" s="14" t="s">
        <v>177</v>
      </c>
      <c r="AW162" s="14" t="s">
        <v>32</v>
      </c>
      <c r="AX162" s="14" t="s">
        <v>84</v>
      </c>
      <c r="AY162" s="271" t="s">
        <v>169</v>
      </c>
    </row>
    <row r="163" s="2" customFormat="1" ht="21.75" customHeight="1">
      <c r="A163" s="39"/>
      <c r="B163" s="40"/>
      <c r="C163" s="235" t="s">
        <v>511</v>
      </c>
      <c r="D163" s="235" t="s">
        <v>173</v>
      </c>
      <c r="E163" s="236" t="s">
        <v>512</v>
      </c>
      <c r="F163" s="237" t="s">
        <v>513</v>
      </c>
      <c r="G163" s="238" t="s">
        <v>176</v>
      </c>
      <c r="H163" s="239">
        <v>42.152000000000001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0.13100000000000001</v>
      </c>
      <c r="T163" s="246">
        <f>S163*H163</f>
        <v>5.5219120000000004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514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515</v>
      </c>
      <c r="G164" s="250"/>
      <c r="H164" s="254">
        <v>5.0800000000000001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516</v>
      </c>
      <c r="G165" s="250"/>
      <c r="H165" s="254">
        <v>18.783000000000001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517</v>
      </c>
      <c r="G166" s="250"/>
      <c r="H166" s="254">
        <v>18.289000000000001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42.152000000000001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2" customFormat="1" ht="21.75" customHeight="1">
      <c r="A168" s="39"/>
      <c r="B168" s="40"/>
      <c r="C168" s="235" t="s">
        <v>177</v>
      </c>
      <c r="D168" s="235" t="s">
        <v>173</v>
      </c>
      <c r="E168" s="236" t="s">
        <v>518</v>
      </c>
      <c r="F168" s="237" t="s">
        <v>519</v>
      </c>
      <c r="G168" s="238" t="s">
        <v>176</v>
      </c>
      <c r="H168" s="239">
        <v>179.84800000000001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0.26100000000000001</v>
      </c>
      <c r="T168" s="246">
        <f>S168*H168</f>
        <v>46.940328000000008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520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521</v>
      </c>
      <c r="G169" s="250"/>
      <c r="H169" s="254">
        <v>21.783000000000001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522</v>
      </c>
      <c r="G170" s="250"/>
      <c r="H170" s="254">
        <v>0.77900000000000003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523</v>
      </c>
      <c r="G171" s="250"/>
      <c r="H171" s="254">
        <v>38.091999999999999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524</v>
      </c>
      <c r="G172" s="250"/>
      <c r="H172" s="254">
        <v>25.013999999999999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525</v>
      </c>
      <c r="G173" s="250"/>
      <c r="H173" s="254">
        <v>47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526</v>
      </c>
      <c r="G174" s="250"/>
      <c r="H174" s="254">
        <v>40.920000000000002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527</v>
      </c>
      <c r="G175" s="250"/>
      <c r="H175" s="254">
        <v>6.2599999999999998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4" customFormat="1">
      <c r="A176" s="14"/>
      <c r="B176" s="261"/>
      <c r="C176" s="262"/>
      <c r="D176" s="251" t="s">
        <v>179</v>
      </c>
      <c r="E176" s="263" t="s">
        <v>1</v>
      </c>
      <c r="F176" s="264" t="s">
        <v>182</v>
      </c>
      <c r="G176" s="262"/>
      <c r="H176" s="265">
        <v>179.84800000000001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179</v>
      </c>
      <c r="AU176" s="271" t="s">
        <v>86</v>
      </c>
      <c r="AV176" s="14" t="s">
        <v>177</v>
      </c>
      <c r="AW176" s="14" t="s">
        <v>32</v>
      </c>
      <c r="AX176" s="14" t="s">
        <v>84</v>
      </c>
      <c r="AY176" s="271" t="s">
        <v>169</v>
      </c>
    </row>
    <row r="177" s="2" customFormat="1" ht="21.75" customHeight="1">
      <c r="A177" s="39"/>
      <c r="B177" s="40"/>
      <c r="C177" s="235" t="s">
        <v>528</v>
      </c>
      <c r="D177" s="235" t="s">
        <v>173</v>
      </c>
      <c r="E177" s="236" t="s">
        <v>529</v>
      </c>
      <c r="F177" s="237" t="s">
        <v>530</v>
      </c>
      <c r="G177" s="238" t="s">
        <v>176</v>
      </c>
      <c r="H177" s="239">
        <v>37.072000000000003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0.26100000000000001</v>
      </c>
      <c r="T177" s="246">
        <f>S177*H177</f>
        <v>9.6757920000000013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531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516</v>
      </c>
      <c r="G178" s="250"/>
      <c r="H178" s="254">
        <v>18.783000000000001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517</v>
      </c>
      <c r="G179" s="250"/>
      <c r="H179" s="254">
        <v>18.289000000000001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37.072000000000003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532</v>
      </c>
      <c r="D181" s="235" t="s">
        <v>173</v>
      </c>
      <c r="E181" s="236" t="s">
        <v>533</v>
      </c>
      <c r="F181" s="237" t="s">
        <v>534</v>
      </c>
      <c r="G181" s="238" t="s">
        <v>199</v>
      </c>
      <c r="H181" s="239">
        <v>5.6959999999999997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1.8</v>
      </c>
      <c r="T181" s="246">
        <f>S181*H181</f>
        <v>10.252800000000001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535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536</v>
      </c>
      <c r="G182" s="250"/>
      <c r="H182" s="254">
        <v>5.6959999999999997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1</v>
      </c>
      <c r="F183" s="264" t="s">
        <v>182</v>
      </c>
      <c r="G183" s="262"/>
      <c r="H183" s="265">
        <v>5.6959999999999997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33" customHeight="1">
      <c r="A184" s="39"/>
      <c r="B184" s="40"/>
      <c r="C184" s="235" t="s">
        <v>84</v>
      </c>
      <c r="D184" s="235" t="s">
        <v>173</v>
      </c>
      <c r="E184" s="236" t="s">
        <v>537</v>
      </c>
      <c r="F184" s="237" t="s">
        <v>538</v>
      </c>
      <c r="G184" s="238" t="s">
        <v>199</v>
      </c>
      <c r="H184" s="239">
        <v>14.033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1.8</v>
      </c>
      <c r="T184" s="246">
        <f>S184*H184</f>
        <v>25.259399999999999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539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540</v>
      </c>
      <c r="G185" s="250"/>
      <c r="H185" s="254">
        <v>3.4510000000000001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541</v>
      </c>
      <c r="G186" s="250"/>
      <c r="H186" s="254">
        <v>0.90000000000000002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542</v>
      </c>
      <c r="G187" s="250"/>
      <c r="H187" s="254">
        <v>1.1279999999999999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543</v>
      </c>
      <c r="G188" s="250"/>
      <c r="H188" s="254">
        <v>3.254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544</v>
      </c>
      <c r="G189" s="250"/>
      <c r="H189" s="254">
        <v>0.80000000000000004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545</v>
      </c>
      <c r="G190" s="250"/>
      <c r="H190" s="254">
        <v>4.5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14.033000000000001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16.5" customHeight="1">
      <c r="A192" s="39"/>
      <c r="B192" s="40"/>
      <c r="C192" s="235" t="s">
        <v>546</v>
      </c>
      <c r="D192" s="235" t="s">
        <v>173</v>
      </c>
      <c r="E192" s="236" t="s">
        <v>547</v>
      </c>
      <c r="F192" s="237" t="s">
        <v>548</v>
      </c>
      <c r="G192" s="238" t="s">
        <v>199</v>
      </c>
      <c r="H192" s="239">
        <v>69.780000000000001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2.3999999999999999</v>
      </c>
      <c r="T192" s="246">
        <f>S192*H192</f>
        <v>167.47200000000001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549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550</v>
      </c>
      <c r="G193" s="250"/>
      <c r="H193" s="254">
        <v>3.1000000000000001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551</v>
      </c>
      <c r="G194" s="250"/>
      <c r="H194" s="254">
        <v>1.6799999999999999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552</v>
      </c>
      <c r="G195" s="250"/>
      <c r="H195" s="254">
        <v>65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4" customFormat="1">
      <c r="A196" s="14"/>
      <c r="B196" s="261"/>
      <c r="C196" s="262"/>
      <c r="D196" s="251" t="s">
        <v>179</v>
      </c>
      <c r="E196" s="263" t="s">
        <v>1</v>
      </c>
      <c r="F196" s="264" t="s">
        <v>182</v>
      </c>
      <c r="G196" s="262"/>
      <c r="H196" s="265">
        <v>69.780000000000001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179</v>
      </c>
      <c r="AU196" s="271" t="s">
        <v>86</v>
      </c>
      <c r="AV196" s="14" t="s">
        <v>177</v>
      </c>
      <c r="AW196" s="14" t="s">
        <v>32</v>
      </c>
      <c r="AX196" s="14" t="s">
        <v>84</v>
      </c>
      <c r="AY196" s="271" t="s">
        <v>169</v>
      </c>
    </row>
    <row r="197" s="2" customFormat="1" ht="21.75" customHeight="1">
      <c r="A197" s="39"/>
      <c r="B197" s="40"/>
      <c r="C197" s="235" t="s">
        <v>553</v>
      </c>
      <c r="D197" s="235" t="s">
        <v>173</v>
      </c>
      <c r="E197" s="236" t="s">
        <v>554</v>
      </c>
      <c r="F197" s="237" t="s">
        <v>555</v>
      </c>
      <c r="G197" s="238" t="s">
        <v>176</v>
      </c>
      <c r="H197" s="239">
        <v>44.542999999999999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0.35999999999999999</v>
      </c>
      <c r="T197" s="246">
        <f>S197*H197</f>
        <v>16.03548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177</v>
      </c>
      <c r="AT197" s="247" t="s">
        <v>173</v>
      </c>
      <c r="AU197" s="247" t="s">
        <v>86</v>
      </c>
      <c r="AY197" s="18" t="s">
        <v>169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177</v>
      </c>
      <c r="BM197" s="247" t="s">
        <v>556</v>
      </c>
    </row>
    <row r="198" s="13" customFormat="1">
      <c r="A198" s="13"/>
      <c r="B198" s="249"/>
      <c r="C198" s="250"/>
      <c r="D198" s="251" t="s">
        <v>179</v>
      </c>
      <c r="E198" s="252" t="s">
        <v>1</v>
      </c>
      <c r="F198" s="253" t="s">
        <v>557</v>
      </c>
      <c r="G198" s="250"/>
      <c r="H198" s="254">
        <v>18.709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179</v>
      </c>
      <c r="AU198" s="260" t="s">
        <v>86</v>
      </c>
      <c r="AV198" s="13" t="s">
        <v>86</v>
      </c>
      <c r="AW198" s="13" t="s">
        <v>32</v>
      </c>
      <c r="AX198" s="13" t="s">
        <v>76</v>
      </c>
      <c r="AY198" s="260" t="s">
        <v>169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558</v>
      </c>
      <c r="G199" s="250"/>
      <c r="H199" s="254">
        <v>7.3780000000000001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559</v>
      </c>
      <c r="G200" s="250"/>
      <c r="H200" s="254">
        <v>9.3499999999999996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560</v>
      </c>
      <c r="G201" s="250"/>
      <c r="H201" s="254">
        <v>7.3499999999999996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561</v>
      </c>
      <c r="G202" s="250"/>
      <c r="H202" s="254">
        <v>1.756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4" customFormat="1">
      <c r="A203" s="14"/>
      <c r="B203" s="261"/>
      <c r="C203" s="262"/>
      <c r="D203" s="251" t="s">
        <v>179</v>
      </c>
      <c r="E203" s="263" t="s">
        <v>1</v>
      </c>
      <c r="F203" s="264" t="s">
        <v>182</v>
      </c>
      <c r="G203" s="262"/>
      <c r="H203" s="265">
        <v>44.542999999999999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179</v>
      </c>
      <c r="AU203" s="271" t="s">
        <v>86</v>
      </c>
      <c r="AV203" s="14" t="s">
        <v>177</v>
      </c>
      <c r="AW203" s="14" t="s">
        <v>32</v>
      </c>
      <c r="AX203" s="14" t="s">
        <v>84</v>
      </c>
      <c r="AY203" s="271" t="s">
        <v>169</v>
      </c>
    </row>
    <row r="204" s="2" customFormat="1" ht="21.75" customHeight="1">
      <c r="A204" s="39"/>
      <c r="B204" s="40"/>
      <c r="C204" s="235" t="s">
        <v>562</v>
      </c>
      <c r="D204" s="235" t="s">
        <v>173</v>
      </c>
      <c r="E204" s="236" t="s">
        <v>563</v>
      </c>
      <c r="F204" s="237" t="s">
        <v>564</v>
      </c>
      <c r="G204" s="238" t="s">
        <v>199</v>
      </c>
      <c r="H204" s="239">
        <v>64.400000000000006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2.3999999999999999</v>
      </c>
      <c r="T204" s="246">
        <f>S204*H204</f>
        <v>154.56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565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566</v>
      </c>
      <c r="G205" s="250"/>
      <c r="H205" s="254">
        <v>64.400000000000006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84</v>
      </c>
      <c r="AY205" s="260" t="s">
        <v>169</v>
      </c>
    </row>
    <row r="206" s="2" customFormat="1" ht="33" customHeight="1">
      <c r="A206" s="39"/>
      <c r="B206" s="40"/>
      <c r="C206" s="235" t="s">
        <v>275</v>
      </c>
      <c r="D206" s="235" t="s">
        <v>173</v>
      </c>
      <c r="E206" s="236" t="s">
        <v>429</v>
      </c>
      <c r="F206" s="237" t="s">
        <v>430</v>
      </c>
      <c r="G206" s="238" t="s">
        <v>199</v>
      </c>
      <c r="H206" s="239">
        <v>26.376000000000001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2.2000000000000002</v>
      </c>
      <c r="T206" s="246">
        <f>S206*H206</f>
        <v>58.027200000000008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567</v>
      </c>
    </row>
    <row r="207" s="16" customFormat="1">
      <c r="A207" s="16"/>
      <c r="B207" s="283"/>
      <c r="C207" s="284"/>
      <c r="D207" s="251" t="s">
        <v>179</v>
      </c>
      <c r="E207" s="285" t="s">
        <v>1</v>
      </c>
      <c r="F207" s="286" t="s">
        <v>568</v>
      </c>
      <c r="G207" s="284"/>
      <c r="H207" s="285" t="s">
        <v>1</v>
      </c>
      <c r="I207" s="287"/>
      <c r="J207" s="284"/>
      <c r="K207" s="284"/>
      <c r="L207" s="288"/>
      <c r="M207" s="289"/>
      <c r="N207" s="290"/>
      <c r="O207" s="290"/>
      <c r="P207" s="290"/>
      <c r="Q207" s="290"/>
      <c r="R207" s="290"/>
      <c r="S207" s="290"/>
      <c r="T207" s="29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2" t="s">
        <v>179</v>
      </c>
      <c r="AU207" s="292" t="s">
        <v>86</v>
      </c>
      <c r="AV207" s="16" t="s">
        <v>84</v>
      </c>
      <c r="AW207" s="16" t="s">
        <v>32</v>
      </c>
      <c r="AX207" s="16" t="s">
        <v>76</v>
      </c>
      <c r="AY207" s="292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569</v>
      </c>
      <c r="G208" s="250"/>
      <c r="H208" s="254">
        <v>6.0149999999999997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570</v>
      </c>
      <c r="G209" s="250"/>
      <c r="H209" s="254">
        <v>6.4649999999999999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571</v>
      </c>
      <c r="G210" s="250"/>
      <c r="H210" s="254">
        <v>2.52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572</v>
      </c>
      <c r="G211" s="250"/>
      <c r="H211" s="254">
        <v>1.575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573</v>
      </c>
      <c r="G212" s="250"/>
      <c r="H212" s="254">
        <v>9.8010000000000002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4" customFormat="1">
      <c r="A213" s="14"/>
      <c r="B213" s="261"/>
      <c r="C213" s="262"/>
      <c r="D213" s="251" t="s">
        <v>179</v>
      </c>
      <c r="E213" s="263" t="s">
        <v>1</v>
      </c>
      <c r="F213" s="264" t="s">
        <v>182</v>
      </c>
      <c r="G213" s="262"/>
      <c r="H213" s="265">
        <v>26.375999999999998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179</v>
      </c>
      <c r="AU213" s="271" t="s">
        <v>86</v>
      </c>
      <c r="AV213" s="14" t="s">
        <v>177</v>
      </c>
      <c r="AW213" s="14" t="s">
        <v>32</v>
      </c>
      <c r="AX213" s="14" t="s">
        <v>84</v>
      </c>
      <c r="AY213" s="271" t="s">
        <v>169</v>
      </c>
    </row>
    <row r="214" s="2" customFormat="1" ht="33" customHeight="1">
      <c r="A214" s="39"/>
      <c r="B214" s="40"/>
      <c r="C214" s="235" t="s">
        <v>574</v>
      </c>
      <c r="D214" s="235" t="s">
        <v>173</v>
      </c>
      <c r="E214" s="236" t="s">
        <v>575</v>
      </c>
      <c r="F214" s="237" t="s">
        <v>576</v>
      </c>
      <c r="G214" s="238" t="s">
        <v>199</v>
      </c>
      <c r="H214" s="239">
        <v>16.574999999999999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0.029000000000000001</v>
      </c>
      <c r="T214" s="246">
        <f>S214*H214</f>
        <v>0.48067500000000002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177</v>
      </c>
      <c r="AT214" s="247" t="s">
        <v>173</v>
      </c>
      <c r="AU214" s="247" t="s">
        <v>86</v>
      </c>
      <c r="AY214" s="18" t="s">
        <v>169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177</v>
      </c>
      <c r="BM214" s="247" t="s">
        <v>577</v>
      </c>
    </row>
    <row r="215" s="2" customFormat="1" ht="21.75" customHeight="1">
      <c r="A215" s="39"/>
      <c r="B215" s="40"/>
      <c r="C215" s="235" t="s">
        <v>578</v>
      </c>
      <c r="D215" s="235" t="s">
        <v>173</v>
      </c>
      <c r="E215" s="236" t="s">
        <v>579</v>
      </c>
      <c r="F215" s="237" t="s">
        <v>580</v>
      </c>
      <c r="G215" s="238" t="s">
        <v>327</v>
      </c>
      <c r="H215" s="239">
        <v>1000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177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177</v>
      </c>
      <c r="BM215" s="247" t="s">
        <v>581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582</v>
      </c>
      <c r="G216" s="250"/>
      <c r="H216" s="254">
        <v>1000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84</v>
      </c>
      <c r="AY216" s="260" t="s">
        <v>169</v>
      </c>
    </row>
    <row r="217" s="2" customFormat="1" ht="21.75" customHeight="1">
      <c r="A217" s="39"/>
      <c r="B217" s="40"/>
      <c r="C217" s="235" t="s">
        <v>298</v>
      </c>
      <c r="D217" s="235" t="s">
        <v>173</v>
      </c>
      <c r="E217" s="236" t="s">
        <v>583</v>
      </c>
      <c r="F217" s="237" t="s">
        <v>584</v>
      </c>
      <c r="G217" s="238" t="s">
        <v>176</v>
      </c>
      <c r="H217" s="239">
        <v>38.768999999999998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41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0.052999999999999998</v>
      </c>
      <c r="T217" s="246">
        <f>S217*H217</f>
        <v>2.0547569999999999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177</v>
      </c>
      <c r="AT217" s="247" t="s">
        <v>173</v>
      </c>
      <c r="AU217" s="247" t="s">
        <v>86</v>
      </c>
      <c r="AY217" s="18" t="s">
        <v>169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84</v>
      </c>
      <c r="BK217" s="248">
        <f>ROUND(I217*H217,2)</f>
        <v>0</v>
      </c>
      <c r="BL217" s="18" t="s">
        <v>177</v>
      </c>
      <c r="BM217" s="247" t="s">
        <v>585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586</v>
      </c>
      <c r="G218" s="250"/>
      <c r="H218" s="254">
        <v>38.768999999999998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84</v>
      </c>
      <c r="AY218" s="260" t="s">
        <v>169</v>
      </c>
    </row>
    <row r="219" s="2" customFormat="1" ht="21.75" customHeight="1">
      <c r="A219" s="39"/>
      <c r="B219" s="40"/>
      <c r="C219" s="235" t="s">
        <v>587</v>
      </c>
      <c r="D219" s="235" t="s">
        <v>173</v>
      </c>
      <c r="E219" s="236" t="s">
        <v>438</v>
      </c>
      <c r="F219" s="237" t="s">
        <v>439</v>
      </c>
      <c r="G219" s="238" t="s">
        <v>176</v>
      </c>
      <c r="H219" s="239">
        <v>22.108000000000001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0</v>
      </c>
      <c r="R219" s="245">
        <f>Q219*H219</f>
        <v>0</v>
      </c>
      <c r="S219" s="245">
        <v>0.075999999999999998</v>
      </c>
      <c r="T219" s="246">
        <f>S219*H219</f>
        <v>1.6802079999999999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177</v>
      </c>
      <c r="AT219" s="247" t="s">
        <v>173</v>
      </c>
      <c r="AU219" s="247" t="s">
        <v>86</v>
      </c>
      <c r="AY219" s="18" t="s">
        <v>169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177</v>
      </c>
      <c r="BM219" s="247" t="s">
        <v>588</v>
      </c>
    </row>
    <row r="220" s="16" customFormat="1">
      <c r="A220" s="16"/>
      <c r="B220" s="283"/>
      <c r="C220" s="284"/>
      <c r="D220" s="251" t="s">
        <v>179</v>
      </c>
      <c r="E220" s="285" t="s">
        <v>1</v>
      </c>
      <c r="F220" s="286" t="s">
        <v>589</v>
      </c>
      <c r="G220" s="284"/>
      <c r="H220" s="285" t="s">
        <v>1</v>
      </c>
      <c r="I220" s="287"/>
      <c r="J220" s="284"/>
      <c r="K220" s="284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179</v>
      </c>
      <c r="AU220" s="292" t="s">
        <v>86</v>
      </c>
      <c r="AV220" s="16" t="s">
        <v>84</v>
      </c>
      <c r="AW220" s="16" t="s">
        <v>32</v>
      </c>
      <c r="AX220" s="16" t="s">
        <v>76</v>
      </c>
      <c r="AY220" s="292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590</v>
      </c>
      <c r="G221" s="250"/>
      <c r="H221" s="254">
        <v>5.04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591</v>
      </c>
      <c r="G222" s="250"/>
      <c r="H222" s="254">
        <v>7.5899999999999999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592</v>
      </c>
      <c r="G223" s="250"/>
      <c r="H223" s="254">
        <v>4.4379999999999997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76</v>
      </c>
      <c r="AY223" s="260" t="s">
        <v>169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593</v>
      </c>
      <c r="G224" s="250"/>
      <c r="H224" s="254">
        <v>3.3599999999999999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76</v>
      </c>
      <c r="AY224" s="260" t="s">
        <v>169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594</v>
      </c>
      <c r="G225" s="250"/>
      <c r="H225" s="254">
        <v>1.6799999999999999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4" customFormat="1">
      <c r="A226" s="14"/>
      <c r="B226" s="261"/>
      <c r="C226" s="262"/>
      <c r="D226" s="251" t="s">
        <v>179</v>
      </c>
      <c r="E226" s="263" t="s">
        <v>1</v>
      </c>
      <c r="F226" s="264" t="s">
        <v>182</v>
      </c>
      <c r="G226" s="262"/>
      <c r="H226" s="265">
        <v>22.107999999999997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179</v>
      </c>
      <c r="AU226" s="271" t="s">
        <v>86</v>
      </c>
      <c r="AV226" s="14" t="s">
        <v>177</v>
      </c>
      <c r="AW226" s="14" t="s">
        <v>32</v>
      </c>
      <c r="AX226" s="14" t="s">
        <v>84</v>
      </c>
      <c r="AY226" s="271" t="s">
        <v>169</v>
      </c>
    </row>
    <row r="227" s="2" customFormat="1" ht="21.75" customHeight="1">
      <c r="A227" s="39"/>
      <c r="B227" s="40"/>
      <c r="C227" s="235" t="s">
        <v>453</v>
      </c>
      <c r="D227" s="235" t="s">
        <v>173</v>
      </c>
      <c r="E227" s="236" t="s">
        <v>207</v>
      </c>
      <c r="F227" s="237" t="s">
        <v>208</v>
      </c>
      <c r="G227" s="238" t="s">
        <v>176</v>
      </c>
      <c r="H227" s="239">
        <v>48.218000000000004</v>
      </c>
      <c r="I227" s="240"/>
      <c r="J227" s="241">
        <f>ROUND(I227*H227,2)</f>
        <v>0</v>
      </c>
      <c r="K227" s="242"/>
      <c r="L227" s="45"/>
      <c r="M227" s="243" t="s">
        <v>1</v>
      </c>
      <c r="N227" s="244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0.063</v>
      </c>
      <c r="T227" s="246">
        <f>S227*H227</f>
        <v>3.0377340000000004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177</v>
      </c>
      <c r="AT227" s="247" t="s">
        <v>173</v>
      </c>
      <c r="AU227" s="247" t="s">
        <v>86</v>
      </c>
      <c r="AY227" s="18" t="s">
        <v>169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177</v>
      </c>
      <c r="BM227" s="247" t="s">
        <v>595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210</v>
      </c>
      <c r="G228" s="250"/>
      <c r="H228" s="254">
        <v>32.079999999999998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5" customFormat="1">
      <c r="A229" s="15"/>
      <c r="B229" s="272"/>
      <c r="C229" s="273"/>
      <c r="D229" s="251" t="s">
        <v>179</v>
      </c>
      <c r="E229" s="274" t="s">
        <v>1</v>
      </c>
      <c r="F229" s="275" t="s">
        <v>211</v>
      </c>
      <c r="G229" s="273"/>
      <c r="H229" s="276">
        <v>32.079999999999998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179</v>
      </c>
      <c r="AU229" s="282" t="s">
        <v>86</v>
      </c>
      <c r="AV229" s="15" t="s">
        <v>212</v>
      </c>
      <c r="AW229" s="15" t="s">
        <v>32</v>
      </c>
      <c r="AX229" s="15" t="s">
        <v>76</v>
      </c>
      <c r="AY229" s="282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213</v>
      </c>
      <c r="G230" s="250"/>
      <c r="H230" s="254">
        <v>8.5440000000000005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214</v>
      </c>
      <c r="G231" s="250"/>
      <c r="H231" s="254">
        <v>7.5940000000000003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4" customFormat="1">
      <c r="A232" s="14"/>
      <c r="B232" s="261"/>
      <c r="C232" s="262"/>
      <c r="D232" s="251" t="s">
        <v>179</v>
      </c>
      <c r="E232" s="263" t="s">
        <v>1</v>
      </c>
      <c r="F232" s="264" t="s">
        <v>182</v>
      </c>
      <c r="G232" s="262"/>
      <c r="H232" s="265">
        <v>48.218000000000004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179</v>
      </c>
      <c r="AU232" s="271" t="s">
        <v>86</v>
      </c>
      <c r="AV232" s="14" t="s">
        <v>177</v>
      </c>
      <c r="AW232" s="14" t="s">
        <v>32</v>
      </c>
      <c r="AX232" s="14" t="s">
        <v>84</v>
      </c>
      <c r="AY232" s="271" t="s">
        <v>169</v>
      </c>
    </row>
    <row r="233" s="2" customFormat="1" ht="21.75" customHeight="1">
      <c r="A233" s="39"/>
      <c r="B233" s="40"/>
      <c r="C233" s="235" t="s">
        <v>596</v>
      </c>
      <c r="D233" s="235" t="s">
        <v>173</v>
      </c>
      <c r="E233" s="236" t="s">
        <v>597</v>
      </c>
      <c r="F233" s="237" t="s">
        <v>598</v>
      </c>
      <c r="G233" s="238" t="s">
        <v>199</v>
      </c>
      <c r="H233" s="239">
        <v>13.42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1.8</v>
      </c>
      <c r="T233" s="246">
        <f>S233*H233</f>
        <v>24.155999999999999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177</v>
      </c>
      <c r="AT233" s="247" t="s">
        <v>173</v>
      </c>
      <c r="AU233" s="247" t="s">
        <v>86</v>
      </c>
      <c r="AY233" s="18" t="s">
        <v>169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177</v>
      </c>
      <c r="BM233" s="247" t="s">
        <v>599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600</v>
      </c>
      <c r="G234" s="250"/>
      <c r="H234" s="254">
        <v>7.8920000000000003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601</v>
      </c>
      <c r="G235" s="250"/>
      <c r="H235" s="254">
        <v>1.103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602</v>
      </c>
      <c r="G236" s="250"/>
      <c r="H236" s="254">
        <v>0.91200000000000003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603</v>
      </c>
      <c r="G237" s="250"/>
      <c r="H237" s="254">
        <v>1.288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604</v>
      </c>
      <c r="G238" s="250"/>
      <c r="H238" s="254">
        <v>2.2250000000000001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4" customFormat="1">
      <c r="A239" s="14"/>
      <c r="B239" s="261"/>
      <c r="C239" s="262"/>
      <c r="D239" s="251" t="s">
        <v>179</v>
      </c>
      <c r="E239" s="263" t="s">
        <v>1</v>
      </c>
      <c r="F239" s="264" t="s">
        <v>182</v>
      </c>
      <c r="G239" s="262"/>
      <c r="H239" s="265">
        <v>13.42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179</v>
      </c>
      <c r="AU239" s="271" t="s">
        <v>86</v>
      </c>
      <c r="AV239" s="14" t="s">
        <v>177</v>
      </c>
      <c r="AW239" s="14" t="s">
        <v>32</v>
      </c>
      <c r="AX239" s="14" t="s">
        <v>84</v>
      </c>
      <c r="AY239" s="271" t="s">
        <v>169</v>
      </c>
    </row>
    <row r="240" s="2" customFormat="1" ht="21.75" customHeight="1">
      <c r="A240" s="39"/>
      <c r="B240" s="40"/>
      <c r="C240" s="235" t="s">
        <v>605</v>
      </c>
      <c r="D240" s="235" t="s">
        <v>173</v>
      </c>
      <c r="E240" s="236" t="s">
        <v>606</v>
      </c>
      <c r="F240" s="237" t="s">
        <v>607</v>
      </c>
      <c r="G240" s="238" t="s">
        <v>199</v>
      </c>
      <c r="H240" s="239">
        <v>1.6299999999999999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</v>
      </c>
      <c r="R240" s="245">
        <f>Q240*H240</f>
        <v>0</v>
      </c>
      <c r="S240" s="245">
        <v>1.8</v>
      </c>
      <c r="T240" s="246">
        <f>S240*H240</f>
        <v>2.9339999999999997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177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177</v>
      </c>
      <c r="BM240" s="247" t="s">
        <v>608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609</v>
      </c>
      <c r="G241" s="250"/>
      <c r="H241" s="254">
        <v>1.6299999999999999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84</v>
      </c>
      <c r="AY241" s="260" t="s">
        <v>169</v>
      </c>
    </row>
    <row r="242" s="2" customFormat="1" ht="21.75" customHeight="1">
      <c r="A242" s="39"/>
      <c r="B242" s="40"/>
      <c r="C242" s="235" t="s">
        <v>610</v>
      </c>
      <c r="D242" s="235" t="s">
        <v>173</v>
      </c>
      <c r="E242" s="236" t="s">
        <v>611</v>
      </c>
      <c r="F242" s="237" t="s">
        <v>612</v>
      </c>
      <c r="G242" s="238" t="s">
        <v>322</v>
      </c>
      <c r="H242" s="239">
        <v>242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41</v>
      </c>
      <c r="O242" s="92"/>
      <c r="P242" s="245">
        <f>O242*H242</f>
        <v>0</v>
      </c>
      <c r="Q242" s="245">
        <v>0</v>
      </c>
      <c r="R242" s="245">
        <f>Q242*H242</f>
        <v>0</v>
      </c>
      <c r="S242" s="245">
        <v>0.00083000000000000001</v>
      </c>
      <c r="T242" s="246">
        <f>S242*H242</f>
        <v>0.20086000000000001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177</v>
      </c>
      <c r="AT242" s="247" t="s">
        <v>173</v>
      </c>
      <c r="AU242" s="247" t="s">
        <v>86</v>
      </c>
      <c r="AY242" s="18" t="s">
        <v>169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84</v>
      </c>
      <c r="BK242" s="248">
        <f>ROUND(I242*H242,2)</f>
        <v>0</v>
      </c>
      <c r="BL242" s="18" t="s">
        <v>177</v>
      </c>
      <c r="BM242" s="247" t="s">
        <v>613</v>
      </c>
    </row>
    <row r="243" s="2" customFormat="1" ht="21.75" customHeight="1">
      <c r="A243" s="39"/>
      <c r="B243" s="40"/>
      <c r="C243" s="235" t="s">
        <v>614</v>
      </c>
      <c r="D243" s="235" t="s">
        <v>173</v>
      </c>
      <c r="E243" s="236" t="s">
        <v>615</v>
      </c>
      <c r="F243" s="237" t="s">
        <v>616</v>
      </c>
      <c r="G243" s="238" t="s">
        <v>322</v>
      </c>
      <c r="H243" s="239">
        <v>118.8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41</v>
      </c>
      <c r="O243" s="92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286</v>
      </c>
      <c r="AT243" s="247" t="s">
        <v>173</v>
      </c>
      <c r="AU243" s="247" t="s">
        <v>86</v>
      </c>
      <c r="AY243" s="18" t="s">
        <v>169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84</v>
      </c>
      <c r="BK243" s="248">
        <f>ROUND(I243*H243,2)</f>
        <v>0</v>
      </c>
      <c r="BL243" s="18" t="s">
        <v>286</v>
      </c>
      <c r="BM243" s="247" t="s">
        <v>617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618</v>
      </c>
      <c r="G244" s="250"/>
      <c r="H244" s="254">
        <v>118.8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84</v>
      </c>
      <c r="AY244" s="260" t="s">
        <v>169</v>
      </c>
    </row>
    <row r="245" s="2" customFormat="1" ht="33" customHeight="1">
      <c r="A245" s="39"/>
      <c r="B245" s="40"/>
      <c r="C245" s="235" t="s">
        <v>188</v>
      </c>
      <c r="D245" s="235" t="s">
        <v>173</v>
      </c>
      <c r="E245" s="236" t="s">
        <v>446</v>
      </c>
      <c r="F245" s="237" t="s">
        <v>447</v>
      </c>
      <c r="G245" s="238" t="s">
        <v>176</v>
      </c>
      <c r="H245" s="239">
        <v>554.27300000000002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0.045999999999999999</v>
      </c>
      <c r="T245" s="246">
        <f>S245*H245</f>
        <v>25.496558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177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177</v>
      </c>
      <c r="BM245" s="247" t="s">
        <v>619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620</v>
      </c>
      <c r="G246" s="250"/>
      <c r="H246" s="254">
        <v>21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621</v>
      </c>
      <c r="G247" s="250"/>
      <c r="H247" s="254">
        <v>28.061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622</v>
      </c>
      <c r="G248" s="250"/>
      <c r="H248" s="254">
        <v>23.498000000000001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623</v>
      </c>
      <c r="G249" s="250"/>
      <c r="H249" s="254">
        <v>17.922999999999998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624</v>
      </c>
      <c r="G250" s="250"/>
      <c r="H250" s="254">
        <v>51.524000000000001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625</v>
      </c>
      <c r="G251" s="250"/>
      <c r="H251" s="254">
        <v>60.299999999999997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5" customFormat="1">
      <c r="A252" s="15"/>
      <c r="B252" s="272"/>
      <c r="C252" s="273"/>
      <c r="D252" s="251" t="s">
        <v>179</v>
      </c>
      <c r="E252" s="274" t="s">
        <v>1</v>
      </c>
      <c r="F252" s="275" t="s">
        <v>211</v>
      </c>
      <c r="G252" s="273"/>
      <c r="H252" s="276">
        <v>202.30599999999998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179</v>
      </c>
      <c r="AU252" s="282" t="s">
        <v>86</v>
      </c>
      <c r="AV252" s="15" t="s">
        <v>212</v>
      </c>
      <c r="AW252" s="15" t="s">
        <v>32</v>
      </c>
      <c r="AX252" s="15" t="s">
        <v>76</v>
      </c>
      <c r="AY252" s="282" t="s">
        <v>169</v>
      </c>
    </row>
    <row r="253" s="16" customFormat="1">
      <c r="A253" s="16"/>
      <c r="B253" s="283"/>
      <c r="C253" s="284"/>
      <c r="D253" s="251" t="s">
        <v>179</v>
      </c>
      <c r="E253" s="285" t="s">
        <v>1</v>
      </c>
      <c r="F253" s="286" t="s">
        <v>626</v>
      </c>
      <c r="G253" s="284"/>
      <c r="H253" s="285" t="s">
        <v>1</v>
      </c>
      <c r="I253" s="287"/>
      <c r="J253" s="284"/>
      <c r="K253" s="284"/>
      <c r="L253" s="288"/>
      <c r="M253" s="289"/>
      <c r="N253" s="290"/>
      <c r="O253" s="290"/>
      <c r="P253" s="290"/>
      <c r="Q253" s="290"/>
      <c r="R253" s="290"/>
      <c r="S253" s="290"/>
      <c r="T253" s="29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2" t="s">
        <v>179</v>
      </c>
      <c r="AU253" s="292" t="s">
        <v>86</v>
      </c>
      <c r="AV253" s="16" t="s">
        <v>84</v>
      </c>
      <c r="AW253" s="16" t="s">
        <v>32</v>
      </c>
      <c r="AX253" s="16" t="s">
        <v>76</v>
      </c>
      <c r="AY253" s="292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627</v>
      </c>
      <c r="G254" s="250"/>
      <c r="H254" s="254">
        <v>9.9979999999999993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628</v>
      </c>
      <c r="G255" s="250"/>
      <c r="H255" s="254">
        <v>82.620000000000005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629</v>
      </c>
      <c r="G256" s="250"/>
      <c r="H256" s="254">
        <v>9.7200000000000006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5" customFormat="1">
      <c r="A257" s="15"/>
      <c r="B257" s="272"/>
      <c r="C257" s="273"/>
      <c r="D257" s="251" t="s">
        <v>179</v>
      </c>
      <c r="E257" s="274" t="s">
        <v>1</v>
      </c>
      <c r="F257" s="275" t="s">
        <v>211</v>
      </c>
      <c r="G257" s="273"/>
      <c r="H257" s="276">
        <v>102.33800000000001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179</v>
      </c>
      <c r="AU257" s="282" t="s">
        <v>86</v>
      </c>
      <c r="AV257" s="15" t="s">
        <v>212</v>
      </c>
      <c r="AW257" s="15" t="s">
        <v>32</v>
      </c>
      <c r="AX257" s="15" t="s">
        <v>76</v>
      </c>
      <c r="AY257" s="282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630</v>
      </c>
      <c r="G258" s="250"/>
      <c r="H258" s="254">
        <v>23.649999999999999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631</v>
      </c>
      <c r="G259" s="250"/>
      <c r="H259" s="254">
        <v>7.7229999999999999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3" customFormat="1">
      <c r="A260" s="13"/>
      <c r="B260" s="249"/>
      <c r="C260" s="250"/>
      <c r="D260" s="251" t="s">
        <v>179</v>
      </c>
      <c r="E260" s="252" t="s">
        <v>1</v>
      </c>
      <c r="F260" s="253" t="s">
        <v>632</v>
      </c>
      <c r="G260" s="250"/>
      <c r="H260" s="254">
        <v>23.224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179</v>
      </c>
      <c r="AU260" s="260" t="s">
        <v>86</v>
      </c>
      <c r="AV260" s="13" t="s">
        <v>86</v>
      </c>
      <c r="AW260" s="13" t="s">
        <v>32</v>
      </c>
      <c r="AX260" s="13" t="s">
        <v>76</v>
      </c>
      <c r="AY260" s="260" t="s">
        <v>169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633</v>
      </c>
      <c r="G261" s="250"/>
      <c r="H261" s="254">
        <v>10.436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634</v>
      </c>
      <c r="G262" s="250"/>
      <c r="H262" s="254">
        <v>29.481999999999999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76</v>
      </c>
      <c r="AY262" s="260" t="s">
        <v>169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635</v>
      </c>
      <c r="G263" s="250"/>
      <c r="H263" s="254">
        <v>8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636</v>
      </c>
      <c r="G264" s="250"/>
      <c r="H264" s="254">
        <v>21.033999999999999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637</v>
      </c>
      <c r="G265" s="250"/>
      <c r="H265" s="254">
        <v>89.685000000000002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76</v>
      </c>
      <c r="AY265" s="260" t="s">
        <v>169</v>
      </c>
    </row>
    <row r="266" s="13" customFormat="1">
      <c r="A266" s="13"/>
      <c r="B266" s="249"/>
      <c r="C266" s="250"/>
      <c r="D266" s="251" t="s">
        <v>179</v>
      </c>
      <c r="E266" s="252" t="s">
        <v>1</v>
      </c>
      <c r="F266" s="253" t="s">
        <v>638</v>
      </c>
      <c r="G266" s="250"/>
      <c r="H266" s="254">
        <v>36.395000000000003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179</v>
      </c>
      <c r="AU266" s="260" t="s">
        <v>86</v>
      </c>
      <c r="AV266" s="13" t="s">
        <v>86</v>
      </c>
      <c r="AW266" s="13" t="s">
        <v>32</v>
      </c>
      <c r="AX266" s="13" t="s">
        <v>76</v>
      </c>
      <c r="AY266" s="260" t="s">
        <v>169</v>
      </c>
    </row>
    <row r="267" s="14" customFormat="1">
      <c r="A267" s="14"/>
      <c r="B267" s="261"/>
      <c r="C267" s="262"/>
      <c r="D267" s="251" t="s">
        <v>179</v>
      </c>
      <c r="E267" s="263" t="s">
        <v>1</v>
      </c>
      <c r="F267" s="264" t="s">
        <v>182</v>
      </c>
      <c r="G267" s="262"/>
      <c r="H267" s="265">
        <v>554.27299999999991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179</v>
      </c>
      <c r="AU267" s="271" t="s">
        <v>86</v>
      </c>
      <c r="AV267" s="14" t="s">
        <v>177</v>
      </c>
      <c r="AW267" s="14" t="s">
        <v>32</v>
      </c>
      <c r="AX267" s="14" t="s">
        <v>84</v>
      </c>
      <c r="AY267" s="271" t="s">
        <v>169</v>
      </c>
    </row>
    <row r="268" s="12" customFormat="1" ht="22.8" customHeight="1">
      <c r="A268" s="12"/>
      <c r="B268" s="219"/>
      <c r="C268" s="220"/>
      <c r="D268" s="221" t="s">
        <v>75</v>
      </c>
      <c r="E268" s="233" t="s">
        <v>245</v>
      </c>
      <c r="F268" s="233" t="s">
        <v>246</v>
      </c>
      <c r="G268" s="220"/>
      <c r="H268" s="220"/>
      <c r="I268" s="223"/>
      <c r="J268" s="234">
        <f>BK268</f>
        <v>0</v>
      </c>
      <c r="K268" s="220"/>
      <c r="L268" s="225"/>
      <c r="M268" s="226"/>
      <c r="N268" s="227"/>
      <c r="O268" s="227"/>
      <c r="P268" s="228">
        <f>SUM(P269:P299)</f>
        <v>0</v>
      </c>
      <c r="Q268" s="227"/>
      <c r="R268" s="228">
        <f>SUM(R269:R299)</f>
        <v>0</v>
      </c>
      <c r="S268" s="227"/>
      <c r="T268" s="229">
        <f>SUM(T269:T299)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0" t="s">
        <v>84</v>
      </c>
      <c r="AT268" s="231" t="s">
        <v>75</v>
      </c>
      <c r="AU268" s="231" t="s">
        <v>84</v>
      </c>
      <c r="AY268" s="230" t="s">
        <v>169</v>
      </c>
      <c r="BK268" s="232">
        <f>SUM(BK269:BK299)</f>
        <v>0</v>
      </c>
    </row>
    <row r="269" s="2" customFormat="1" ht="16.5" customHeight="1">
      <c r="A269" s="39"/>
      <c r="B269" s="40"/>
      <c r="C269" s="235" t="s">
        <v>639</v>
      </c>
      <c r="D269" s="235" t="s">
        <v>173</v>
      </c>
      <c r="E269" s="236" t="s">
        <v>640</v>
      </c>
      <c r="F269" s="237" t="s">
        <v>641</v>
      </c>
      <c r="G269" s="238" t="s">
        <v>239</v>
      </c>
      <c r="H269" s="239">
        <v>1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177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177</v>
      </c>
      <c r="BM269" s="247" t="s">
        <v>642</v>
      </c>
    </row>
    <row r="270" s="2" customFormat="1" ht="21.75" customHeight="1">
      <c r="A270" s="39"/>
      <c r="B270" s="40"/>
      <c r="C270" s="235" t="s">
        <v>351</v>
      </c>
      <c r="D270" s="235" t="s">
        <v>173</v>
      </c>
      <c r="E270" s="236" t="s">
        <v>643</v>
      </c>
      <c r="F270" s="237" t="s">
        <v>644</v>
      </c>
      <c r="G270" s="238" t="s">
        <v>249</v>
      </c>
      <c r="H270" s="239">
        <v>295.99099999999999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645</v>
      </c>
    </row>
    <row r="271" s="13" customFormat="1">
      <c r="A271" s="13"/>
      <c r="B271" s="249"/>
      <c r="C271" s="250"/>
      <c r="D271" s="251" t="s">
        <v>179</v>
      </c>
      <c r="E271" s="252" t="s">
        <v>1</v>
      </c>
      <c r="F271" s="253" t="s">
        <v>646</v>
      </c>
      <c r="G271" s="250"/>
      <c r="H271" s="254">
        <v>631.62599999999998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179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169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647</v>
      </c>
      <c r="G272" s="250"/>
      <c r="H272" s="254">
        <v>-154.56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76</v>
      </c>
      <c r="AY272" s="260" t="s">
        <v>169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648</v>
      </c>
      <c r="G273" s="250"/>
      <c r="H273" s="254">
        <v>-156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649</v>
      </c>
      <c r="G274" s="250"/>
      <c r="H274" s="254">
        <v>-3.5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650</v>
      </c>
      <c r="G275" s="250"/>
      <c r="H275" s="254">
        <v>-21.574999999999999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4" customFormat="1">
      <c r="A276" s="14"/>
      <c r="B276" s="261"/>
      <c r="C276" s="262"/>
      <c r="D276" s="251" t="s">
        <v>179</v>
      </c>
      <c r="E276" s="263" t="s">
        <v>1</v>
      </c>
      <c r="F276" s="264" t="s">
        <v>182</v>
      </c>
      <c r="G276" s="262"/>
      <c r="H276" s="265">
        <v>295.99099999999999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179</v>
      </c>
      <c r="AU276" s="271" t="s">
        <v>86</v>
      </c>
      <c r="AV276" s="14" t="s">
        <v>177</v>
      </c>
      <c r="AW276" s="14" t="s">
        <v>32</v>
      </c>
      <c r="AX276" s="14" t="s">
        <v>84</v>
      </c>
      <c r="AY276" s="271" t="s">
        <v>169</v>
      </c>
    </row>
    <row r="277" s="2" customFormat="1" ht="21.75" customHeight="1">
      <c r="A277" s="39"/>
      <c r="B277" s="40"/>
      <c r="C277" s="235" t="s">
        <v>651</v>
      </c>
      <c r="D277" s="235" t="s">
        <v>173</v>
      </c>
      <c r="E277" s="236" t="s">
        <v>450</v>
      </c>
      <c r="F277" s="237" t="s">
        <v>451</v>
      </c>
      <c r="G277" s="238" t="s">
        <v>249</v>
      </c>
      <c r="H277" s="239">
        <v>335.63499999999999</v>
      </c>
      <c r="I277" s="240"/>
      <c r="J277" s="241">
        <f>ROUND(I277*H277,2)</f>
        <v>0</v>
      </c>
      <c r="K277" s="242"/>
      <c r="L277" s="45"/>
      <c r="M277" s="243" t="s">
        <v>1</v>
      </c>
      <c r="N277" s="244" t="s">
        <v>41</v>
      </c>
      <c r="O277" s="92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177</v>
      </c>
      <c r="AT277" s="247" t="s">
        <v>173</v>
      </c>
      <c r="AU277" s="247" t="s">
        <v>86</v>
      </c>
      <c r="AY277" s="18" t="s">
        <v>169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84</v>
      </c>
      <c r="BK277" s="248">
        <f>ROUND(I277*H277,2)</f>
        <v>0</v>
      </c>
      <c r="BL277" s="18" t="s">
        <v>177</v>
      </c>
      <c r="BM277" s="247" t="s">
        <v>652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653</v>
      </c>
      <c r="G278" s="250"/>
      <c r="H278" s="254">
        <v>154.56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3" customFormat="1">
      <c r="A279" s="13"/>
      <c r="B279" s="249"/>
      <c r="C279" s="250"/>
      <c r="D279" s="251" t="s">
        <v>179</v>
      </c>
      <c r="E279" s="252" t="s">
        <v>1</v>
      </c>
      <c r="F279" s="253" t="s">
        <v>654</v>
      </c>
      <c r="G279" s="250"/>
      <c r="H279" s="254">
        <v>156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179</v>
      </c>
      <c r="AU279" s="260" t="s">
        <v>86</v>
      </c>
      <c r="AV279" s="13" t="s">
        <v>86</v>
      </c>
      <c r="AW279" s="13" t="s">
        <v>32</v>
      </c>
      <c r="AX279" s="13" t="s">
        <v>76</v>
      </c>
      <c r="AY279" s="260" t="s">
        <v>169</v>
      </c>
    </row>
    <row r="280" s="13" customFormat="1">
      <c r="A280" s="13"/>
      <c r="B280" s="249"/>
      <c r="C280" s="250"/>
      <c r="D280" s="251" t="s">
        <v>179</v>
      </c>
      <c r="E280" s="252" t="s">
        <v>1</v>
      </c>
      <c r="F280" s="253" t="s">
        <v>655</v>
      </c>
      <c r="G280" s="250"/>
      <c r="H280" s="254">
        <v>3.5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179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169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656</v>
      </c>
      <c r="G281" s="250"/>
      <c r="H281" s="254">
        <v>21.574999999999999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4" customFormat="1">
      <c r="A282" s="14"/>
      <c r="B282" s="261"/>
      <c r="C282" s="262"/>
      <c r="D282" s="251" t="s">
        <v>179</v>
      </c>
      <c r="E282" s="263" t="s">
        <v>1</v>
      </c>
      <c r="F282" s="264" t="s">
        <v>182</v>
      </c>
      <c r="G282" s="262"/>
      <c r="H282" s="265">
        <v>335.63499999999999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179</v>
      </c>
      <c r="AU282" s="271" t="s">
        <v>86</v>
      </c>
      <c r="AV282" s="14" t="s">
        <v>177</v>
      </c>
      <c r="AW282" s="14" t="s">
        <v>32</v>
      </c>
      <c r="AX282" s="14" t="s">
        <v>84</v>
      </c>
      <c r="AY282" s="271" t="s">
        <v>169</v>
      </c>
    </row>
    <row r="283" s="2" customFormat="1" ht="21.75" customHeight="1">
      <c r="A283" s="39"/>
      <c r="B283" s="40"/>
      <c r="C283" s="235" t="s">
        <v>8</v>
      </c>
      <c r="D283" s="235" t="s">
        <v>173</v>
      </c>
      <c r="E283" s="236" t="s">
        <v>252</v>
      </c>
      <c r="F283" s="237" t="s">
        <v>253</v>
      </c>
      <c r="G283" s="238" t="s">
        <v>249</v>
      </c>
      <c r="H283" s="239">
        <v>715.15200000000004</v>
      </c>
      <c r="I283" s="240"/>
      <c r="J283" s="241">
        <f>ROUND(I283*H283,2)</f>
        <v>0</v>
      </c>
      <c r="K283" s="242"/>
      <c r="L283" s="45"/>
      <c r="M283" s="243" t="s">
        <v>1</v>
      </c>
      <c r="N283" s="244" t="s">
        <v>41</v>
      </c>
      <c r="O283" s="92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177</v>
      </c>
      <c r="AT283" s="247" t="s">
        <v>173</v>
      </c>
      <c r="AU283" s="247" t="s">
        <v>86</v>
      </c>
      <c r="AY283" s="18" t="s">
        <v>169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84</v>
      </c>
      <c r="BK283" s="248">
        <f>ROUND(I283*H283,2)</f>
        <v>0</v>
      </c>
      <c r="BL283" s="18" t="s">
        <v>177</v>
      </c>
      <c r="BM283" s="247" t="s">
        <v>657</v>
      </c>
    </row>
    <row r="284" s="2" customFormat="1" ht="21.75" customHeight="1">
      <c r="A284" s="39"/>
      <c r="B284" s="40"/>
      <c r="C284" s="235" t="s">
        <v>286</v>
      </c>
      <c r="D284" s="235" t="s">
        <v>173</v>
      </c>
      <c r="E284" s="236" t="s">
        <v>256</v>
      </c>
      <c r="F284" s="237" t="s">
        <v>257</v>
      </c>
      <c r="G284" s="238" t="s">
        <v>249</v>
      </c>
      <c r="H284" s="239">
        <v>5006.0640000000003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658</v>
      </c>
    </row>
    <row r="285" s="13" customFormat="1">
      <c r="A285" s="13"/>
      <c r="B285" s="249"/>
      <c r="C285" s="250"/>
      <c r="D285" s="251" t="s">
        <v>179</v>
      </c>
      <c r="E285" s="250"/>
      <c r="F285" s="253" t="s">
        <v>659</v>
      </c>
      <c r="G285" s="250"/>
      <c r="H285" s="254">
        <v>5006.0640000000003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4</v>
      </c>
      <c r="AX285" s="13" t="s">
        <v>84</v>
      </c>
      <c r="AY285" s="260" t="s">
        <v>169</v>
      </c>
    </row>
    <row r="286" s="2" customFormat="1" ht="33" customHeight="1">
      <c r="A286" s="39"/>
      <c r="B286" s="40"/>
      <c r="C286" s="235" t="s">
        <v>428</v>
      </c>
      <c r="D286" s="235" t="s">
        <v>173</v>
      </c>
      <c r="E286" s="236" t="s">
        <v>660</v>
      </c>
      <c r="F286" s="237" t="s">
        <v>661</v>
      </c>
      <c r="G286" s="238" t="s">
        <v>249</v>
      </c>
      <c r="H286" s="239">
        <v>591.69100000000003</v>
      </c>
      <c r="I286" s="240"/>
      <c r="J286" s="241">
        <f>ROUND(I286*H286,2)</f>
        <v>0</v>
      </c>
      <c r="K286" s="242"/>
      <c r="L286" s="45"/>
      <c r="M286" s="243" t="s">
        <v>1</v>
      </c>
      <c r="N286" s="244" t="s">
        <v>41</v>
      </c>
      <c r="O286" s="92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177</v>
      </c>
      <c r="AT286" s="247" t="s">
        <v>173</v>
      </c>
      <c r="AU286" s="247" t="s">
        <v>86</v>
      </c>
      <c r="AY286" s="18" t="s">
        <v>169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84</v>
      </c>
      <c r="BK286" s="248">
        <f>ROUND(I286*H286,2)</f>
        <v>0</v>
      </c>
      <c r="BL286" s="18" t="s">
        <v>177</v>
      </c>
      <c r="BM286" s="247" t="s">
        <v>662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663</v>
      </c>
      <c r="G287" s="250"/>
      <c r="H287" s="254">
        <v>598.46400000000006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664</v>
      </c>
      <c r="G288" s="250"/>
      <c r="H288" s="254">
        <v>-6.7729999999999997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4" customFormat="1">
      <c r="A289" s="14"/>
      <c r="B289" s="261"/>
      <c r="C289" s="262"/>
      <c r="D289" s="251" t="s">
        <v>179</v>
      </c>
      <c r="E289" s="263" t="s">
        <v>1</v>
      </c>
      <c r="F289" s="264" t="s">
        <v>182</v>
      </c>
      <c r="G289" s="262"/>
      <c r="H289" s="265">
        <v>591.69100000000003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179</v>
      </c>
      <c r="AU289" s="271" t="s">
        <v>86</v>
      </c>
      <c r="AV289" s="14" t="s">
        <v>177</v>
      </c>
      <c r="AW289" s="14" t="s">
        <v>32</v>
      </c>
      <c r="AX289" s="14" t="s">
        <v>84</v>
      </c>
      <c r="AY289" s="271" t="s">
        <v>169</v>
      </c>
    </row>
    <row r="290" s="2" customFormat="1" ht="44.25" customHeight="1">
      <c r="A290" s="39"/>
      <c r="B290" s="40"/>
      <c r="C290" s="235" t="s">
        <v>665</v>
      </c>
      <c r="D290" s="235" t="s">
        <v>173</v>
      </c>
      <c r="E290" s="236" t="s">
        <v>666</v>
      </c>
      <c r="F290" s="237" t="s">
        <v>667</v>
      </c>
      <c r="G290" s="238" t="s">
        <v>249</v>
      </c>
      <c r="H290" s="239">
        <v>53.637</v>
      </c>
      <c r="I290" s="240"/>
      <c r="J290" s="241">
        <f>ROUND(I290*H290,2)</f>
        <v>0</v>
      </c>
      <c r="K290" s="242"/>
      <c r="L290" s="45"/>
      <c r="M290" s="243" t="s">
        <v>1</v>
      </c>
      <c r="N290" s="244" t="s">
        <v>41</v>
      </c>
      <c r="O290" s="92"/>
      <c r="P290" s="245">
        <f>O290*H290</f>
        <v>0</v>
      </c>
      <c r="Q290" s="245">
        <v>0</v>
      </c>
      <c r="R290" s="245">
        <f>Q290*H290</f>
        <v>0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177</v>
      </c>
      <c r="AT290" s="247" t="s">
        <v>173</v>
      </c>
      <c r="AU290" s="247" t="s">
        <v>86</v>
      </c>
      <c r="AY290" s="18" t="s">
        <v>169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177</v>
      </c>
      <c r="BM290" s="247" t="s">
        <v>668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669</v>
      </c>
      <c r="G291" s="250"/>
      <c r="H291" s="254">
        <v>87.028999999999996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670</v>
      </c>
      <c r="G292" s="250"/>
      <c r="H292" s="254">
        <v>-32.183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671</v>
      </c>
      <c r="G293" s="250"/>
      <c r="H293" s="254">
        <v>-1.2090000000000001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4" customFormat="1">
      <c r="A294" s="14"/>
      <c r="B294" s="261"/>
      <c r="C294" s="262"/>
      <c r="D294" s="251" t="s">
        <v>179</v>
      </c>
      <c r="E294" s="263" t="s">
        <v>1</v>
      </c>
      <c r="F294" s="264" t="s">
        <v>182</v>
      </c>
      <c r="G294" s="262"/>
      <c r="H294" s="265">
        <v>53.637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179</v>
      </c>
      <c r="AU294" s="271" t="s">
        <v>86</v>
      </c>
      <c r="AV294" s="14" t="s">
        <v>177</v>
      </c>
      <c r="AW294" s="14" t="s">
        <v>32</v>
      </c>
      <c r="AX294" s="14" t="s">
        <v>84</v>
      </c>
      <c r="AY294" s="271" t="s">
        <v>169</v>
      </c>
    </row>
    <row r="295" s="2" customFormat="1" ht="33" customHeight="1">
      <c r="A295" s="39"/>
      <c r="B295" s="40"/>
      <c r="C295" s="235" t="s">
        <v>347</v>
      </c>
      <c r="D295" s="235" t="s">
        <v>173</v>
      </c>
      <c r="E295" s="236" t="s">
        <v>266</v>
      </c>
      <c r="F295" s="237" t="s">
        <v>267</v>
      </c>
      <c r="G295" s="238" t="s">
        <v>249</v>
      </c>
      <c r="H295" s="239">
        <v>1.6810000000000001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177</v>
      </c>
      <c r="AT295" s="247" t="s">
        <v>173</v>
      </c>
      <c r="AU295" s="247" t="s">
        <v>86</v>
      </c>
      <c r="AY295" s="18" t="s">
        <v>169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177</v>
      </c>
      <c r="BM295" s="247" t="s">
        <v>672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673</v>
      </c>
      <c r="G296" s="250"/>
      <c r="H296" s="254">
        <v>1.2090000000000001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674</v>
      </c>
      <c r="G297" s="250"/>
      <c r="H297" s="254">
        <v>0.47199999999999998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1.6810000000000001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2" customFormat="1" ht="33" customHeight="1">
      <c r="A299" s="39"/>
      <c r="B299" s="40"/>
      <c r="C299" s="235" t="s">
        <v>364</v>
      </c>
      <c r="D299" s="235" t="s">
        <v>173</v>
      </c>
      <c r="E299" s="236" t="s">
        <v>276</v>
      </c>
      <c r="F299" s="237" t="s">
        <v>277</v>
      </c>
      <c r="G299" s="238" t="s">
        <v>249</v>
      </c>
      <c r="H299" s="239">
        <v>32.183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675</v>
      </c>
    </row>
    <row r="300" s="12" customFormat="1" ht="25.92" customHeight="1">
      <c r="A300" s="12"/>
      <c r="B300" s="219"/>
      <c r="C300" s="220"/>
      <c r="D300" s="221" t="s">
        <v>75</v>
      </c>
      <c r="E300" s="222" t="s">
        <v>280</v>
      </c>
      <c r="F300" s="222" t="s">
        <v>281</v>
      </c>
      <c r="G300" s="220"/>
      <c r="H300" s="220"/>
      <c r="I300" s="223"/>
      <c r="J300" s="224">
        <f>BK300</f>
        <v>0</v>
      </c>
      <c r="K300" s="220"/>
      <c r="L300" s="225"/>
      <c r="M300" s="226"/>
      <c r="N300" s="227"/>
      <c r="O300" s="227"/>
      <c r="P300" s="228">
        <f>P301+P304+P346+P365+P374+P386</f>
        <v>0</v>
      </c>
      <c r="Q300" s="227"/>
      <c r="R300" s="228">
        <f>R301+R304+R346+R365+R374+R386</f>
        <v>0</v>
      </c>
      <c r="S300" s="227"/>
      <c r="T300" s="229">
        <f>T301+T304+T346+T365+T374+T386</f>
        <v>87.026484649999986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0" t="s">
        <v>86</v>
      </c>
      <c r="AT300" s="231" t="s">
        <v>75</v>
      </c>
      <c r="AU300" s="231" t="s">
        <v>76</v>
      </c>
      <c r="AY300" s="230" t="s">
        <v>169</v>
      </c>
      <c r="BK300" s="232">
        <f>BK301+BK304+BK346+BK365+BK374+BK386</f>
        <v>0</v>
      </c>
    </row>
    <row r="301" s="12" customFormat="1" ht="22.8" customHeight="1">
      <c r="A301" s="12"/>
      <c r="B301" s="219"/>
      <c r="C301" s="220"/>
      <c r="D301" s="221" t="s">
        <v>75</v>
      </c>
      <c r="E301" s="233" t="s">
        <v>676</v>
      </c>
      <c r="F301" s="233" t="s">
        <v>677</v>
      </c>
      <c r="G301" s="220"/>
      <c r="H301" s="220"/>
      <c r="I301" s="223"/>
      <c r="J301" s="234">
        <f>BK301</f>
        <v>0</v>
      </c>
      <c r="K301" s="220"/>
      <c r="L301" s="225"/>
      <c r="M301" s="226"/>
      <c r="N301" s="227"/>
      <c r="O301" s="227"/>
      <c r="P301" s="228">
        <f>SUM(P302:P303)</f>
        <v>0</v>
      </c>
      <c r="Q301" s="227"/>
      <c r="R301" s="228">
        <f>SUM(R302:R303)</f>
        <v>0</v>
      </c>
      <c r="S301" s="227"/>
      <c r="T301" s="229">
        <f>SUM(T302:T303)</f>
        <v>0.47167919999999997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30" t="s">
        <v>86</v>
      </c>
      <c r="AT301" s="231" t="s">
        <v>75</v>
      </c>
      <c r="AU301" s="231" t="s">
        <v>84</v>
      </c>
      <c r="AY301" s="230" t="s">
        <v>169</v>
      </c>
      <c r="BK301" s="232">
        <f>SUM(BK302:BK303)</f>
        <v>0</v>
      </c>
    </row>
    <row r="302" s="2" customFormat="1" ht="21.75" customHeight="1">
      <c r="A302" s="39"/>
      <c r="B302" s="40"/>
      <c r="C302" s="235" t="s">
        <v>678</v>
      </c>
      <c r="D302" s="235" t="s">
        <v>173</v>
      </c>
      <c r="E302" s="236" t="s">
        <v>679</v>
      </c>
      <c r="F302" s="237" t="s">
        <v>680</v>
      </c>
      <c r="G302" s="238" t="s">
        <v>176</v>
      </c>
      <c r="H302" s="239">
        <v>93.959999999999994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</v>
      </c>
      <c r="R302" s="245">
        <f>Q302*H302</f>
        <v>0</v>
      </c>
      <c r="S302" s="245">
        <v>0.0050200000000000002</v>
      </c>
      <c r="T302" s="246">
        <f>S302*H302</f>
        <v>0.47167919999999997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286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286</v>
      </c>
      <c r="BM302" s="247" t="s">
        <v>681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682</v>
      </c>
      <c r="G303" s="250"/>
      <c r="H303" s="254">
        <v>93.959999999999994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84</v>
      </c>
      <c r="AY303" s="260" t="s">
        <v>169</v>
      </c>
    </row>
    <row r="304" s="12" customFormat="1" ht="22.8" customHeight="1">
      <c r="A304" s="12"/>
      <c r="B304" s="219"/>
      <c r="C304" s="220"/>
      <c r="D304" s="221" t="s">
        <v>75</v>
      </c>
      <c r="E304" s="233" t="s">
        <v>683</v>
      </c>
      <c r="F304" s="233" t="s">
        <v>684</v>
      </c>
      <c r="G304" s="220"/>
      <c r="H304" s="220"/>
      <c r="I304" s="223"/>
      <c r="J304" s="234">
        <f>BK304</f>
        <v>0</v>
      </c>
      <c r="K304" s="220"/>
      <c r="L304" s="225"/>
      <c r="M304" s="226"/>
      <c r="N304" s="227"/>
      <c r="O304" s="227"/>
      <c r="P304" s="228">
        <f>SUM(P305:P345)</f>
        <v>0</v>
      </c>
      <c r="Q304" s="227"/>
      <c r="R304" s="228">
        <f>SUM(R305:R345)</f>
        <v>0</v>
      </c>
      <c r="S304" s="227"/>
      <c r="T304" s="229">
        <f>SUM(T305:T345)</f>
        <v>32.183474949999997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86</v>
      </c>
      <c r="AT304" s="231" t="s">
        <v>75</v>
      </c>
      <c r="AU304" s="231" t="s">
        <v>84</v>
      </c>
      <c r="AY304" s="230" t="s">
        <v>169</v>
      </c>
      <c r="BK304" s="232">
        <f>SUM(BK305:BK345)</f>
        <v>0</v>
      </c>
    </row>
    <row r="305" s="2" customFormat="1" ht="16.5" customHeight="1">
      <c r="A305" s="39"/>
      <c r="B305" s="40"/>
      <c r="C305" s="235" t="s">
        <v>685</v>
      </c>
      <c r="D305" s="235" t="s">
        <v>173</v>
      </c>
      <c r="E305" s="236" t="s">
        <v>686</v>
      </c>
      <c r="F305" s="237" t="s">
        <v>687</v>
      </c>
      <c r="G305" s="238" t="s">
        <v>239</v>
      </c>
      <c r="H305" s="239">
        <v>1</v>
      </c>
      <c r="I305" s="240"/>
      <c r="J305" s="241">
        <f>ROUND(I305*H305,2)</f>
        <v>0</v>
      </c>
      <c r="K305" s="242"/>
      <c r="L305" s="45"/>
      <c r="M305" s="243" t="s">
        <v>1</v>
      </c>
      <c r="N305" s="244" t="s">
        <v>41</v>
      </c>
      <c r="O305" s="92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286</v>
      </c>
      <c r="AT305" s="247" t="s">
        <v>173</v>
      </c>
      <c r="AU305" s="247" t="s">
        <v>86</v>
      </c>
      <c r="AY305" s="18" t="s">
        <v>169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84</v>
      </c>
      <c r="BK305" s="248">
        <f>ROUND(I305*H305,2)</f>
        <v>0</v>
      </c>
      <c r="BL305" s="18" t="s">
        <v>286</v>
      </c>
      <c r="BM305" s="247" t="s">
        <v>688</v>
      </c>
    </row>
    <row r="306" s="2" customFormat="1" ht="16.5" customHeight="1">
      <c r="A306" s="39"/>
      <c r="B306" s="40"/>
      <c r="C306" s="235" t="s">
        <v>689</v>
      </c>
      <c r="D306" s="235" t="s">
        <v>173</v>
      </c>
      <c r="E306" s="236" t="s">
        <v>690</v>
      </c>
      <c r="F306" s="237" t="s">
        <v>691</v>
      </c>
      <c r="G306" s="238" t="s">
        <v>239</v>
      </c>
      <c r="H306" s="239">
        <v>1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286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286</v>
      </c>
      <c r="BM306" s="247" t="s">
        <v>692</v>
      </c>
    </row>
    <row r="307" s="2" customFormat="1" ht="21.75" customHeight="1">
      <c r="A307" s="39"/>
      <c r="B307" s="40"/>
      <c r="C307" s="235" t="s">
        <v>693</v>
      </c>
      <c r="D307" s="235" t="s">
        <v>173</v>
      </c>
      <c r="E307" s="236" t="s">
        <v>694</v>
      </c>
      <c r="F307" s="237" t="s">
        <v>695</v>
      </c>
      <c r="G307" s="238" t="s">
        <v>239</v>
      </c>
      <c r="H307" s="239">
        <v>1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286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286</v>
      </c>
      <c r="BM307" s="247" t="s">
        <v>696</v>
      </c>
    </row>
    <row r="308" s="2" customFormat="1" ht="16.5" customHeight="1">
      <c r="A308" s="39"/>
      <c r="B308" s="40"/>
      <c r="C308" s="235" t="s">
        <v>236</v>
      </c>
      <c r="D308" s="235" t="s">
        <v>173</v>
      </c>
      <c r="E308" s="236" t="s">
        <v>697</v>
      </c>
      <c r="F308" s="237" t="s">
        <v>698</v>
      </c>
      <c r="G308" s="238" t="s">
        <v>699</v>
      </c>
      <c r="H308" s="239">
        <v>2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286</v>
      </c>
      <c r="AT308" s="247" t="s">
        <v>173</v>
      </c>
      <c r="AU308" s="247" t="s">
        <v>86</v>
      </c>
      <c r="AY308" s="18" t="s">
        <v>169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286</v>
      </c>
      <c r="BM308" s="247" t="s">
        <v>700</v>
      </c>
    </row>
    <row r="309" s="2" customFormat="1" ht="16.5" customHeight="1">
      <c r="A309" s="39"/>
      <c r="B309" s="40"/>
      <c r="C309" s="235" t="s">
        <v>701</v>
      </c>
      <c r="D309" s="235" t="s">
        <v>173</v>
      </c>
      <c r="E309" s="236" t="s">
        <v>702</v>
      </c>
      <c r="F309" s="237" t="s">
        <v>703</v>
      </c>
      <c r="G309" s="238" t="s">
        <v>239</v>
      </c>
      <c r="H309" s="239">
        <v>1</v>
      </c>
      <c r="I309" s="240"/>
      <c r="J309" s="241">
        <f>ROUND(I309*H309,2)</f>
        <v>0</v>
      </c>
      <c r="K309" s="242"/>
      <c r="L309" s="45"/>
      <c r="M309" s="243" t="s">
        <v>1</v>
      </c>
      <c r="N309" s="244" t="s">
        <v>41</v>
      </c>
      <c r="O309" s="92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286</v>
      </c>
      <c r="AT309" s="247" t="s">
        <v>173</v>
      </c>
      <c r="AU309" s="247" t="s">
        <v>86</v>
      </c>
      <c r="AY309" s="18" t="s">
        <v>169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84</v>
      </c>
      <c r="BK309" s="248">
        <f>ROUND(I309*H309,2)</f>
        <v>0</v>
      </c>
      <c r="BL309" s="18" t="s">
        <v>286</v>
      </c>
      <c r="BM309" s="247" t="s">
        <v>704</v>
      </c>
    </row>
    <row r="310" s="2" customFormat="1" ht="16.5" customHeight="1">
      <c r="A310" s="39"/>
      <c r="B310" s="40"/>
      <c r="C310" s="235" t="s">
        <v>705</v>
      </c>
      <c r="D310" s="235" t="s">
        <v>173</v>
      </c>
      <c r="E310" s="236" t="s">
        <v>706</v>
      </c>
      <c r="F310" s="237" t="s">
        <v>707</v>
      </c>
      <c r="G310" s="238" t="s">
        <v>239</v>
      </c>
      <c r="H310" s="239">
        <v>1</v>
      </c>
      <c r="I310" s="240"/>
      <c r="J310" s="241">
        <f>ROUND(I310*H310,2)</f>
        <v>0</v>
      </c>
      <c r="K310" s="242"/>
      <c r="L310" s="45"/>
      <c r="M310" s="243" t="s">
        <v>1</v>
      </c>
      <c r="N310" s="244" t="s">
        <v>41</v>
      </c>
      <c r="O310" s="92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286</v>
      </c>
      <c r="AT310" s="247" t="s">
        <v>173</v>
      </c>
      <c r="AU310" s="247" t="s">
        <v>86</v>
      </c>
      <c r="AY310" s="18" t="s">
        <v>169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84</v>
      </c>
      <c r="BK310" s="248">
        <f>ROUND(I310*H310,2)</f>
        <v>0</v>
      </c>
      <c r="BL310" s="18" t="s">
        <v>286</v>
      </c>
      <c r="BM310" s="247" t="s">
        <v>708</v>
      </c>
    </row>
    <row r="311" s="2" customFormat="1" ht="16.5" customHeight="1">
      <c r="A311" s="39"/>
      <c r="B311" s="40"/>
      <c r="C311" s="235" t="s">
        <v>709</v>
      </c>
      <c r="D311" s="235" t="s">
        <v>173</v>
      </c>
      <c r="E311" s="236" t="s">
        <v>710</v>
      </c>
      <c r="F311" s="237" t="s">
        <v>711</v>
      </c>
      <c r="G311" s="238" t="s">
        <v>322</v>
      </c>
      <c r="H311" s="239">
        <v>18</v>
      </c>
      <c r="I311" s="240"/>
      <c r="J311" s="241">
        <f>ROUND(I311*H311,2)</f>
        <v>0</v>
      </c>
      <c r="K311" s="242"/>
      <c r="L311" s="45"/>
      <c r="M311" s="243" t="s">
        <v>1</v>
      </c>
      <c r="N311" s="244" t="s">
        <v>41</v>
      </c>
      <c r="O311" s="92"/>
      <c r="P311" s="245">
        <f>O311*H311</f>
        <v>0</v>
      </c>
      <c r="Q311" s="245">
        <v>0</v>
      </c>
      <c r="R311" s="245">
        <f>Q311*H311</f>
        <v>0</v>
      </c>
      <c r="S311" s="245">
        <v>0.012070000000000001</v>
      </c>
      <c r="T311" s="246">
        <f>S311*H311</f>
        <v>0.21726000000000001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286</v>
      </c>
      <c r="AT311" s="247" t="s">
        <v>173</v>
      </c>
      <c r="AU311" s="247" t="s">
        <v>86</v>
      </c>
      <c r="AY311" s="18" t="s">
        <v>169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286</v>
      </c>
      <c r="BM311" s="247" t="s">
        <v>712</v>
      </c>
    </row>
    <row r="312" s="13" customFormat="1">
      <c r="A312" s="13"/>
      <c r="B312" s="249"/>
      <c r="C312" s="250"/>
      <c r="D312" s="251" t="s">
        <v>179</v>
      </c>
      <c r="E312" s="252" t="s">
        <v>1</v>
      </c>
      <c r="F312" s="253" t="s">
        <v>713</v>
      </c>
      <c r="G312" s="250"/>
      <c r="H312" s="254">
        <v>18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179</v>
      </c>
      <c r="AU312" s="260" t="s">
        <v>86</v>
      </c>
      <c r="AV312" s="13" t="s">
        <v>86</v>
      </c>
      <c r="AW312" s="13" t="s">
        <v>32</v>
      </c>
      <c r="AX312" s="13" t="s">
        <v>84</v>
      </c>
      <c r="AY312" s="260" t="s">
        <v>169</v>
      </c>
    </row>
    <row r="313" s="2" customFormat="1" ht="21.75" customHeight="1">
      <c r="A313" s="39"/>
      <c r="B313" s="40"/>
      <c r="C313" s="235" t="s">
        <v>714</v>
      </c>
      <c r="D313" s="235" t="s">
        <v>173</v>
      </c>
      <c r="E313" s="236" t="s">
        <v>715</v>
      </c>
      <c r="F313" s="237" t="s">
        <v>716</v>
      </c>
      <c r="G313" s="238" t="s">
        <v>176</v>
      </c>
      <c r="H313" s="239">
        <v>740.56600000000003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</v>
      </c>
      <c r="R313" s="245">
        <f>Q313*H313</f>
        <v>0</v>
      </c>
      <c r="S313" s="245">
        <v>0.024649999999999998</v>
      </c>
      <c r="T313" s="246">
        <f>S313*H313</f>
        <v>18.254951899999998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286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286</v>
      </c>
      <c r="BM313" s="247" t="s">
        <v>717</v>
      </c>
    </row>
    <row r="314" s="2" customFormat="1" ht="21.75" customHeight="1">
      <c r="A314" s="39"/>
      <c r="B314" s="40"/>
      <c r="C314" s="235" t="s">
        <v>718</v>
      </c>
      <c r="D314" s="235" t="s">
        <v>173</v>
      </c>
      <c r="E314" s="236" t="s">
        <v>719</v>
      </c>
      <c r="F314" s="237" t="s">
        <v>720</v>
      </c>
      <c r="G314" s="238" t="s">
        <v>176</v>
      </c>
      <c r="H314" s="239">
        <v>263.45699999999999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0.024649999999999998</v>
      </c>
      <c r="T314" s="246">
        <f>S314*H314</f>
        <v>6.4942150499999993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721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722</v>
      </c>
      <c r="G315" s="250"/>
      <c r="H315" s="254">
        <v>37.417000000000002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76</v>
      </c>
      <c r="AY315" s="260" t="s">
        <v>169</v>
      </c>
    </row>
    <row r="316" s="13" customFormat="1">
      <c r="A316" s="13"/>
      <c r="B316" s="249"/>
      <c r="C316" s="250"/>
      <c r="D316" s="251" t="s">
        <v>179</v>
      </c>
      <c r="E316" s="252" t="s">
        <v>1</v>
      </c>
      <c r="F316" s="253" t="s">
        <v>723</v>
      </c>
      <c r="G316" s="250"/>
      <c r="H316" s="254">
        <v>19.440000000000001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179</v>
      </c>
      <c r="AU316" s="260" t="s">
        <v>86</v>
      </c>
      <c r="AV316" s="13" t="s">
        <v>86</v>
      </c>
      <c r="AW316" s="13" t="s">
        <v>32</v>
      </c>
      <c r="AX316" s="13" t="s">
        <v>76</v>
      </c>
      <c r="AY316" s="260" t="s">
        <v>169</v>
      </c>
    </row>
    <row r="317" s="13" customFormat="1">
      <c r="A317" s="13"/>
      <c r="B317" s="249"/>
      <c r="C317" s="250"/>
      <c r="D317" s="251" t="s">
        <v>179</v>
      </c>
      <c r="E317" s="252" t="s">
        <v>1</v>
      </c>
      <c r="F317" s="253" t="s">
        <v>724</v>
      </c>
      <c r="G317" s="250"/>
      <c r="H317" s="254">
        <v>206.59999999999999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32</v>
      </c>
      <c r="AX317" s="13" t="s">
        <v>76</v>
      </c>
      <c r="AY317" s="260" t="s">
        <v>169</v>
      </c>
    </row>
    <row r="318" s="14" customFormat="1">
      <c r="A318" s="14"/>
      <c r="B318" s="261"/>
      <c r="C318" s="262"/>
      <c r="D318" s="251" t="s">
        <v>179</v>
      </c>
      <c r="E318" s="263" t="s">
        <v>1</v>
      </c>
      <c r="F318" s="264" t="s">
        <v>182</v>
      </c>
      <c r="G318" s="262"/>
      <c r="H318" s="265">
        <v>263.45699999999999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179</v>
      </c>
      <c r="AU318" s="271" t="s">
        <v>86</v>
      </c>
      <c r="AV318" s="14" t="s">
        <v>177</v>
      </c>
      <c r="AW318" s="14" t="s">
        <v>32</v>
      </c>
      <c r="AX318" s="14" t="s">
        <v>84</v>
      </c>
      <c r="AY318" s="271" t="s">
        <v>169</v>
      </c>
    </row>
    <row r="319" s="2" customFormat="1" ht="21.75" customHeight="1">
      <c r="A319" s="39"/>
      <c r="B319" s="40"/>
      <c r="C319" s="235" t="s">
        <v>725</v>
      </c>
      <c r="D319" s="235" t="s">
        <v>173</v>
      </c>
      <c r="E319" s="236" t="s">
        <v>726</v>
      </c>
      <c r="F319" s="237" t="s">
        <v>727</v>
      </c>
      <c r="G319" s="238" t="s">
        <v>176</v>
      </c>
      <c r="H319" s="239">
        <v>740.56600000000003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0</v>
      </c>
      <c r="R319" s="245">
        <f>Q319*H319</f>
        <v>0</v>
      </c>
      <c r="S319" s="245">
        <v>0.0080000000000000002</v>
      </c>
      <c r="T319" s="246">
        <f>S319*H319</f>
        <v>5.9245280000000005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177</v>
      </c>
      <c r="AT319" s="247" t="s">
        <v>173</v>
      </c>
      <c r="AU319" s="247" t="s">
        <v>86</v>
      </c>
      <c r="AY319" s="18" t="s">
        <v>169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177</v>
      </c>
      <c r="BM319" s="247" t="s">
        <v>728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729</v>
      </c>
      <c r="G320" s="250"/>
      <c r="H320" s="254">
        <v>99.042000000000002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730</v>
      </c>
      <c r="G321" s="250"/>
      <c r="H321" s="254">
        <v>201.05500000000001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3" customFormat="1">
      <c r="A322" s="13"/>
      <c r="B322" s="249"/>
      <c r="C322" s="250"/>
      <c r="D322" s="251" t="s">
        <v>179</v>
      </c>
      <c r="E322" s="252" t="s">
        <v>1</v>
      </c>
      <c r="F322" s="253" t="s">
        <v>731</v>
      </c>
      <c r="G322" s="250"/>
      <c r="H322" s="254">
        <v>65.361000000000004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179</v>
      </c>
      <c r="AU322" s="260" t="s">
        <v>86</v>
      </c>
      <c r="AV322" s="13" t="s">
        <v>86</v>
      </c>
      <c r="AW322" s="13" t="s">
        <v>32</v>
      </c>
      <c r="AX322" s="13" t="s">
        <v>76</v>
      </c>
      <c r="AY322" s="260" t="s">
        <v>169</v>
      </c>
    </row>
    <row r="323" s="13" customFormat="1">
      <c r="A323" s="13"/>
      <c r="B323" s="249"/>
      <c r="C323" s="250"/>
      <c r="D323" s="251" t="s">
        <v>179</v>
      </c>
      <c r="E323" s="252" t="s">
        <v>1</v>
      </c>
      <c r="F323" s="253" t="s">
        <v>732</v>
      </c>
      <c r="G323" s="250"/>
      <c r="H323" s="254">
        <v>23.699999999999999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179</v>
      </c>
      <c r="AU323" s="260" t="s">
        <v>86</v>
      </c>
      <c r="AV323" s="13" t="s">
        <v>86</v>
      </c>
      <c r="AW323" s="13" t="s">
        <v>32</v>
      </c>
      <c r="AX323" s="13" t="s">
        <v>76</v>
      </c>
      <c r="AY323" s="260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733</v>
      </c>
      <c r="G324" s="250"/>
      <c r="H324" s="254">
        <v>37.274999999999999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734</v>
      </c>
      <c r="G325" s="250"/>
      <c r="H325" s="254">
        <v>7.0759999999999996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735</v>
      </c>
      <c r="G326" s="250"/>
      <c r="H326" s="254">
        <v>27.600000000000001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76</v>
      </c>
      <c r="AY326" s="260" t="s">
        <v>169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736</v>
      </c>
      <c r="G327" s="250"/>
      <c r="H327" s="254">
        <v>16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722</v>
      </c>
      <c r="G328" s="250"/>
      <c r="H328" s="254">
        <v>37.417000000000002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3" customFormat="1">
      <c r="A329" s="13"/>
      <c r="B329" s="249"/>
      <c r="C329" s="250"/>
      <c r="D329" s="251" t="s">
        <v>179</v>
      </c>
      <c r="E329" s="252" t="s">
        <v>1</v>
      </c>
      <c r="F329" s="253" t="s">
        <v>723</v>
      </c>
      <c r="G329" s="250"/>
      <c r="H329" s="254">
        <v>19.440000000000001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179</v>
      </c>
      <c r="AU329" s="260" t="s">
        <v>86</v>
      </c>
      <c r="AV329" s="13" t="s">
        <v>86</v>
      </c>
      <c r="AW329" s="13" t="s">
        <v>32</v>
      </c>
      <c r="AX329" s="13" t="s">
        <v>76</v>
      </c>
      <c r="AY329" s="260" t="s">
        <v>169</v>
      </c>
    </row>
    <row r="330" s="13" customFormat="1">
      <c r="A330" s="13"/>
      <c r="B330" s="249"/>
      <c r="C330" s="250"/>
      <c r="D330" s="251" t="s">
        <v>179</v>
      </c>
      <c r="E330" s="252" t="s">
        <v>1</v>
      </c>
      <c r="F330" s="253" t="s">
        <v>724</v>
      </c>
      <c r="G330" s="250"/>
      <c r="H330" s="254">
        <v>206.59999999999999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32</v>
      </c>
      <c r="AX330" s="13" t="s">
        <v>76</v>
      </c>
      <c r="AY330" s="260" t="s">
        <v>169</v>
      </c>
    </row>
    <row r="331" s="14" customFormat="1">
      <c r="A331" s="14"/>
      <c r="B331" s="261"/>
      <c r="C331" s="262"/>
      <c r="D331" s="251" t="s">
        <v>179</v>
      </c>
      <c r="E331" s="263" t="s">
        <v>1</v>
      </c>
      <c r="F331" s="264" t="s">
        <v>182</v>
      </c>
      <c r="G331" s="262"/>
      <c r="H331" s="265">
        <v>740.56600000000003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179</v>
      </c>
      <c r="AU331" s="271" t="s">
        <v>86</v>
      </c>
      <c r="AV331" s="14" t="s">
        <v>177</v>
      </c>
      <c r="AW331" s="14" t="s">
        <v>32</v>
      </c>
      <c r="AX331" s="14" t="s">
        <v>84</v>
      </c>
      <c r="AY331" s="271" t="s">
        <v>169</v>
      </c>
    </row>
    <row r="332" s="2" customFormat="1" ht="21.75" customHeight="1">
      <c r="A332" s="39"/>
      <c r="B332" s="40"/>
      <c r="C332" s="235" t="s">
        <v>737</v>
      </c>
      <c r="D332" s="235" t="s">
        <v>173</v>
      </c>
      <c r="E332" s="236" t="s">
        <v>738</v>
      </c>
      <c r="F332" s="237" t="s">
        <v>739</v>
      </c>
      <c r="G332" s="238" t="s">
        <v>176</v>
      </c>
      <c r="H332" s="239">
        <v>16.800000000000001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</v>
      </c>
      <c r="R332" s="245">
        <f>Q332*H332</f>
        <v>0</v>
      </c>
      <c r="S332" s="245">
        <v>0.024649999999999998</v>
      </c>
      <c r="T332" s="246">
        <f>S332*H332</f>
        <v>0.41411999999999999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740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741</v>
      </c>
      <c r="G333" s="250"/>
      <c r="H333" s="254">
        <v>16.800000000000001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84</v>
      </c>
      <c r="AY333" s="260" t="s">
        <v>169</v>
      </c>
    </row>
    <row r="334" s="2" customFormat="1" ht="21.75" customHeight="1">
      <c r="A334" s="39"/>
      <c r="B334" s="40"/>
      <c r="C334" s="235" t="s">
        <v>742</v>
      </c>
      <c r="D334" s="235" t="s">
        <v>173</v>
      </c>
      <c r="E334" s="236" t="s">
        <v>743</v>
      </c>
      <c r="F334" s="237" t="s">
        <v>744</v>
      </c>
      <c r="G334" s="238" t="s">
        <v>176</v>
      </c>
      <c r="H334" s="239">
        <v>16.800000000000001</v>
      </c>
      <c r="I334" s="240"/>
      <c r="J334" s="241">
        <f>ROUND(I334*H334,2)</f>
        <v>0</v>
      </c>
      <c r="K334" s="242"/>
      <c r="L334" s="45"/>
      <c r="M334" s="243" t="s">
        <v>1</v>
      </c>
      <c r="N334" s="244" t="s">
        <v>41</v>
      </c>
      <c r="O334" s="92"/>
      <c r="P334" s="245">
        <f>O334*H334</f>
        <v>0</v>
      </c>
      <c r="Q334" s="245">
        <v>0</v>
      </c>
      <c r="R334" s="245">
        <f>Q334*H334</f>
        <v>0</v>
      </c>
      <c r="S334" s="245">
        <v>0.0080000000000000002</v>
      </c>
      <c r="T334" s="246">
        <f>S334*H334</f>
        <v>0.13440000000000002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286</v>
      </c>
      <c r="AT334" s="247" t="s">
        <v>173</v>
      </c>
      <c r="AU334" s="247" t="s">
        <v>86</v>
      </c>
      <c r="AY334" s="18" t="s">
        <v>169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84</v>
      </c>
      <c r="BK334" s="248">
        <f>ROUND(I334*H334,2)</f>
        <v>0</v>
      </c>
      <c r="BL334" s="18" t="s">
        <v>286</v>
      </c>
      <c r="BM334" s="247" t="s">
        <v>745</v>
      </c>
    </row>
    <row r="335" s="2" customFormat="1" ht="21.75" customHeight="1">
      <c r="A335" s="39"/>
      <c r="B335" s="40"/>
      <c r="C335" s="235" t="s">
        <v>746</v>
      </c>
      <c r="D335" s="235" t="s">
        <v>173</v>
      </c>
      <c r="E335" s="236" t="s">
        <v>747</v>
      </c>
      <c r="F335" s="237" t="s">
        <v>748</v>
      </c>
      <c r="G335" s="238" t="s">
        <v>327</v>
      </c>
      <c r="H335" s="239">
        <v>31</v>
      </c>
      <c r="I335" s="240"/>
      <c r="J335" s="241">
        <f>ROUND(I335*H335,2)</f>
        <v>0</v>
      </c>
      <c r="K335" s="242"/>
      <c r="L335" s="45"/>
      <c r="M335" s="243" t="s">
        <v>1</v>
      </c>
      <c r="N335" s="244" t="s">
        <v>41</v>
      </c>
      <c r="O335" s="92"/>
      <c r="P335" s="245">
        <f>O335*H335</f>
        <v>0</v>
      </c>
      <c r="Q335" s="245">
        <v>0</v>
      </c>
      <c r="R335" s="245">
        <f>Q335*H335</f>
        <v>0</v>
      </c>
      <c r="S335" s="245">
        <v>0.024</v>
      </c>
      <c r="T335" s="246">
        <f>S335*H335</f>
        <v>0.74399999999999999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286</v>
      </c>
      <c r="AT335" s="247" t="s">
        <v>173</v>
      </c>
      <c r="AU335" s="247" t="s">
        <v>86</v>
      </c>
      <c r="AY335" s="18" t="s">
        <v>169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84</v>
      </c>
      <c r="BK335" s="248">
        <f>ROUND(I335*H335,2)</f>
        <v>0</v>
      </c>
      <c r="BL335" s="18" t="s">
        <v>286</v>
      </c>
      <c r="BM335" s="247" t="s">
        <v>749</v>
      </c>
    </row>
    <row r="336" s="16" customFormat="1">
      <c r="A336" s="16"/>
      <c r="B336" s="283"/>
      <c r="C336" s="284"/>
      <c r="D336" s="251" t="s">
        <v>179</v>
      </c>
      <c r="E336" s="285" t="s">
        <v>1</v>
      </c>
      <c r="F336" s="286" t="s">
        <v>589</v>
      </c>
      <c r="G336" s="284"/>
      <c r="H336" s="285" t="s">
        <v>1</v>
      </c>
      <c r="I336" s="287"/>
      <c r="J336" s="284"/>
      <c r="K336" s="284"/>
      <c r="L336" s="288"/>
      <c r="M336" s="289"/>
      <c r="N336" s="290"/>
      <c r="O336" s="290"/>
      <c r="P336" s="290"/>
      <c r="Q336" s="290"/>
      <c r="R336" s="290"/>
      <c r="S336" s="290"/>
      <c r="T336" s="291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92" t="s">
        <v>179</v>
      </c>
      <c r="AU336" s="292" t="s">
        <v>86</v>
      </c>
      <c r="AV336" s="16" t="s">
        <v>84</v>
      </c>
      <c r="AW336" s="16" t="s">
        <v>32</v>
      </c>
      <c r="AX336" s="16" t="s">
        <v>76</v>
      </c>
      <c r="AY336" s="292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750</v>
      </c>
      <c r="G337" s="250"/>
      <c r="H337" s="254">
        <v>2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751</v>
      </c>
      <c r="G338" s="250"/>
      <c r="H338" s="254">
        <v>8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752</v>
      </c>
      <c r="G339" s="250"/>
      <c r="H339" s="254">
        <v>3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753</v>
      </c>
      <c r="G340" s="250"/>
      <c r="H340" s="254">
        <v>7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754</v>
      </c>
      <c r="G341" s="250"/>
      <c r="H341" s="254">
        <v>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3" customFormat="1">
      <c r="A342" s="13"/>
      <c r="B342" s="249"/>
      <c r="C342" s="250"/>
      <c r="D342" s="251" t="s">
        <v>179</v>
      </c>
      <c r="E342" s="252" t="s">
        <v>1</v>
      </c>
      <c r="F342" s="253" t="s">
        <v>755</v>
      </c>
      <c r="G342" s="250"/>
      <c r="H342" s="254">
        <v>5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179</v>
      </c>
      <c r="AU342" s="260" t="s">
        <v>86</v>
      </c>
      <c r="AV342" s="13" t="s">
        <v>86</v>
      </c>
      <c r="AW342" s="13" t="s">
        <v>32</v>
      </c>
      <c r="AX342" s="13" t="s">
        <v>76</v>
      </c>
      <c r="AY342" s="260" t="s">
        <v>169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756</v>
      </c>
      <c r="G343" s="250"/>
      <c r="H343" s="254">
        <v>2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76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757</v>
      </c>
      <c r="G344" s="250"/>
      <c r="H344" s="254">
        <v>1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4" customFormat="1">
      <c r="A345" s="14"/>
      <c r="B345" s="261"/>
      <c r="C345" s="262"/>
      <c r="D345" s="251" t="s">
        <v>179</v>
      </c>
      <c r="E345" s="263" t="s">
        <v>1</v>
      </c>
      <c r="F345" s="264" t="s">
        <v>182</v>
      </c>
      <c r="G345" s="262"/>
      <c r="H345" s="265">
        <v>31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179</v>
      </c>
      <c r="AU345" s="271" t="s">
        <v>86</v>
      </c>
      <c r="AV345" s="14" t="s">
        <v>177</v>
      </c>
      <c r="AW345" s="14" t="s">
        <v>32</v>
      </c>
      <c r="AX345" s="14" t="s">
        <v>84</v>
      </c>
      <c r="AY345" s="271" t="s">
        <v>169</v>
      </c>
    </row>
    <row r="346" s="12" customFormat="1" ht="22.8" customHeight="1">
      <c r="A346" s="12"/>
      <c r="B346" s="219"/>
      <c r="C346" s="220"/>
      <c r="D346" s="221" t="s">
        <v>75</v>
      </c>
      <c r="E346" s="233" t="s">
        <v>362</v>
      </c>
      <c r="F346" s="233" t="s">
        <v>363</v>
      </c>
      <c r="G346" s="220"/>
      <c r="H346" s="220"/>
      <c r="I346" s="223"/>
      <c r="J346" s="234">
        <f>BK346</f>
        <v>0</v>
      </c>
      <c r="K346" s="220"/>
      <c r="L346" s="225"/>
      <c r="M346" s="226"/>
      <c r="N346" s="227"/>
      <c r="O346" s="227"/>
      <c r="P346" s="228">
        <f>SUM(P347:P364)</f>
        <v>0</v>
      </c>
      <c r="Q346" s="227"/>
      <c r="R346" s="228">
        <f>SUM(R347:R364)</f>
        <v>0</v>
      </c>
      <c r="S346" s="227"/>
      <c r="T346" s="229">
        <f>SUM(T347:T364)</f>
        <v>1.572276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0" t="s">
        <v>86</v>
      </c>
      <c r="AT346" s="231" t="s">
        <v>75</v>
      </c>
      <c r="AU346" s="231" t="s">
        <v>84</v>
      </c>
      <c r="AY346" s="230" t="s">
        <v>169</v>
      </c>
      <c r="BK346" s="232">
        <f>SUM(BK347:BK364)</f>
        <v>0</v>
      </c>
    </row>
    <row r="347" s="2" customFormat="1" ht="16.5" customHeight="1">
      <c r="A347" s="39"/>
      <c r="B347" s="40"/>
      <c r="C347" s="235" t="s">
        <v>758</v>
      </c>
      <c r="D347" s="235" t="s">
        <v>173</v>
      </c>
      <c r="E347" s="236" t="s">
        <v>759</v>
      </c>
      <c r="F347" s="237" t="s">
        <v>760</v>
      </c>
      <c r="G347" s="238" t="s">
        <v>322</v>
      </c>
      <c r="H347" s="239">
        <v>16.5</v>
      </c>
      <c r="I347" s="240"/>
      <c r="J347" s="241">
        <f>ROUND(I347*H347,2)</f>
        <v>0</v>
      </c>
      <c r="K347" s="242"/>
      <c r="L347" s="45"/>
      <c r="M347" s="243" t="s">
        <v>1</v>
      </c>
      <c r="N347" s="244" t="s">
        <v>41</v>
      </c>
      <c r="O347" s="92"/>
      <c r="P347" s="245">
        <f>O347*H347</f>
        <v>0</v>
      </c>
      <c r="Q347" s="245">
        <v>0</v>
      </c>
      <c r="R347" s="245">
        <f>Q347*H347</f>
        <v>0</v>
      </c>
      <c r="S347" s="245">
        <v>0.0030000000000000001</v>
      </c>
      <c r="T347" s="246">
        <f>S347*H347</f>
        <v>0.049500000000000002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286</v>
      </c>
      <c r="AT347" s="247" t="s">
        <v>173</v>
      </c>
      <c r="AU347" s="247" t="s">
        <v>86</v>
      </c>
      <c r="AY347" s="18" t="s">
        <v>169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84</v>
      </c>
      <c r="BK347" s="248">
        <f>ROUND(I347*H347,2)</f>
        <v>0</v>
      </c>
      <c r="BL347" s="18" t="s">
        <v>286</v>
      </c>
      <c r="BM347" s="247" t="s">
        <v>761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762</v>
      </c>
      <c r="G348" s="250"/>
      <c r="H348" s="254">
        <v>16.5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84</v>
      </c>
      <c r="AY348" s="260" t="s">
        <v>169</v>
      </c>
    </row>
    <row r="349" s="2" customFormat="1" ht="16.5" customHeight="1">
      <c r="A349" s="39"/>
      <c r="B349" s="40"/>
      <c r="C349" s="235" t="s">
        <v>763</v>
      </c>
      <c r="D349" s="235" t="s">
        <v>173</v>
      </c>
      <c r="E349" s="236" t="s">
        <v>764</v>
      </c>
      <c r="F349" s="237" t="s">
        <v>765</v>
      </c>
      <c r="G349" s="238" t="s">
        <v>176</v>
      </c>
      <c r="H349" s="239">
        <v>51.5</v>
      </c>
      <c r="I349" s="240"/>
      <c r="J349" s="241">
        <f>ROUND(I349*H349,2)</f>
        <v>0</v>
      </c>
      <c r="K349" s="242"/>
      <c r="L349" s="45"/>
      <c r="M349" s="243" t="s">
        <v>1</v>
      </c>
      <c r="N349" s="244" t="s">
        <v>41</v>
      </c>
      <c r="O349" s="92"/>
      <c r="P349" s="245">
        <f>O349*H349</f>
        <v>0</v>
      </c>
      <c r="Q349" s="245">
        <v>0</v>
      </c>
      <c r="R349" s="245">
        <f>Q349*H349</f>
        <v>0</v>
      </c>
      <c r="S349" s="245">
        <v>0.0050000000000000001</v>
      </c>
      <c r="T349" s="246">
        <f>S349*H349</f>
        <v>0.25750000000000001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7" t="s">
        <v>286</v>
      </c>
      <c r="AT349" s="247" t="s">
        <v>173</v>
      </c>
      <c r="AU349" s="247" t="s">
        <v>86</v>
      </c>
      <c r="AY349" s="18" t="s">
        <v>169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18" t="s">
        <v>84</v>
      </c>
      <c r="BK349" s="248">
        <f>ROUND(I349*H349,2)</f>
        <v>0</v>
      </c>
      <c r="BL349" s="18" t="s">
        <v>286</v>
      </c>
      <c r="BM349" s="247" t="s">
        <v>766</v>
      </c>
    </row>
    <row r="350" s="13" customFormat="1">
      <c r="A350" s="13"/>
      <c r="B350" s="249"/>
      <c r="C350" s="250"/>
      <c r="D350" s="251" t="s">
        <v>179</v>
      </c>
      <c r="E350" s="252" t="s">
        <v>1</v>
      </c>
      <c r="F350" s="253" t="s">
        <v>767</v>
      </c>
      <c r="G350" s="250"/>
      <c r="H350" s="254">
        <v>51.5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179</v>
      </c>
      <c r="AU350" s="260" t="s">
        <v>86</v>
      </c>
      <c r="AV350" s="13" t="s">
        <v>86</v>
      </c>
      <c r="AW350" s="13" t="s">
        <v>32</v>
      </c>
      <c r="AX350" s="13" t="s">
        <v>76</v>
      </c>
      <c r="AY350" s="260" t="s">
        <v>169</v>
      </c>
    </row>
    <row r="351" s="14" customFormat="1">
      <c r="A351" s="14"/>
      <c r="B351" s="261"/>
      <c r="C351" s="262"/>
      <c r="D351" s="251" t="s">
        <v>179</v>
      </c>
      <c r="E351" s="263" t="s">
        <v>1</v>
      </c>
      <c r="F351" s="264" t="s">
        <v>182</v>
      </c>
      <c r="G351" s="262"/>
      <c r="H351" s="265">
        <v>51.5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179</v>
      </c>
      <c r="AU351" s="271" t="s">
        <v>86</v>
      </c>
      <c r="AV351" s="14" t="s">
        <v>177</v>
      </c>
      <c r="AW351" s="14" t="s">
        <v>32</v>
      </c>
      <c r="AX351" s="14" t="s">
        <v>84</v>
      </c>
      <c r="AY351" s="271" t="s">
        <v>169</v>
      </c>
    </row>
    <row r="352" s="2" customFormat="1" ht="16.5" customHeight="1">
      <c r="A352" s="39"/>
      <c r="B352" s="40"/>
      <c r="C352" s="235" t="s">
        <v>241</v>
      </c>
      <c r="D352" s="235" t="s">
        <v>173</v>
      </c>
      <c r="E352" s="236" t="s">
        <v>768</v>
      </c>
      <c r="F352" s="237" t="s">
        <v>769</v>
      </c>
      <c r="G352" s="238" t="s">
        <v>176</v>
      </c>
      <c r="H352" s="239">
        <v>316.31900000000002</v>
      </c>
      <c r="I352" s="240"/>
      <c r="J352" s="241">
        <f>ROUND(I352*H352,2)</f>
        <v>0</v>
      </c>
      <c r="K352" s="242"/>
      <c r="L352" s="45"/>
      <c r="M352" s="243" t="s">
        <v>1</v>
      </c>
      <c r="N352" s="244" t="s">
        <v>41</v>
      </c>
      <c r="O352" s="92"/>
      <c r="P352" s="245">
        <f>O352*H352</f>
        <v>0</v>
      </c>
      <c r="Q352" s="245">
        <v>0</v>
      </c>
      <c r="R352" s="245">
        <f>Q352*H352</f>
        <v>0</v>
      </c>
      <c r="S352" s="245">
        <v>0.0040000000000000001</v>
      </c>
      <c r="T352" s="246">
        <f>S352*H352</f>
        <v>1.2652760000000001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7" t="s">
        <v>286</v>
      </c>
      <c r="AT352" s="247" t="s">
        <v>173</v>
      </c>
      <c r="AU352" s="247" t="s">
        <v>86</v>
      </c>
      <c r="AY352" s="18" t="s">
        <v>169</v>
      </c>
      <c r="BE352" s="248">
        <f>IF(N352="základní",J352,0)</f>
        <v>0</v>
      </c>
      <c r="BF352" s="248">
        <f>IF(N352="snížená",J352,0)</f>
        <v>0</v>
      </c>
      <c r="BG352" s="248">
        <f>IF(N352="zákl. přenesená",J352,0)</f>
        <v>0</v>
      </c>
      <c r="BH352" s="248">
        <f>IF(N352="sníž. přenesená",J352,0)</f>
        <v>0</v>
      </c>
      <c r="BI352" s="248">
        <f>IF(N352="nulová",J352,0)</f>
        <v>0</v>
      </c>
      <c r="BJ352" s="18" t="s">
        <v>84</v>
      </c>
      <c r="BK352" s="248">
        <f>ROUND(I352*H352,2)</f>
        <v>0</v>
      </c>
      <c r="BL352" s="18" t="s">
        <v>286</v>
      </c>
      <c r="BM352" s="247" t="s">
        <v>770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771</v>
      </c>
      <c r="G353" s="250"/>
      <c r="H353" s="254">
        <v>40.100000000000001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3" customFormat="1">
      <c r="A354" s="13"/>
      <c r="B354" s="249"/>
      <c r="C354" s="250"/>
      <c r="D354" s="251" t="s">
        <v>179</v>
      </c>
      <c r="E354" s="252" t="s">
        <v>1</v>
      </c>
      <c r="F354" s="253" t="s">
        <v>772</v>
      </c>
      <c r="G354" s="250"/>
      <c r="H354" s="254">
        <v>16.600000000000001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32</v>
      </c>
      <c r="AX354" s="13" t="s">
        <v>76</v>
      </c>
      <c r="AY354" s="260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773</v>
      </c>
      <c r="G355" s="250"/>
      <c r="H355" s="254">
        <v>43.100000000000001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774</v>
      </c>
      <c r="G356" s="250"/>
      <c r="H356" s="254">
        <v>10.5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775</v>
      </c>
      <c r="G357" s="250"/>
      <c r="H357" s="254">
        <v>161.733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776</v>
      </c>
      <c r="G358" s="250"/>
      <c r="H358" s="254">
        <v>16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777</v>
      </c>
      <c r="G359" s="250"/>
      <c r="H359" s="254">
        <v>28.286000000000001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4" customFormat="1">
      <c r="A360" s="14"/>
      <c r="B360" s="261"/>
      <c r="C360" s="262"/>
      <c r="D360" s="251" t="s">
        <v>179</v>
      </c>
      <c r="E360" s="263" t="s">
        <v>1</v>
      </c>
      <c r="F360" s="264" t="s">
        <v>182</v>
      </c>
      <c r="G360" s="262"/>
      <c r="H360" s="265">
        <v>316.31900000000002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179</v>
      </c>
      <c r="AU360" s="271" t="s">
        <v>86</v>
      </c>
      <c r="AV360" s="14" t="s">
        <v>177</v>
      </c>
      <c r="AW360" s="14" t="s">
        <v>32</v>
      </c>
      <c r="AX360" s="14" t="s">
        <v>84</v>
      </c>
      <c r="AY360" s="271" t="s">
        <v>169</v>
      </c>
    </row>
    <row r="361" s="2" customFormat="1" ht="21.75" customHeight="1">
      <c r="A361" s="39"/>
      <c r="B361" s="40"/>
      <c r="C361" s="235" t="s">
        <v>196</v>
      </c>
      <c r="D361" s="235" t="s">
        <v>173</v>
      </c>
      <c r="E361" s="236" t="s">
        <v>778</v>
      </c>
      <c r="F361" s="237" t="s">
        <v>779</v>
      </c>
      <c r="G361" s="238" t="s">
        <v>327</v>
      </c>
      <c r="H361" s="239">
        <v>17</v>
      </c>
      <c r="I361" s="240"/>
      <c r="J361" s="241">
        <f>ROUND(I361*H361,2)</f>
        <v>0</v>
      </c>
      <c r="K361" s="242"/>
      <c r="L361" s="45"/>
      <c r="M361" s="243" t="s">
        <v>1</v>
      </c>
      <c r="N361" s="244" t="s">
        <v>41</v>
      </c>
      <c r="O361" s="92"/>
      <c r="P361" s="245">
        <f>O361*H361</f>
        <v>0</v>
      </c>
      <c r="Q361" s="245">
        <v>0</v>
      </c>
      <c r="R361" s="245">
        <f>Q361*H361</f>
        <v>0</v>
      </c>
      <c r="S361" s="245">
        <v>0</v>
      </c>
      <c r="T361" s="24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7" t="s">
        <v>286</v>
      </c>
      <c r="AT361" s="247" t="s">
        <v>173</v>
      </c>
      <c r="AU361" s="247" t="s">
        <v>86</v>
      </c>
      <c r="AY361" s="18" t="s">
        <v>169</v>
      </c>
      <c r="BE361" s="248">
        <f>IF(N361="základní",J361,0)</f>
        <v>0</v>
      </c>
      <c r="BF361" s="248">
        <f>IF(N361="snížená",J361,0)</f>
        <v>0</v>
      </c>
      <c r="BG361" s="248">
        <f>IF(N361="zákl. přenesená",J361,0)</f>
        <v>0</v>
      </c>
      <c r="BH361" s="248">
        <f>IF(N361="sníž. přenesená",J361,0)</f>
        <v>0</v>
      </c>
      <c r="BI361" s="248">
        <f>IF(N361="nulová",J361,0)</f>
        <v>0</v>
      </c>
      <c r="BJ361" s="18" t="s">
        <v>84</v>
      </c>
      <c r="BK361" s="248">
        <f>ROUND(I361*H361,2)</f>
        <v>0</v>
      </c>
      <c r="BL361" s="18" t="s">
        <v>286</v>
      </c>
      <c r="BM361" s="247" t="s">
        <v>780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781</v>
      </c>
      <c r="G362" s="250"/>
      <c r="H362" s="254">
        <v>13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782</v>
      </c>
      <c r="G363" s="250"/>
      <c r="H363" s="254">
        <v>4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17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2" customFormat="1" ht="22.8" customHeight="1">
      <c r="A365" s="12"/>
      <c r="B365" s="219"/>
      <c r="C365" s="220"/>
      <c r="D365" s="221" t="s">
        <v>75</v>
      </c>
      <c r="E365" s="233" t="s">
        <v>783</v>
      </c>
      <c r="F365" s="233" t="s">
        <v>784</v>
      </c>
      <c r="G365" s="220"/>
      <c r="H365" s="220"/>
      <c r="I365" s="223"/>
      <c r="J365" s="234">
        <f>BK365</f>
        <v>0</v>
      </c>
      <c r="K365" s="220"/>
      <c r="L365" s="225"/>
      <c r="M365" s="226"/>
      <c r="N365" s="227"/>
      <c r="O365" s="227"/>
      <c r="P365" s="228">
        <f>SUM(P366:P373)</f>
        <v>0</v>
      </c>
      <c r="Q365" s="227"/>
      <c r="R365" s="228">
        <f>SUM(R366:R373)</f>
        <v>0</v>
      </c>
      <c r="S365" s="227"/>
      <c r="T365" s="229">
        <f>SUM(T366:T373)</f>
        <v>11.735286999999998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0" t="s">
        <v>86</v>
      </c>
      <c r="AT365" s="231" t="s">
        <v>75</v>
      </c>
      <c r="AU365" s="231" t="s">
        <v>84</v>
      </c>
      <c r="AY365" s="230" t="s">
        <v>169</v>
      </c>
      <c r="BK365" s="232">
        <f>SUM(BK366:BK373)</f>
        <v>0</v>
      </c>
    </row>
    <row r="366" s="2" customFormat="1" ht="21.75" customHeight="1">
      <c r="A366" s="39"/>
      <c r="B366" s="40"/>
      <c r="C366" s="235" t="s">
        <v>785</v>
      </c>
      <c r="D366" s="235" t="s">
        <v>173</v>
      </c>
      <c r="E366" s="236" t="s">
        <v>786</v>
      </c>
      <c r="F366" s="237" t="s">
        <v>787</v>
      </c>
      <c r="G366" s="238" t="s">
        <v>176</v>
      </c>
      <c r="H366" s="239">
        <v>141.09999999999999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</v>
      </c>
      <c r="R366" s="245">
        <f>Q366*H366</f>
        <v>0</v>
      </c>
      <c r="S366" s="245">
        <v>0.083169999999999994</v>
      </c>
      <c r="T366" s="246">
        <f>S366*H366</f>
        <v>11.735286999999998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788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789</v>
      </c>
      <c r="G367" s="250"/>
      <c r="H367" s="254">
        <v>14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771</v>
      </c>
      <c r="G368" s="250"/>
      <c r="H368" s="254">
        <v>40.100000000000001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773</v>
      </c>
      <c r="G369" s="250"/>
      <c r="H369" s="254">
        <v>43.100000000000001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790</v>
      </c>
      <c r="G370" s="250"/>
      <c r="H370" s="254">
        <v>16.800000000000001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791</v>
      </c>
      <c r="G371" s="250"/>
      <c r="H371" s="254">
        <v>10.5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76</v>
      </c>
      <c r="AY371" s="260" t="s">
        <v>169</v>
      </c>
    </row>
    <row r="372" s="13" customFormat="1">
      <c r="A372" s="13"/>
      <c r="B372" s="249"/>
      <c r="C372" s="250"/>
      <c r="D372" s="251" t="s">
        <v>179</v>
      </c>
      <c r="E372" s="252" t="s">
        <v>1</v>
      </c>
      <c r="F372" s="253" t="s">
        <v>772</v>
      </c>
      <c r="G372" s="250"/>
      <c r="H372" s="254">
        <v>16.600000000000001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179</v>
      </c>
      <c r="AU372" s="260" t="s">
        <v>86</v>
      </c>
      <c r="AV372" s="13" t="s">
        <v>86</v>
      </c>
      <c r="AW372" s="13" t="s">
        <v>32</v>
      </c>
      <c r="AX372" s="13" t="s">
        <v>76</v>
      </c>
      <c r="AY372" s="260" t="s">
        <v>169</v>
      </c>
    </row>
    <row r="373" s="14" customFormat="1">
      <c r="A373" s="14"/>
      <c r="B373" s="261"/>
      <c r="C373" s="262"/>
      <c r="D373" s="251" t="s">
        <v>179</v>
      </c>
      <c r="E373" s="263" t="s">
        <v>1</v>
      </c>
      <c r="F373" s="264" t="s">
        <v>182</v>
      </c>
      <c r="G373" s="262"/>
      <c r="H373" s="265">
        <v>141.09999999999999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179</v>
      </c>
      <c r="AU373" s="271" t="s">
        <v>86</v>
      </c>
      <c r="AV373" s="14" t="s">
        <v>177</v>
      </c>
      <c r="AW373" s="14" t="s">
        <v>32</v>
      </c>
      <c r="AX373" s="14" t="s">
        <v>84</v>
      </c>
      <c r="AY373" s="271" t="s">
        <v>169</v>
      </c>
    </row>
    <row r="374" s="12" customFormat="1" ht="22.8" customHeight="1">
      <c r="A374" s="12"/>
      <c r="B374" s="219"/>
      <c r="C374" s="220"/>
      <c r="D374" s="221" t="s">
        <v>75</v>
      </c>
      <c r="E374" s="233" t="s">
        <v>792</v>
      </c>
      <c r="F374" s="233" t="s">
        <v>793</v>
      </c>
      <c r="G374" s="220"/>
      <c r="H374" s="220"/>
      <c r="I374" s="223"/>
      <c r="J374" s="234">
        <f>BK374</f>
        <v>0</v>
      </c>
      <c r="K374" s="220"/>
      <c r="L374" s="225"/>
      <c r="M374" s="226"/>
      <c r="N374" s="227"/>
      <c r="O374" s="227"/>
      <c r="P374" s="228">
        <f>SUM(P375:P385)</f>
        <v>0</v>
      </c>
      <c r="Q374" s="227"/>
      <c r="R374" s="228">
        <f>SUM(R375:R385)</f>
        <v>0</v>
      </c>
      <c r="S374" s="227"/>
      <c r="T374" s="229">
        <f>SUM(T375:T385)</f>
        <v>39.773520999999995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0" t="s">
        <v>86</v>
      </c>
      <c r="AT374" s="231" t="s">
        <v>75</v>
      </c>
      <c r="AU374" s="231" t="s">
        <v>84</v>
      </c>
      <c r="AY374" s="230" t="s">
        <v>169</v>
      </c>
      <c r="BK374" s="232">
        <f>SUM(BK375:BK385)</f>
        <v>0</v>
      </c>
    </row>
    <row r="375" s="2" customFormat="1" ht="21.75" customHeight="1">
      <c r="A375" s="39"/>
      <c r="B375" s="40"/>
      <c r="C375" s="235" t="s">
        <v>794</v>
      </c>
      <c r="D375" s="235" t="s">
        <v>173</v>
      </c>
      <c r="E375" s="236" t="s">
        <v>795</v>
      </c>
      <c r="F375" s="237" t="s">
        <v>796</v>
      </c>
      <c r="G375" s="238" t="s">
        <v>176</v>
      </c>
      <c r="H375" s="239">
        <v>6.7380000000000004</v>
      </c>
      <c r="I375" s="240"/>
      <c r="J375" s="241">
        <f>ROUND(I375*H375,2)</f>
        <v>0</v>
      </c>
      <c r="K375" s="242"/>
      <c r="L375" s="45"/>
      <c r="M375" s="243" t="s">
        <v>1</v>
      </c>
      <c r="N375" s="244" t="s">
        <v>41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0.157</v>
      </c>
      <c r="T375" s="246">
        <f>S375*H375</f>
        <v>1.057866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286</v>
      </c>
      <c r="AT375" s="247" t="s">
        <v>173</v>
      </c>
      <c r="AU375" s="247" t="s">
        <v>86</v>
      </c>
      <c r="AY375" s="18" t="s">
        <v>169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84</v>
      </c>
      <c r="BK375" s="248">
        <f>ROUND(I375*H375,2)</f>
        <v>0</v>
      </c>
      <c r="BL375" s="18" t="s">
        <v>286</v>
      </c>
      <c r="BM375" s="247" t="s">
        <v>797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798</v>
      </c>
      <c r="G376" s="250"/>
      <c r="H376" s="254">
        <v>6.7380000000000004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84</v>
      </c>
      <c r="AY376" s="260" t="s">
        <v>169</v>
      </c>
    </row>
    <row r="377" s="2" customFormat="1" ht="21.75" customHeight="1">
      <c r="A377" s="39"/>
      <c r="B377" s="40"/>
      <c r="C377" s="235" t="s">
        <v>289</v>
      </c>
      <c r="D377" s="235" t="s">
        <v>173</v>
      </c>
      <c r="E377" s="236" t="s">
        <v>799</v>
      </c>
      <c r="F377" s="237" t="s">
        <v>800</v>
      </c>
      <c r="G377" s="238" t="s">
        <v>176</v>
      </c>
      <c r="H377" s="239">
        <v>3.4649999999999999</v>
      </c>
      <c r="I377" s="240"/>
      <c r="J377" s="241">
        <f>ROUND(I377*H377,2)</f>
        <v>0</v>
      </c>
      <c r="K377" s="242"/>
      <c r="L377" s="45"/>
      <c r="M377" s="243" t="s">
        <v>1</v>
      </c>
      <c r="N377" s="244" t="s">
        <v>41</v>
      </c>
      <c r="O377" s="92"/>
      <c r="P377" s="245">
        <f>O377*H377</f>
        <v>0</v>
      </c>
      <c r="Q377" s="245">
        <v>0</v>
      </c>
      <c r="R377" s="245">
        <f>Q377*H377</f>
        <v>0</v>
      </c>
      <c r="S377" s="245">
        <v>0.187</v>
      </c>
      <c r="T377" s="246">
        <f>S377*H377</f>
        <v>0.64795499999999995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286</v>
      </c>
      <c r="AT377" s="247" t="s">
        <v>173</v>
      </c>
      <c r="AU377" s="247" t="s">
        <v>86</v>
      </c>
      <c r="AY377" s="18" t="s">
        <v>169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84</v>
      </c>
      <c r="BK377" s="248">
        <f>ROUND(I377*H377,2)</f>
        <v>0</v>
      </c>
      <c r="BL377" s="18" t="s">
        <v>286</v>
      </c>
      <c r="BM377" s="247" t="s">
        <v>801</v>
      </c>
    </row>
    <row r="378" s="13" customFormat="1">
      <c r="A378" s="13"/>
      <c r="B378" s="249"/>
      <c r="C378" s="250"/>
      <c r="D378" s="251" t="s">
        <v>179</v>
      </c>
      <c r="E378" s="252" t="s">
        <v>1</v>
      </c>
      <c r="F378" s="253" t="s">
        <v>802</v>
      </c>
      <c r="G378" s="250"/>
      <c r="H378" s="254">
        <v>3.4649999999999999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179</v>
      </c>
      <c r="AU378" s="260" t="s">
        <v>86</v>
      </c>
      <c r="AV378" s="13" t="s">
        <v>86</v>
      </c>
      <c r="AW378" s="13" t="s">
        <v>32</v>
      </c>
      <c r="AX378" s="13" t="s">
        <v>84</v>
      </c>
      <c r="AY378" s="260" t="s">
        <v>169</v>
      </c>
    </row>
    <row r="379" s="2" customFormat="1" ht="21.75" customHeight="1">
      <c r="A379" s="39"/>
      <c r="B379" s="40"/>
      <c r="C379" s="235" t="s">
        <v>270</v>
      </c>
      <c r="D379" s="235" t="s">
        <v>173</v>
      </c>
      <c r="E379" s="236" t="s">
        <v>803</v>
      </c>
      <c r="F379" s="237" t="s">
        <v>804</v>
      </c>
      <c r="G379" s="238" t="s">
        <v>322</v>
      </c>
      <c r="H379" s="239">
        <v>173.40000000000001</v>
      </c>
      <c r="I379" s="240"/>
      <c r="J379" s="241">
        <f>ROUND(I379*H379,2)</f>
        <v>0</v>
      </c>
      <c r="K379" s="242"/>
      <c r="L379" s="45"/>
      <c r="M379" s="243" t="s">
        <v>1</v>
      </c>
      <c r="N379" s="244" t="s">
        <v>41</v>
      </c>
      <c r="O379" s="92"/>
      <c r="P379" s="245">
        <f>O379*H379</f>
        <v>0</v>
      </c>
      <c r="Q379" s="245">
        <v>0</v>
      </c>
      <c r="R379" s="245">
        <f>Q379*H379</f>
        <v>0</v>
      </c>
      <c r="S379" s="245">
        <v>0.017999999999999999</v>
      </c>
      <c r="T379" s="246">
        <f>S379*H379</f>
        <v>3.1212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7" t="s">
        <v>286</v>
      </c>
      <c r="AT379" s="247" t="s">
        <v>173</v>
      </c>
      <c r="AU379" s="247" t="s">
        <v>86</v>
      </c>
      <c r="AY379" s="18" t="s">
        <v>169</v>
      </c>
      <c r="BE379" s="248">
        <f>IF(N379="základní",J379,0)</f>
        <v>0</v>
      </c>
      <c r="BF379" s="248">
        <f>IF(N379="snížená",J379,0)</f>
        <v>0</v>
      </c>
      <c r="BG379" s="248">
        <f>IF(N379="zákl. přenesená",J379,0)</f>
        <v>0</v>
      </c>
      <c r="BH379" s="248">
        <f>IF(N379="sníž. přenesená",J379,0)</f>
        <v>0</v>
      </c>
      <c r="BI379" s="248">
        <f>IF(N379="nulová",J379,0)</f>
        <v>0</v>
      </c>
      <c r="BJ379" s="18" t="s">
        <v>84</v>
      </c>
      <c r="BK379" s="248">
        <f>ROUND(I379*H379,2)</f>
        <v>0</v>
      </c>
      <c r="BL379" s="18" t="s">
        <v>286</v>
      </c>
      <c r="BM379" s="247" t="s">
        <v>805</v>
      </c>
    </row>
    <row r="380" s="2" customFormat="1" ht="21.75" customHeight="1">
      <c r="A380" s="39"/>
      <c r="B380" s="40"/>
      <c r="C380" s="235" t="s">
        <v>329</v>
      </c>
      <c r="D380" s="235" t="s">
        <v>173</v>
      </c>
      <c r="E380" s="236" t="s">
        <v>806</v>
      </c>
      <c r="F380" s="237" t="s">
        <v>807</v>
      </c>
      <c r="G380" s="238" t="s">
        <v>176</v>
      </c>
      <c r="H380" s="239">
        <v>188.90000000000001</v>
      </c>
      <c r="I380" s="240"/>
      <c r="J380" s="241">
        <f>ROUND(I380*H380,2)</f>
        <v>0</v>
      </c>
      <c r="K380" s="242"/>
      <c r="L380" s="45"/>
      <c r="M380" s="243" t="s">
        <v>1</v>
      </c>
      <c r="N380" s="244" t="s">
        <v>41</v>
      </c>
      <c r="O380" s="92"/>
      <c r="P380" s="245">
        <f>O380*H380</f>
        <v>0</v>
      </c>
      <c r="Q380" s="245">
        <v>0</v>
      </c>
      <c r="R380" s="245">
        <f>Q380*H380</f>
        <v>0</v>
      </c>
      <c r="S380" s="245">
        <v>0.185</v>
      </c>
      <c r="T380" s="246">
        <f>S380*H380</f>
        <v>34.9465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7" t="s">
        <v>286</v>
      </c>
      <c r="AT380" s="247" t="s">
        <v>173</v>
      </c>
      <c r="AU380" s="247" t="s">
        <v>86</v>
      </c>
      <c r="AY380" s="18" t="s">
        <v>169</v>
      </c>
      <c r="BE380" s="248">
        <f>IF(N380="základní",J380,0)</f>
        <v>0</v>
      </c>
      <c r="BF380" s="248">
        <f>IF(N380="snížená",J380,0)</f>
        <v>0</v>
      </c>
      <c r="BG380" s="248">
        <f>IF(N380="zákl. přenesená",J380,0)</f>
        <v>0</v>
      </c>
      <c r="BH380" s="248">
        <f>IF(N380="sníž. přenesená",J380,0)</f>
        <v>0</v>
      </c>
      <c r="BI380" s="248">
        <f>IF(N380="nulová",J380,0)</f>
        <v>0</v>
      </c>
      <c r="BJ380" s="18" t="s">
        <v>84</v>
      </c>
      <c r="BK380" s="248">
        <f>ROUND(I380*H380,2)</f>
        <v>0</v>
      </c>
      <c r="BL380" s="18" t="s">
        <v>286</v>
      </c>
      <c r="BM380" s="247" t="s">
        <v>808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809</v>
      </c>
      <c r="G381" s="250"/>
      <c r="H381" s="254">
        <v>51.5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3" customFormat="1">
      <c r="A382" s="13"/>
      <c r="B382" s="249"/>
      <c r="C382" s="250"/>
      <c r="D382" s="251" t="s">
        <v>179</v>
      </c>
      <c r="E382" s="252" t="s">
        <v>1</v>
      </c>
      <c r="F382" s="253" t="s">
        <v>810</v>
      </c>
      <c r="G382" s="250"/>
      <c r="H382" s="254">
        <v>122.8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179</v>
      </c>
      <c r="AU382" s="260" t="s">
        <v>86</v>
      </c>
      <c r="AV382" s="13" t="s">
        <v>86</v>
      </c>
      <c r="AW382" s="13" t="s">
        <v>32</v>
      </c>
      <c r="AX382" s="13" t="s">
        <v>76</v>
      </c>
      <c r="AY382" s="260" t="s">
        <v>169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811</v>
      </c>
      <c r="G383" s="250"/>
      <c r="H383" s="254">
        <v>14.6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6" customFormat="1">
      <c r="A384" s="16"/>
      <c r="B384" s="283"/>
      <c r="C384" s="284"/>
      <c r="D384" s="251" t="s">
        <v>179</v>
      </c>
      <c r="E384" s="285" t="s">
        <v>1</v>
      </c>
      <c r="F384" s="286" t="s">
        <v>812</v>
      </c>
      <c r="G384" s="284"/>
      <c r="H384" s="285" t="s">
        <v>1</v>
      </c>
      <c r="I384" s="287"/>
      <c r="J384" s="284"/>
      <c r="K384" s="284"/>
      <c r="L384" s="288"/>
      <c r="M384" s="289"/>
      <c r="N384" s="290"/>
      <c r="O384" s="290"/>
      <c r="P384" s="290"/>
      <c r="Q384" s="290"/>
      <c r="R384" s="290"/>
      <c r="S384" s="290"/>
      <c r="T384" s="291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92" t="s">
        <v>179</v>
      </c>
      <c r="AU384" s="292" t="s">
        <v>86</v>
      </c>
      <c r="AV384" s="16" t="s">
        <v>84</v>
      </c>
      <c r="AW384" s="16" t="s">
        <v>32</v>
      </c>
      <c r="AX384" s="16" t="s">
        <v>76</v>
      </c>
      <c r="AY384" s="292" t="s">
        <v>169</v>
      </c>
    </row>
    <row r="385" s="14" customFormat="1">
      <c r="A385" s="14"/>
      <c r="B385" s="261"/>
      <c r="C385" s="262"/>
      <c r="D385" s="251" t="s">
        <v>179</v>
      </c>
      <c r="E385" s="263" t="s">
        <v>1</v>
      </c>
      <c r="F385" s="264" t="s">
        <v>182</v>
      </c>
      <c r="G385" s="262"/>
      <c r="H385" s="265">
        <v>188.90000000000001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179</v>
      </c>
      <c r="AU385" s="271" t="s">
        <v>86</v>
      </c>
      <c r="AV385" s="14" t="s">
        <v>177</v>
      </c>
      <c r="AW385" s="14" t="s">
        <v>32</v>
      </c>
      <c r="AX385" s="14" t="s">
        <v>84</v>
      </c>
      <c r="AY385" s="271" t="s">
        <v>169</v>
      </c>
    </row>
    <row r="386" s="12" customFormat="1" ht="22.8" customHeight="1">
      <c r="A386" s="12"/>
      <c r="B386" s="219"/>
      <c r="C386" s="220"/>
      <c r="D386" s="221" t="s">
        <v>75</v>
      </c>
      <c r="E386" s="233" t="s">
        <v>813</v>
      </c>
      <c r="F386" s="233" t="s">
        <v>814</v>
      </c>
      <c r="G386" s="220"/>
      <c r="H386" s="220"/>
      <c r="I386" s="223"/>
      <c r="J386" s="234">
        <f>BK386</f>
        <v>0</v>
      </c>
      <c r="K386" s="220"/>
      <c r="L386" s="225"/>
      <c r="M386" s="226"/>
      <c r="N386" s="227"/>
      <c r="O386" s="227"/>
      <c r="P386" s="228">
        <f>SUM(P387:P395)</f>
        <v>0</v>
      </c>
      <c r="Q386" s="227"/>
      <c r="R386" s="228">
        <f>SUM(R387:R395)</f>
        <v>0</v>
      </c>
      <c r="S386" s="227"/>
      <c r="T386" s="229">
        <f>SUM(T387:T395)</f>
        <v>1.2902465000000001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30" t="s">
        <v>86</v>
      </c>
      <c r="AT386" s="231" t="s">
        <v>75</v>
      </c>
      <c r="AU386" s="231" t="s">
        <v>84</v>
      </c>
      <c r="AY386" s="230" t="s">
        <v>169</v>
      </c>
      <c r="BK386" s="232">
        <f>SUM(BK387:BK395)</f>
        <v>0</v>
      </c>
    </row>
    <row r="387" s="2" customFormat="1" ht="21.75" customHeight="1">
      <c r="A387" s="39"/>
      <c r="B387" s="40"/>
      <c r="C387" s="235" t="s">
        <v>815</v>
      </c>
      <c r="D387" s="235" t="s">
        <v>173</v>
      </c>
      <c r="E387" s="236" t="s">
        <v>816</v>
      </c>
      <c r="F387" s="237" t="s">
        <v>817</v>
      </c>
      <c r="G387" s="238" t="s">
        <v>176</v>
      </c>
      <c r="H387" s="239">
        <v>399.99000000000001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0</v>
      </c>
      <c r="R387" s="245">
        <f>Q387*H387</f>
        <v>0</v>
      </c>
      <c r="S387" s="245">
        <v>0.0025000000000000001</v>
      </c>
      <c r="T387" s="246">
        <f>S387*H387</f>
        <v>0.99997500000000006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286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286</v>
      </c>
      <c r="BM387" s="247" t="s">
        <v>818</v>
      </c>
    </row>
    <row r="388" s="13" customFormat="1">
      <c r="A388" s="13"/>
      <c r="B388" s="249"/>
      <c r="C388" s="250"/>
      <c r="D388" s="251" t="s">
        <v>179</v>
      </c>
      <c r="E388" s="252" t="s">
        <v>1</v>
      </c>
      <c r="F388" s="253" t="s">
        <v>819</v>
      </c>
      <c r="G388" s="250"/>
      <c r="H388" s="254">
        <v>60.450000000000003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179</v>
      </c>
      <c r="AU388" s="260" t="s">
        <v>86</v>
      </c>
      <c r="AV388" s="13" t="s">
        <v>86</v>
      </c>
      <c r="AW388" s="13" t="s">
        <v>32</v>
      </c>
      <c r="AX388" s="13" t="s">
        <v>76</v>
      </c>
      <c r="AY388" s="260" t="s">
        <v>169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820</v>
      </c>
      <c r="G389" s="250"/>
      <c r="H389" s="254">
        <v>339.54000000000002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76</v>
      </c>
      <c r="AY389" s="260" t="s">
        <v>169</v>
      </c>
    </row>
    <row r="390" s="14" customFormat="1">
      <c r="A390" s="14"/>
      <c r="B390" s="261"/>
      <c r="C390" s="262"/>
      <c r="D390" s="251" t="s">
        <v>179</v>
      </c>
      <c r="E390" s="263" t="s">
        <v>1</v>
      </c>
      <c r="F390" s="264" t="s">
        <v>182</v>
      </c>
      <c r="G390" s="262"/>
      <c r="H390" s="265">
        <v>399.99000000000001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179</v>
      </c>
      <c r="AU390" s="271" t="s">
        <v>86</v>
      </c>
      <c r="AV390" s="14" t="s">
        <v>177</v>
      </c>
      <c r="AW390" s="14" t="s">
        <v>32</v>
      </c>
      <c r="AX390" s="14" t="s">
        <v>84</v>
      </c>
      <c r="AY390" s="271" t="s">
        <v>169</v>
      </c>
    </row>
    <row r="391" s="2" customFormat="1" ht="21.75" customHeight="1">
      <c r="A391" s="39"/>
      <c r="B391" s="40"/>
      <c r="C391" s="235" t="s">
        <v>821</v>
      </c>
      <c r="D391" s="235" t="s">
        <v>173</v>
      </c>
      <c r="E391" s="236" t="s">
        <v>822</v>
      </c>
      <c r="F391" s="237" t="s">
        <v>823</v>
      </c>
      <c r="G391" s="238" t="s">
        <v>322</v>
      </c>
      <c r="H391" s="239">
        <v>126.205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</v>
      </c>
      <c r="R391" s="245">
        <f>Q391*H391</f>
        <v>0</v>
      </c>
      <c r="S391" s="245">
        <v>0.0023</v>
      </c>
      <c r="T391" s="246">
        <f>S391*H391</f>
        <v>0.29027150000000002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286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286</v>
      </c>
      <c r="BM391" s="247" t="s">
        <v>824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825</v>
      </c>
      <c r="G392" s="250"/>
      <c r="H392" s="254">
        <v>51.325000000000003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826</v>
      </c>
      <c r="G393" s="250"/>
      <c r="H393" s="254">
        <v>12.6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827</v>
      </c>
      <c r="G394" s="250"/>
      <c r="H394" s="254">
        <v>62.280000000000001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4" customFormat="1">
      <c r="A395" s="14"/>
      <c r="B395" s="261"/>
      <c r="C395" s="262"/>
      <c r="D395" s="251" t="s">
        <v>179</v>
      </c>
      <c r="E395" s="263" t="s">
        <v>1</v>
      </c>
      <c r="F395" s="264" t="s">
        <v>182</v>
      </c>
      <c r="G395" s="262"/>
      <c r="H395" s="265">
        <v>126.205</v>
      </c>
      <c r="I395" s="266"/>
      <c r="J395" s="262"/>
      <c r="K395" s="262"/>
      <c r="L395" s="267"/>
      <c r="M395" s="293"/>
      <c r="N395" s="294"/>
      <c r="O395" s="294"/>
      <c r="P395" s="294"/>
      <c r="Q395" s="294"/>
      <c r="R395" s="294"/>
      <c r="S395" s="294"/>
      <c r="T395" s="29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179</v>
      </c>
      <c r="AU395" s="271" t="s">
        <v>86</v>
      </c>
      <c r="AV395" s="14" t="s">
        <v>177</v>
      </c>
      <c r="AW395" s="14" t="s">
        <v>32</v>
      </c>
      <c r="AX395" s="14" t="s">
        <v>84</v>
      </c>
      <c r="AY395" s="271" t="s">
        <v>169</v>
      </c>
    </row>
    <row r="396" s="2" customFormat="1" ht="6.96" customHeight="1">
      <c r="A396" s="39"/>
      <c r="B396" s="67"/>
      <c r="C396" s="68"/>
      <c r="D396" s="68"/>
      <c r="E396" s="68"/>
      <c r="F396" s="68"/>
      <c r="G396" s="68"/>
      <c r="H396" s="68"/>
      <c r="I396" s="68"/>
      <c r="J396" s="68"/>
      <c r="K396" s="68"/>
      <c r="L396" s="45"/>
      <c r="M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</sheetData>
  <sheetProtection sheet="1" autoFilter="0" formatColumns="0" formatRows="0" objects="1" scenarios="1" spinCount="100000" saltValue="lcfyZrMd2EaBLMIN1HJ9hE3OE3uYrFz5KW0WxXyp5IfvZFr2zMB8f/PW6O17Ox0Bvsuq8JZIV8JflBLImOG8jg==" hashValue="r6ketFgj4fz79pjrWaeLynx1yJFHePplBPoaUypbzZTtTEK5dnFUduHwA9yx6EnPBX5QsqjxoL3bBnyyv7lVQQ==" algorithmName="SHA-512" password="CC35"/>
  <autoFilter ref="C135:K395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ROUND((SUM(BE111:BE118) + SUM(BE138:BE268)),  2)</f>
        <v>0</v>
      </c>
      <c r="G35" s="39"/>
      <c r="H35" s="39"/>
      <c r="I35" s="158">
        <v>0.20999999999999999</v>
      </c>
      <c r="J35" s="157">
        <f>ROUND(((SUM(BE111:BE118) + SUM(BE138:BE268))*I35),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ROUND((SUM(BF111:BF118) + SUM(BF138:BF268)),  2)</f>
        <v>0</v>
      </c>
      <c r="G36" s="39"/>
      <c r="H36" s="39"/>
      <c r="I36" s="158">
        <v>0.14999999999999999</v>
      </c>
      <c r="J36" s="157">
        <f>ROUND(((SUM(BF111:BF118) + SUM(BF138:BF268))*I36),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ROUND((SUM(BG111:BG118) + SUM(BG138:BG268)),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ROUND((SUM(BH111:BH118) + SUM(BH138:BH268)),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ROUND((SUM(BI111:BI118) + SUM(BI138:BI268)),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643-02 - bourací práce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J140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J199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J213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463</v>
      </c>
      <c r="E101" s="191"/>
      <c r="F101" s="191"/>
      <c r="G101" s="191"/>
      <c r="H101" s="191"/>
      <c r="I101" s="191"/>
      <c r="J101" s="192">
        <f>J214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464</v>
      </c>
      <c r="E102" s="191"/>
      <c r="F102" s="191"/>
      <c r="G102" s="191"/>
      <c r="H102" s="191"/>
      <c r="I102" s="191"/>
      <c r="J102" s="192">
        <f>J217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143</v>
      </c>
      <c r="E103" s="191"/>
      <c r="F103" s="191"/>
      <c r="G103" s="191"/>
      <c r="H103" s="191"/>
      <c r="I103" s="191"/>
      <c r="J103" s="192">
        <f>J232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465</v>
      </c>
      <c r="E104" s="191"/>
      <c r="F104" s="191"/>
      <c r="G104" s="191"/>
      <c r="H104" s="191"/>
      <c r="I104" s="191"/>
      <c r="J104" s="192">
        <f>J239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466</v>
      </c>
      <c r="E105" s="191"/>
      <c r="F105" s="191"/>
      <c r="G105" s="191"/>
      <c r="H105" s="191"/>
      <c r="I105" s="191"/>
      <c r="J105" s="192">
        <f>J244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J247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144</v>
      </c>
      <c r="E107" s="191"/>
      <c r="F107" s="191"/>
      <c r="G107" s="191"/>
      <c r="H107" s="191"/>
      <c r="I107" s="191"/>
      <c r="J107" s="192">
        <f>J261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829</v>
      </c>
      <c r="E108" s="191"/>
      <c r="F108" s="191"/>
      <c r="G108" s="191"/>
      <c r="H108" s="191"/>
      <c r="I108" s="191"/>
      <c r="J108" s="192">
        <f>J266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29.28" customHeight="1">
      <c r="A111" s="39"/>
      <c r="B111" s="40"/>
      <c r="C111" s="181" t="s">
        <v>145</v>
      </c>
      <c r="D111" s="41"/>
      <c r="E111" s="41"/>
      <c r="F111" s="41"/>
      <c r="G111" s="41"/>
      <c r="H111" s="41"/>
      <c r="I111" s="41"/>
      <c r="J111" s="194">
        <f>ROUND(J112 + J113 + J114 + J115 + J116 + J117,2)</f>
        <v>0</v>
      </c>
      <c r="K111" s="41"/>
      <c r="L111" s="64"/>
      <c r="N111" s="195" t="s">
        <v>40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18" customHeight="1">
      <c r="A112" s="39"/>
      <c r="B112" s="40"/>
      <c r="C112" s="41"/>
      <c r="D112" s="196" t="s">
        <v>146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147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148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149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150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7" t="s">
        <v>151</v>
      </c>
      <c r="E117" s="41"/>
      <c r="F117" s="41"/>
      <c r="G117" s="41"/>
      <c r="H117" s="41"/>
      <c r="I117" s="41"/>
      <c r="J117" s="198">
        <f>ROUND(J30*T117,2)</f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152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29.28" customHeight="1">
      <c r="A119" s="39"/>
      <c r="B119" s="40"/>
      <c r="C119" s="205" t="s">
        <v>153</v>
      </c>
      <c r="D119" s="179"/>
      <c r="E119" s="179"/>
      <c r="F119" s="179"/>
      <c r="G119" s="179"/>
      <c r="H119" s="179"/>
      <c r="I119" s="179"/>
      <c r="J119" s="206">
        <f>ROUND(J96+J111,2)</f>
        <v>0</v>
      </c>
      <c r="K119" s="179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/>
    <row r="122" hidden="1"/>
    <row r="123" hidden="1"/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154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77" t="str">
        <f>E7</f>
        <v>Rekonstrukce kina Vesmír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127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E9</f>
        <v>643-02 - bourací práce 2.np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F12</f>
        <v xml:space="preserve"> </v>
      </c>
      <c r="G132" s="41"/>
      <c r="H132" s="41"/>
      <c r="I132" s="33" t="s">
        <v>22</v>
      </c>
      <c r="J132" s="80" t="str">
        <f>IF(J12="","",J12)</f>
        <v>23. 7. 2020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E15</f>
        <v>Město Trutnov</v>
      </c>
      <c r="G134" s="41"/>
      <c r="H134" s="41"/>
      <c r="I134" s="33" t="s">
        <v>30</v>
      </c>
      <c r="J134" s="37" t="str">
        <f>E21</f>
        <v>ROSA ARCHITEKT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IF(E18="","",E18)</f>
        <v>Vyplň údaj</v>
      </c>
      <c r="G135" s="41"/>
      <c r="H135" s="41"/>
      <c r="I135" s="33" t="s">
        <v>33</v>
      </c>
      <c r="J135" s="37" t="str">
        <f>E24</f>
        <v>Martina Škopová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7"/>
      <c r="B137" s="208"/>
      <c r="C137" s="209" t="s">
        <v>155</v>
      </c>
      <c r="D137" s="210" t="s">
        <v>61</v>
      </c>
      <c r="E137" s="210" t="s">
        <v>57</v>
      </c>
      <c r="F137" s="210" t="s">
        <v>58</v>
      </c>
      <c r="G137" s="210" t="s">
        <v>156</v>
      </c>
      <c r="H137" s="210" t="s">
        <v>157</v>
      </c>
      <c r="I137" s="210" t="s">
        <v>158</v>
      </c>
      <c r="J137" s="211" t="s">
        <v>133</v>
      </c>
      <c r="K137" s="212" t="s">
        <v>159</v>
      </c>
      <c r="L137" s="213"/>
      <c r="M137" s="101" t="s">
        <v>1</v>
      </c>
      <c r="N137" s="102" t="s">
        <v>40</v>
      </c>
      <c r="O137" s="102" t="s">
        <v>160</v>
      </c>
      <c r="P137" s="102" t="s">
        <v>161</v>
      </c>
      <c r="Q137" s="102" t="s">
        <v>162</v>
      </c>
      <c r="R137" s="102" t="s">
        <v>163</v>
      </c>
      <c r="S137" s="102" t="s">
        <v>164</v>
      </c>
      <c r="T137" s="103" t="s">
        <v>165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9"/>
      <c r="B138" s="40"/>
      <c r="C138" s="108" t="s">
        <v>166</v>
      </c>
      <c r="D138" s="41"/>
      <c r="E138" s="41"/>
      <c r="F138" s="41"/>
      <c r="G138" s="41"/>
      <c r="H138" s="41"/>
      <c r="I138" s="41"/>
      <c r="J138" s="214">
        <f>BK138</f>
        <v>0</v>
      </c>
      <c r="K138" s="41"/>
      <c r="L138" s="45"/>
      <c r="M138" s="104"/>
      <c r="N138" s="215"/>
      <c r="O138" s="105"/>
      <c r="P138" s="216">
        <f>P139+P213</f>
        <v>0</v>
      </c>
      <c r="Q138" s="105"/>
      <c r="R138" s="216">
        <f>R139+R213</f>
        <v>0.033574709999999994</v>
      </c>
      <c r="S138" s="105"/>
      <c r="T138" s="217">
        <f>T139+T213</f>
        <v>269.86583452000002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135</v>
      </c>
      <c r="BK138" s="218">
        <f>BK139+BK213</f>
        <v>0</v>
      </c>
    </row>
    <row r="139" s="12" customFormat="1" ht="25.92" customHeight="1">
      <c r="A139" s="12"/>
      <c r="B139" s="219"/>
      <c r="C139" s="220"/>
      <c r="D139" s="221" t="s">
        <v>75</v>
      </c>
      <c r="E139" s="222" t="s">
        <v>167</v>
      </c>
      <c r="F139" s="222" t="s">
        <v>168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P140+P199</f>
        <v>0</v>
      </c>
      <c r="Q139" s="227"/>
      <c r="R139" s="228">
        <f>R140+R199</f>
        <v>0.033574709999999994</v>
      </c>
      <c r="S139" s="227"/>
      <c r="T139" s="229">
        <f>T140+T199</f>
        <v>258.27271000000002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84</v>
      </c>
      <c r="AT139" s="231" t="s">
        <v>75</v>
      </c>
      <c r="AU139" s="231" t="s">
        <v>76</v>
      </c>
      <c r="AY139" s="230" t="s">
        <v>169</v>
      </c>
      <c r="BK139" s="232">
        <f>BK140+BK199</f>
        <v>0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170</v>
      </c>
      <c r="F140" s="233" t="s">
        <v>171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SUM(P141:P198)</f>
        <v>0</v>
      </c>
      <c r="Q140" s="227"/>
      <c r="R140" s="228">
        <f>SUM(R141:R198)</f>
        <v>0.033574709999999994</v>
      </c>
      <c r="S140" s="227"/>
      <c r="T140" s="229">
        <f>SUM(T141:T198)</f>
        <v>258.27271000000002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84</v>
      </c>
      <c r="AT140" s="231" t="s">
        <v>75</v>
      </c>
      <c r="AU140" s="231" t="s">
        <v>84</v>
      </c>
      <c r="AY140" s="230" t="s">
        <v>169</v>
      </c>
      <c r="BK140" s="232">
        <f>SUM(BK141:BK198)</f>
        <v>0</v>
      </c>
    </row>
    <row r="141" s="2" customFormat="1" ht="33" customHeight="1">
      <c r="A141" s="39"/>
      <c r="B141" s="40"/>
      <c r="C141" s="235" t="s">
        <v>84</v>
      </c>
      <c r="D141" s="235" t="s">
        <v>173</v>
      </c>
      <c r="E141" s="236" t="s">
        <v>493</v>
      </c>
      <c r="F141" s="237" t="s">
        <v>494</v>
      </c>
      <c r="G141" s="238" t="s">
        <v>176</v>
      </c>
      <c r="H141" s="239">
        <v>258.267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0.00012999999999999999</v>
      </c>
      <c r="R141" s="245">
        <f>Q141*H141</f>
        <v>0.033574709999999994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830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831</v>
      </c>
      <c r="G142" s="250"/>
      <c r="H142" s="254">
        <v>258.267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21.75" customHeight="1">
      <c r="A143" s="39"/>
      <c r="B143" s="40"/>
      <c r="C143" s="235" t="s">
        <v>196</v>
      </c>
      <c r="D143" s="235" t="s">
        <v>173</v>
      </c>
      <c r="E143" s="236" t="s">
        <v>512</v>
      </c>
      <c r="F143" s="237" t="s">
        <v>513</v>
      </c>
      <c r="G143" s="238" t="s">
        <v>176</v>
      </c>
      <c r="H143" s="239">
        <v>71.456999999999994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0.13100000000000001</v>
      </c>
      <c r="T143" s="246">
        <f>S143*H143</f>
        <v>9.3608669999999989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832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833</v>
      </c>
      <c r="G144" s="250"/>
      <c r="H144" s="254">
        <v>52.206000000000003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834</v>
      </c>
      <c r="G145" s="250"/>
      <c r="H145" s="254">
        <v>19.251000000000001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71.456999999999994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86</v>
      </c>
      <c r="D147" s="235" t="s">
        <v>173</v>
      </c>
      <c r="E147" s="236" t="s">
        <v>518</v>
      </c>
      <c r="F147" s="237" t="s">
        <v>519</v>
      </c>
      <c r="G147" s="238" t="s">
        <v>176</v>
      </c>
      <c r="H147" s="239">
        <v>315.94299999999998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0.26100000000000001</v>
      </c>
      <c r="T147" s="246">
        <f>S147*H147</f>
        <v>82.461123000000001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835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836</v>
      </c>
      <c r="G148" s="250"/>
      <c r="H148" s="254">
        <v>42.978999999999999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837</v>
      </c>
      <c r="G149" s="250"/>
      <c r="H149" s="254">
        <v>98.036000000000001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838</v>
      </c>
      <c r="G150" s="250"/>
      <c r="H150" s="254">
        <v>86.519999999999996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839</v>
      </c>
      <c r="G151" s="250"/>
      <c r="H151" s="254">
        <v>88.408000000000001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4" customFormat="1">
      <c r="A152" s="14"/>
      <c r="B152" s="261"/>
      <c r="C152" s="262"/>
      <c r="D152" s="251" t="s">
        <v>179</v>
      </c>
      <c r="E152" s="263" t="s">
        <v>1</v>
      </c>
      <c r="F152" s="264" t="s">
        <v>182</v>
      </c>
      <c r="G152" s="262"/>
      <c r="H152" s="265">
        <v>315.94299999999998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179</v>
      </c>
      <c r="AU152" s="271" t="s">
        <v>86</v>
      </c>
      <c r="AV152" s="14" t="s">
        <v>177</v>
      </c>
      <c r="AW152" s="14" t="s">
        <v>32</v>
      </c>
      <c r="AX152" s="14" t="s">
        <v>84</v>
      </c>
      <c r="AY152" s="271" t="s">
        <v>169</v>
      </c>
    </row>
    <row r="153" s="2" customFormat="1" ht="21.75" customHeight="1">
      <c r="A153" s="39"/>
      <c r="B153" s="40"/>
      <c r="C153" s="235" t="s">
        <v>298</v>
      </c>
      <c r="D153" s="235" t="s">
        <v>173</v>
      </c>
      <c r="E153" s="236" t="s">
        <v>529</v>
      </c>
      <c r="F153" s="237" t="s">
        <v>530</v>
      </c>
      <c r="G153" s="238" t="s">
        <v>176</v>
      </c>
      <c r="H153" s="239">
        <v>63.386000000000003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0.26100000000000001</v>
      </c>
      <c r="T153" s="246">
        <f>S153*H153</f>
        <v>16.543746000000002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840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833</v>
      </c>
      <c r="G154" s="250"/>
      <c r="H154" s="254">
        <v>52.206000000000003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841</v>
      </c>
      <c r="G155" s="250"/>
      <c r="H155" s="254">
        <v>11.18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4" customFormat="1">
      <c r="A156" s="14"/>
      <c r="B156" s="261"/>
      <c r="C156" s="262"/>
      <c r="D156" s="251" t="s">
        <v>179</v>
      </c>
      <c r="E156" s="263" t="s">
        <v>1</v>
      </c>
      <c r="F156" s="264" t="s">
        <v>182</v>
      </c>
      <c r="G156" s="262"/>
      <c r="H156" s="265">
        <v>63.386000000000003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179</v>
      </c>
      <c r="AU156" s="271" t="s">
        <v>86</v>
      </c>
      <c r="AV156" s="14" t="s">
        <v>177</v>
      </c>
      <c r="AW156" s="14" t="s">
        <v>32</v>
      </c>
      <c r="AX156" s="14" t="s">
        <v>84</v>
      </c>
      <c r="AY156" s="271" t="s">
        <v>169</v>
      </c>
    </row>
    <row r="157" s="2" customFormat="1" ht="21.75" customHeight="1">
      <c r="A157" s="39"/>
      <c r="B157" s="40"/>
      <c r="C157" s="235" t="s">
        <v>236</v>
      </c>
      <c r="D157" s="235" t="s">
        <v>173</v>
      </c>
      <c r="E157" s="236" t="s">
        <v>533</v>
      </c>
      <c r="F157" s="237" t="s">
        <v>534</v>
      </c>
      <c r="G157" s="238" t="s">
        <v>199</v>
      </c>
      <c r="H157" s="239">
        <v>2.4300000000000002</v>
      </c>
      <c r="I157" s="240"/>
      <c r="J157" s="241">
        <f>ROUND(I157*H157,2)</f>
        <v>0</v>
      </c>
      <c r="K157" s="242"/>
      <c r="L157" s="45"/>
      <c r="M157" s="243" t="s">
        <v>1</v>
      </c>
      <c r="N157" s="244" t="s">
        <v>41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1.8</v>
      </c>
      <c r="T157" s="246">
        <f>S157*H157</f>
        <v>4.3740000000000006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177</v>
      </c>
      <c r="AT157" s="247" t="s">
        <v>173</v>
      </c>
      <c r="AU157" s="247" t="s">
        <v>86</v>
      </c>
      <c r="AY157" s="18" t="s">
        <v>169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84</v>
      </c>
      <c r="BK157" s="248">
        <f>ROUND(I157*H157,2)</f>
        <v>0</v>
      </c>
      <c r="BL157" s="18" t="s">
        <v>177</v>
      </c>
      <c r="BM157" s="247" t="s">
        <v>842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843</v>
      </c>
      <c r="G158" s="250"/>
      <c r="H158" s="254">
        <v>0.95599999999999996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844</v>
      </c>
      <c r="G159" s="250"/>
      <c r="H159" s="254">
        <v>1.474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169</v>
      </c>
    </row>
    <row r="160" s="14" customFormat="1">
      <c r="A160" s="14"/>
      <c r="B160" s="261"/>
      <c r="C160" s="262"/>
      <c r="D160" s="251" t="s">
        <v>179</v>
      </c>
      <c r="E160" s="263" t="s">
        <v>1</v>
      </c>
      <c r="F160" s="264" t="s">
        <v>182</v>
      </c>
      <c r="G160" s="262"/>
      <c r="H160" s="265">
        <v>2.4300000000000002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179</v>
      </c>
      <c r="AU160" s="271" t="s">
        <v>86</v>
      </c>
      <c r="AV160" s="14" t="s">
        <v>177</v>
      </c>
      <c r="AW160" s="14" t="s">
        <v>32</v>
      </c>
      <c r="AX160" s="14" t="s">
        <v>84</v>
      </c>
      <c r="AY160" s="271" t="s">
        <v>169</v>
      </c>
    </row>
    <row r="161" s="2" customFormat="1" ht="33" customHeight="1">
      <c r="A161" s="39"/>
      <c r="B161" s="40"/>
      <c r="C161" s="235" t="s">
        <v>406</v>
      </c>
      <c r="D161" s="235" t="s">
        <v>173</v>
      </c>
      <c r="E161" s="236" t="s">
        <v>537</v>
      </c>
      <c r="F161" s="237" t="s">
        <v>538</v>
      </c>
      <c r="G161" s="238" t="s">
        <v>199</v>
      </c>
      <c r="H161" s="239">
        <v>4.2679999999999998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41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1.8</v>
      </c>
      <c r="T161" s="246">
        <f>S161*H161</f>
        <v>7.6823999999999995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177</v>
      </c>
      <c r="AT161" s="247" t="s">
        <v>173</v>
      </c>
      <c r="AU161" s="247" t="s">
        <v>86</v>
      </c>
      <c r="AY161" s="18" t="s">
        <v>169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84</v>
      </c>
      <c r="BK161" s="248">
        <f>ROUND(I161*H161,2)</f>
        <v>0</v>
      </c>
      <c r="BL161" s="18" t="s">
        <v>177</v>
      </c>
      <c r="BM161" s="247" t="s">
        <v>845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846</v>
      </c>
      <c r="G162" s="250"/>
      <c r="H162" s="254">
        <v>0.495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847</v>
      </c>
      <c r="G163" s="250"/>
      <c r="H163" s="254">
        <v>0.47299999999999998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848</v>
      </c>
      <c r="G164" s="250"/>
      <c r="H164" s="254">
        <v>3.2999999999999998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4" customFormat="1">
      <c r="A165" s="14"/>
      <c r="B165" s="261"/>
      <c r="C165" s="262"/>
      <c r="D165" s="251" t="s">
        <v>179</v>
      </c>
      <c r="E165" s="263" t="s">
        <v>1</v>
      </c>
      <c r="F165" s="264" t="s">
        <v>182</v>
      </c>
      <c r="G165" s="262"/>
      <c r="H165" s="265">
        <v>4.2679999999999998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179</v>
      </c>
      <c r="AU165" s="271" t="s">
        <v>86</v>
      </c>
      <c r="AV165" s="14" t="s">
        <v>177</v>
      </c>
      <c r="AW165" s="14" t="s">
        <v>32</v>
      </c>
      <c r="AX165" s="14" t="s">
        <v>84</v>
      </c>
      <c r="AY165" s="271" t="s">
        <v>169</v>
      </c>
    </row>
    <row r="166" s="2" customFormat="1" ht="16.5" customHeight="1">
      <c r="A166" s="39"/>
      <c r="B166" s="40"/>
      <c r="C166" s="235" t="s">
        <v>553</v>
      </c>
      <c r="D166" s="235" t="s">
        <v>173</v>
      </c>
      <c r="E166" s="236" t="s">
        <v>849</v>
      </c>
      <c r="F166" s="237" t="s">
        <v>850</v>
      </c>
      <c r="G166" s="238" t="s">
        <v>199</v>
      </c>
      <c r="H166" s="239">
        <v>0.252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2.3999999999999999</v>
      </c>
      <c r="T166" s="246">
        <f>S166*H166</f>
        <v>0.6048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851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852</v>
      </c>
      <c r="G167" s="250"/>
      <c r="H167" s="254">
        <v>0.252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84</v>
      </c>
      <c r="AY167" s="260" t="s">
        <v>169</v>
      </c>
    </row>
    <row r="168" s="2" customFormat="1" ht="16.5" customHeight="1">
      <c r="A168" s="39"/>
      <c r="B168" s="40"/>
      <c r="C168" s="235" t="s">
        <v>212</v>
      </c>
      <c r="D168" s="235" t="s">
        <v>173</v>
      </c>
      <c r="E168" s="236" t="s">
        <v>420</v>
      </c>
      <c r="F168" s="237" t="s">
        <v>421</v>
      </c>
      <c r="G168" s="238" t="s">
        <v>199</v>
      </c>
      <c r="H168" s="239">
        <v>1.1000000000000001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2.3999999999999999</v>
      </c>
      <c r="T168" s="246">
        <f>S168*H168</f>
        <v>2.6400000000000001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853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854</v>
      </c>
      <c r="G169" s="250"/>
      <c r="H169" s="254">
        <v>1.1000000000000001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84</v>
      </c>
      <c r="AY169" s="260" t="s">
        <v>169</v>
      </c>
    </row>
    <row r="170" s="2" customFormat="1" ht="16.5" customHeight="1">
      <c r="A170" s="39"/>
      <c r="B170" s="40"/>
      <c r="C170" s="235" t="s">
        <v>855</v>
      </c>
      <c r="D170" s="235" t="s">
        <v>173</v>
      </c>
      <c r="E170" s="236" t="s">
        <v>547</v>
      </c>
      <c r="F170" s="237" t="s">
        <v>548</v>
      </c>
      <c r="G170" s="238" t="s">
        <v>199</v>
      </c>
      <c r="H170" s="239">
        <v>48.508000000000003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41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2.3999999999999999</v>
      </c>
      <c r="T170" s="246">
        <f>S170*H170</f>
        <v>116.4192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177</v>
      </c>
      <c r="AT170" s="247" t="s">
        <v>173</v>
      </c>
      <c r="AU170" s="247" t="s">
        <v>86</v>
      </c>
      <c r="AY170" s="18" t="s">
        <v>169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84</v>
      </c>
      <c r="BK170" s="248">
        <f>ROUND(I170*H170,2)</f>
        <v>0</v>
      </c>
      <c r="BL170" s="18" t="s">
        <v>177</v>
      </c>
      <c r="BM170" s="247" t="s">
        <v>856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857</v>
      </c>
      <c r="G171" s="250"/>
      <c r="H171" s="254">
        <v>48.508000000000003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84</v>
      </c>
      <c r="AY171" s="260" t="s">
        <v>169</v>
      </c>
    </row>
    <row r="172" s="2" customFormat="1" ht="21.75" customHeight="1">
      <c r="A172" s="39"/>
      <c r="B172" s="40"/>
      <c r="C172" s="235" t="s">
        <v>177</v>
      </c>
      <c r="D172" s="235" t="s">
        <v>173</v>
      </c>
      <c r="E172" s="236" t="s">
        <v>554</v>
      </c>
      <c r="F172" s="237" t="s">
        <v>555</v>
      </c>
      <c r="G172" s="238" t="s">
        <v>176</v>
      </c>
      <c r="H172" s="239">
        <v>18.699999999999999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0.35999999999999999</v>
      </c>
      <c r="T172" s="246">
        <f>S172*H172</f>
        <v>6.7319999999999993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858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859</v>
      </c>
      <c r="G173" s="250"/>
      <c r="H173" s="254">
        <v>5.5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860</v>
      </c>
      <c r="G174" s="250"/>
      <c r="H174" s="254">
        <v>13.199999999999999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4" customFormat="1">
      <c r="A175" s="14"/>
      <c r="B175" s="261"/>
      <c r="C175" s="262"/>
      <c r="D175" s="251" t="s">
        <v>179</v>
      </c>
      <c r="E175" s="263" t="s">
        <v>1</v>
      </c>
      <c r="F175" s="264" t="s">
        <v>182</v>
      </c>
      <c r="G175" s="262"/>
      <c r="H175" s="265">
        <v>18.699999999999999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179</v>
      </c>
      <c r="AU175" s="271" t="s">
        <v>86</v>
      </c>
      <c r="AV175" s="14" t="s">
        <v>177</v>
      </c>
      <c r="AW175" s="14" t="s">
        <v>32</v>
      </c>
      <c r="AX175" s="14" t="s">
        <v>84</v>
      </c>
      <c r="AY175" s="271" t="s">
        <v>169</v>
      </c>
    </row>
    <row r="176" s="2" customFormat="1" ht="21.75" customHeight="1">
      <c r="A176" s="39"/>
      <c r="B176" s="40"/>
      <c r="C176" s="235" t="s">
        <v>714</v>
      </c>
      <c r="D176" s="235" t="s">
        <v>173</v>
      </c>
      <c r="E176" s="236" t="s">
        <v>579</v>
      </c>
      <c r="F176" s="237" t="s">
        <v>580</v>
      </c>
      <c r="G176" s="238" t="s">
        <v>327</v>
      </c>
      <c r="H176" s="239">
        <v>1000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861</v>
      </c>
    </row>
    <row r="177" s="2" customFormat="1" ht="21.75" customHeight="1">
      <c r="A177" s="39"/>
      <c r="B177" s="40"/>
      <c r="C177" s="235" t="s">
        <v>270</v>
      </c>
      <c r="D177" s="235" t="s">
        <v>173</v>
      </c>
      <c r="E177" s="236" t="s">
        <v>862</v>
      </c>
      <c r="F177" s="237" t="s">
        <v>863</v>
      </c>
      <c r="G177" s="238" t="s">
        <v>176</v>
      </c>
      <c r="H177" s="239">
        <v>25.920000000000002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0.062</v>
      </c>
      <c r="T177" s="246">
        <f>S177*H177</f>
        <v>1.60704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864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865</v>
      </c>
      <c r="G178" s="250"/>
      <c r="H178" s="254">
        <v>12.960000000000001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866</v>
      </c>
      <c r="G179" s="250"/>
      <c r="H179" s="254">
        <v>12.960000000000001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25.920000000000002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302</v>
      </c>
      <c r="D181" s="235" t="s">
        <v>173</v>
      </c>
      <c r="E181" s="236" t="s">
        <v>867</v>
      </c>
      <c r="F181" s="237" t="s">
        <v>868</v>
      </c>
      <c r="G181" s="238" t="s">
        <v>176</v>
      </c>
      <c r="H181" s="239">
        <v>11.76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0.087999999999999995</v>
      </c>
      <c r="T181" s="246">
        <f>S181*H181</f>
        <v>1.03488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869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870</v>
      </c>
      <c r="G182" s="250"/>
      <c r="H182" s="254">
        <v>11.76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84</v>
      </c>
      <c r="AY182" s="260" t="s">
        <v>169</v>
      </c>
    </row>
    <row r="183" s="2" customFormat="1" ht="21.75" customHeight="1">
      <c r="A183" s="39"/>
      <c r="B183" s="40"/>
      <c r="C183" s="235" t="s">
        <v>275</v>
      </c>
      <c r="D183" s="235" t="s">
        <v>173</v>
      </c>
      <c r="E183" s="236" t="s">
        <v>871</v>
      </c>
      <c r="F183" s="237" t="s">
        <v>872</v>
      </c>
      <c r="G183" s="238" t="s">
        <v>176</v>
      </c>
      <c r="H183" s="239">
        <v>12.6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41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0.067000000000000004</v>
      </c>
      <c r="T183" s="246">
        <f>S183*H183</f>
        <v>0.84420000000000006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177</v>
      </c>
      <c r="AT183" s="247" t="s">
        <v>173</v>
      </c>
      <c r="AU183" s="247" t="s">
        <v>86</v>
      </c>
      <c r="AY183" s="18" t="s">
        <v>169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84</v>
      </c>
      <c r="BK183" s="248">
        <f>ROUND(I183*H183,2)</f>
        <v>0</v>
      </c>
      <c r="BL183" s="18" t="s">
        <v>177</v>
      </c>
      <c r="BM183" s="247" t="s">
        <v>873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874</v>
      </c>
      <c r="G184" s="250"/>
      <c r="H184" s="254">
        <v>7.5599999999999996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875</v>
      </c>
      <c r="G185" s="250"/>
      <c r="H185" s="254">
        <v>5.04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4" customFormat="1">
      <c r="A186" s="14"/>
      <c r="B186" s="261"/>
      <c r="C186" s="262"/>
      <c r="D186" s="251" t="s">
        <v>179</v>
      </c>
      <c r="E186" s="263" t="s">
        <v>1</v>
      </c>
      <c r="F186" s="264" t="s">
        <v>182</v>
      </c>
      <c r="G186" s="262"/>
      <c r="H186" s="265">
        <v>12.6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179</v>
      </c>
      <c r="AU186" s="271" t="s">
        <v>86</v>
      </c>
      <c r="AV186" s="14" t="s">
        <v>177</v>
      </c>
      <c r="AW186" s="14" t="s">
        <v>32</v>
      </c>
      <c r="AX186" s="14" t="s">
        <v>84</v>
      </c>
      <c r="AY186" s="271" t="s">
        <v>169</v>
      </c>
    </row>
    <row r="187" s="2" customFormat="1" ht="21.75" customHeight="1">
      <c r="A187" s="39"/>
      <c r="B187" s="40"/>
      <c r="C187" s="235" t="s">
        <v>319</v>
      </c>
      <c r="D187" s="235" t="s">
        <v>173</v>
      </c>
      <c r="E187" s="236" t="s">
        <v>438</v>
      </c>
      <c r="F187" s="237" t="s">
        <v>439</v>
      </c>
      <c r="G187" s="238" t="s">
        <v>176</v>
      </c>
      <c r="H187" s="239">
        <v>25.379000000000001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0</v>
      </c>
      <c r="R187" s="245">
        <f>Q187*H187</f>
        <v>0</v>
      </c>
      <c r="S187" s="245">
        <v>0.075999999999999998</v>
      </c>
      <c r="T187" s="246">
        <f>S187*H187</f>
        <v>1.928804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876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877</v>
      </c>
      <c r="G188" s="250"/>
      <c r="H188" s="254">
        <v>25.379000000000001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84</v>
      </c>
      <c r="AY188" s="260" t="s">
        <v>169</v>
      </c>
    </row>
    <row r="189" s="2" customFormat="1" ht="33" customHeight="1">
      <c r="A189" s="39"/>
      <c r="B189" s="40"/>
      <c r="C189" s="235" t="s">
        <v>8</v>
      </c>
      <c r="D189" s="235" t="s">
        <v>173</v>
      </c>
      <c r="E189" s="236" t="s">
        <v>878</v>
      </c>
      <c r="F189" s="237" t="s">
        <v>879</v>
      </c>
      <c r="G189" s="238" t="s">
        <v>176</v>
      </c>
      <c r="H189" s="239">
        <v>120.79300000000001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0.050000000000000003</v>
      </c>
      <c r="T189" s="246">
        <f>S189*H189</f>
        <v>6.0396500000000009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880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881</v>
      </c>
      <c r="G190" s="250"/>
      <c r="H190" s="254">
        <v>20.829999999999998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882</v>
      </c>
      <c r="G191" s="250"/>
      <c r="H191" s="254">
        <v>14.16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883</v>
      </c>
      <c r="G192" s="250"/>
      <c r="H192" s="254">
        <v>17.847999999999999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884</v>
      </c>
      <c r="G193" s="250"/>
      <c r="H193" s="254">
        <v>22.358000000000001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885</v>
      </c>
      <c r="G194" s="250"/>
      <c r="H194" s="254">
        <v>18.544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886</v>
      </c>
      <c r="G195" s="250"/>
      <c r="H195" s="254">
        <v>8.0600000000000005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887</v>
      </c>
      <c r="G196" s="250"/>
      <c r="H196" s="254">
        <v>13.26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888</v>
      </c>
      <c r="G197" s="250"/>
      <c r="H197" s="254">
        <v>5.7329999999999997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4" customFormat="1">
      <c r="A198" s="14"/>
      <c r="B198" s="261"/>
      <c r="C198" s="262"/>
      <c r="D198" s="251" t="s">
        <v>179</v>
      </c>
      <c r="E198" s="263" t="s">
        <v>1</v>
      </c>
      <c r="F198" s="264" t="s">
        <v>182</v>
      </c>
      <c r="G198" s="262"/>
      <c r="H198" s="265">
        <v>120.79300000000001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179</v>
      </c>
      <c r="AU198" s="271" t="s">
        <v>86</v>
      </c>
      <c r="AV198" s="14" t="s">
        <v>177</v>
      </c>
      <c r="AW198" s="14" t="s">
        <v>32</v>
      </c>
      <c r="AX198" s="14" t="s">
        <v>84</v>
      </c>
      <c r="AY198" s="271" t="s">
        <v>169</v>
      </c>
    </row>
    <row r="199" s="12" customFormat="1" ht="22.8" customHeight="1">
      <c r="A199" s="12"/>
      <c r="B199" s="219"/>
      <c r="C199" s="220"/>
      <c r="D199" s="221" t="s">
        <v>75</v>
      </c>
      <c r="E199" s="233" t="s">
        <v>245</v>
      </c>
      <c r="F199" s="233" t="s">
        <v>246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SUM(P200:P212)</f>
        <v>0</v>
      </c>
      <c r="Q199" s="227"/>
      <c r="R199" s="228">
        <f>SUM(R200:R212)</f>
        <v>0</v>
      </c>
      <c r="S199" s="227"/>
      <c r="T199" s="229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84</v>
      </c>
      <c r="AT199" s="231" t="s">
        <v>75</v>
      </c>
      <c r="AU199" s="231" t="s">
        <v>84</v>
      </c>
      <c r="AY199" s="230" t="s">
        <v>169</v>
      </c>
      <c r="BK199" s="232">
        <f>SUM(BK200:BK212)</f>
        <v>0</v>
      </c>
    </row>
    <row r="200" s="2" customFormat="1" ht="33" customHeight="1">
      <c r="A200" s="39"/>
      <c r="B200" s="40"/>
      <c r="C200" s="235" t="s">
        <v>251</v>
      </c>
      <c r="D200" s="235" t="s">
        <v>173</v>
      </c>
      <c r="E200" s="236" t="s">
        <v>247</v>
      </c>
      <c r="F200" s="237" t="s">
        <v>248</v>
      </c>
      <c r="G200" s="238" t="s">
        <v>249</v>
      </c>
      <c r="H200" s="239">
        <v>269.86599999999999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177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177</v>
      </c>
      <c r="BM200" s="247" t="s">
        <v>889</v>
      </c>
    </row>
    <row r="201" s="2" customFormat="1" ht="16.5" customHeight="1">
      <c r="A201" s="39"/>
      <c r="B201" s="40"/>
      <c r="C201" s="235" t="s">
        <v>255</v>
      </c>
      <c r="D201" s="235" t="s">
        <v>173</v>
      </c>
      <c r="E201" s="236" t="s">
        <v>890</v>
      </c>
      <c r="F201" s="237" t="s">
        <v>891</v>
      </c>
      <c r="G201" s="238" t="s">
        <v>322</v>
      </c>
      <c r="H201" s="239">
        <v>10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41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177</v>
      </c>
      <c r="AT201" s="247" t="s">
        <v>173</v>
      </c>
      <c r="AU201" s="247" t="s">
        <v>86</v>
      </c>
      <c r="AY201" s="18" t="s">
        <v>169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84</v>
      </c>
      <c r="BK201" s="248">
        <f>ROUND(I201*H201,2)</f>
        <v>0</v>
      </c>
      <c r="BL201" s="18" t="s">
        <v>177</v>
      </c>
      <c r="BM201" s="247" t="s">
        <v>892</v>
      </c>
    </row>
    <row r="202" s="2" customFormat="1" ht="21.75" customHeight="1">
      <c r="A202" s="39"/>
      <c r="B202" s="40"/>
      <c r="C202" s="235" t="s">
        <v>260</v>
      </c>
      <c r="D202" s="235" t="s">
        <v>173</v>
      </c>
      <c r="E202" s="236" t="s">
        <v>893</v>
      </c>
      <c r="F202" s="237" t="s">
        <v>894</v>
      </c>
      <c r="G202" s="238" t="s">
        <v>322</v>
      </c>
      <c r="H202" s="239">
        <v>300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41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177</v>
      </c>
      <c r="AT202" s="247" t="s">
        <v>173</v>
      </c>
      <c r="AU202" s="247" t="s">
        <v>86</v>
      </c>
      <c r="AY202" s="18" t="s">
        <v>169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84</v>
      </c>
      <c r="BK202" s="248">
        <f>ROUND(I202*H202,2)</f>
        <v>0</v>
      </c>
      <c r="BL202" s="18" t="s">
        <v>177</v>
      </c>
      <c r="BM202" s="247" t="s">
        <v>895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896</v>
      </c>
      <c r="G203" s="250"/>
      <c r="H203" s="254">
        <v>300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84</v>
      </c>
      <c r="AY203" s="260" t="s">
        <v>169</v>
      </c>
    </row>
    <row r="204" s="2" customFormat="1" ht="21.75" customHeight="1">
      <c r="A204" s="39"/>
      <c r="B204" s="40"/>
      <c r="C204" s="235" t="s">
        <v>170</v>
      </c>
      <c r="D204" s="235" t="s">
        <v>173</v>
      </c>
      <c r="E204" s="236" t="s">
        <v>252</v>
      </c>
      <c r="F204" s="237" t="s">
        <v>253</v>
      </c>
      <c r="G204" s="238" t="s">
        <v>249</v>
      </c>
      <c r="H204" s="239">
        <v>269.86599999999999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897</v>
      </c>
    </row>
    <row r="205" s="2" customFormat="1" ht="21.75" customHeight="1">
      <c r="A205" s="39"/>
      <c r="B205" s="40"/>
      <c r="C205" s="235" t="s">
        <v>453</v>
      </c>
      <c r="D205" s="235" t="s">
        <v>173</v>
      </c>
      <c r="E205" s="236" t="s">
        <v>256</v>
      </c>
      <c r="F205" s="237" t="s">
        <v>257</v>
      </c>
      <c r="G205" s="238" t="s">
        <v>249</v>
      </c>
      <c r="H205" s="239">
        <v>1889.0619999999999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177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177</v>
      </c>
      <c r="BM205" s="247" t="s">
        <v>898</v>
      </c>
    </row>
    <row r="206" s="13" customFormat="1">
      <c r="A206" s="13"/>
      <c r="B206" s="249"/>
      <c r="C206" s="250"/>
      <c r="D206" s="251" t="s">
        <v>179</v>
      </c>
      <c r="E206" s="250"/>
      <c r="F206" s="253" t="s">
        <v>899</v>
      </c>
      <c r="G206" s="250"/>
      <c r="H206" s="254">
        <v>1889.0619999999999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4</v>
      </c>
      <c r="AX206" s="13" t="s">
        <v>84</v>
      </c>
      <c r="AY206" s="260" t="s">
        <v>169</v>
      </c>
    </row>
    <row r="207" s="2" customFormat="1" ht="33" customHeight="1">
      <c r="A207" s="39"/>
      <c r="B207" s="40"/>
      <c r="C207" s="235" t="s">
        <v>370</v>
      </c>
      <c r="D207" s="235" t="s">
        <v>173</v>
      </c>
      <c r="E207" s="236" t="s">
        <v>261</v>
      </c>
      <c r="F207" s="237" t="s">
        <v>262</v>
      </c>
      <c r="G207" s="238" t="s">
        <v>249</v>
      </c>
      <c r="H207" s="239">
        <v>259.97300000000001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41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177</v>
      </c>
      <c r="AT207" s="247" t="s">
        <v>173</v>
      </c>
      <c r="AU207" s="247" t="s">
        <v>86</v>
      </c>
      <c r="AY207" s="18" t="s">
        <v>169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84</v>
      </c>
      <c r="BK207" s="248">
        <f>ROUND(I207*H207,2)</f>
        <v>0</v>
      </c>
      <c r="BL207" s="18" t="s">
        <v>177</v>
      </c>
      <c r="BM207" s="247" t="s">
        <v>900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901</v>
      </c>
      <c r="G208" s="250"/>
      <c r="H208" s="254">
        <v>259.97300000000001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84</v>
      </c>
      <c r="AY208" s="260" t="s">
        <v>169</v>
      </c>
    </row>
    <row r="209" s="2" customFormat="1" ht="33" customHeight="1">
      <c r="A209" s="39"/>
      <c r="B209" s="40"/>
      <c r="C209" s="235" t="s">
        <v>351</v>
      </c>
      <c r="D209" s="235" t="s">
        <v>173</v>
      </c>
      <c r="E209" s="236" t="s">
        <v>266</v>
      </c>
      <c r="F209" s="237" t="s">
        <v>267</v>
      </c>
      <c r="G209" s="238" t="s">
        <v>249</v>
      </c>
      <c r="H209" s="239">
        <v>5.5650000000000004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177</v>
      </c>
      <c r="AT209" s="247" t="s">
        <v>173</v>
      </c>
      <c r="AU209" s="247" t="s">
        <v>86</v>
      </c>
      <c r="AY209" s="18" t="s">
        <v>169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177</v>
      </c>
      <c r="BM209" s="247" t="s">
        <v>902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903</v>
      </c>
      <c r="G210" s="250"/>
      <c r="H210" s="254">
        <v>5.5650000000000004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84</v>
      </c>
      <c r="AY210" s="260" t="s">
        <v>169</v>
      </c>
    </row>
    <row r="211" s="2" customFormat="1" ht="33" customHeight="1">
      <c r="A211" s="39"/>
      <c r="B211" s="40"/>
      <c r="C211" s="235" t="s">
        <v>355</v>
      </c>
      <c r="D211" s="235" t="s">
        <v>173</v>
      </c>
      <c r="E211" s="236" t="s">
        <v>276</v>
      </c>
      <c r="F211" s="237" t="s">
        <v>277</v>
      </c>
      <c r="G211" s="238" t="s">
        <v>249</v>
      </c>
      <c r="H211" s="239">
        <v>4.3049999999999997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41</v>
      </c>
      <c r="O211" s="92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177</v>
      </c>
      <c r="AT211" s="247" t="s">
        <v>173</v>
      </c>
      <c r="AU211" s="247" t="s">
        <v>86</v>
      </c>
      <c r="AY211" s="18" t="s">
        <v>169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84</v>
      </c>
      <c r="BK211" s="248">
        <f>ROUND(I211*H211,2)</f>
        <v>0</v>
      </c>
      <c r="BL211" s="18" t="s">
        <v>177</v>
      </c>
      <c r="BM211" s="247" t="s">
        <v>904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905</v>
      </c>
      <c r="G212" s="250"/>
      <c r="H212" s="254">
        <v>4.3049999999999997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84</v>
      </c>
      <c r="AY212" s="260" t="s">
        <v>169</v>
      </c>
    </row>
    <row r="213" s="12" customFormat="1" ht="25.92" customHeight="1">
      <c r="A213" s="12"/>
      <c r="B213" s="219"/>
      <c r="C213" s="220"/>
      <c r="D213" s="221" t="s">
        <v>75</v>
      </c>
      <c r="E213" s="222" t="s">
        <v>280</v>
      </c>
      <c r="F213" s="222" t="s">
        <v>281</v>
      </c>
      <c r="G213" s="220"/>
      <c r="H213" s="220"/>
      <c r="I213" s="223"/>
      <c r="J213" s="224">
        <f>BK213</f>
        <v>0</v>
      </c>
      <c r="K213" s="220"/>
      <c r="L213" s="225"/>
      <c r="M213" s="226"/>
      <c r="N213" s="227"/>
      <c r="O213" s="227"/>
      <c r="P213" s="228">
        <f>P214+P217+P232+P239+P244+P247+P261+P266</f>
        <v>0</v>
      </c>
      <c r="Q213" s="227"/>
      <c r="R213" s="228">
        <f>R214+R217+R232+R239+R244+R247+R261+R266</f>
        <v>0</v>
      </c>
      <c r="S213" s="227"/>
      <c r="T213" s="229">
        <f>T214+T217+T232+T239+T244+T247+T261+T266</f>
        <v>11.59312452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0" t="s">
        <v>86</v>
      </c>
      <c r="AT213" s="231" t="s">
        <v>75</v>
      </c>
      <c r="AU213" s="231" t="s">
        <v>76</v>
      </c>
      <c r="AY213" s="230" t="s">
        <v>169</v>
      </c>
      <c r="BK213" s="232">
        <f>BK214+BK217+BK232+BK239+BK244+BK247+BK261+BK266</f>
        <v>0</v>
      </c>
    </row>
    <row r="214" s="12" customFormat="1" ht="22.8" customHeight="1">
      <c r="A214" s="12"/>
      <c r="B214" s="219"/>
      <c r="C214" s="220"/>
      <c r="D214" s="221" t="s">
        <v>75</v>
      </c>
      <c r="E214" s="233" t="s">
        <v>676</v>
      </c>
      <c r="F214" s="233" t="s">
        <v>677</v>
      </c>
      <c r="G214" s="220"/>
      <c r="H214" s="220"/>
      <c r="I214" s="223"/>
      <c r="J214" s="234">
        <f>BK214</f>
        <v>0</v>
      </c>
      <c r="K214" s="220"/>
      <c r="L214" s="225"/>
      <c r="M214" s="226"/>
      <c r="N214" s="227"/>
      <c r="O214" s="227"/>
      <c r="P214" s="228">
        <f>SUM(P215:P216)</f>
        <v>0</v>
      </c>
      <c r="Q214" s="227"/>
      <c r="R214" s="228">
        <f>SUM(R215:R216)</f>
        <v>0</v>
      </c>
      <c r="S214" s="227"/>
      <c r="T214" s="229">
        <f>SUM(T215:T216)</f>
        <v>0.49214072000000003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0" t="s">
        <v>86</v>
      </c>
      <c r="AT214" s="231" t="s">
        <v>75</v>
      </c>
      <c r="AU214" s="231" t="s">
        <v>84</v>
      </c>
      <c r="AY214" s="230" t="s">
        <v>169</v>
      </c>
      <c r="BK214" s="232">
        <f>SUM(BK215:BK216)</f>
        <v>0</v>
      </c>
    </row>
    <row r="215" s="2" customFormat="1" ht="16.5" customHeight="1">
      <c r="A215" s="39"/>
      <c r="B215" s="40"/>
      <c r="C215" s="235" t="s">
        <v>241</v>
      </c>
      <c r="D215" s="235" t="s">
        <v>173</v>
      </c>
      <c r="E215" s="236" t="s">
        <v>679</v>
      </c>
      <c r="F215" s="237" t="s">
        <v>906</v>
      </c>
      <c r="G215" s="238" t="s">
        <v>176</v>
      </c>
      <c r="H215" s="239">
        <v>98.036000000000001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0.0050200000000000002</v>
      </c>
      <c r="T215" s="246">
        <f>S215*H215</f>
        <v>0.49214072000000003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286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286</v>
      </c>
      <c r="BM215" s="247" t="s">
        <v>907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837</v>
      </c>
      <c r="G216" s="250"/>
      <c r="H216" s="254">
        <v>98.036000000000001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84</v>
      </c>
      <c r="AY216" s="260" t="s">
        <v>169</v>
      </c>
    </row>
    <row r="217" s="12" customFormat="1" ht="22.8" customHeight="1">
      <c r="A217" s="12"/>
      <c r="B217" s="219"/>
      <c r="C217" s="220"/>
      <c r="D217" s="221" t="s">
        <v>75</v>
      </c>
      <c r="E217" s="233" t="s">
        <v>683</v>
      </c>
      <c r="F217" s="233" t="s">
        <v>684</v>
      </c>
      <c r="G217" s="220"/>
      <c r="H217" s="220"/>
      <c r="I217" s="223"/>
      <c r="J217" s="234">
        <f>BK217</f>
        <v>0</v>
      </c>
      <c r="K217" s="220"/>
      <c r="L217" s="225"/>
      <c r="M217" s="226"/>
      <c r="N217" s="227"/>
      <c r="O217" s="227"/>
      <c r="P217" s="228">
        <f>SUM(P218:P231)</f>
        <v>0</v>
      </c>
      <c r="Q217" s="227"/>
      <c r="R217" s="228">
        <f>SUM(R218:R231)</f>
        <v>0</v>
      </c>
      <c r="S217" s="227"/>
      <c r="T217" s="229">
        <f>SUM(T218:T231)</f>
        <v>4.1387597999999999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0" t="s">
        <v>86</v>
      </c>
      <c r="AT217" s="231" t="s">
        <v>75</v>
      </c>
      <c r="AU217" s="231" t="s">
        <v>84</v>
      </c>
      <c r="AY217" s="230" t="s">
        <v>169</v>
      </c>
      <c r="BK217" s="232">
        <f>SUM(BK218:BK231)</f>
        <v>0</v>
      </c>
    </row>
    <row r="218" s="2" customFormat="1" ht="16.5" customHeight="1">
      <c r="A218" s="39"/>
      <c r="B218" s="40"/>
      <c r="C218" s="235" t="s">
        <v>324</v>
      </c>
      <c r="D218" s="235" t="s">
        <v>173</v>
      </c>
      <c r="E218" s="236" t="s">
        <v>908</v>
      </c>
      <c r="F218" s="237" t="s">
        <v>909</v>
      </c>
      <c r="G218" s="238" t="s">
        <v>322</v>
      </c>
      <c r="H218" s="239">
        <v>7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0.019650000000000001</v>
      </c>
      <c r="T218" s="246">
        <f>S218*H218</f>
        <v>0.13755000000000001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286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286</v>
      </c>
      <c r="BM218" s="247" t="s">
        <v>910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911</v>
      </c>
      <c r="G219" s="250"/>
      <c r="H219" s="254">
        <v>7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84</v>
      </c>
      <c r="AY219" s="260" t="s">
        <v>169</v>
      </c>
    </row>
    <row r="220" s="2" customFormat="1" ht="21.75" customHeight="1">
      <c r="A220" s="39"/>
      <c r="B220" s="40"/>
      <c r="C220" s="235" t="s">
        <v>183</v>
      </c>
      <c r="D220" s="235" t="s">
        <v>173</v>
      </c>
      <c r="E220" s="236" t="s">
        <v>715</v>
      </c>
      <c r="F220" s="237" t="s">
        <v>716</v>
      </c>
      <c r="G220" s="238" t="s">
        <v>176</v>
      </c>
      <c r="H220" s="239">
        <v>91.507999999999996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41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0.024649999999999998</v>
      </c>
      <c r="T220" s="246">
        <f>S220*H220</f>
        <v>2.2556721999999998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286</v>
      </c>
      <c r="AT220" s="247" t="s">
        <v>173</v>
      </c>
      <c r="AU220" s="247" t="s">
        <v>86</v>
      </c>
      <c r="AY220" s="18" t="s">
        <v>169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84</v>
      </c>
      <c r="BK220" s="248">
        <f>ROUND(I220*H220,2)</f>
        <v>0</v>
      </c>
      <c r="BL220" s="18" t="s">
        <v>286</v>
      </c>
      <c r="BM220" s="247" t="s">
        <v>912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913</v>
      </c>
      <c r="G221" s="250"/>
      <c r="H221" s="254">
        <v>91.507999999999996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84</v>
      </c>
      <c r="AY221" s="260" t="s">
        <v>169</v>
      </c>
    </row>
    <row r="222" s="2" customFormat="1" ht="21.75" customHeight="1">
      <c r="A222" s="39"/>
      <c r="B222" s="40"/>
      <c r="C222" s="235" t="s">
        <v>188</v>
      </c>
      <c r="D222" s="235" t="s">
        <v>173</v>
      </c>
      <c r="E222" s="236" t="s">
        <v>726</v>
      </c>
      <c r="F222" s="237" t="s">
        <v>727</v>
      </c>
      <c r="G222" s="238" t="s">
        <v>176</v>
      </c>
      <c r="H222" s="239">
        <v>91.579999999999998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0.0080000000000000002</v>
      </c>
      <c r="T222" s="246">
        <f>S222*H222</f>
        <v>0.73263999999999996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177</v>
      </c>
      <c r="AT222" s="247" t="s">
        <v>173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914</v>
      </c>
    </row>
    <row r="223" s="2" customFormat="1" ht="21.75" customHeight="1">
      <c r="A223" s="39"/>
      <c r="B223" s="40"/>
      <c r="C223" s="235" t="s">
        <v>192</v>
      </c>
      <c r="D223" s="235" t="s">
        <v>173</v>
      </c>
      <c r="E223" s="236" t="s">
        <v>915</v>
      </c>
      <c r="F223" s="237" t="s">
        <v>916</v>
      </c>
      <c r="G223" s="238" t="s">
        <v>176</v>
      </c>
      <c r="H223" s="239">
        <v>11.34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0.00762</v>
      </c>
      <c r="T223" s="246">
        <f>S223*H223</f>
        <v>0.086410799999999996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286</v>
      </c>
      <c r="AT223" s="247" t="s">
        <v>173</v>
      </c>
      <c r="AU223" s="247" t="s">
        <v>86</v>
      </c>
      <c r="AY223" s="18" t="s">
        <v>169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286</v>
      </c>
      <c r="BM223" s="247" t="s">
        <v>917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918</v>
      </c>
      <c r="G224" s="250"/>
      <c r="H224" s="254">
        <v>11.34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84</v>
      </c>
      <c r="AY224" s="260" t="s">
        <v>169</v>
      </c>
    </row>
    <row r="225" s="2" customFormat="1" ht="21.75" customHeight="1">
      <c r="A225" s="39"/>
      <c r="B225" s="40"/>
      <c r="C225" s="235" t="s">
        <v>215</v>
      </c>
      <c r="D225" s="235" t="s">
        <v>173</v>
      </c>
      <c r="E225" s="236" t="s">
        <v>919</v>
      </c>
      <c r="F225" s="237" t="s">
        <v>920</v>
      </c>
      <c r="G225" s="238" t="s">
        <v>176</v>
      </c>
      <c r="H225" s="239">
        <v>7.5599999999999996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41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0.0085299999999999994</v>
      </c>
      <c r="T225" s="246">
        <f>S225*H225</f>
        <v>0.064486799999999997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286</v>
      </c>
      <c r="AT225" s="247" t="s">
        <v>173</v>
      </c>
      <c r="AU225" s="247" t="s">
        <v>86</v>
      </c>
      <c r="AY225" s="18" t="s">
        <v>169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286</v>
      </c>
      <c r="BM225" s="247" t="s">
        <v>921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922</v>
      </c>
      <c r="G226" s="250"/>
      <c r="H226" s="254">
        <v>7.5599999999999996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84</v>
      </c>
      <c r="AY226" s="260" t="s">
        <v>169</v>
      </c>
    </row>
    <row r="227" s="2" customFormat="1" ht="21.75" customHeight="1">
      <c r="A227" s="39"/>
      <c r="B227" s="40"/>
      <c r="C227" s="235" t="s">
        <v>428</v>
      </c>
      <c r="D227" s="235" t="s">
        <v>173</v>
      </c>
      <c r="E227" s="236" t="s">
        <v>747</v>
      </c>
      <c r="F227" s="237" t="s">
        <v>748</v>
      </c>
      <c r="G227" s="238" t="s">
        <v>327</v>
      </c>
      <c r="H227" s="239">
        <v>29</v>
      </c>
      <c r="I227" s="240"/>
      <c r="J227" s="241">
        <f>ROUND(I227*H227,2)</f>
        <v>0</v>
      </c>
      <c r="K227" s="242"/>
      <c r="L227" s="45"/>
      <c r="M227" s="243" t="s">
        <v>1</v>
      </c>
      <c r="N227" s="244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0.024</v>
      </c>
      <c r="T227" s="246">
        <f>S227*H227</f>
        <v>0.69600000000000006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286</v>
      </c>
      <c r="AT227" s="247" t="s">
        <v>173</v>
      </c>
      <c r="AU227" s="247" t="s">
        <v>86</v>
      </c>
      <c r="AY227" s="18" t="s">
        <v>169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286</v>
      </c>
      <c r="BM227" s="247" t="s">
        <v>923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924</v>
      </c>
      <c r="G228" s="250"/>
      <c r="H228" s="254">
        <v>21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925</v>
      </c>
      <c r="G229" s="250"/>
      <c r="H229" s="254">
        <v>8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4" customFormat="1">
      <c r="A230" s="14"/>
      <c r="B230" s="261"/>
      <c r="C230" s="262"/>
      <c r="D230" s="251" t="s">
        <v>179</v>
      </c>
      <c r="E230" s="263" t="s">
        <v>1</v>
      </c>
      <c r="F230" s="264" t="s">
        <v>182</v>
      </c>
      <c r="G230" s="262"/>
      <c r="H230" s="265">
        <v>29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179</v>
      </c>
      <c r="AU230" s="271" t="s">
        <v>86</v>
      </c>
      <c r="AV230" s="14" t="s">
        <v>177</v>
      </c>
      <c r="AW230" s="14" t="s">
        <v>32</v>
      </c>
      <c r="AX230" s="14" t="s">
        <v>84</v>
      </c>
      <c r="AY230" s="271" t="s">
        <v>169</v>
      </c>
    </row>
    <row r="231" s="2" customFormat="1" ht="21.75" customHeight="1">
      <c r="A231" s="39"/>
      <c r="B231" s="40"/>
      <c r="C231" s="235" t="s">
        <v>342</v>
      </c>
      <c r="D231" s="235" t="s">
        <v>173</v>
      </c>
      <c r="E231" s="236" t="s">
        <v>926</v>
      </c>
      <c r="F231" s="237" t="s">
        <v>927</v>
      </c>
      <c r="G231" s="238" t="s">
        <v>327</v>
      </c>
      <c r="H231" s="239">
        <v>1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0.16600000000000001</v>
      </c>
      <c r="T231" s="246">
        <f>S231*H231</f>
        <v>0.16600000000000001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286</v>
      </c>
      <c r="AT231" s="247" t="s">
        <v>173</v>
      </c>
      <c r="AU231" s="247" t="s">
        <v>86</v>
      </c>
      <c r="AY231" s="18" t="s">
        <v>169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286</v>
      </c>
      <c r="BM231" s="247" t="s">
        <v>928</v>
      </c>
    </row>
    <row r="232" s="12" customFormat="1" ht="22.8" customHeight="1">
      <c r="A232" s="12"/>
      <c r="B232" s="219"/>
      <c r="C232" s="220"/>
      <c r="D232" s="221" t="s">
        <v>75</v>
      </c>
      <c r="E232" s="233" t="s">
        <v>362</v>
      </c>
      <c r="F232" s="233" t="s">
        <v>363</v>
      </c>
      <c r="G232" s="220"/>
      <c r="H232" s="220"/>
      <c r="I232" s="223"/>
      <c r="J232" s="234">
        <f>BK232</f>
        <v>0</v>
      </c>
      <c r="K232" s="220"/>
      <c r="L232" s="225"/>
      <c r="M232" s="226"/>
      <c r="N232" s="227"/>
      <c r="O232" s="227"/>
      <c r="P232" s="228">
        <f>SUM(P233:P238)</f>
        <v>0</v>
      </c>
      <c r="Q232" s="227"/>
      <c r="R232" s="228">
        <f>SUM(R233:R238)</f>
        <v>0</v>
      </c>
      <c r="S232" s="227"/>
      <c r="T232" s="229">
        <f>SUM(T233:T238)</f>
        <v>0.58540000000000003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0" t="s">
        <v>86</v>
      </c>
      <c r="AT232" s="231" t="s">
        <v>75</v>
      </c>
      <c r="AU232" s="231" t="s">
        <v>84</v>
      </c>
      <c r="AY232" s="230" t="s">
        <v>169</v>
      </c>
      <c r="BK232" s="232">
        <f>SUM(BK233:BK238)</f>
        <v>0</v>
      </c>
    </row>
    <row r="233" s="2" customFormat="1" ht="16.5" customHeight="1">
      <c r="A233" s="39"/>
      <c r="B233" s="40"/>
      <c r="C233" s="235" t="s">
        <v>364</v>
      </c>
      <c r="D233" s="235" t="s">
        <v>173</v>
      </c>
      <c r="E233" s="236" t="s">
        <v>768</v>
      </c>
      <c r="F233" s="237" t="s">
        <v>769</v>
      </c>
      <c r="G233" s="238" t="s">
        <v>176</v>
      </c>
      <c r="H233" s="239">
        <v>146.34999999999999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0.0040000000000000001</v>
      </c>
      <c r="T233" s="246">
        <f>S233*H233</f>
        <v>0.58540000000000003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286</v>
      </c>
      <c r="AT233" s="247" t="s">
        <v>173</v>
      </c>
      <c r="AU233" s="247" t="s">
        <v>86</v>
      </c>
      <c r="AY233" s="18" t="s">
        <v>169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286</v>
      </c>
      <c r="BM233" s="247" t="s">
        <v>929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930</v>
      </c>
      <c r="G234" s="250"/>
      <c r="H234" s="254">
        <v>81.200000000000003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931</v>
      </c>
      <c r="G235" s="250"/>
      <c r="H235" s="254">
        <v>41.700000000000003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932</v>
      </c>
      <c r="G236" s="250"/>
      <c r="H236" s="254">
        <v>19.100000000000001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933</v>
      </c>
      <c r="G237" s="250"/>
      <c r="H237" s="254">
        <v>4.3499999999999996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4" customFormat="1">
      <c r="A238" s="14"/>
      <c r="B238" s="261"/>
      <c r="C238" s="262"/>
      <c r="D238" s="251" t="s">
        <v>179</v>
      </c>
      <c r="E238" s="263" t="s">
        <v>1</v>
      </c>
      <c r="F238" s="264" t="s">
        <v>182</v>
      </c>
      <c r="G238" s="262"/>
      <c r="H238" s="265">
        <v>146.34999999999999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179</v>
      </c>
      <c r="AU238" s="271" t="s">
        <v>86</v>
      </c>
      <c r="AV238" s="14" t="s">
        <v>177</v>
      </c>
      <c r="AW238" s="14" t="s">
        <v>32</v>
      </c>
      <c r="AX238" s="14" t="s">
        <v>84</v>
      </c>
      <c r="AY238" s="271" t="s">
        <v>169</v>
      </c>
    </row>
    <row r="239" s="12" customFormat="1" ht="22.8" customHeight="1">
      <c r="A239" s="12"/>
      <c r="B239" s="219"/>
      <c r="C239" s="220"/>
      <c r="D239" s="221" t="s">
        <v>75</v>
      </c>
      <c r="E239" s="233" t="s">
        <v>783</v>
      </c>
      <c r="F239" s="233" t="s">
        <v>784</v>
      </c>
      <c r="G239" s="220"/>
      <c r="H239" s="220"/>
      <c r="I239" s="223"/>
      <c r="J239" s="234">
        <f>BK239</f>
        <v>0</v>
      </c>
      <c r="K239" s="220"/>
      <c r="L239" s="225"/>
      <c r="M239" s="226"/>
      <c r="N239" s="227"/>
      <c r="O239" s="227"/>
      <c r="P239" s="228">
        <f>SUM(P240:P243)</f>
        <v>0</v>
      </c>
      <c r="Q239" s="227"/>
      <c r="R239" s="228">
        <f>SUM(R240:R243)</f>
        <v>0</v>
      </c>
      <c r="S239" s="227"/>
      <c r="T239" s="229">
        <f>SUM(T240:T243)</f>
        <v>1.7632039999999998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0" t="s">
        <v>86</v>
      </c>
      <c r="AT239" s="231" t="s">
        <v>75</v>
      </c>
      <c r="AU239" s="231" t="s">
        <v>84</v>
      </c>
      <c r="AY239" s="230" t="s">
        <v>169</v>
      </c>
      <c r="BK239" s="232">
        <f>SUM(BK240:BK243)</f>
        <v>0</v>
      </c>
    </row>
    <row r="240" s="2" customFormat="1" ht="21.75" customHeight="1">
      <c r="A240" s="39"/>
      <c r="B240" s="40"/>
      <c r="C240" s="235" t="s">
        <v>347</v>
      </c>
      <c r="D240" s="235" t="s">
        <v>173</v>
      </c>
      <c r="E240" s="236" t="s">
        <v>786</v>
      </c>
      <c r="F240" s="237" t="s">
        <v>787</v>
      </c>
      <c r="G240" s="238" t="s">
        <v>176</v>
      </c>
      <c r="H240" s="239">
        <v>21.199999999999999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</v>
      </c>
      <c r="R240" s="245">
        <f>Q240*H240</f>
        <v>0</v>
      </c>
      <c r="S240" s="245">
        <v>0.083169999999999994</v>
      </c>
      <c r="T240" s="246">
        <f>S240*H240</f>
        <v>1.7632039999999998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286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286</v>
      </c>
      <c r="BM240" s="247" t="s">
        <v>934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935</v>
      </c>
      <c r="G241" s="250"/>
      <c r="H241" s="254">
        <v>13.4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936</v>
      </c>
      <c r="G242" s="250"/>
      <c r="H242" s="254">
        <v>7.7999999999999998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4" customFormat="1">
      <c r="A243" s="14"/>
      <c r="B243" s="261"/>
      <c r="C243" s="262"/>
      <c r="D243" s="251" t="s">
        <v>179</v>
      </c>
      <c r="E243" s="263" t="s">
        <v>1</v>
      </c>
      <c r="F243" s="264" t="s">
        <v>182</v>
      </c>
      <c r="G243" s="262"/>
      <c r="H243" s="265">
        <v>21.199999999999999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179</v>
      </c>
      <c r="AU243" s="271" t="s">
        <v>86</v>
      </c>
      <c r="AV243" s="14" t="s">
        <v>177</v>
      </c>
      <c r="AW243" s="14" t="s">
        <v>32</v>
      </c>
      <c r="AX243" s="14" t="s">
        <v>84</v>
      </c>
      <c r="AY243" s="271" t="s">
        <v>169</v>
      </c>
    </row>
    <row r="244" s="12" customFormat="1" ht="22.8" customHeight="1">
      <c r="A244" s="12"/>
      <c r="B244" s="219"/>
      <c r="C244" s="220"/>
      <c r="D244" s="221" t="s">
        <v>75</v>
      </c>
      <c r="E244" s="233" t="s">
        <v>792</v>
      </c>
      <c r="F244" s="233" t="s">
        <v>793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SUM(P245:P246)</f>
        <v>0</v>
      </c>
      <c r="Q244" s="227"/>
      <c r="R244" s="228">
        <f>SUM(R245:R246)</f>
        <v>0</v>
      </c>
      <c r="S244" s="227"/>
      <c r="T244" s="229">
        <f>SUM(T245:T246)</f>
        <v>1.2617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0" t="s">
        <v>86</v>
      </c>
      <c r="AT244" s="231" t="s">
        <v>75</v>
      </c>
      <c r="AU244" s="231" t="s">
        <v>84</v>
      </c>
      <c r="AY244" s="230" t="s">
        <v>169</v>
      </c>
      <c r="BK244" s="232">
        <f>SUM(BK245:BK246)</f>
        <v>0</v>
      </c>
    </row>
    <row r="245" s="2" customFormat="1" ht="21.75" customHeight="1">
      <c r="A245" s="39"/>
      <c r="B245" s="40"/>
      <c r="C245" s="235" t="s">
        <v>329</v>
      </c>
      <c r="D245" s="235" t="s">
        <v>173</v>
      </c>
      <c r="E245" s="236" t="s">
        <v>806</v>
      </c>
      <c r="F245" s="237" t="s">
        <v>807</v>
      </c>
      <c r="G245" s="238" t="s">
        <v>176</v>
      </c>
      <c r="H245" s="239">
        <v>6.8200000000000003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0.185</v>
      </c>
      <c r="T245" s="246">
        <f>S245*H245</f>
        <v>1.2617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286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286</v>
      </c>
      <c r="BM245" s="247" t="s">
        <v>937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938</v>
      </c>
      <c r="G246" s="250"/>
      <c r="H246" s="254">
        <v>6.8200000000000003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84</v>
      </c>
      <c r="AY246" s="260" t="s">
        <v>169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813</v>
      </c>
      <c r="F247" s="233" t="s">
        <v>814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SUM(P248:P260)</f>
        <v>0</v>
      </c>
      <c r="Q247" s="227"/>
      <c r="R247" s="228">
        <f>SUM(R248:R260)</f>
        <v>0</v>
      </c>
      <c r="S247" s="227"/>
      <c r="T247" s="229">
        <f>SUM(T248:T260)</f>
        <v>0.73058999999999996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86</v>
      </c>
      <c r="AT247" s="231" t="s">
        <v>75</v>
      </c>
      <c r="AU247" s="231" t="s">
        <v>84</v>
      </c>
      <c r="AY247" s="230" t="s">
        <v>169</v>
      </c>
      <c r="BK247" s="232">
        <f>SUM(BK248:BK260)</f>
        <v>0</v>
      </c>
    </row>
    <row r="248" s="2" customFormat="1" ht="21.75" customHeight="1">
      <c r="A248" s="39"/>
      <c r="B248" s="40"/>
      <c r="C248" s="235" t="s">
        <v>172</v>
      </c>
      <c r="D248" s="235" t="s">
        <v>173</v>
      </c>
      <c r="E248" s="236" t="s">
        <v>816</v>
      </c>
      <c r="F248" s="237" t="s">
        <v>817</v>
      </c>
      <c r="G248" s="238" t="s">
        <v>176</v>
      </c>
      <c r="H248" s="239">
        <v>232.44999999999999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0.0025000000000000001</v>
      </c>
      <c r="T248" s="246">
        <f>S248*H248</f>
        <v>0.581125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286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286</v>
      </c>
      <c r="BM248" s="247" t="s">
        <v>939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940</v>
      </c>
      <c r="G249" s="250"/>
      <c r="H249" s="254">
        <v>5.7000000000000002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941</v>
      </c>
      <c r="G250" s="250"/>
      <c r="H250" s="254">
        <v>19.899999999999999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942</v>
      </c>
      <c r="G251" s="250"/>
      <c r="H251" s="254">
        <v>61.299999999999997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943</v>
      </c>
      <c r="G252" s="250"/>
      <c r="H252" s="254">
        <v>41.700000000000003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944</v>
      </c>
      <c r="G253" s="250"/>
      <c r="H253" s="254">
        <v>43.399999999999999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945</v>
      </c>
      <c r="G254" s="250"/>
      <c r="H254" s="254">
        <v>60.450000000000003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4" customFormat="1">
      <c r="A255" s="14"/>
      <c r="B255" s="261"/>
      <c r="C255" s="262"/>
      <c r="D255" s="251" t="s">
        <v>179</v>
      </c>
      <c r="E255" s="263" t="s">
        <v>1</v>
      </c>
      <c r="F255" s="264" t="s">
        <v>182</v>
      </c>
      <c r="G255" s="262"/>
      <c r="H255" s="265">
        <v>232.44999999999999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179</v>
      </c>
      <c r="AU255" s="271" t="s">
        <v>86</v>
      </c>
      <c r="AV255" s="14" t="s">
        <v>177</v>
      </c>
      <c r="AW255" s="14" t="s">
        <v>32</v>
      </c>
      <c r="AX255" s="14" t="s">
        <v>84</v>
      </c>
      <c r="AY255" s="271" t="s">
        <v>169</v>
      </c>
    </row>
    <row r="256" s="2" customFormat="1" ht="21.75" customHeight="1">
      <c r="A256" s="39"/>
      <c r="B256" s="40"/>
      <c r="C256" s="235" t="s">
        <v>7</v>
      </c>
      <c r="D256" s="235" t="s">
        <v>173</v>
      </c>
      <c r="E256" s="236" t="s">
        <v>822</v>
      </c>
      <c r="F256" s="237" t="s">
        <v>823</v>
      </c>
      <c r="G256" s="238" t="s">
        <v>322</v>
      </c>
      <c r="H256" s="239">
        <v>42.549999999999997</v>
      </c>
      <c r="I256" s="240"/>
      <c r="J256" s="241">
        <f>ROUND(I256*H256,2)</f>
        <v>0</v>
      </c>
      <c r="K256" s="242"/>
      <c r="L256" s="45"/>
      <c r="M256" s="243" t="s">
        <v>1</v>
      </c>
      <c r="N256" s="244" t="s">
        <v>41</v>
      </c>
      <c r="O256" s="92"/>
      <c r="P256" s="245">
        <f>O256*H256</f>
        <v>0</v>
      </c>
      <c r="Q256" s="245">
        <v>0</v>
      </c>
      <c r="R256" s="245">
        <f>Q256*H256</f>
        <v>0</v>
      </c>
      <c r="S256" s="245">
        <v>0.0023</v>
      </c>
      <c r="T256" s="246">
        <f>S256*H256</f>
        <v>0.097864999999999994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7" t="s">
        <v>286</v>
      </c>
      <c r="AT256" s="247" t="s">
        <v>173</v>
      </c>
      <c r="AU256" s="247" t="s">
        <v>86</v>
      </c>
      <c r="AY256" s="18" t="s">
        <v>169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8" t="s">
        <v>84</v>
      </c>
      <c r="BK256" s="248">
        <f>ROUND(I256*H256,2)</f>
        <v>0</v>
      </c>
      <c r="BL256" s="18" t="s">
        <v>286</v>
      </c>
      <c r="BM256" s="247" t="s">
        <v>946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947</v>
      </c>
      <c r="G257" s="250"/>
      <c r="H257" s="254">
        <v>26.449999999999999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948</v>
      </c>
      <c r="G258" s="250"/>
      <c r="H258" s="254">
        <v>16.100000000000001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4" customFormat="1">
      <c r="A259" s="14"/>
      <c r="B259" s="261"/>
      <c r="C259" s="262"/>
      <c r="D259" s="251" t="s">
        <v>179</v>
      </c>
      <c r="E259" s="263" t="s">
        <v>1</v>
      </c>
      <c r="F259" s="264" t="s">
        <v>182</v>
      </c>
      <c r="G259" s="262"/>
      <c r="H259" s="265">
        <v>42.549999999999997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179</v>
      </c>
      <c r="AU259" s="271" t="s">
        <v>86</v>
      </c>
      <c r="AV259" s="14" t="s">
        <v>177</v>
      </c>
      <c r="AW259" s="14" t="s">
        <v>32</v>
      </c>
      <c r="AX259" s="14" t="s">
        <v>84</v>
      </c>
      <c r="AY259" s="271" t="s">
        <v>169</v>
      </c>
    </row>
    <row r="260" s="2" customFormat="1" ht="21.75" customHeight="1">
      <c r="A260" s="39"/>
      <c r="B260" s="40"/>
      <c r="C260" s="235" t="s">
        <v>725</v>
      </c>
      <c r="D260" s="235" t="s">
        <v>173</v>
      </c>
      <c r="E260" s="236" t="s">
        <v>949</v>
      </c>
      <c r="F260" s="237" t="s">
        <v>950</v>
      </c>
      <c r="G260" s="238" t="s">
        <v>322</v>
      </c>
      <c r="H260" s="239">
        <v>172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0.00029999999999999997</v>
      </c>
      <c r="T260" s="246">
        <f>S260*H260</f>
        <v>0.051599999999999993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286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286</v>
      </c>
      <c r="BM260" s="247" t="s">
        <v>951</v>
      </c>
    </row>
    <row r="261" s="12" customFormat="1" ht="22.8" customHeight="1">
      <c r="A261" s="12"/>
      <c r="B261" s="219"/>
      <c r="C261" s="220"/>
      <c r="D261" s="221" t="s">
        <v>75</v>
      </c>
      <c r="E261" s="233" t="s">
        <v>368</v>
      </c>
      <c r="F261" s="233" t="s">
        <v>369</v>
      </c>
      <c r="G261" s="220"/>
      <c r="H261" s="220"/>
      <c r="I261" s="223"/>
      <c r="J261" s="234">
        <f>BK261</f>
        <v>0</v>
      </c>
      <c r="K261" s="220"/>
      <c r="L261" s="225"/>
      <c r="M261" s="226"/>
      <c r="N261" s="227"/>
      <c r="O261" s="227"/>
      <c r="P261" s="228">
        <f>SUM(P262:P265)</f>
        <v>0</v>
      </c>
      <c r="Q261" s="227"/>
      <c r="R261" s="228">
        <f>SUM(R262:R265)</f>
        <v>0</v>
      </c>
      <c r="S261" s="227"/>
      <c r="T261" s="229">
        <f>SUM(T262:T265)</f>
        <v>1.7375800000000001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0" t="s">
        <v>86</v>
      </c>
      <c r="AT261" s="231" t="s">
        <v>75</v>
      </c>
      <c r="AU261" s="231" t="s">
        <v>84</v>
      </c>
      <c r="AY261" s="230" t="s">
        <v>169</v>
      </c>
      <c r="BK261" s="232">
        <f>SUM(BK262:BK265)</f>
        <v>0</v>
      </c>
    </row>
    <row r="262" s="2" customFormat="1" ht="21.75" customHeight="1">
      <c r="A262" s="39"/>
      <c r="B262" s="40"/>
      <c r="C262" s="235" t="s">
        <v>785</v>
      </c>
      <c r="D262" s="235" t="s">
        <v>173</v>
      </c>
      <c r="E262" s="236" t="s">
        <v>952</v>
      </c>
      <c r="F262" s="237" t="s">
        <v>953</v>
      </c>
      <c r="G262" s="238" t="s">
        <v>176</v>
      </c>
      <c r="H262" s="239">
        <v>21.32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0</v>
      </c>
      <c r="R262" s="245">
        <f>Q262*H262</f>
        <v>0</v>
      </c>
      <c r="S262" s="245">
        <v>0.081500000000000003</v>
      </c>
      <c r="T262" s="246">
        <f>S262*H262</f>
        <v>1.7375800000000001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286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286</v>
      </c>
      <c r="BM262" s="247" t="s">
        <v>954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886</v>
      </c>
      <c r="G263" s="250"/>
      <c r="H263" s="254">
        <v>8.0600000000000005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887</v>
      </c>
      <c r="G264" s="250"/>
      <c r="H264" s="254">
        <v>13.26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4" customFormat="1">
      <c r="A265" s="14"/>
      <c r="B265" s="261"/>
      <c r="C265" s="262"/>
      <c r="D265" s="251" t="s">
        <v>179</v>
      </c>
      <c r="E265" s="263" t="s">
        <v>1</v>
      </c>
      <c r="F265" s="264" t="s">
        <v>182</v>
      </c>
      <c r="G265" s="262"/>
      <c r="H265" s="265">
        <v>21.32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179</v>
      </c>
      <c r="AU265" s="271" t="s">
        <v>86</v>
      </c>
      <c r="AV265" s="14" t="s">
        <v>177</v>
      </c>
      <c r="AW265" s="14" t="s">
        <v>32</v>
      </c>
      <c r="AX265" s="14" t="s">
        <v>84</v>
      </c>
      <c r="AY265" s="271" t="s">
        <v>169</v>
      </c>
    </row>
    <row r="266" s="12" customFormat="1" ht="22.8" customHeight="1">
      <c r="A266" s="12"/>
      <c r="B266" s="219"/>
      <c r="C266" s="220"/>
      <c r="D266" s="221" t="s">
        <v>75</v>
      </c>
      <c r="E266" s="233" t="s">
        <v>955</v>
      </c>
      <c r="F266" s="233" t="s">
        <v>956</v>
      </c>
      <c r="G266" s="220"/>
      <c r="H266" s="220"/>
      <c r="I266" s="223"/>
      <c r="J266" s="234">
        <f>BK266</f>
        <v>0</v>
      </c>
      <c r="K266" s="220"/>
      <c r="L266" s="225"/>
      <c r="M266" s="226"/>
      <c r="N266" s="227"/>
      <c r="O266" s="227"/>
      <c r="P266" s="228">
        <f>SUM(P267:P268)</f>
        <v>0</v>
      </c>
      <c r="Q266" s="227"/>
      <c r="R266" s="228">
        <f>SUM(R267:R268)</f>
        <v>0</v>
      </c>
      <c r="S266" s="227"/>
      <c r="T266" s="229">
        <f>SUM(T267:T268)</f>
        <v>0.88375000000000004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0" t="s">
        <v>86</v>
      </c>
      <c r="AT266" s="231" t="s">
        <v>75</v>
      </c>
      <c r="AU266" s="231" t="s">
        <v>84</v>
      </c>
      <c r="AY266" s="230" t="s">
        <v>169</v>
      </c>
      <c r="BK266" s="232">
        <f>SUM(BK267:BK268)</f>
        <v>0</v>
      </c>
    </row>
    <row r="267" s="2" customFormat="1" ht="21.75" customHeight="1">
      <c r="A267" s="39"/>
      <c r="B267" s="40"/>
      <c r="C267" s="235" t="s">
        <v>685</v>
      </c>
      <c r="D267" s="235" t="s">
        <v>173</v>
      </c>
      <c r="E267" s="236" t="s">
        <v>957</v>
      </c>
      <c r="F267" s="237" t="s">
        <v>958</v>
      </c>
      <c r="G267" s="238" t="s">
        <v>176</v>
      </c>
      <c r="H267" s="239">
        <v>8.75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0.10100000000000001</v>
      </c>
      <c r="T267" s="246">
        <f>S267*H267</f>
        <v>0.88375000000000004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286</v>
      </c>
      <c r="AT267" s="247" t="s">
        <v>173</v>
      </c>
      <c r="AU267" s="247" t="s">
        <v>86</v>
      </c>
      <c r="AY267" s="18" t="s">
        <v>169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286</v>
      </c>
      <c r="BM267" s="247" t="s">
        <v>959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960</v>
      </c>
      <c r="G268" s="250"/>
      <c r="H268" s="254">
        <v>8.75</v>
      </c>
      <c r="I268" s="255"/>
      <c r="J268" s="250"/>
      <c r="K268" s="250"/>
      <c r="L268" s="256"/>
      <c r="M268" s="301"/>
      <c r="N268" s="302"/>
      <c r="O268" s="302"/>
      <c r="P268" s="302"/>
      <c r="Q268" s="302"/>
      <c r="R268" s="302"/>
      <c r="S268" s="302"/>
      <c r="T268" s="3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84</v>
      </c>
      <c r="AY268" s="260" t="s">
        <v>169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w4enzCqxvEDWV7EWrbXnff+9sSexorTDcNTQHUaeBjKVjXJwMDeG7UavcreoxuS4KtchxnveXYl1u6RWSgfvaA==" hashValue="xIxpOf1GkENC4vAar580g0RcmvfguVKX+9JjoZlAEBzcO/V4b443EpdrHdP6CDIDkEQ07R5915vFxRvpHG4HtA==" algorithmName="SHA-512" password="CC35"/>
  <autoFilter ref="C137:K268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ROUND((SUM(BE109:BE116) + SUM(BE136:BE209)),  2)</f>
        <v>0</v>
      </c>
      <c r="G35" s="39"/>
      <c r="H35" s="39"/>
      <c r="I35" s="158">
        <v>0.20999999999999999</v>
      </c>
      <c r="J35" s="157">
        <f>ROUND(((SUM(BE109:BE116) + SUM(BE136:BE209))*I35),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ROUND((SUM(BF109:BF116) + SUM(BF136:BF209)),  2)</f>
        <v>0</v>
      </c>
      <c r="G36" s="39"/>
      <c r="H36" s="39"/>
      <c r="I36" s="158">
        <v>0.14999999999999999</v>
      </c>
      <c r="J36" s="157">
        <f>ROUND(((SUM(BF109:BF116) + SUM(BF136:BF209))*I36),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ROUND((SUM(BG109:BG116) + SUM(BG136:BG209)),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ROUND((SUM(BH109:BH116) + SUM(BH136:BH209)),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ROUND((SUM(BI109:BI116) + SUM(BI136:BI209)),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643-03 - bourací práce 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J137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J165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J180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962</v>
      </c>
      <c r="E101" s="191"/>
      <c r="F101" s="191"/>
      <c r="G101" s="191"/>
      <c r="H101" s="191"/>
      <c r="I101" s="191"/>
      <c r="J101" s="192">
        <f>J181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141</v>
      </c>
      <c r="E102" s="191"/>
      <c r="F102" s="191"/>
      <c r="G102" s="191"/>
      <c r="H102" s="191"/>
      <c r="I102" s="191"/>
      <c r="J102" s="192">
        <f>J184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963</v>
      </c>
      <c r="E103" s="191"/>
      <c r="F103" s="191"/>
      <c r="G103" s="191"/>
      <c r="H103" s="191"/>
      <c r="I103" s="191"/>
      <c r="J103" s="192">
        <f>J195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143</v>
      </c>
      <c r="E104" s="191"/>
      <c r="F104" s="191"/>
      <c r="G104" s="191"/>
      <c r="H104" s="191"/>
      <c r="I104" s="191"/>
      <c r="J104" s="192">
        <f>J198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465</v>
      </c>
      <c r="E105" s="191"/>
      <c r="F105" s="191"/>
      <c r="G105" s="191"/>
      <c r="H105" s="191"/>
      <c r="I105" s="191"/>
      <c r="J105" s="192">
        <f>J204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J207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181" t="s">
        <v>145</v>
      </c>
      <c r="D109" s="41"/>
      <c r="E109" s="41"/>
      <c r="F109" s="41"/>
      <c r="G109" s="41"/>
      <c r="H109" s="41"/>
      <c r="I109" s="41"/>
      <c r="J109" s="194">
        <f>ROUND(J110 + J111 + J112 + J113 + J114 + J115,2)</f>
        <v>0</v>
      </c>
      <c r="K109" s="41"/>
      <c r="L109" s="64"/>
      <c r="N109" s="195" t="s">
        <v>40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18" customHeight="1">
      <c r="A110" s="39"/>
      <c r="B110" s="40"/>
      <c r="C110" s="41"/>
      <c r="D110" s="196" t="s">
        <v>146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147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148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149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150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7" t="s">
        <v>151</v>
      </c>
      <c r="E115" s="41"/>
      <c r="F115" s="41"/>
      <c r="G115" s="41"/>
      <c r="H115" s="41"/>
      <c r="I115" s="41"/>
      <c r="J115" s="198">
        <f>ROUND(J30*T115,2)</f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152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29.28" customHeight="1">
      <c r="A117" s="39"/>
      <c r="B117" s="40"/>
      <c r="C117" s="205" t="s">
        <v>153</v>
      </c>
      <c r="D117" s="179"/>
      <c r="E117" s="179"/>
      <c r="F117" s="179"/>
      <c r="G117" s="179"/>
      <c r="H117" s="179"/>
      <c r="I117" s="179"/>
      <c r="J117" s="206">
        <f>ROUND(J96+J109,2)</f>
        <v>0</v>
      </c>
      <c r="K117" s="179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/>
    <row r="120" hidden="1"/>
    <row r="121" hidden="1"/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7" t="str">
        <f>E7</f>
        <v>Rekonstrukce kina Vesmír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127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643-03 - bourací práce 3.np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 xml:space="preserve"> </v>
      </c>
      <c r="G130" s="41"/>
      <c r="H130" s="41"/>
      <c r="I130" s="33" t="s">
        <v>22</v>
      </c>
      <c r="J130" s="80" t="str">
        <f>IF(J12="","",J12)</f>
        <v>23. 7. 2020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E15</f>
        <v>Město Trutnov</v>
      </c>
      <c r="G132" s="41"/>
      <c r="H132" s="41"/>
      <c r="I132" s="33" t="s">
        <v>30</v>
      </c>
      <c r="J132" s="37" t="str">
        <f>E21</f>
        <v>ROSA ARCHITEKT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Martina Škopová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7"/>
      <c r="B135" s="208"/>
      <c r="C135" s="209" t="s">
        <v>155</v>
      </c>
      <c r="D135" s="210" t="s">
        <v>61</v>
      </c>
      <c r="E135" s="210" t="s">
        <v>57</v>
      </c>
      <c r="F135" s="210" t="s">
        <v>58</v>
      </c>
      <c r="G135" s="210" t="s">
        <v>156</v>
      </c>
      <c r="H135" s="210" t="s">
        <v>157</v>
      </c>
      <c r="I135" s="210" t="s">
        <v>158</v>
      </c>
      <c r="J135" s="211" t="s">
        <v>133</v>
      </c>
      <c r="K135" s="212" t="s">
        <v>159</v>
      </c>
      <c r="L135" s="213"/>
      <c r="M135" s="101" t="s">
        <v>1</v>
      </c>
      <c r="N135" s="102" t="s">
        <v>40</v>
      </c>
      <c r="O135" s="102" t="s">
        <v>160</v>
      </c>
      <c r="P135" s="102" t="s">
        <v>161</v>
      </c>
      <c r="Q135" s="102" t="s">
        <v>162</v>
      </c>
      <c r="R135" s="102" t="s">
        <v>163</v>
      </c>
      <c r="S135" s="102" t="s">
        <v>164</v>
      </c>
      <c r="T135" s="103" t="s">
        <v>165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</row>
    <row r="136" s="2" customFormat="1" ht="22.8" customHeight="1">
      <c r="A136" s="39"/>
      <c r="B136" s="40"/>
      <c r="C136" s="108" t="s">
        <v>166</v>
      </c>
      <c r="D136" s="41"/>
      <c r="E136" s="41"/>
      <c r="F136" s="41"/>
      <c r="G136" s="41"/>
      <c r="H136" s="41"/>
      <c r="I136" s="41"/>
      <c r="J136" s="214">
        <f>BK136</f>
        <v>0</v>
      </c>
      <c r="K136" s="41"/>
      <c r="L136" s="45"/>
      <c r="M136" s="104"/>
      <c r="N136" s="215"/>
      <c r="O136" s="105"/>
      <c r="P136" s="216">
        <f>P137+P180</f>
        <v>0</v>
      </c>
      <c r="Q136" s="105"/>
      <c r="R136" s="216">
        <f>R137+R180</f>
        <v>0.020456149999999996</v>
      </c>
      <c r="S136" s="105"/>
      <c r="T136" s="217">
        <f>T137+T180</f>
        <v>103.336753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135</v>
      </c>
      <c r="BK136" s="218">
        <f>BK137+BK180</f>
        <v>0</v>
      </c>
    </row>
    <row r="137" s="12" customFormat="1" ht="25.92" customHeight="1">
      <c r="A137" s="12"/>
      <c r="B137" s="219"/>
      <c r="C137" s="220"/>
      <c r="D137" s="221" t="s">
        <v>75</v>
      </c>
      <c r="E137" s="222" t="s">
        <v>167</v>
      </c>
      <c r="F137" s="222" t="s">
        <v>168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P138+P165</f>
        <v>0</v>
      </c>
      <c r="Q137" s="227"/>
      <c r="R137" s="228">
        <f>R138+R165</f>
        <v>0.020456149999999996</v>
      </c>
      <c r="S137" s="227"/>
      <c r="T137" s="229">
        <f>T138+T165</f>
        <v>95.948684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76</v>
      </c>
      <c r="AY137" s="230" t="s">
        <v>169</v>
      </c>
      <c r="BK137" s="232">
        <f>BK138+BK165</f>
        <v>0</v>
      </c>
    </row>
    <row r="138" s="12" customFormat="1" ht="22.8" customHeight="1">
      <c r="A138" s="12"/>
      <c r="B138" s="219"/>
      <c r="C138" s="220"/>
      <c r="D138" s="221" t="s">
        <v>75</v>
      </c>
      <c r="E138" s="233" t="s">
        <v>170</v>
      </c>
      <c r="F138" s="233" t="s">
        <v>171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SUM(P139:P164)</f>
        <v>0</v>
      </c>
      <c r="Q138" s="227"/>
      <c r="R138" s="228">
        <f>SUM(R139:R164)</f>
        <v>0.020456149999999996</v>
      </c>
      <c r="S138" s="227"/>
      <c r="T138" s="229">
        <f>SUM(T139:T164)</f>
        <v>95.948684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84</v>
      </c>
      <c r="AT138" s="231" t="s">
        <v>75</v>
      </c>
      <c r="AU138" s="231" t="s">
        <v>84</v>
      </c>
      <c r="AY138" s="230" t="s">
        <v>169</v>
      </c>
      <c r="BK138" s="232">
        <f>SUM(BK139:BK164)</f>
        <v>0</v>
      </c>
    </row>
    <row r="139" s="2" customFormat="1" ht="33" customHeight="1">
      <c r="A139" s="39"/>
      <c r="B139" s="40"/>
      <c r="C139" s="235" t="s">
        <v>177</v>
      </c>
      <c r="D139" s="235" t="s">
        <v>173</v>
      </c>
      <c r="E139" s="236" t="s">
        <v>493</v>
      </c>
      <c r="F139" s="237" t="s">
        <v>494</v>
      </c>
      <c r="G139" s="238" t="s">
        <v>176</v>
      </c>
      <c r="H139" s="239">
        <v>157.35499999999999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0.00012999999999999999</v>
      </c>
      <c r="R139" s="245">
        <f>Q139*H139</f>
        <v>0.020456149999999996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177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177</v>
      </c>
      <c r="BM139" s="247" t="s">
        <v>964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965</v>
      </c>
      <c r="G140" s="250"/>
      <c r="H140" s="254">
        <v>157.35499999999999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84</v>
      </c>
      <c r="AY140" s="260" t="s">
        <v>169</v>
      </c>
    </row>
    <row r="141" s="2" customFormat="1" ht="21.75" customHeight="1">
      <c r="A141" s="39"/>
      <c r="B141" s="40"/>
      <c r="C141" s="235" t="s">
        <v>364</v>
      </c>
      <c r="D141" s="235" t="s">
        <v>173</v>
      </c>
      <c r="E141" s="236" t="s">
        <v>512</v>
      </c>
      <c r="F141" s="237" t="s">
        <v>513</v>
      </c>
      <c r="G141" s="238" t="s">
        <v>176</v>
      </c>
      <c r="H141" s="239">
        <v>20.981000000000002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0.13100000000000001</v>
      </c>
      <c r="T141" s="246">
        <f>S141*H141</f>
        <v>2.7485110000000001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966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967</v>
      </c>
      <c r="G142" s="250"/>
      <c r="H142" s="254">
        <v>20.981000000000002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21.75" customHeight="1">
      <c r="A143" s="39"/>
      <c r="B143" s="40"/>
      <c r="C143" s="235" t="s">
        <v>406</v>
      </c>
      <c r="D143" s="235" t="s">
        <v>173</v>
      </c>
      <c r="E143" s="236" t="s">
        <v>518</v>
      </c>
      <c r="F143" s="237" t="s">
        <v>519</v>
      </c>
      <c r="G143" s="238" t="s">
        <v>176</v>
      </c>
      <c r="H143" s="239">
        <v>215.05099999999999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0.26100000000000001</v>
      </c>
      <c r="T143" s="246">
        <f>S143*H143</f>
        <v>56.128310999999997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968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969</v>
      </c>
      <c r="G144" s="250"/>
      <c r="H144" s="254">
        <v>130.386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970</v>
      </c>
      <c r="G145" s="250"/>
      <c r="H145" s="254">
        <v>84.665000000000006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215.05099999999999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289</v>
      </c>
      <c r="D147" s="235" t="s">
        <v>173</v>
      </c>
      <c r="E147" s="236" t="s">
        <v>529</v>
      </c>
      <c r="F147" s="237" t="s">
        <v>530</v>
      </c>
      <c r="G147" s="238" t="s">
        <v>176</v>
      </c>
      <c r="H147" s="239">
        <v>38.201999999999998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0.26100000000000001</v>
      </c>
      <c r="T147" s="246">
        <f>S147*H147</f>
        <v>9.9707220000000003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971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972</v>
      </c>
      <c r="G148" s="250"/>
      <c r="H148" s="254">
        <v>38.201999999999998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84</v>
      </c>
      <c r="AY148" s="260" t="s">
        <v>169</v>
      </c>
    </row>
    <row r="149" s="2" customFormat="1" ht="21.75" customHeight="1">
      <c r="A149" s="39"/>
      <c r="B149" s="40"/>
      <c r="C149" s="235" t="s">
        <v>270</v>
      </c>
      <c r="D149" s="235" t="s">
        <v>173</v>
      </c>
      <c r="E149" s="236" t="s">
        <v>973</v>
      </c>
      <c r="F149" s="237" t="s">
        <v>974</v>
      </c>
      <c r="G149" s="238" t="s">
        <v>199</v>
      </c>
      <c r="H149" s="239">
        <v>5.2800000000000002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1.671</v>
      </c>
      <c r="T149" s="246">
        <f>S149*H149</f>
        <v>8.8228800000000014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975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976</v>
      </c>
      <c r="G150" s="250"/>
      <c r="H150" s="254">
        <v>5.2800000000000002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84</v>
      </c>
      <c r="AY150" s="260" t="s">
        <v>169</v>
      </c>
    </row>
    <row r="151" s="2" customFormat="1" ht="21.75" customHeight="1">
      <c r="A151" s="39"/>
      <c r="B151" s="40"/>
      <c r="C151" s="235" t="s">
        <v>324</v>
      </c>
      <c r="D151" s="235" t="s">
        <v>173</v>
      </c>
      <c r="E151" s="236" t="s">
        <v>977</v>
      </c>
      <c r="F151" s="237" t="s">
        <v>978</v>
      </c>
      <c r="G151" s="238" t="s">
        <v>327</v>
      </c>
      <c r="H151" s="239">
        <v>12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0.048000000000000001</v>
      </c>
      <c r="T151" s="246">
        <f>S151*H151</f>
        <v>0.57600000000000007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286</v>
      </c>
      <c r="AT151" s="247" t="s">
        <v>173</v>
      </c>
      <c r="AU151" s="247" t="s">
        <v>86</v>
      </c>
      <c r="AY151" s="18" t="s">
        <v>169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286</v>
      </c>
      <c r="BM151" s="247" t="s">
        <v>979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980</v>
      </c>
      <c r="G152" s="250"/>
      <c r="H152" s="254">
        <v>12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84</v>
      </c>
      <c r="AY152" s="260" t="s">
        <v>169</v>
      </c>
    </row>
    <row r="153" s="2" customFormat="1" ht="21.75" customHeight="1">
      <c r="A153" s="39"/>
      <c r="B153" s="40"/>
      <c r="C153" s="235" t="s">
        <v>298</v>
      </c>
      <c r="D153" s="235" t="s">
        <v>173</v>
      </c>
      <c r="E153" s="236" t="s">
        <v>981</v>
      </c>
      <c r="F153" s="237" t="s">
        <v>982</v>
      </c>
      <c r="G153" s="238" t="s">
        <v>199</v>
      </c>
      <c r="H153" s="239">
        <v>8.75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1.3999999999999999</v>
      </c>
      <c r="T153" s="246">
        <f>S153*H153</f>
        <v>12.25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983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984</v>
      </c>
      <c r="G154" s="250"/>
      <c r="H154" s="254">
        <v>8.75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84</v>
      </c>
      <c r="AY154" s="260" t="s">
        <v>169</v>
      </c>
    </row>
    <row r="155" s="2" customFormat="1" ht="21.75" customHeight="1">
      <c r="A155" s="39"/>
      <c r="B155" s="40"/>
      <c r="C155" s="235" t="s">
        <v>251</v>
      </c>
      <c r="D155" s="235" t="s">
        <v>173</v>
      </c>
      <c r="E155" s="236" t="s">
        <v>985</v>
      </c>
      <c r="F155" s="237" t="s">
        <v>986</v>
      </c>
      <c r="G155" s="238" t="s">
        <v>176</v>
      </c>
      <c r="H155" s="239">
        <v>11.52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0.037999999999999999</v>
      </c>
      <c r="T155" s="246">
        <f>S155*H155</f>
        <v>0.43775999999999998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987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988</v>
      </c>
      <c r="G156" s="250"/>
      <c r="H156" s="254">
        <v>10.800000000000001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989</v>
      </c>
      <c r="G157" s="250"/>
      <c r="H157" s="254">
        <v>0.71999999999999997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4" customFormat="1">
      <c r="A158" s="14"/>
      <c r="B158" s="261"/>
      <c r="C158" s="262"/>
      <c r="D158" s="251" t="s">
        <v>179</v>
      </c>
      <c r="E158" s="263" t="s">
        <v>1</v>
      </c>
      <c r="F158" s="264" t="s">
        <v>182</v>
      </c>
      <c r="G158" s="262"/>
      <c r="H158" s="265">
        <v>11.52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179</v>
      </c>
      <c r="AU158" s="271" t="s">
        <v>86</v>
      </c>
      <c r="AV158" s="14" t="s">
        <v>177</v>
      </c>
      <c r="AW158" s="14" t="s">
        <v>32</v>
      </c>
      <c r="AX158" s="14" t="s">
        <v>84</v>
      </c>
      <c r="AY158" s="271" t="s">
        <v>169</v>
      </c>
    </row>
    <row r="159" s="2" customFormat="1" ht="21.75" customHeight="1">
      <c r="A159" s="39"/>
      <c r="B159" s="40"/>
      <c r="C159" s="235" t="s">
        <v>329</v>
      </c>
      <c r="D159" s="235" t="s">
        <v>173</v>
      </c>
      <c r="E159" s="236" t="s">
        <v>438</v>
      </c>
      <c r="F159" s="237" t="s">
        <v>439</v>
      </c>
      <c r="G159" s="238" t="s">
        <v>176</v>
      </c>
      <c r="H159" s="239">
        <v>15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0.075999999999999998</v>
      </c>
      <c r="T159" s="246">
        <f>S159*H159</f>
        <v>1.1399999999999999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990</v>
      </c>
    </row>
    <row r="160" s="2" customFormat="1" ht="33" customHeight="1">
      <c r="A160" s="39"/>
      <c r="B160" s="40"/>
      <c r="C160" s="235" t="s">
        <v>342</v>
      </c>
      <c r="D160" s="235" t="s">
        <v>173</v>
      </c>
      <c r="E160" s="236" t="s">
        <v>878</v>
      </c>
      <c r="F160" s="237" t="s">
        <v>879</v>
      </c>
      <c r="G160" s="238" t="s">
        <v>176</v>
      </c>
      <c r="H160" s="239">
        <v>77.489999999999995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0.050000000000000003</v>
      </c>
      <c r="T160" s="246">
        <f>S160*H160</f>
        <v>3.8744999999999998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991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992</v>
      </c>
      <c r="G161" s="250"/>
      <c r="H161" s="254">
        <v>33.25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993</v>
      </c>
      <c r="G162" s="250"/>
      <c r="H162" s="254">
        <v>38.542999999999999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994</v>
      </c>
      <c r="G163" s="250"/>
      <c r="H163" s="254">
        <v>5.6970000000000001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4" customFormat="1">
      <c r="A164" s="14"/>
      <c r="B164" s="261"/>
      <c r="C164" s="262"/>
      <c r="D164" s="251" t="s">
        <v>179</v>
      </c>
      <c r="E164" s="263" t="s">
        <v>1</v>
      </c>
      <c r="F164" s="264" t="s">
        <v>182</v>
      </c>
      <c r="G164" s="262"/>
      <c r="H164" s="265">
        <v>77.490000000000009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179</v>
      </c>
      <c r="AU164" s="271" t="s">
        <v>86</v>
      </c>
      <c r="AV164" s="14" t="s">
        <v>177</v>
      </c>
      <c r="AW164" s="14" t="s">
        <v>32</v>
      </c>
      <c r="AX164" s="14" t="s">
        <v>84</v>
      </c>
      <c r="AY164" s="271" t="s">
        <v>169</v>
      </c>
    </row>
    <row r="165" s="12" customFormat="1" ht="22.8" customHeight="1">
      <c r="A165" s="12"/>
      <c r="B165" s="219"/>
      <c r="C165" s="220"/>
      <c r="D165" s="221" t="s">
        <v>75</v>
      </c>
      <c r="E165" s="233" t="s">
        <v>245</v>
      </c>
      <c r="F165" s="233" t="s">
        <v>246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SUM(P166:P179)</f>
        <v>0</v>
      </c>
      <c r="Q165" s="227"/>
      <c r="R165" s="228">
        <f>SUM(R166:R179)</f>
        <v>0</v>
      </c>
      <c r="S165" s="227"/>
      <c r="T165" s="229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84</v>
      </c>
      <c r="AT165" s="231" t="s">
        <v>75</v>
      </c>
      <c r="AU165" s="231" t="s">
        <v>84</v>
      </c>
      <c r="AY165" s="230" t="s">
        <v>169</v>
      </c>
      <c r="BK165" s="232">
        <f>SUM(BK166:BK179)</f>
        <v>0</v>
      </c>
    </row>
    <row r="166" s="2" customFormat="1" ht="33" customHeight="1">
      <c r="A166" s="39"/>
      <c r="B166" s="40"/>
      <c r="C166" s="235" t="s">
        <v>260</v>
      </c>
      <c r="D166" s="235" t="s">
        <v>173</v>
      </c>
      <c r="E166" s="236" t="s">
        <v>247</v>
      </c>
      <c r="F166" s="237" t="s">
        <v>248</v>
      </c>
      <c r="G166" s="238" t="s">
        <v>249</v>
      </c>
      <c r="H166" s="239">
        <v>103.337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995</v>
      </c>
    </row>
    <row r="167" s="2" customFormat="1" ht="16.5" customHeight="1">
      <c r="A167" s="39"/>
      <c r="B167" s="40"/>
      <c r="C167" s="235" t="s">
        <v>170</v>
      </c>
      <c r="D167" s="235" t="s">
        <v>173</v>
      </c>
      <c r="E167" s="236" t="s">
        <v>890</v>
      </c>
      <c r="F167" s="237" t="s">
        <v>891</v>
      </c>
      <c r="G167" s="238" t="s">
        <v>322</v>
      </c>
      <c r="H167" s="239">
        <v>20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41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177</v>
      </c>
      <c r="AT167" s="247" t="s">
        <v>173</v>
      </c>
      <c r="AU167" s="247" t="s">
        <v>86</v>
      </c>
      <c r="AY167" s="18" t="s">
        <v>169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84</v>
      </c>
      <c r="BK167" s="248">
        <f>ROUND(I167*H167,2)</f>
        <v>0</v>
      </c>
      <c r="BL167" s="18" t="s">
        <v>177</v>
      </c>
      <c r="BM167" s="247" t="s">
        <v>996</v>
      </c>
    </row>
    <row r="168" s="2" customFormat="1" ht="21.75" customHeight="1">
      <c r="A168" s="39"/>
      <c r="B168" s="40"/>
      <c r="C168" s="235" t="s">
        <v>453</v>
      </c>
      <c r="D168" s="235" t="s">
        <v>173</v>
      </c>
      <c r="E168" s="236" t="s">
        <v>893</v>
      </c>
      <c r="F168" s="237" t="s">
        <v>894</v>
      </c>
      <c r="G168" s="238" t="s">
        <v>322</v>
      </c>
      <c r="H168" s="239">
        <v>900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997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998</v>
      </c>
      <c r="G169" s="250"/>
      <c r="H169" s="254">
        <v>600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999</v>
      </c>
      <c r="G170" s="250"/>
      <c r="H170" s="254">
        <v>300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1</v>
      </c>
      <c r="F171" s="264" t="s">
        <v>182</v>
      </c>
      <c r="G171" s="262"/>
      <c r="H171" s="265">
        <v>900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21.75" customHeight="1">
      <c r="A172" s="39"/>
      <c r="B172" s="40"/>
      <c r="C172" s="235" t="s">
        <v>370</v>
      </c>
      <c r="D172" s="235" t="s">
        <v>173</v>
      </c>
      <c r="E172" s="236" t="s">
        <v>252</v>
      </c>
      <c r="F172" s="237" t="s">
        <v>253</v>
      </c>
      <c r="G172" s="238" t="s">
        <v>249</v>
      </c>
      <c r="H172" s="239">
        <v>103.337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1000</v>
      </c>
    </row>
    <row r="173" s="2" customFormat="1" ht="21.75" customHeight="1">
      <c r="A173" s="39"/>
      <c r="B173" s="40"/>
      <c r="C173" s="235" t="s">
        <v>351</v>
      </c>
      <c r="D173" s="235" t="s">
        <v>173</v>
      </c>
      <c r="E173" s="236" t="s">
        <v>256</v>
      </c>
      <c r="F173" s="237" t="s">
        <v>257</v>
      </c>
      <c r="G173" s="238" t="s">
        <v>249</v>
      </c>
      <c r="H173" s="239">
        <v>723.35900000000004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1001</v>
      </c>
    </row>
    <row r="174" s="13" customFormat="1">
      <c r="A174" s="13"/>
      <c r="B174" s="249"/>
      <c r="C174" s="250"/>
      <c r="D174" s="251" t="s">
        <v>179</v>
      </c>
      <c r="E174" s="250"/>
      <c r="F174" s="253" t="s">
        <v>1002</v>
      </c>
      <c r="G174" s="250"/>
      <c r="H174" s="254">
        <v>723.35900000000004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4</v>
      </c>
      <c r="AX174" s="13" t="s">
        <v>84</v>
      </c>
      <c r="AY174" s="260" t="s">
        <v>169</v>
      </c>
    </row>
    <row r="175" s="2" customFormat="1" ht="44.25" customHeight="1">
      <c r="A175" s="39"/>
      <c r="B175" s="40"/>
      <c r="C175" s="235" t="s">
        <v>347</v>
      </c>
      <c r="D175" s="235" t="s">
        <v>173</v>
      </c>
      <c r="E175" s="236" t="s">
        <v>666</v>
      </c>
      <c r="F175" s="237" t="s">
        <v>667</v>
      </c>
      <c r="G175" s="238" t="s">
        <v>249</v>
      </c>
      <c r="H175" s="239">
        <v>79.248000000000005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1003</v>
      </c>
    </row>
    <row r="176" s="2" customFormat="1" ht="44.25" customHeight="1">
      <c r="A176" s="39"/>
      <c r="B176" s="40"/>
      <c r="C176" s="235" t="s">
        <v>196</v>
      </c>
      <c r="D176" s="235" t="s">
        <v>173</v>
      </c>
      <c r="E176" s="236" t="s">
        <v>666</v>
      </c>
      <c r="F176" s="237" t="s">
        <v>667</v>
      </c>
      <c r="G176" s="238" t="s">
        <v>249</v>
      </c>
      <c r="H176" s="239">
        <v>12.5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1004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1005</v>
      </c>
      <c r="G177" s="250"/>
      <c r="H177" s="254">
        <v>12.5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33" customHeight="1">
      <c r="A178" s="39"/>
      <c r="B178" s="40"/>
      <c r="C178" s="235" t="s">
        <v>433</v>
      </c>
      <c r="D178" s="235" t="s">
        <v>173</v>
      </c>
      <c r="E178" s="236" t="s">
        <v>266</v>
      </c>
      <c r="F178" s="237" t="s">
        <v>267</v>
      </c>
      <c r="G178" s="238" t="s">
        <v>249</v>
      </c>
      <c r="H178" s="239">
        <v>5.6280000000000001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1006</v>
      </c>
    </row>
    <row r="179" s="2" customFormat="1" ht="33" customHeight="1">
      <c r="A179" s="39"/>
      <c r="B179" s="40"/>
      <c r="C179" s="235" t="s">
        <v>302</v>
      </c>
      <c r="D179" s="235" t="s">
        <v>173</v>
      </c>
      <c r="E179" s="236" t="s">
        <v>276</v>
      </c>
      <c r="F179" s="237" t="s">
        <v>277</v>
      </c>
      <c r="G179" s="238" t="s">
        <v>249</v>
      </c>
      <c r="H179" s="239">
        <v>2.7040000000000002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41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177</v>
      </c>
      <c r="AT179" s="247" t="s">
        <v>173</v>
      </c>
      <c r="AU179" s="247" t="s">
        <v>86</v>
      </c>
      <c r="AY179" s="18" t="s">
        <v>169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84</v>
      </c>
      <c r="BK179" s="248">
        <f>ROUND(I179*H179,2)</f>
        <v>0</v>
      </c>
      <c r="BL179" s="18" t="s">
        <v>177</v>
      </c>
      <c r="BM179" s="247" t="s">
        <v>1007</v>
      </c>
    </row>
    <row r="180" s="12" customFormat="1" ht="25.92" customHeight="1">
      <c r="A180" s="12"/>
      <c r="B180" s="219"/>
      <c r="C180" s="220"/>
      <c r="D180" s="221" t="s">
        <v>75</v>
      </c>
      <c r="E180" s="222" t="s">
        <v>280</v>
      </c>
      <c r="F180" s="222" t="s">
        <v>281</v>
      </c>
      <c r="G180" s="220"/>
      <c r="H180" s="220"/>
      <c r="I180" s="223"/>
      <c r="J180" s="224">
        <f>BK180</f>
        <v>0</v>
      </c>
      <c r="K180" s="220"/>
      <c r="L180" s="225"/>
      <c r="M180" s="226"/>
      <c r="N180" s="227"/>
      <c r="O180" s="227"/>
      <c r="P180" s="228">
        <f>P181+P184+P195+P198+P204+P207</f>
        <v>0</v>
      </c>
      <c r="Q180" s="227"/>
      <c r="R180" s="228">
        <f>R181+R184+R195+R198+R204+R207</f>
        <v>0</v>
      </c>
      <c r="S180" s="227"/>
      <c r="T180" s="229">
        <f>T181+T184+T195+T198+T204+T207</f>
        <v>7.3880690000000007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0" t="s">
        <v>86</v>
      </c>
      <c r="AT180" s="231" t="s">
        <v>75</v>
      </c>
      <c r="AU180" s="231" t="s">
        <v>76</v>
      </c>
      <c r="AY180" s="230" t="s">
        <v>169</v>
      </c>
      <c r="BK180" s="232">
        <f>BK181+BK184+BK195+BK198+BK204+BK207</f>
        <v>0</v>
      </c>
    </row>
    <row r="181" s="12" customFormat="1" ht="22.8" customHeight="1">
      <c r="A181" s="12"/>
      <c r="B181" s="219"/>
      <c r="C181" s="220"/>
      <c r="D181" s="221" t="s">
        <v>75</v>
      </c>
      <c r="E181" s="233" t="s">
        <v>1008</v>
      </c>
      <c r="F181" s="233" t="s">
        <v>1009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SUM(P182:P183)</f>
        <v>0</v>
      </c>
      <c r="Q181" s="227"/>
      <c r="R181" s="228">
        <f>SUM(R182:R183)</f>
        <v>0</v>
      </c>
      <c r="S181" s="227"/>
      <c r="T181" s="229">
        <f>SUM(T182:T183)</f>
        <v>0.047599999999999996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0" t="s">
        <v>86</v>
      </c>
      <c r="AT181" s="231" t="s">
        <v>75</v>
      </c>
      <c r="AU181" s="231" t="s">
        <v>84</v>
      </c>
      <c r="AY181" s="230" t="s">
        <v>169</v>
      </c>
      <c r="BK181" s="232">
        <f>SUM(BK182:BK183)</f>
        <v>0</v>
      </c>
    </row>
    <row r="182" s="2" customFormat="1" ht="21.75" customHeight="1">
      <c r="A182" s="39"/>
      <c r="B182" s="40"/>
      <c r="C182" s="235" t="s">
        <v>192</v>
      </c>
      <c r="D182" s="235" t="s">
        <v>173</v>
      </c>
      <c r="E182" s="236" t="s">
        <v>1010</v>
      </c>
      <c r="F182" s="237" t="s">
        <v>1011</v>
      </c>
      <c r="G182" s="238" t="s">
        <v>176</v>
      </c>
      <c r="H182" s="239">
        <v>34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0.0014</v>
      </c>
      <c r="T182" s="246">
        <f>S182*H182</f>
        <v>0.047599999999999996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286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286</v>
      </c>
      <c r="BM182" s="247" t="s">
        <v>1012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1013</v>
      </c>
      <c r="G183" s="250"/>
      <c r="H183" s="254">
        <v>34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84</v>
      </c>
      <c r="AY183" s="260" t="s">
        <v>169</v>
      </c>
    </row>
    <row r="184" s="12" customFormat="1" ht="22.8" customHeight="1">
      <c r="A184" s="12"/>
      <c r="B184" s="219"/>
      <c r="C184" s="220"/>
      <c r="D184" s="221" t="s">
        <v>75</v>
      </c>
      <c r="E184" s="233" t="s">
        <v>296</v>
      </c>
      <c r="F184" s="233" t="s">
        <v>297</v>
      </c>
      <c r="G184" s="220"/>
      <c r="H184" s="220"/>
      <c r="I184" s="223"/>
      <c r="J184" s="234">
        <f>BK184</f>
        <v>0</v>
      </c>
      <c r="K184" s="220"/>
      <c r="L184" s="225"/>
      <c r="M184" s="226"/>
      <c r="N184" s="227"/>
      <c r="O184" s="227"/>
      <c r="P184" s="228">
        <f>SUM(P185:P194)</f>
        <v>0</v>
      </c>
      <c r="Q184" s="227"/>
      <c r="R184" s="228">
        <f>SUM(R185:R194)</f>
        <v>0</v>
      </c>
      <c r="S184" s="227"/>
      <c r="T184" s="229">
        <f>SUM(T185:T194)</f>
        <v>4.9638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0" t="s">
        <v>86</v>
      </c>
      <c r="AT184" s="231" t="s">
        <v>75</v>
      </c>
      <c r="AU184" s="231" t="s">
        <v>84</v>
      </c>
      <c r="AY184" s="230" t="s">
        <v>169</v>
      </c>
      <c r="BK184" s="232">
        <f>SUM(BK185:BK194)</f>
        <v>0</v>
      </c>
    </row>
    <row r="185" s="2" customFormat="1" ht="21.75" customHeight="1">
      <c r="A185" s="39"/>
      <c r="B185" s="40"/>
      <c r="C185" s="235" t="s">
        <v>275</v>
      </c>
      <c r="D185" s="235" t="s">
        <v>173</v>
      </c>
      <c r="E185" s="236" t="s">
        <v>1014</v>
      </c>
      <c r="F185" s="237" t="s">
        <v>1015</v>
      </c>
      <c r="G185" s="238" t="s">
        <v>176</v>
      </c>
      <c r="H185" s="239">
        <v>169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0.016</v>
      </c>
      <c r="T185" s="246">
        <f>S185*H185</f>
        <v>2.7040000000000002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286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286</v>
      </c>
      <c r="BM185" s="247" t="s">
        <v>1016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1017</v>
      </c>
      <c r="G186" s="250"/>
      <c r="H186" s="254">
        <v>125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1018</v>
      </c>
      <c r="G187" s="250"/>
      <c r="H187" s="254">
        <v>21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1019</v>
      </c>
      <c r="G188" s="250"/>
      <c r="H188" s="254">
        <v>23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4" customFormat="1">
      <c r="A189" s="14"/>
      <c r="B189" s="261"/>
      <c r="C189" s="262"/>
      <c r="D189" s="251" t="s">
        <v>179</v>
      </c>
      <c r="E189" s="263" t="s">
        <v>1</v>
      </c>
      <c r="F189" s="264" t="s">
        <v>182</v>
      </c>
      <c r="G189" s="262"/>
      <c r="H189" s="265">
        <v>169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179</v>
      </c>
      <c r="AU189" s="271" t="s">
        <v>86</v>
      </c>
      <c r="AV189" s="14" t="s">
        <v>177</v>
      </c>
      <c r="AW189" s="14" t="s">
        <v>32</v>
      </c>
      <c r="AX189" s="14" t="s">
        <v>84</v>
      </c>
      <c r="AY189" s="271" t="s">
        <v>169</v>
      </c>
    </row>
    <row r="190" s="2" customFormat="1" ht="21.75" customHeight="1">
      <c r="A190" s="39"/>
      <c r="B190" s="40"/>
      <c r="C190" s="235" t="s">
        <v>188</v>
      </c>
      <c r="D190" s="235" t="s">
        <v>173</v>
      </c>
      <c r="E190" s="236" t="s">
        <v>1020</v>
      </c>
      <c r="F190" s="237" t="s">
        <v>1021</v>
      </c>
      <c r="G190" s="238" t="s">
        <v>322</v>
      </c>
      <c r="H190" s="239">
        <v>29.399999999999999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41</v>
      </c>
      <c r="O190" s="92"/>
      <c r="P190" s="245">
        <f>O190*H190</f>
        <v>0</v>
      </c>
      <c r="Q190" s="245">
        <v>0</v>
      </c>
      <c r="R190" s="245">
        <f>Q190*H190</f>
        <v>0</v>
      </c>
      <c r="S190" s="245">
        <v>0.017000000000000001</v>
      </c>
      <c r="T190" s="246">
        <f>S190*H190</f>
        <v>0.49980000000000002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286</v>
      </c>
      <c r="AT190" s="247" t="s">
        <v>173</v>
      </c>
      <c r="AU190" s="247" t="s">
        <v>86</v>
      </c>
      <c r="AY190" s="18" t="s">
        <v>169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286</v>
      </c>
      <c r="BM190" s="247" t="s">
        <v>1022</v>
      </c>
    </row>
    <row r="191" s="2" customFormat="1" ht="21.75" customHeight="1">
      <c r="A191" s="39"/>
      <c r="B191" s="40"/>
      <c r="C191" s="235" t="s">
        <v>319</v>
      </c>
      <c r="D191" s="235" t="s">
        <v>173</v>
      </c>
      <c r="E191" s="236" t="s">
        <v>1023</v>
      </c>
      <c r="F191" s="237" t="s">
        <v>1024</v>
      </c>
      <c r="G191" s="238" t="s">
        <v>176</v>
      </c>
      <c r="H191" s="239">
        <v>44</v>
      </c>
      <c r="I191" s="240"/>
      <c r="J191" s="241">
        <f>ROUND(I191*H191,2)</f>
        <v>0</v>
      </c>
      <c r="K191" s="242"/>
      <c r="L191" s="45"/>
      <c r="M191" s="243" t="s">
        <v>1</v>
      </c>
      <c r="N191" s="244" t="s">
        <v>41</v>
      </c>
      <c r="O191" s="92"/>
      <c r="P191" s="245">
        <f>O191*H191</f>
        <v>0</v>
      </c>
      <c r="Q191" s="245">
        <v>0</v>
      </c>
      <c r="R191" s="245">
        <f>Q191*H191</f>
        <v>0</v>
      </c>
      <c r="S191" s="245">
        <v>0.040000000000000001</v>
      </c>
      <c r="T191" s="246">
        <f>S191*H191</f>
        <v>1.76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286</v>
      </c>
      <c r="AT191" s="247" t="s">
        <v>173</v>
      </c>
      <c r="AU191" s="247" t="s">
        <v>86</v>
      </c>
      <c r="AY191" s="18" t="s">
        <v>169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84</v>
      </c>
      <c r="BK191" s="248">
        <f>ROUND(I191*H191,2)</f>
        <v>0</v>
      </c>
      <c r="BL191" s="18" t="s">
        <v>286</v>
      </c>
      <c r="BM191" s="247" t="s">
        <v>1025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1018</v>
      </c>
      <c r="G192" s="250"/>
      <c r="H192" s="254">
        <v>21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1019</v>
      </c>
      <c r="G193" s="250"/>
      <c r="H193" s="254">
        <v>23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4" customFormat="1">
      <c r="A194" s="14"/>
      <c r="B194" s="261"/>
      <c r="C194" s="262"/>
      <c r="D194" s="251" t="s">
        <v>179</v>
      </c>
      <c r="E194" s="263" t="s">
        <v>1</v>
      </c>
      <c r="F194" s="264" t="s">
        <v>182</v>
      </c>
      <c r="G194" s="262"/>
      <c r="H194" s="265">
        <v>44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179</v>
      </c>
      <c r="AU194" s="271" t="s">
        <v>86</v>
      </c>
      <c r="AV194" s="14" t="s">
        <v>177</v>
      </c>
      <c r="AW194" s="14" t="s">
        <v>32</v>
      </c>
      <c r="AX194" s="14" t="s">
        <v>84</v>
      </c>
      <c r="AY194" s="271" t="s">
        <v>169</v>
      </c>
    </row>
    <row r="195" s="12" customFormat="1" ht="22.8" customHeight="1">
      <c r="A195" s="12"/>
      <c r="B195" s="219"/>
      <c r="C195" s="220"/>
      <c r="D195" s="221" t="s">
        <v>75</v>
      </c>
      <c r="E195" s="233" t="s">
        <v>1026</v>
      </c>
      <c r="F195" s="233" t="s">
        <v>1027</v>
      </c>
      <c r="G195" s="220"/>
      <c r="H195" s="220"/>
      <c r="I195" s="223"/>
      <c r="J195" s="234">
        <f>BK195</f>
        <v>0</v>
      </c>
      <c r="K195" s="220"/>
      <c r="L195" s="225"/>
      <c r="M195" s="226"/>
      <c r="N195" s="227"/>
      <c r="O195" s="227"/>
      <c r="P195" s="228">
        <f>SUM(P196:P197)</f>
        <v>0</v>
      </c>
      <c r="Q195" s="227"/>
      <c r="R195" s="228">
        <f>SUM(R196:R197)</f>
        <v>0</v>
      </c>
      <c r="S195" s="227"/>
      <c r="T195" s="229">
        <f>SUM(T196:T197)</f>
        <v>0.88400000000000001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0" t="s">
        <v>86</v>
      </c>
      <c r="AT195" s="231" t="s">
        <v>75</v>
      </c>
      <c r="AU195" s="231" t="s">
        <v>84</v>
      </c>
      <c r="AY195" s="230" t="s">
        <v>169</v>
      </c>
      <c r="BK195" s="232">
        <f>SUM(BK196:BK197)</f>
        <v>0</v>
      </c>
    </row>
    <row r="196" s="2" customFormat="1" ht="33" customHeight="1">
      <c r="A196" s="39"/>
      <c r="B196" s="40"/>
      <c r="C196" s="235" t="s">
        <v>215</v>
      </c>
      <c r="D196" s="235" t="s">
        <v>173</v>
      </c>
      <c r="E196" s="236" t="s">
        <v>1028</v>
      </c>
      <c r="F196" s="237" t="s">
        <v>1029</v>
      </c>
      <c r="G196" s="238" t="s">
        <v>176</v>
      </c>
      <c r="H196" s="239">
        <v>34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0.025999999999999999</v>
      </c>
      <c r="T196" s="246">
        <f>S196*H196</f>
        <v>0.88400000000000001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286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286</v>
      </c>
      <c r="BM196" s="247" t="s">
        <v>1030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1013</v>
      </c>
      <c r="G197" s="250"/>
      <c r="H197" s="254">
        <v>34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12" customFormat="1" ht="22.8" customHeight="1">
      <c r="A198" s="12"/>
      <c r="B198" s="219"/>
      <c r="C198" s="220"/>
      <c r="D198" s="221" t="s">
        <v>75</v>
      </c>
      <c r="E198" s="233" t="s">
        <v>362</v>
      </c>
      <c r="F198" s="233" t="s">
        <v>363</v>
      </c>
      <c r="G198" s="220"/>
      <c r="H198" s="220"/>
      <c r="I198" s="223"/>
      <c r="J198" s="234">
        <f>BK198</f>
        <v>0</v>
      </c>
      <c r="K198" s="220"/>
      <c r="L198" s="225"/>
      <c r="M198" s="226"/>
      <c r="N198" s="227"/>
      <c r="O198" s="227"/>
      <c r="P198" s="228">
        <f>SUM(P199:P203)</f>
        <v>0</v>
      </c>
      <c r="Q198" s="227"/>
      <c r="R198" s="228">
        <f>SUM(R199:R203)</f>
        <v>0</v>
      </c>
      <c r="S198" s="227"/>
      <c r="T198" s="229">
        <f>SUM(T199:T203)</f>
        <v>0.35999999999999999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0" t="s">
        <v>86</v>
      </c>
      <c r="AT198" s="231" t="s">
        <v>75</v>
      </c>
      <c r="AU198" s="231" t="s">
        <v>84</v>
      </c>
      <c r="AY198" s="230" t="s">
        <v>169</v>
      </c>
      <c r="BK198" s="232">
        <f>SUM(BK199:BK203)</f>
        <v>0</v>
      </c>
    </row>
    <row r="199" s="2" customFormat="1" ht="21.75" customHeight="1">
      <c r="A199" s="39"/>
      <c r="B199" s="40"/>
      <c r="C199" s="235" t="s">
        <v>7</v>
      </c>
      <c r="D199" s="235" t="s">
        <v>173</v>
      </c>
      <c r="E199" s="236" t="s">
        <v>778</v>
      </c>
      <c r="F199" s="237" t="s">
        <v>779</v>
      </c>
      <c r="G199" s="238" t="s">
        <v>327</v>
      </c>
      <c r="H199" s="239">
        <v>15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286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286</v>
      </c>
      <c r="BM199" s="247" t="s">
        <v>1031</v>
      </c>
    </row>
    <row r="200" s="2" customFormat="1" ht="21.75" customHeight="1">
      <c r="A200" s="39"/>
      <c r="B200" s="40"/>
      <c r="C200" s="235" t="s">
        <v>172</v>
      </c>
      <c r="D200" s="235" t="s">
        <v>173</v>
      </c>
      <c r="E200" s="236" t="s">
        <v>1032</v>
      </c>
      <c r="F200" s="237" t="s">
        <v>1033</v>
      </c>
      <c r="G200" s="238" t="s">
        <v>1034</v>
      </c>
      <c r="H200" s="239">
        <v>360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0.001</v>
      </c>
      <c r="T200" s="246">
        <f>S200*H200</f>
        <v>0.35999999999999999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286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286</v>
      </c>
      <c r="BM200" s="247" t="s">
        <v>1035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1036</v>
      </c>
      <c r="G201" s="250"/>
      <c r="H201" s="254">
        <v>240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1037</v>
      </c>
      <c r="G202" s="250"/>
      <c r="H202" s="254">
        <v>120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4" customFormat="1">
      <c r="A203" s="14"/>
      <c r="B203" s="261"/>
      <c r="C203" s="262"/>
      <c r="D203" s="251" t="s">
        <v>179</v>
      </c>
      <c r="E203" s="263" t="s">
        <v>1</v>
      </c>
      <c r="F203" s="264" t="s">
        <v>182</v>
      </c>
      <c r="G203" s="262"/>
      <c r="H203" s="265">
        <v>360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179</v>
      </c>
      <c r="AU203" s="271" t="s">
        <v>86</v>
      </c>
      <c r="AV203" s="14" t="s">
        <v>177</v>
      </c>
      <c r="AW203" s="14" t="s">
        <v>32</v>
      </c>
      <c r="AX203" s="14" t="s">
        <v>84</v>
      </c>
      <c r="AY203" s="271" t="s">
        <v>169</v>
      </c>
    </row>
    <row r="204" s="12" customFormat="1" ht="22.8" customHeight="1">
      <c r="A204" s="12"/>
      <c r="B204" s="219"/>
      <c r="C204" s="220"/>
      <c r="D204" s="221" t="s">
        <v>75</v>
      </c>
      <c r="E204" s="233" t="s">
        <v>783</v>
      </c>
      <c r="F204" s="233" t="s">
        <v>784</v>
      </c>
      <c r="G204" s="220"/>
      <c r="H204" s="220"/>
      <c r="I204" s="223"/>
      <c r="J204" s="234">
        <f>BK204</f>
        <v>0</v>
      </c>
      <c r="K204" s="220"/>
      <c r="L204" s="225"/>
      <c r="M204" s="226"/>
      <c r="N204" s="227"/>
      <c r="O204" s="227"/>
      <c r="P204" s="228">
        <f>SUM(P205:P206)</f>
        <v>0</v>
      </c>
      <c r="Q204" s="227"/>
      <c r="R204" s="228">
        <f>SUM(R205:R206)</f>
        <v>0</v>
      </c>
      <c r="S204" s="227"/>
      <c r="T204" s="229">
        <f>SUM(T205:T206)</f>
        <v>0.8899189999999999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0" t="s">
        <v>86</v>
      </c>
      <c r="AT204" s="231" t="s">
        <v>75</v>
      </c>
      <c r="AU204" s="231" t="s">
        <v>84</v>
      </c>
      <c r="AY204" s="230" t="s">
        <v>169</v>
      </c>
      <c r="BK204" s="232">
        <f>SUM(BK205:BK206)</f>
        <v>0</v>
      </c>
    </row>
    <row r="205" s="2" customFormat="1" ht="21.75" customHeight="1">
      <c r="A205" s="39"/>
      <c r="B205" s="40"/>
      <c r="C205" s="235" t="s">
        <v>286</v>
      </c>
      <c r="D205" s="235" t="s">
        <v>173</v>
      </c>
      <c r="E205" s="236" t="s">
        <v>786</v>
      </c>
      <c r="F205" s="237" t="s">
        <v>787</v>
      </c>
      <c r="G205" s="238" t="s">
        <v>176</v>
      </c>
      <c r="H205" s="239">
        <v>10.699999999999999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0.083169999999999994</v>
      </c>
      <c r="T205" s="246">
        <f>S205*H205</f>
        <v>0.8899189999999999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286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286</v>
      </c>
      <c r="BM205" s="247" t="s">
        <v>1038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1039</v>
      </c>
      <c r="G206" s="250"/>
      <c r="H206" s="254">
        <v>10.699999999999999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84</v>
      </c>
      <c r="AY206" s="260" t="s">
        <v>169</v>
      </c>
    </row>
    <row r="207" s="12" customFormat="1" ht="22.8" customHeight="1">
      <c r="A207" s="12"/>
      <c r="B207" s="219"/>
      <c r="C207" s="220"/>
      <c r="D207" s="221" t="s">
        <v>75</v>
      </c>
      <c r="E207" s="233" t="s">
        <v>813</v>
      </c>
      <c r="F207" s="233" t="s">
        <v>814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SUM(P208:P209)</f>
        <v>0</v>
      </c>
      <c r="Q207" s="227"/>
      <c r="R207" s="228">
        <f>SUM(R208:R209)</f>
        <v>0</v>
      </c>
      <c r="S207" s="227"/>
      <c r="T207" s="229">
        <f>SUM(T208:T209)</f>
        <v>0.24274999999999999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0" t="s">
        <v>86</v>
      </c>
      <c r="AT207" s="231" t="s">
        <v>75</v>
      </c>
      <c r="AU207" s="231" t="s">
        <v>84</v>
      </c>
      <c r="AY207" s="230" t="s">
        <v>169</v>
      </c>
      <c r="BK207" s="232">
        <f>SUM(BK208:BK209)</f>
        <v>0</v>
      </c>
    </row>
    <row r="208" s="2" customFormat="1" ht="21.75" customHeight="1">
      <c r="A208" s="39"/>
      <c r="B208" s="40"/>
      <c r="C208" s="235" t="s">
        <v>428</v>
      </c>
      <c r="D208" s="235" t="s">
        <v>173</v>
      </c>
      <c r="E208" s="236" t="s">
        <v>816</v>
      </c>
      <c r="F208" s="237" t="s">
        <v>817</v>
      </c>
      <c r="G208" s="238" t="s">
        <v>176</v>
      </c>
      <c r="H208" s="239">
        <v>97.099999999999994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0.0025000000000000001</v>
      </c>
      <c r="T208" s="246">
        <f>S208*H208</f>
        <v>0.24274999999999999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286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286</v>
      </c>
      <c r="BM208" s="247" t="s">
        <v>1040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1041</v>
      </c>
      <c r="G209" s="250"/>
      <c r="H209" s="254">
        <v>97.099999999999994</v>
      </c>
      <c r="I209" s="255"/>
      <c r="J209" s="250"/>
      <c r="K209" s="250"/>
      <c r="L209" s="256"/>
      <c r="M209" s="301"/>
      <c r="N209" s="302"/>
      <c r="O209" s="302"/>
      <c r="P209" s="302"/>
      <c r="Q209" s="302"/>
      <c r="R209" s="302"/>
      <c r="S209" s="302"/>
      <c r="T209" s="3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84</v>
      </c>
      <c r="AY209" s="260" t="s">
        <v>169</v>
      </c>
    </row>
    <row r="210" s="2" customFormat="1" ht="6.96" customHeight="1">
      <c r="A210" s="39"/>
      <c r="B210" s="67"/>
      <c r="C210" s="68"/>
      <c r="D210" s="68"/>
      <c r="E210" s="68"/>
      <c r="F210" s="68"/>
      <c r="G210" s="68"/>
      <c r="H210" s="68"/>
      <c r="I210" s="68"/>
      <c r="J210" s="68"/>
      <c r="K210" s="68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0FhAT0Mj5qupEU2a6MRrjxXQfqBE2HXD+PsYbtxVcioFhmRpG6C86IqsfBFiwP4DzGVm1KmYPkKLhRHE0ZPpnA==" hashValue="k5PD3IZA/sAtM6zA5Rhub6h0E7L5R2Rc5N4Ip4mLhE6UHs8DjrT121eJtE/qoPj1LwKj69BDoYrdbTYFHspc/Q==" algorithmName="SHA-512" password="CC35"/>
  <autoFilter ref="C135:K209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J113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ROUND((SUM(BE113:BE120) + SUM(BE140:BE337)),  2)</f>
        <v>0</v>
      </c>
      <c r="G35" s="39"/>
      <c r="H35" s="39"/>
      <c r="I35" s="158">
        <v>0.20999999999999999</v>
      </c>
      <c r="J35" s="157">
        <f>ROUND(((SUM(BE113:BE120) + SUM(BE140:BE337))*I35),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ROUND((SUM(BF113:BF120) + SUM(BF140:BF337)),  2)</f>
        <v>0</v>
      </c>
      <c r="G36" s="39"/>
      <c r="H36" s="39"/>
      <c r="I36" s="158">
        <v>0.14999999999999999</v>
      </c>
      <c r="J36" s="157">
        <f>ROUND(((SUM(BF113:BF120) + SUM(BF140:BF337))*I36),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ROUND((SUM(BG113:BG120) + SUM(BG140:BG337)),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ROUND((SUM(BH113:BH120) + SUM(BH140:BH337)),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ROUND((SUM(BI113:BI120) + SUM(BI140:BI337)),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643-04 - stavební práce 1.pp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J141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376</v>
      </c>
      <c r="E98" s="191"/>
      <c r="F98" s="191"/>
      <c r="G98" s="191"/>
      <c r="H98" s="191"/>
      <c r="I98" s="191"/>
      <c r="J98" s="192">
        <f>J142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1043</v>
      </c>
      <c r="E99" s="191"/>
      <c r="F99" s="191"/>
      <c r="G99" s="191"/>
      <c r="H99" s="191"/>
      <c r="I99" s="191"/>
      <c r="J99" s="192">
        <f>J152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1044</v>
      </c>
      <c r="E100" s="191"/>
      <c r="F100" s="191"/>
      <c r="G100" s="191"/>
      <c r="H100" s="191"/>
      <c r="I100" s="191"/>
      <c r="J100" s="192">
        <f>J191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1045</v>
      </c>
      <c r="E101" s="191"/>
      <c r="F101" s="191"/>
      <c r="G101" s="191"/>
      <c r="H101" s="191"/>
      <c r="I101" s="191"/>
      <c r="J101" s="192">
        <f>J223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1046</v>
      </c>
      <c r="E102" s="191"/>
      <c r="F102" s="191"/>
      <c r="G102" s="191"/>
      <c r="H102" s="191"/>
      <c r="I102" s="191"/>
      <c r="J102" s="192">
        <f>J248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1047</v>
      </c>
      <c r="E103" s="191"/>
      <c r="F103" s="191"/>
      <c r="G103" s="191"/>
      <c r="H103" s="191"/>
      <c r="I103" s="191"/>
      <c r="J103" s="192">
        <f>J263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1048</v>
      </c>
      <c r="E104" s="191"/>
      <c r="F104" s="191"/>
      <c r="G104" s="191"/>
      <c r="H104" s="191"/>
      <c r="I104" s="191"/>
      <c r="J104" s="192">
        <f>J277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2"/>
      <c r="C105" s="183"/>
      <c r="D105" s="184" t="s">
        <v>139</v>
      </c>
      <c r="E105" s="185"/>
      <c r="F105" s="185"/>
      <c r="G105" s="185"/>
      <c r="H105" s="185"/>
      <c r="I105" s="185"/>
      <c r="J105" s="186">
        <f>J279</f>
        <v>0</v>
      </c>
      <c r="K105" s="183"/>
      <c r="L105" s="18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8"/>
      <c r="C106" s="189"/>
      <c r="D106" s="190" t="s">
        <v>1049</v>
      </c>
      <c r="E106" s="191"/>
      <c r="F106" s="191"/>
      <c r="G106" s="191"/>
      <c r="H106" s="191"/>
      <c r="I106" s="191"/>
      <c r="J106" s="192">
        <f>J280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962</v>
      </c>
      <c r="E107" s="191"/>
      <c r="F107" s="191"/>
      <c r="G107" s="191"/>
      <c r="H107" s="191"/>
      <c r="I107" s="191"/>
      <c r="J107" s="192">
        <f>J307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J313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1050</v>
      </c>
      <c r="E109" s="191"/>
      <c r="F109" s="191"/>
      <c r="G109" s="191"/>
      <c r="H109" s="191"/>
      <c r="I109" s="191"/>
      <c r="J109" s="192">
        <f>J316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1051</v>
      </c>
      <c r="E110" s="191"/>
      <c r="F110" s="191"/>
      <c r="G110" s="191"/>
      <c r="H110" s="191"/>
      <c r="I110" s="191"/>
      <c r="J110" s="192">
        <f>J324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 s="2" customFormat="1" ht="29.28" customHeight="1">
      <c r="A113" s="39"/>
      <c r="B113" s="40"/>
      <c r="C113" s="181" t="s">
        <v>145</v>
      </c>
      <c r="D113" s="41"/>
      <c r="E113" s="41"/>
      <c r="F113" s="41"/>
      <c r="G113" s="41"/>
      <c r="H113" s="41"/>
      <c r="I113" s="41"/>
      <c r="J113" s="194">
        <f>ROUND(J114 + J115 + J116 + J117 + J118 + J119,2)</f>
        <v>0</v>
      </c>
      <c r="K113" s="41"/>
      <c r="L113" s="64"/>
      <c r="N113" s="195" t="s">
        <v>40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 s="2" customFormat="1" ht="18" customHeight="1">
      <c r="A114" s="39"/>
      <c r="B114" s="40"/>
      <c r="C114" s="41"/>
      <c r="D114" s="196" t="s">
        <v>146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147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148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6" t="s">
        <v>149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150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7" t="s">
        <v>151</v>
      </c>
      <c r="E119" s="41"/>
      <c r="F119" s="41"/>
      <c r="G119" s="41"/>
      <c r="H119" s="41"/>
      <c r="I119" s="41"/>
      <c r="J119" s="198">
        <f>ROUND(J30*T119,2)</f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152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 s="2" customFormat="1" ht="29.28" customHeight="1">
      <c r="A121" s="39"/>
      <c r="B121" s="40"/>
      <c r="C121" s="205" t="s">
        <v>153</v>
      </c>
      <c r="D121" s="179"/>
      <c r="E121" s="179"/>
      <c r="F121" s="179"/>
      <c r="G121" s="179"/>
      <c r="H121" s="179"/>
      <c r="I121" s="179"/>
      <c r="J121" s="206">
        <f>ROUND(J96+J113,2)</f>
        <v>0</v>
      </c>
      <c r="K121" s="179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hidden="1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hidden="1"/>
    <row r="124" hidden="1"/>
    <row r="125" hidden="1"/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154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77" t="str">
        <f>E7</f>
        <v>Rekonstrukce kina Vesmír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127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E9</f>
        <v>643-04 - stavební práce 1.pp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F12</f>
        <v xml:space="preserve"> </v>
      </c>
      <c r="G134" s="41"/>
      <c r="H134" s="41"/>
      <c r="I134" s="33" t="s">
        <v>22</v>
      </c>
      <c r="J134" s="80" t="str">
        <f>IF(J12="","",J12)</f>
        <v>23. 7. 2020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24</v>
      </c>
      <c r="D136" s="41"/>
      <c r="E136" s="41"/>
      <c r="F136" s="28" t="str">
        <f>E15</f>
        <v>Město Trutnov</v>
      </c>
      <c r="G136" s="41"/>
      <c r="H136" s="41"/>
      <c r="I136" s="33" t="s">
        <v>30</v>
      </c>
      <c r="J136" s="37" t="str">
        <f>E21</f>
        <v>ROSA ARCHITEKT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IF(E18="","",E18)</f>
        <v>Vyplň údaj</v>
      </c>
      <c r="G137" s="41"/>
      <c r="H137" s="41"/>
      <c r="I137" s="33" t="s">
        <v>33</v>
      </c>
      <c r="J137" s="37" t="str">
        <f>E24</f>
        <v>Martina Škopová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7"/>
      <c r="B139" s="208"/>
      <c r="C139" s="209" t="s">
        <v>155</v>
      </c>
      <c r="D139" s="210" t="s">
        <v>61</v>
      </c>
      <c r="E139" s="210" t="s">
        <v>57</v>
      </c>
      <c r="F139" s="210" t="s">
        <v>58</v>
      </c>
      <c r="G139" s="210" t="s">
        <v>156</v>
      </c>
      <c r="H139" s="210" t="s">
        <v>157</v>
      </c>
      <c r="I139" s="210" t="s">
        <v>158</v>
      </c>
      <c r="J139" s="211" t="s">
        <v>133</v>
      </c>
      <c r="K139" s="212" t="s">
        <v>159</v>
      </c>
      <c r="L139" s="213"/>
      <c r="M139" s="101" t="s">
        <v>1</v>
      </c>
      <c r="N139" s="102" t="s">
        <v>40</v>
      </c>
      <c r="O139" s="102" t="s">
        <v>160</v>
      </c>
      <c r="P139" s="102" t="s">
        <v>161</v>
      </c>
      <c r="Q139" s="102" t="s">
        <v>162</v>
      </c>
      <c r="R139" s="102" t="s">
        <v>163</v>
      </c>
      <c r="S139" s="102" t="s">
        <v>164</v>
      </c>
      <c r="T139" s="103" t="s">
        <v>165</v>
      </c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</row>
    <row r="140" s="2" customFormat="1" ht="22.8" customHeight="1">
      <c r="A140" s="39"/>
      <c r="B140" s="40"/>
      <c r="C140" s="108" t="s">
        <v>166</v>
      </c>
      <c r="D140" s="41"/>
      <c r="E140" s="41"/>
      <c r="F140" s="41"/>
      <c r="G140" s="41"/>
      <c r="H140" s="41"/>
      <c r="I140" s="41"/>
      <c r="J140" s="214">
        <f>BK140</f>
        <v>0</v>
      </c>
      <c r="K140" s="41"/>
      <c r="L140" s="45"/>
      <c r="M140" s="104"/>
      <c r="N140" s="215"/>
      <c r="O140" s="105"/>
      <c r="P140" s="216">
        <f>P141+P279</f>
        <v>0</v>
      </c>
      <c r="Q140" s="105"/>
      <c r="R140" s="216">
        <f>R141+R279</f>
        <v>183.06198857999996</v>
      </c>
      <c r="S140" s="105"/>
      <c r="T140" s="217">
        <f>T141+T279</f>
        <v>0.42229024999999998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135</v>
      </c>
      <c r="BK140" s="218">
        <f>BK141+BK279</f>
        <v>0</v>
      </c>
    </row>
    <row r="141" s="12" customFormat="1" ht="25.92" customHeight="1">
      <c r="A141" s="12"/>
      <c r="B141" s="219"/>
      <c r="C141" s="220"/>
      <c r="D141" s="221" t="s">
        <v>75</v>
      </c>
      <c r="E141" s="222" t="s">
        <v>167</v>
      </c>
      <c r="F141" s="222" t="s">
        <v>168</v>
      </c>
      <c r="G141" s="220"/>
      <c r="H141" s="220"/>
      <c r="I141" s="223"/>
      <c r="J141" s="224">
        <f>BK141</f>
        <v>0</v>
      </c>
      <c r="K141" s="220"/>
      <c r="L141" s="225"/>
      <c r="M141" s="226"/>
      <c r="N141" s="227"/>
      <c r="O141" s="227"/>
      <c r="P141" s="228">
        <f>P142+P152+P191+P223+P248+P263+P277</f>
        <v>0</v>
      </c>
      <c r="Q141" s="227"/>
      <c r="R141" s="228">
        <f>R142+R152+R191+R223+R248+R263+R277</f>
        <v>182.41780802999998</v>
      </c>
      <c r="S141" s="227"/>
      <c r="T141" s="229">
        <f>T142+T152+T191+T223+T248+T263+T277</f>
        <v>0.41661499999999996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84</v>
      </c>
      <c r="AT141" s="231" t="s">
        <v>75</v>
      </c>
      <c r="AU141" s="231" t="s">
        <v>76</v>
      </c>
      <c r="AY141" s="230" t="s">
        <v>169</v>
      </c>
      <c r="BK141" s="232">
        <f>BK142+BK152+BK191+BK223+BK248+BK263+BK277</f>
        <v>0</v>
      </c>
    </row>
    <row r="142" s="12" customFormat="1" ht="22.8" customHeight="1">
      <c r="A142" s="12"/>
      <c r="B142" s="219"/>
      <c r="C142" s="220"/>
      <c r="D142" s="221" t="s">
        <v>75</v>
      </c>
      <c r="E142" s="233" t="s">
        <v>84</v>
      </c>
      <c r="F142" s="233" t="s">
        <v>378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SUM(P143:P151)</f>
        <v>0</v>
      </c>
      <c r="Q142" s="227"/>
      <c r="R142" s="228">
        <f>SUM(R143:R151)</f>
        <v>0</v>
      </c>
      <c r="S142" s="227"/>
      <c r="T142" s="229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0" t="s">
        <v>84</v>
      </c>
      <c r="AT142" s="231" t="s">
        <v>75</v>
      </c>
      <c r="AU142" s="231" t="s">
        <v>84</v>
      </c>
      <c r="AY142" s="230" t="s">
        <v>169</v>
      </c>
      <c r="BK142" s="232">
        <f>SUM(BK143:BK151)</f>
        <v>0</v>
      </c>
    </row>
    <row r="143" s="2" customFormat="1" ht="21.75" customHeight="1">
      <c r="A143" s="39"/>
      <c r="B143" s="40"/>
      <c r="C143" s="235" t="s">
        <v>468</v>
      </c>
      <c r="D143" s="235" t="s">
        <v>173</v>
      </c>
      <c r="E143" s="236" t="s">
        <v>1052</v>
      </c>
      <c r="F143" s="237" t="s">
        <v>1053</v>
      </c>
      <c r="G143" s="238" t="s">
        <v>199</v>
      </c>
      <c r="H143" s="239">
        <v>118.973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1054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1055</v>
      </c>
      <c r="G144" s="250"/>
      <c r="H144" s="254">
        <v>139.96799999999999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1056</v>
      </c>
      <c r="G145" s="250"/>
      <c r="H145" s="254">
        <v>-20.995000000000001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118.973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172</v>
      </c>
      <c r="D147" s="235" t="s">
        <v>173</v>
      </c>
      <c r="E147" s="236" t="s">
        <v>402</v>
      </c>
      <c r="F147" s="237" t="s">
        <v>403</v>
      </c>
      <c r="G147" s="238" t="s">
        <v>199</v>
      </c>
      <c r="H147" s="239">
        <v>105.971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1057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1058</v>
      </c>
      <c r="G148" s="250"/>
      <c r="H148" s="254">
        <v>9.2460000000000004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1059</v>
      </c>
      <c r="G149" s="250"/>
      <c r="H149" s="254">
        <v>118.973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1060</v>
      </c>
      <c r="G150" s="250"/>
      <c r="H150" s="254">
        <v>-22.248000000000001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105.97099999999999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12" customFormat="1" ht="22.8" customHeight="1">
      <c r="A152" s="12"/>
      <c r="B152" s="219"/>
      <c r="C152" s="220"/>
      <c r="D152" s="221" t="s">
        <v>75</v>
      </c>
      <c r="E152" s="233" t="s">
        <v>86</v>
      </c>
      <c r="F152" s="233" t="s">
        <v>1061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SUM(P153:P190)</f>
        <v>0</v>
      </c>
      <c r="Q152" s="227"/>
      <c r="R152" s="228">
        <f>SUM(R153:R190)</f>
        <v>120.58051705999998</v>
      </c>
      <c r="S152" s="227"/>
      <c r="T152" s="229">
        <f>SUM(T153:T190)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84</v>
      </c>
      <c r="AT152" s="231" t="s">
        <v>75</v>
      </c>
      <c r="AU152" s="231" t="s">
        <v>84</v>
      </c>
      <c r="AY152" s="230" t="s">
        <v>169</v>
      </c>
      <c r="BK152" s="232">
        <f>SUM(BK153:BK190)</f>
        <v>0</v>
      </c>
    </row>
    <row r="153" s="2" customFormat="1" ht="21.75" customHeight="1">
      <c r="A153" s="39"/>
      <c r="B153" s="40"/>
      <c r="C153" s="235" t="s">
        <v>351</v>
      </c>
      <c r="D153" s="235" t="s">
        <v>173</v>
      </c>
      <c r="E153" s="236" t="s">
        <v>1062</v>
      </c>
      <c r="F153" s="237" t="s">
        <v>1063</v>
      </c>
      <c r="G153" s="238" t="s">
        <v>199</v>
      </c>
      <c r="H153" s="239">
        <v>8.3140000000000001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2.1600000000000001</v>
      </c>
      <c r="R153" s="245">
        <f>Q153*H153</f>
        <v>17.95824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1064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1065</v>
      </c>
      <c r="G154" s="250"/>
      <c r="H154" s="254">
        <v>1.6810000000000001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1066</v>
      </c>
      <c r="G155" s="250"/>
      <c r="H155" s="254">
        <v>0.58499999999999996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1067</v>
      </c>
      <c r="G156" s="250"/>
      <c r="H156" s="254">
        <v>6.048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4" customFormat="1">
      <c r="A157" s="14"/>
      <c r="B157" s="261"/>
      <c r="C157" s="262"/>
      <c r="D157" s="251" t="s">
        <v>179</v>
      </c>
      <c r="E157" s="263" t="s">
        <v>1</v>
      </c>
      <c r="F157" s="264" t="s">
        <v>182</v>
      </c>
      <c r="G157" s="262"/>
      <c r="H157" s="265">
        <v>8.3140000000000001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179</v>
      </c>
      <c r="AU157" s="271" t="s">
        <v>86</v>
      </c>
      <c r="AV157" s="14" t="s">
        <v>177</v>
      </c>
      <c r="AW157" s="14" t="s">
        <v>32</v>
      </c>
      <c r="AX157" s="14" t="s">
        <v>84</v>
      </c>
      <c r="AY157" s="271" t="s">
        <v>169</v>
      </c>
    </row>
    <row r="158" s="2" customFormat="1" ht="21.75" customHeight="1">
      <c r="A158" s="39"/>
      <c r="B158" s="40"/>
      <c r="C158" s="235" t="s">
        <v>498</v>
      </c>
      <c r="D158" s="235" t="s">
        <v>173</v>
      </c>
      <c r="E158" s="236" t="s">
        <v>1068</v>
      </c>
      <c r="F158" s="237" t="s">
        <v>1069</v>
      </c>
      <c r="G158" s="238" t="s">
        <v>199</v>
      </c>
      <c r="H158" s="239">
        <v>8.7479999999999993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2.2563399999999998</v>
      </c>
      <c r="R158" s="245">
        <f>Q158*H158</f>
        <v>19.738462319999996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1070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1071</v>
      </c>
      <c r="G159" s="250"/>
      <c r="H159" s="254">
        <v>8.7479999999999993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84</v>
      </c>
      <c r="AY159" s="260" t="s">
        <v>169</v>
      </c>
    </row>
    <row r="160" s="2" customFormat="1" ht="21.75" customHeight="1">
      <c r="A160" s="39"/>
      <c r="B160" s="40"/>
      <c r="C160" s="235" t="s">
        <v>192</v>
      </c>
      <c r="D160" s="235" t="s">
        <v>173</v>
      </c>
      <c r="E160" s="236" t="s">
        <v>1072</v>
      </c>
      <c r="F160" s="237" t="s">
        <v>1073</v>
      </c>
      <c r="G160" s="238" t="s">
        <v>199</v>
      </c>
      <c r="H160" s="239">
        <v>1.21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2.45329</v>
      </c>
      <c r="R160" s="245">
        <f>Q160*H160</f>
        <v>2.9684808999999999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1074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1075</v>
      </c>
      <c r="G161" s="250"/>
      <c r="H161" s="254">
        <v>1.1100000000000001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1076</v>
      </c>
      <c r="G162" s="250"/>
      <c r="H162" s="254">
        <v>0.10000000000000001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4" customFormat="1">
      <c r="A163" s="14"/>
      <c r="B163" s="261"/>
      <c r="C163" s="262"/>
      <c r="D163" s="251" t="s">
        <v>179</v>
      </c>
      <c r="E163" s="263" t="s">
        <v>1</v>
      </c>
      <c r="F163" s="264" t="s">
        <v>182</v>
      </c>
      <c r="G163" s="262"/>
      <c r="H163" s="265">
        <v>1.21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179</v>
      </c>
      <c r="AU163" s="271" t="s">
        <v>86</v>
      </c>
      <c r="AV163" s="14" t="s">
        <v>177</v>
      </c>
      <c r="AW163" s="14" t="s">
        <v>32</v>
      </c>
      <c r="AX163" s="14" t="s">
        <v>84</v>
      </c>
      <c r="AY163" s="271" t="s">
        <v>169</v>
      </c>
    </row>
    <row r="164" s="2" customFormat="1" ht="21.75" customHeight="1">
      <c r="A164" s="39"/>
      <c r="B164" s="40"/>
      <c r="C164" s="235" t="s">
        <v>355</v>
      </c>
      <c r="D164" s="235" t="s">
        <v>173</v>
      </c>
      <c r="E164" s="236" t="s">
        <v>1077</v>
      </c>
      <c r="F164" s="237" t="s">
        <v>1078</v>
      </c>
      <c r="G164" s="238" t="s">
        <v>199</v>
      </c>
      <c r="H164" s="239">
        <v>12.593999999999999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41</v>
      </c>
      <c r="O164" s="92"/>
      <c r="P164" s="245">
        <f>O164*H164</f>
        <v>0</v>
      </c>
      <c r="Q164" s="245">
        <v>2.45329</v>
      </c>
      <c r="R164" s="245">
        <f>Q164*H164</f>
        <v>30.896734259999999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177</v>
      </c>
      <c r="AT164" s="247" t="s">
        <v>173</v>
      </c>
      <c r="AU164" s="247" t="s">
        <v>86</v>
      </c>
      <c r="AY164" s="18" t="s">
        <v>169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84</v>
      </c>
      <c r="BK164" s="248">
        <f>ROUND(I164*H164,2)</f>
        <v>0</v>
      </c>
      <c r="BL164" s="18" t="s">
        <v>177</v>
      </c>
      <c r="BM164" s="247" t="s">
        <v>1079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1080</v>
      </c>
      <c r="G165" s="250"/>
      <c r="H165" s="254">
        <v>2.5219999999999998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1081</v>
      </c>
      <c r="G166" s="250"/>
      <c r="H166" s="254">
        <v>9.0719999999999992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1082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76</v>
      </c>
      <c r="AY167" s="260" t="s">
        <v>169</v>
      </c>
    </row>
    <row r="168" s="14" customFormat="1">
      <c r="A168" s="14"/>
      <c r="B168" s="261"/>
      <c r="C168" s="262"/>
      <c r="D168" s="251" t="s">
        <v>179</v>
      </c>
      <c r="E168" s="263" t="s">
        <v>1</v>
      </c>
      <c r="F168" s="264" t="s">
        <v>182</v>
      </c>
      <c r="G168" s="262"/>
      <c r="H168" s="265">
        <v>12.593999999999999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179</v>
      </c>
      <c r="AU168" s="271" t="s">
        <v>86</v>
      </c>
      <c r="AV168" s="14" t="s">
        <v>177</v>
      </c>
      <c r="AW168" s="14" t="s">
        <v>32</v>
      </c>
      <c r="AX168" s="14" t="s">
        <v>84</v>
      </c>
      <c r="AY168" s="271" t="s">
        <v>169</v>
      </c>
    </row>
    <row r="169" s="2" customFormat="1" ht="16.5" customHeight="1">
      <c r="A169" s="39"/>
      <c r="B169" s="40"/>
      <c r="C169" s="235" t="s">
        <v>188</v>
      </c>
      <c r="D169" s="235" t="s">
        <v>173</v>
      </c>
      <c r="E169" s="236" t="s">
        <v>1083</v>
      </c>
      <c r="F169" s="237" t="s">
        <v>1084</v>
      </c>
      <c r="G169" s="238" t="s">
        <v>176</v>
      </c>
      <c r="H169" s="239">
        <v>4.5700000000000003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41</v>
      </c>
      <c r="O169" s="92"/>
      <c r="P169" s="245">
        <f>O169*H169</f>
        <v>0</v>
      </c>
      <c r="Q169" s="245">
        <v>0.00247</v>
      </c>
      <c r="R169" s="245">
        <f>Q169*H169</f>
        <v>0.0112879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177</v>
      </c>
      <c r="AT169" s="247" t="s">
        <v>173</v>
      </c>
      <c r="AU169" s="247" t="s">
        <v>86</v>
      </c>
      <c r="AY169" s="18" t="s">
        <v>169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84</v>
      </c>
      <c r="BK169" s="248">
        <f>ROUND(I169*H169,2)</f>
        <v>0</v>
      </c>
      <c r="BL169" s="18" t="s">
        <v>177</v>
      </c>
      <c r="BM169" s="247" t="s">
        <v>1085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1086</v>
      </c>
      <c r="G170" s="250"/>
      <c r="H170" s="254">
        <v>1.3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1087</v>
      </c>
      <c r="G171" s="250"/>
      <c r="H171" s="254">
        <v>3.27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4" customFormat="1">
      <c r="A172" s="14"/>
      <c r="B172" s="261"/>
      <c r="C172" s="262"/>
      <c r="D172" s="251" t="s">
        <v>179</v>
      </c>
      <c r="E172" s="263" t="s">
        <v>1</v>
      </c>
      <c r="F172" s="264" t="s">
        <v>182</v>
      </c>
      <c r="G172" s="262"/>
      <c r="H172" s="265">
        <v>4.5700000000000003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179</v>
      </c>
      <c r="AU172" s="271" t="s">
        <v>86</v>
      </c>
      <c r="AV172" s="14" t="s">
        <v>177</v>
      </c>
      <c r="AW172" s="14" t="s">
        <v>32</v>
      </c>
      <c r="AX172" s="14" t="s">
        <v>84</v>
      </c>
      <c r="AY172" s="271" t="s">
        <v>169</v>
      </c>
    </row>
    <row r="173" s="2" customFormat="1" ht="16.5" customHeight="1">
      <c r="A173" s="39"/>
      <c r="B173" s="40"/>
      <c r="C173" s="235" t="s">
        <v>319</v>
      </c>
      <c r="D173" s="235" t="s">
        <v>173</v>
      </c>
      <c r="E173" s="236" t="s">
        <v>1088</v>
      </c>
      <c r="F173" s="237" t="s">
        <v>1089</v>
      </c>
      <c r="G173" s="238" t="s">
        <v>176</v>
      </c>
      <c r="H173" s="239">
        <v>1.3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1090</v>
      </c>
    </row>
    <row r="174" s="2" customFormat="1" ht="21.75" customHeight="1">
      <c r="A174" s="39"/>
      <c r="B174" s="40"/>
      <c r="C174" s="235" t="s">
        <v>324</v>
      </c>
      <c r="D174" s="235" t="s">
        <v>173</v>
      </c>
      <c r="E174" s="236" t="s">
        <v>1091</v>
      </c>
      <c r="F174" s="237" t="s">
        <v>1092</v>
      </c>
      <c r="G174" s="238" t="s">
        <v>249</v>
      </c>
      <c r="H174" s="239">
        <v>0.72999999999999998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1.0601700000000001</v>
      </c>
      <c r="R174" s="245">
        <f>Q174*H174</f>
        <v>0.7739241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1093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1094</v>
      </c>
      <c r="G175" s="250"/>
      <c r="H175" s="254">
        <v>0.72999999999999998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84</v>
      </c>
      <c r="AY175" s="260" t="s">
        <v>169</v>
      </c>
    </row>
    <row r="176" s="2" customFormat="1" ht="16.5" customHeight="1">
      <c r="A176" s="39"/>
      <c r="B176" s="40"/>
      <c r="C176" s="235" t="s">
        <v>433</v>
      </c>
      <c r="D176" s="235" t="s">
        <v>173</v>
      </c>
      <c r="E176" s="236" t="s">
        <v>1095</v>
      </c>
      <c r="F176" s="237" t="s">
        <v>1096</v>
      </c>
      <c r="G176" s="238" t="s">
        <v>249</v>
      </c>
      <c r="H176" s="239">
        <v>0.17599999999999999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1.06277</v>
      </c>
      <c r="R176" s="245">
        <f>Q176*H176</f>
        <v>0.18704752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1097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1098</v>
      </c>
      <c r="G177" s="250"/>
      <c r="H177" s="254">
        <v>0.16200000000000001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1099</v>
      </c>
      <c r="G178" s="250"/>
      <c r="H178" s="254">
        <v>0.014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4" customFormat="1">
      <c r="A179" s="14"/>
      <c r="B179" s="261"/>
      <c r="C179" s="262"/>
      <c r="D179" s="251" t="s">
        <v>179</v>
      </c>
      <c r="E179" s="263" t="s">
        <v>1</v>
      </c>
      <c r="F179" s="264" t="s">
        <v>182</v>
      </c>
      <c r="G179" s="262"/>
      <c r="H179" s="265">
        <v>0.17599999999999999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179</v>
      </c>
      <c r="AU179" s="271" t="s">
        <v>86</v>
      </c>
      <c r="AV179" s="14" t="s">
        <v>177</v>
      </c>
      <c r="AW179" s="14" t="s">
        <v>32</v>
      </c>
      <c r="AX179" s="14" t="s">
        <v>84</v>
      </c>
      <c r="AY179" s="271" t="s">
        <v>169</v>
      </c>
    </row>
    <row r="180" s="2" customFormat="1" ht="21.75" customHeight="1">
      <c r="A180" s="39"/>
      <c r="B180" s="40"/>
      <c r="C180" s="235" t="s">
        <v>473</v>
      </c>
      <c r="D180" s="235" t="s">
        <v>173</v>
      </c>
      <c r="E180" s="236" t="s">
        <v>1100</v>
      </c>
      <c r="F180" s="237" t="s">
        <v>1101</v>
      </c>
      <c r="G180" s="238" t="s">
        <v>199</v>
      </c>
      <c r="H180" s="239">
        <v>13.5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2.45329</v>
      </c>
      <c r="R180" s="245">
        <f>Q180*H180</f>
        <v>33.119414999999996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177</v>
      </c>
      <c r="AT180" s="247" t="s">
        <v>173</v>
      </c>
      <c r="AU180" s="247" t="s">
        <v>86</v>
      </c>
      <c r="AY180" s="18" t="s">
        <v>169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177</v>
      </c>
      <c r="BM180" s="247" t="s">
        <v>1102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1103</v>
      </c>
      <c r="G181" s="250"/>
      <c r="H181" s="254">
        <v>13.5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84</v>
      </c>
      <c r="AY181" s="260" t="s">
        <v>169</v>
      </c>
    </row>
    <row r="182" s="2" customFormat="1" ht="16.5" customHeight="1">
      <c r="A182" s="39"/>
      <c r="B182" s="40"/>
      <c r="C182" s="235" t="s">
        <v>705</v>
      </c>
      <c r="D182" s="235" t="s">
        <v>173</v>
      </c>
      <c r="E182" s="236" t="s">
        <v>1104</v>
      </c>
      <c r="F182" s="237" t="s">
        <v>1105</v>
      </c>
      <c r="G182" s="238" t="s">
        <v>176</v>
      </c>
      <c r="H182" s="239">
        <v>36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0.00264</v>
      </c>
      <c r="R182" s="245">
        <f>Q182*H182</f>
        <v>0.095039999999999999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1106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1107</v>
      </c>
      <c r="G183" s="250"/>
      <c r="H183" s="254">
        <v>36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84</v>
      </c>
      <c r="AY183" s="260" t="s">
        <v>169</v>
      </c>
    </row>
    <row r="184" s="2" customFormat="1" ht="16.5" customHeight="1">
      <c r="A184" s="39"/>
      <c r="B184" s="40"/>
      <c r="C184" s="235" t="s">
        <v>639</v>
      </c>
      <c r="D184" s="235" t="s">
        <v>173</v>
      </c>
      <c r="E184" s="236" t="s">
        <v>1108</v>
      </c>
      <c r="F184" s="237" t="s">
        <v>1109</v>
      </c>
      <c r="G184" s="238" t="s">
        <v>176</v>
      </c>
      <c r="H184" s="239">
        <v>36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1110</v>
      </c>
    </row>
    <row r="185" s="2" customFormat="1" ht="21.75" customHeight="1">
      <c r="A185" s="39"/>
      <c r="B185" s="40"/>
      <c r="C185" s="235" t="s">
        <v>503</v>
      </c>
      <c r="D185" s="235" t="s">
        <v>173</v>
      </c>
      <c r="E185" s="236" t="s">
        <v>1111</v>
      </c>
      <c r="F185" s="237" t="s">
        <v>1112</v>
      </c>
      <c r="G185" s="238" t="s">
        <v>249</v>
      </c>
      <c r="H185" s="239">
        <v>1.4930000000000001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1.0601700000000001</v>
      </c>
      <c r="R185" s="245">
        <f>Q185*H185</f>
        <v>1.5828338100000001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177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177</v>
      </c>
      <c r="BM185" s="247" t="s">
        <v>1113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1114</v>
      </c>
      <c r="G186" s="250"/>
      <c r="H186" s="254">
        <v>1.4930000000000001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84</v>
      </c>
      <c r="AY186" s="260" t="s">
        <v>169</v>
      </c>
    </row>
    <row r="187" s="2" customFormat="1" ht="33" customHeight="1">
      <c r="A187" s="39"/>
      <c r="B187" s="40"/>
      <c r="C187" s="235" t="s">
        <v>270</v>
      </c>
      <c r="D187" s="235" t="s">
        <v>173</v>
      </c>
      <c r="E187" s="236" t="s">
        <v>1115</v>
      </c>
      <c r="F187" s="237" t="s">
        <v>1116</v>
      </c>
      <c r="G187" s="238" t="s">
        <v>176</v>
      </c>
      <c r="H187" s="239">
        <v>9.375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0.55291000000000001</v>
      </c>
      <c r="R187" s="245">
        <f>Q187*H187</f>
        <v>5.1835312499999997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1117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1118</v>
      </c>
      <c r="G188" s="250"/>
      <c r="H188" s="254">
        <v>9.375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84</v>
      </c>
      <c r="AY188" s="260" t="s">
        <v>169</v>
      </c>
    </row>
    <row r="189" s="2" customFormat="1" ht="21.75" customHeight="1">
      <c r="A189" s="39"/>
      <c r="B189" s="40"/>
      <c r="C189" s="235" t="s">
        <v>289</v>
      </c>
      <c r="D189" s="235" t="s">
        <v>173</v>
      </c>
      <c r="E189" s="236" t="s">
        <v>1119</v>
      </c>
      <c r="F189" s="237" t="s">
        <v>1120</v>
      </c>
      <c r="G189" s="238" t="s">
        <v>199</v>
      </c>
      <c r="H189" s="239">
        <v>3.2799999999999998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2.4590000000000001</v>
      </c>
      <c r="R189" s="245">
        <f>Q189*H189</f>
        <v>8.0655199999999994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1121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382</v>
      </c>
      <c r="G190" s="250"/>
      <c r="H190" s="254">
        <v>3.2799999999999998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84</v>
      </c>
      <c r="AY190" s="260" t="s">
        <v>169</v>
      </c>
    </row>
    <row r="191" s="12" customFormat="1" ht="22.8" customHeight="1">
      <c r="A191" s="12"/>
      <c r="B191" s="219"/>
      <c r="C191" s="220"/>
      <c r="D191" s="221" t="s">
        <v>75</v>
      </c>
      <c r="E191" s="233" t="s">
        <v>212</v>
      </c>
      <c r="F191" s="233" t="s">
        <v>1122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SUM(P192:P222)</f>
        <v>0</v>
      </c>
      <c r="Q191" s="227"/>
      <c r="R191" s="228">
        <f>SUM(R192:R222)</f>
        <v>43.485817320000002</v>
      </c>
      <c r="S191" s="227"/>
      <c r="T191" s="229">
        <f>SUM(T192:T222)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84</v>
      </c>
      <c r="AT191" s="231" t="s">
        <v>75</v>
      </c>
      <c r="AU191" s="231" t="s">
        <v>84</v>
      </c>
      <c r="AY191" s="230" t="s">
        <v>169</v>
      </c>
      <c r="BK191" s="232">
        <f>SUM(BK192:BK222)</f>
        <v>0</v>
      </c>
    </row>
    <row r="192" s="2" customFormat="1" ht="21.75" customHeight="1">
      <c r="A192" s="39"/>
      <c r="B192" s="40"/>
      <c r="C192" s="235" t="s">
        <v>678</v>
      </c>
      <c r="D192" s="235" t="s">
        <v>173</v>
      </c>
      <c r="E192" s="236" t="s">
        <v>1123</v>
      </c>
      <c r="F192" s="237" t="s">
        <v>1124</v>
      </c>
      <c r="G192" s="238" t="s">
        <v>199</v>
      </c>
      <c r="H192" s="239">
        <v>0.83999999999999997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1.8775</v>
      </c>
      <c r="R192" s="245">
        <f>Q192*H192</f>
        <v>1.5771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1125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1126</v>
      </c>
      <c r="G193" s="250"/>
      <c r="H193" s="254">
        <v>0.83999999999999997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21.75" customHeight="1">
      <c r="A194" s="39"/>
      <c r="B194" s="40"/>
      <c r="C194" s="235" t="s">
        <v>212</v>
      </c>
      <c r="D194" s="235" t="s">
        <v>173</v>
      </c>
      <c r="E194" s="236" t="s">
        <v>1127</v>
      </c>
      <c r="F194" s="237" t="s">
        <v>1128</v>
      </c>
      <c r="G194" s="238" t="s">
        <v>249</v>
      </c>
      <c r="H194" s="239">
        <v>0.29999999999999999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1.0900000000000001</v>
      </c>
      <c r="R194" s="245">
        <f>Q194*H194</f>
        <v>0.32700000000000001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1129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1130</v>
      </c>
      <c r="G195" s="250"/>
      <c r="H195" s="254">
        <v>0.29999999999999999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21.75" customHeight="1">
      <c r="A196" s="39"/>
      <c r="B196" s="40"/>
      <c r="C196" s="235" t="s">
        <v>614</v>
      </c>
      <c r="D196" s="235" t="s">
        <v>173</v>
      </c>
      <c r="E196" s="236" t="s">
        <v>1131</v>
      </c>
      <c r="F196" s="237" t="s">
        <v>1132</v>
      </c>
      <c r="G196" s="238" t="s">
        <v>199</v>
      </c>
      <c r="H196" s="239">
        <v>4.6390000000000002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2.45329</v>
      </c>
      <c r="R196" s="245">
        <f>Q196*H196</f>
        <v>11.38081231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1133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1134</v>
      </c>
      <c r="G197" s="250"/>
      <c r="H197" s="254">
        <v>0.75800000000000001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3" customFormat="1">
      <c r="A198" s="13"/>
      <c r="B198" s="249"/>
      <c r="C198" s="250"/>
      <c r="D198" s="251" t="s">
        <v>179</v>
      </c>
      <c r="E198" s="252" t="s">
        <v>1</v>
      </c>
      <c r="F198" s="253" t="s">
        <v>1135</v>
      </c>
      <c r="G198" s="250"/>
      <c r="H198" s="254">
        <v>0.71799999999999997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179</v>
      </c>
      <c r="AU198" s="260" t="s">
        <v>86</v>
      </c>
      <c r="AV198" s="13" t="s">
        <v>86</v>
      </c>
      <c r="AW198" s="13" t="s">
        <v>32</v>
      </c>
      <c r="AX198" s="13" t="s">
        <v>76</v>
      </c>
      <c r="AY198" s="260" t="s">
        <v>169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1136</v>
      </c>
      <c r="G199" s="250"/>
      <c r="H199" s="254">
        <v>1.032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1137</v>
      </c>
      <c r="G200" s="250"/>
      <c r="H200" s="254">
        <v>0.85399999999999998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1138</v>
      </c>
      <c r="G201" s="250"/>
      <c r="H201" s="254">
        <v>1.2769999999999999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4" customFormat="1">
      <c r="A202" s="14"/>
      <c r="B202" s="261"/>
      <c r="C202" s="262"/>
      <c r="D202" s="251" t="s">
        <v>179</v>
      </c>
      <c r="E202" s="263" t="s">
        <v>1</v>
      </c>
      <c r="F202" s="264" t="s">
        <v>182</v>
      </c>
      <c r="G202" s="262"/>
      <c r="H202" s="265">
        <v>4.6390000000000002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179</v>
      </c>
      <c r="AU202" s="271" t="s">
        <v>86</v>
      </c>
      <c r="AV202" s="14" t="s">
        <v>177</v>
      </c>
      <c r="AW202" s="14" t="s">
        <v>32</v>
      </c>
      <c r="AX202" s="14" t="s">
        <v>84</v>
      </c>
      <c r="AY202" s="271" t="s">
        <v>169</v>
      </c>
    </row>
    <row r="203" s="2" customFormat="1" ht="21.75" customHeight="1">
      <c r="A203" s="39"/>
      <c r="B203" s="40"/>
      <c r="C203" s="235" t="s">
        <v>1139</v>
      </c>
      <c r="D203" s="235" t="s">
        <v>173</v>
      </c>
      <c r="E203" s="236" t="s">
        <v>1140</v>
      </c>
      <c r="F203" s="237" t="s">
        <v>1141</v>
      </c>
      <c r="G203" s="238" t="s">
        <v>176</v>
      </c>
      <c r="H203" s="239">
        <v>21.303999999999998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0.0027499999999999998</v>
      </c>
      <c r="R203" s="245">
        <f>Q203*H203</f>
        <v>0.058585999999999992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1142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1143</v>
      </c>
      <c r="G204" s="250"/>
      <c r="H204" s="254">
        <v>1.8959999999999999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1144</v>
      </c>
      <c r="G205" s="250"/>
      <c r="H205" s="254">
        <v>3.5920000000000001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1145</v>
      </c>
      <c r="G206" s="250"/>
      <c r="H206" s="254">
        <v>5.1600000000000001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169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1146</v>
      </c>
      <c r="G207" s="250"/>
      <c r="H207" s="254">
        <v>4.2720000000000002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76</v>
      </c>
      <c r="AY207" s="260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1147</v>
      </c>
      <c r="G208" s="250"/>
      <c r="H208" s="254">
        <v>6.3840000000000003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4" customFormat="1">
      <c r="A209" s="14"/>
      <c r="B209" s="261"/>
      <c r="C209" s="262"/>
      <c r="D209" s="251" t="s">
        <v>179</v>
      </c>
      <c r="E209" s="263" t="s">
        <v>1</v>
      </c>
      <c r="F209" s="264" t="s">
        <v>182</v>
      </c>
      <c r="G209" s="262"/>
      <c r="H209" s="265">
        <v>21.304000000000002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179</v>
      </c>
      <c r="AU209" s="271" t="s">
        <v>86</v>
      </c>
      <c r="AV209" s="14" t="s">
        <v>177</v>
      </c>
      <c r="AW209" s="14" t="s">
        <v>32</v>
      </c>
      <c r="AX209" s="14" t="s">
        <v>84</v>
      </c>
      <c r="AY209" s="271" t="s">
        <v>169</v>
      </c>
    </row>
    <row r="210" s="2" customFormat="1" ht="21.75" customHeight="1">
      <c r="A210" s="39"/>
      <c r="B210" s="40"/>
      <c r="C210" s="235" t="s">
        <v>1148</v>
      </c>
      <c r="D210" s="235" t="s">
        <v>173</v>
      </c>
      <c r="E210" s="236" t="s">
        <v>1149</v>
      </c>
      <c r="F210" s="237" t="s">
        <v>1150</v>
      </c>
      <c r="G210" s="238" t="s">
        <v>176</v>
      </c>
      <c r="H210" s="239">
        <v>21.303999999999998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41</v>
      </c>
      <c r="O210" s="92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177</v>
      </c>
      <c r="AT210" s="247" t="s">
        <v>173</v>
      </c>
      <c r="AU210" s="247" t="s">
        <v>86</v>
      </c>
      <c r="AY210" s="18" t="s">
        <v>169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84</v>
      </c>
      <c r="BK210" s="248">
        <f>ROUND(I210*H210,2)</f>
        <v>0</v>
      </c>
      <c r="BL210" s="18" t="s">
        <v>177</v>
      </c>
      <c r="BM210" s="247" t="s">
        <v>1151</v>
      </c>
    </row>
    <row r="211" s="2" customFormat="1" ht="21.75" customHeight="1">
      <c r="A211" s="39"/>
      <c r="B211" s="40"/>
      <c r="C211" s="235" t="s">
        <v>1152</v>
      </c>
      <c r="D211" s="235" t="s">
        <v>173</v>
      </c>
      <c r="E211" s="236" t="s">
        <v>1153</v>
      </c>
      <c r="F211" s="237" t="s">
        <v>1154</v>
      </c>
      <c r="G211" s="238" t="s">
        <v>249</v>
      </c>
      <c r="H211" s="239">
        <v>1.0229999999999999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41</v>
      </c>
      <c r="O211" s="92"/>
      <c r="P211" s="245">
        <f>O211*H211</f>
        <v>0</v>
      </c>
      <c r="Q211" s="245">
        <v>1.0519700000000001</v>
      </c>
      <c r="R211" s="245">
        <f>Q211*H211</f>
        <v>1.0761653099999999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177</v>
      </c>
      <c r="AT211" s="247" t="s">
        <v>173</v>
      </c>
      <c r="AU211" s="247" t="s">
        <v>86</v>
      </c>
      <c r="AY211" s="18" t="s">
        <v>169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84</v>
      </c>
      <c r="BK211" s="248">
        <f>ROUND(I211*H211,2)</f>
        <v>0</v>
      </c>
      <c r="BL211" s="18" t="s">
        <v>177</v>
      </c>
      <c r="BM211" s="247" t="s">
        <v>1155</v>
      </c>
    </row>
    <row r="212" s="2" customFormat="1" ht="16.5" customHeight="1">
      <c r="A212" s="39"/>
      <c r="B212" s="40"/>
      <c r="C212" s="235" t="s">
        <v>342</v>
      </c>
      <c r="D212" s="235" t="s">
        <v>173</v>
      </c>
      <c r="E212" s="236" t="s">
        <v>1156</v>
      </c>
      <c r="F212" s="237" t="s">
        <v>1157</v>
      </c>
      <c r="G212" s="238" t="s">
        <v>199</v>
      </c>
      <c r="H212" s="239">
        <v>11.718999999999999</v>
      </c>
      <c r="I212" s="240"/>
      <c r="J212" s="241">
        <f>ROUND(I212*H212,2)</f>
        <v>0</v>
      </c>
      <c r="K212" s="242"/>
      <c r="L212" s="45"/>
      <c r="M212" s="243" t="s">
        <v>1</v>
      </c>
      <c r="N212" s="244" t="s">
        <v>41</v>
      </c>
      <c r="O212" s="92"/>
      <c r="P212" s="245">
        <f>O212*H212</f>
        <v>0</v>
      </c>
      <c r="Q212" s="245">
        <v>2.4533</v>
      </c>
      <c r="R212" s="245">
        <f>Q212*H212</f>
        <v>28.750222699999998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177</v>
      </c>
      <c r="AT212" s="247" t="s">
        <v>173</v>
      </c>
      <c r="AU212" s="247" t="s">
        <v>86</v>
      </c>
      <c r="AY212" s="18" t="s">
        <v>169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84</v>
      </c>
      <c r="BK212" s="248">
        <f>ROUND(I212*H212,2)</f>
        <v>0</v>
      </c>
      <c r="BL212" s="18" t="s">
        <v>177</v>
      </c>
      <c r="BM212" s="247" t="s">
        <v>1158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1159</v>
      </c>
      <c r="G213" s="250"/>
      <c r="H213" s="254">
        <v>10.316000000000001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1160</v>
      </c>
      <c r="G214" s="250"/>
      <c r="H214" s="254">
        <v>1.403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4" customFormat="1">
      <c r="A215" s="14"/>
      <c r="B215" s="261"/>
      <c r="C215" s="262"/>
      <c r="D215" s="251" t="s">
        <v>179</v>
      </c>
      <c r="E215" s="263" t="s">
        <v>1</v>
      </c>
      <c r="F215" s="264" t="s">
        <v>182</v>
      </c>
      <c r="G215" s="262"/>
      <c r="H215" s="265">
        <v>11.718999999999999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179</v>
      </c>
      <c r="AU215" s="271" t="s">
        <v>86</v>
      </c>
      <c r="AV215" s="14" t="s">
        <v>177</v>
      </c>
      <c r="AW215" s="14" t="s">
        <v>32</v>
      </c>
      <c r="AX215" s="14" t="s">
        <v>84</v>
      </c>
      <c r="AY215" s="271" t="s">
        <v>169</v>
      </c>
    </row>
    <row r="216" s="2" customFormat="1" ht="16.5" customHeight="1">
      <c r="A216" s="39"/>
      <c r="B216" s="40"/>
      <c r="C216" s="235" t="s">
        <v>215</v>
      </c>
      <c r="D216" s="235" t="s">
        <v>173</v>
      </c>
      <c r="E216" s="236" t="s">
        <v>1161</v>
      </c>
      <c r="F216" s="237" t="s">
        <v>1162</v>
      </c>
      <c r="G216" s="238" t="s">
        <v>176</v>
      </c>
      <c r="H216" s="239">
        <v>79.248000000000005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41</v>
      </c>
      <c r="O216" s="92"/>
      <c r="P216" s="245">
        <f>O216*H216</f>
        <v>0</v>
      </c>
      <c r="Q216" s="245">
        <v>0.0027499999999999998</v>
      </c>
      <c r="R216" s="245">
        <f>Q216*H216</f>
        <v>0.21793199999999999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177</v>
      </c>
      <c r="AT216" s="247" t="s">
        <v>173</v>
      </c>
      <c r="AU216" s="247" t="s">
        <v>86</v>
      </c>
      <c r="AY216" s="18" t="s">
        <v>169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84</v>
      </c>
      <c r="BK216" s="248">
        <f>ROUND(I216*H216,2)</f>
        <v>0</v>
      </c>
      <c r="BL216" s="18" t="s">
        <v>177</v>
      </c>
      <c r="BM216" s="247" t="s">
        <v>1163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1164</v>
      </c>
      <c r="G217" s="250"/>
      <c r="H217" s="254">
        <v>79.248000000000005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84</v>
      </c>
      <c r="AY217" s="260" t="s">
        <v>169</v>
      </c>
    </row>
    <row r="218" s="2" customFormat="1" ht="16.5" customHeight="1">
      <c r="A218" s="39"/>
      <c r="B218" s="40"/>
      <c r="C218" s="235" t="s">
        <v>298</v>
      </c>
      <c r="D218" s="235" t="s">
        <v>173</v>
      </c>
      <c r="E218" s="236" t="s">
        <v>1165</v>
      </c>
      <c r="F218" s="237" t="s">
        <v>1166</v>
      </c>
      <c r="G218" s="238" t="s">
        <v>176</v>
      </c>
      <c r="H218" s="239">
        <v>79.248000000000005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177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177</v>
      </c>
      <c r="BM218" s="247" t="s">
        <v>1167</v>
      </c>
    </row>
    <row r="219" s="2" customFormat="1" ht="16.5" customHeight="1">
      <c r="A219" s="39"/>
      <c r="B219" s="40"/>
      <c r="C219" s="235" t="s">
        <v>196</v>
      </c>
      <c r="D219" s="235" t="s">
        <v>173</v>
      </c>
      <c r="E219" s="236" t="s">
        <v>1168</v>
      </c>
      <c r="F219" s="237" t="s">
        <v>1169</v>
      </c>
      <c r="G219" s="238" t="s">
        <v>249</v>
      </c>
      <c r="H219" s="239">
        <v>0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1.0461400000000001</v>
      </c>
      <c r="R219" s="245">
        <f>Q219*H219</f>
        <v>0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177</v>
      </c>
      <c r="AT219" s="247" t="s">
        <v>173</v>
      </c>
      <c r="AU219" s="247" t="s">
        <v>86</v>
      </c>
      <c r="AY219" s="18" t="s">
        <v>169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177</v>
      </c>
      <c r="BM219" s="247" t="s">
        <v>1170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1171</v>
      </c>
      <c r="G220" s="250"/>
      <c r="H220" s="254">
        <v>0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84</v>
      </c>
      <c r="AY220" s="260" t="s">
        <v>169</v>
      </c>
    </row>
    <row r="221" s="2" customFormat="1" ht="21.75" customHeight="1">
      <c r="A221" s="39"/>
      <c r="B221" s="40"/>
      <c r="C221" s="235" t="s">
        <v>177</v>
      </c>
      <c r="D221" s="235" t="s">
        <v>173</v>
      </c>
      <c r="E221" s="236" t="s">
        <v>1172</v>
      </c>
      <c r="F221" s="237" t="s">
        <v>1173</v>
      </c>
      <c r="G221" s="238" t="s">
        <v>176</v>
      </c>
      <c r="H221" s="239">
        <v>0.55000000000000004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0.17818000000000001</v>
      </c>
      <c r="R221" s="245">
        <f>Q221*H221</f>
        <v>0.097999000000000017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1174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1175</v>
      </c>
      <c r="G222" s="250"/>
      <c r="H222" s="254">
        <v>0.55000000000000004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84</v>
      </c>
      <c r="AY222" s="260" t="s">
        <v>169</v>
      </c>
    </row>
    <row r="223" s="12" customFormat="1" ht="22.8" customHeight="1">
      <c r="A223" s="12"/>
      <c r="B223" s="219"/>
      <c r="C223" s="220"/>
      <c r="D223" s="221" t="s">
        <v>75</v>
      </c>
      <c r="E223" s="233" t="s">
        <v>177</v>
      </c>
      <c r="F223" s="233" t="s">
        <v>1176</v>
      </c>
      <c r="G223" s="220"/>
      <c r="H223" s="220"/>
      <c r="I223" s="223"/>
      <c r="J223" s="234">
        <f>BK223</f>
        <v>0</v>
      </c>
      <c r="K223" s="220"/>
      <c r="L223" s="225"/>
      <c r="M223" s="226"/>
      <c r="N223" s="227"/>
      <c r="O223" s="227"/>
      <c r="P223" s="228">
        <f>SUM(P224:P247)</f>
        <v>0</v>
      </c>
      <c r="Q223" s="227"/>
      <c r="R223" s="228">
        <f>SUM(R224:R247)</f>
        <v>14.84592497</v>
      </c>
      <c r="S223" s="227"/>
      <c r="T223" s="229">
        <f>SUM(T224:T247)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0" t="s">
        <v>84</v>
      </c>
      <c r="AT223" s="231" t="s">
        <v>75</v>
      </c>
      <c r="AU223" s="231" t="s">
        <v>84</v>
      </c>
      <c r="AY223" s="230" t="s">
        <v>169</v>
      </c>
      <c r="BK223" s="232">
        <f>SUM(BK224:BK247)</f>
        <v>0</v>
      </c>
    </row>
    <row r="224" s="2" customFormat="1" ht="16.5" customHeight="1">
      <c r="A224" s="39"/>
      <c r="B224" s="40"/>
      <c r="C224" s="235" t="s">
        <v>665</v>
      </c>
      <c r="D224" s="235" t="s">
        <v>173</v>
      </c>
      <c r="E224" s="236" t="s">
        <v>1177</v>
      </c>
      <c r="F224" s="237" t="s">
        <v>1178</v>
      </c>
      <c r="G224" s="238" t="s">
        <v>199</v>
      </c>
      <c r="H224" s="239">
        <v>0.23999999999999999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2.2564799999999998</v>
      </c>
      <c r="R224" s="245">
        <f>Q224*H224</f>
        <v>0.5415551999999999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1179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1180</v>
      </c>
      <c r="G225" s="250"/>
      <c r="H225" s="254">
        <v>0.096000000000000002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1181</v>
      </c>
      <c r="G226" s="250"/>
      <c r="H226" s="254">
        <v>0.14399999999999999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0.23999999999999999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16.5" customHeight="1">
      <c r="A228" s="39"/>
      <c r="B228" s="40"/>
      <c r="C228" s="235" t="s">
        <v>605</v>
      </c>
      <c r="D228" s="235" t="s">
        <v>173</v>
      </c>
      <c r="E228" s="236" t="s">
        <v>1182</v>
      </c>
      <c r="F228" s="237" t="s">
        <v>1183</v>
      </c>
      <c r="G228" s="238" t="s">
        <v>199</v>
      </c>
      <c r="H228" s="239">
        <v>5.6500000000000004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2.45343</v>
      </c>
      <c r="R228" s="245">
        <f>Q228*H228</f>
        <v>13.861879500000001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1184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1185</v>
      </c>
      <c r="G229" s="250"/>
      <c r="H229" s="254">
        <v>5.6500000000000004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84</v>
      </c>
      <c r="AY229" s="260" t="s">
        <v>169</v>
      </c>
    </row>
    <row r="230" s="2" customFormat="1" ht="21.75" customHeight="1">
      <c r="A230" s="39"/>
      <c r="B230" s="40"/>
      <c r="C230" s="235" t="s">
        <v>746</v>
      </c>
      <c r="D230" s="235" t="s">
        <v>173</v>
      </c>
      <c r="E230" s="236" t="s">
        <v>1186</v>
      </c>
      <c r="F230" s="237" t="s">
        <v>1187</v>
      </c>
      <c r="G230" s="238" t="s">
        <v>176</v>
      </c>
      <c r="H230" s="239">
        <v>7.0679999999999996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41</v>
      </c>
      <c r="O230" s="92"/>
      <c r="P230" s="245">
        <f>O230*H230</f>
        <v>0</v>
      </c>
      <c r="Q230" s="245">
        <v>0.0053299999999999997</v>
      </c>
      <c r="R230" s="245">
        <f>Q230*H230</f>
        <v>0.037672439999999995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177</v>
      </c>
      <c r="AT230" s="247" t="s">
        <v>173</v>
      </c>
      <c r="AU230" s="247" t="s">
        <v>86</v>
      </c>
      <c r="AY230" s="18" t="s">
        <v>169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84</v>
      </c>
      <c r="BK230" s="248">
        <f>ROUND(I230*H230,2)</f>
        <v>0</v>
      </c>
      <c r="BL230" s="18" t="s">
        <v>177</v>
      </c>
      <c r="BM230" s="247" t="s">
        <v>1188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1189</v>
      </c>
      <c r="G231" s="250"/>
      <c r="H231" s="254">
        <v>5.7480000000000002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1190</v>
      </c>
      <c r="G232" s="250"/>
      <c r="H232" s="254">
        <v>1.3200000000000001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4" customFormat="1">
      <c r="A233" s="14"/>
      <c r="B233" s="261"/>
      <c r="C233" s="262"/>
      <c r="D233" s="251" t="s">
        <v>179</v>
      </c>
      <c r="E233" s="263" t="s">
        <v>1</v>
      </c>
      <c r="F233" s="264" t="s">
        <v>182</v>
      </c>
      <c r="G233" s="262"/>
      <c r="H233" s="265">
        <v>7.0679999999999996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179</v>
      </c>
      <c r="AU233" s="271" t="s">
        <v>86</v>
      </c>
      <c r="AV233" s="14" t="s">
        <v>177</v>
      </c>
      <c r="AW233" s="14" t="s">
        <v>32</v>
      </c>
      <c r="AX233" s="14" t="s">
        <v>84</v>
      </c>
      <c r="AY233" s="271" t="s">
        <v>169</v>
      </c>
    </row>
    <row r="234" s="2" customFormat="1" ht="21.75" customHeight="1">
      <c r="A234" s="39"/>
      <c r="B234" s="40"/>
      <c r="C234" s="235" t="s">
        <v>587</v>
      </c>
      <c r="D234" s="235" t="s">
        <v>173</v>
      </c>
      <c r="E234" s="236" t="s">
        <v>1191</v>
      </c>
      <c r="F234" s="237" t="s">
        <v>1192</v>
      </c>
      <c r="G234" s="238" t="s">
        <v>176</v>
      </c>
      <c r="H234" s="239">
        <v>7.0679999999999996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177</v>
      </c>
      <c r="AT234" s="247" t="s">
        <v>173</v>
      </c>
      <c r="AU234" s="247" t="s">
        <v>86</v>
      </c>
      <c r="AY234" s="18" t="s">
        <v>169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177</v>
      </c>
      <c r="BM234" s="247" t="s">
        <v>1193</v>
      </c>
    </row>
    <row r="235" s="2" customFormat="1" ht="21.75" customHeight="1">
      <c r="A235" s="39"/>
      <c r="B235" s="40"/>
      <c r="C235" s="235" t="s">
        <v>689</v>
      </c>
      <c r="D235" s="235" t="s">
        <v>173</v>
      </c>
      <c r="E235" s="236" t="s">
        <v>1194</v>
      </c>
      <c r="F235" s="237" t="s">
        <v>1195</v>
      </c>
      <c r="G235" s="238" t="s">
        <v>176</v>
      </c>
      <c r="H235" s="239">
        <v>7.0679999999999996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0.0055199999999999997</v>
      </c>
      <c r="R235" s="245">
        <f>Q235*H235</f>
        <v>0.039015359999999999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177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177</v>
      </c>
      <c r="BM235" s="247" t="s">
        <v>1196</v>
      </c>
    </row>
    <row r="236" s="2" customFormat="1" ht="21.75" customHeight="1">
      <c r="A236" s="39"/>
      <c r="B236" s="40"/>
      <c r="C236" s="235" t="s">
        <v>693</v>
      </c>
      <c r="D236" s="235" t="s">
        <v>173</v>
      </c>
      <c r="E236" s="236" t="s">
        <v>1197</v>
      </c>
      <c r="F236" s="237" t="s">
        <v>1198</v>
      </c>
      <c r="G236" s="238" t="s">
        <v>176</v>
      </c>
      <c r="H236" s="239">
        <v>5.0679999999999996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1199</v>
      </c>
    </row>
    <row r="237" s="2" customFormat="1" ht="21.75" customHeight="1">
      <c r="A237" s="39"/>
      <c r="B237" s="40"/>
      <c r="C237" s="235" t="s">
        <v>574</v>
      </c>
      <c r="D237" s="235" t="s">
        <v>173</v>
      </c>
      <c r="E237" s="236" t="s">
        <v>1200</v>
      </c>
      <c r="F237" s="237" t="s">
        <v>1201</v>
      </c>
      <c r="G237" s="238" t="s">
        <v>176</v>
      </c>
      <c r="H237" s="239">
        <v>2.7599999999999998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0.01</v>
      </c>
      <c r="R237" s="245">
        <f>Q237*H237</f>
        <v>0.0276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177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177</v>
      </c>
      <c r="BM237" s="247" t="s">
        <v>1202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1203</v>
      </c>
      <c r="G238" s="250"/>
      <c r="H238" s="254">
        <v>1.3200000000000001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1204</v>
      </c>
      <c r="G239" s="250"/>
      <c r="H239" s="254">
        <v>1.44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4" customFormat="1">
      <c r="A240" s="14"/>
      <c r="B240" s="261"/>
      <c r="C240" s="262"/>
      <c r="D240" s="251" t="s">
        <v>179</v>
      </c>
      <c r="E240" s="263" t="s">
        <v>1</v>
      </c>
      <c r="F240" s="264" t="s">
        <v>182</v>
      </c>
      <c r="G240" s="262"/>
      <c r="H240" s="265">
        <v>2.7599999999999998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179</v>
      </c>
      <c r="AU240" s="271" t="s">
        <v>86</v>
      </c>
      <c r="AV240" s="14" t="s">
        <v>177</v>
      </c>
      <c r="AW240" s="14" t="s">
        <v>32</v>
      </c>
      <c r="AX240" s="14" t="s">
        <v>84</v>
      </c>
      <c r="AY240" s="271" t="s">
        <v>169</v>
      </c>
    </row>
    <row r="241" s="2" customFormat="1" ht="16.5" customHeight="1">
      <c r="A241" s="39"/>
      <c r="B241" s="40"/>
      <c r="C241" s="235" t="s">
        <v>511</v>
      </c>
      <c r="D241" s="235" t="s">
        <v>173</v>
      </c>
      <c r="E241" s="236" t="s">
        <v>1205</v>
      </c>
      <c r="F241" s="237" t="s">
        <v>1206</v>
      </c>
      <c r="G241" s="238" t="s">
        <v>249</v>
      </c>
      <c r="H241" s="239">
        <v>0.21099999999999999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41</v>
      </c>
      <c r="O241" s="92"/>
      <c r="P241" s="245">
        <f>O241*H241</f>
        <v>0</v>
      </c>
      <c r="Q241" s="245">
        <v>1.0551600000000001</v>
      </c>
      <c r="R241" s="245">
        <f>Q241*H241</f>
        <v>0.22263876000000002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177</v>
      </c>
      <c r="AT241" s="247" t="s">
        <v>173</v>
      </c>
      <c r="AU241" s="247" t="s">
        <v>86</v>
      </c>
      <c r="AY241" s="18" t="s">
        <v>169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84</v>
      </c>
      <c r="BK241" s="248">
        <f>ROUND(I241*H241,2)</f>
        <v>0</v>
      </c>
      <c r="BL241" s="18" t="s">
        <v>177</v>
      </c>
      <c r="BM241" s="247" t="s">
        <v>1207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1208</v>
      </c>
      <c r="G242" s="250"/>
      <c r="H242" s="254">
        <v>0.21099999999999999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84</v>
      </c>
      <c r="AY242" s="260" t="s">
        <v>169</v>
      </c>
    </row>
    <row r="243" s="2" customFormat="1" ht="16.5" customHeight="1">
      <c r="A243" s="39"/>
      <c r="B243" s="40"/>
      <c r="C243" s="235" t="s">
        <v>562</v>
      </c>
      <c r="D243" s="235" t="s">
        <v>173</v>
      </c>
      <c r="E243" s="236" t="s">
        <v>1209</v>
      </c>
      <c r="F243" s="237" t="s">
        <v>1210</v>
      </c>
      <c r="G243" s="238" t="s">
        <v>249</v>
      </c>
      <c r="H243" s="239">
        <v>0.023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41</v>
      </c>
      <c r="O243" s="92"/>
      <c r="P243" s="245">
        <f>O243*H243</f>
        <v>0</v>
      </c>
      <c r="Q243" s="245">
        <v>1.06277</v>
      </c>
      <c r="R243" s="245">
        <f>Q243*H243</f>
        <v>0.02444371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177</v>
      </c>
      <c r="AT243" s="247" t="s">
        <v>173</v>
      </c>
      <c r="AU243" s="247" t="s">
        <v>86</v>
      </c>
      <c r="AY243" s="18" t="s">
        <v>169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84</v>
      </c>
      <c r="BK243" s="248">
        <f>ROUND(I243*H243,2)</f>
        <v>0</v>
      </c>
      <c r="BL243" s="18" t="s">
        <v>177</v>
      </c>
      <c r="BM243" s="247" t="s">
        <v>1211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1212</v>
      </c>
      <c r="G244" s="250"/>
      <c r="H244" s="254">
        <v>0.0089999999999999993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1213</v>
      </c>
      <c r="G245" s="250"/>
      <c r="H245" s="254">
        <v>0.014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4" customFormat="1">
      <c r="A246" s="14"/>
      <c r="B246" s="261"/>
      <c r="C246" s="262"/>
      <c r="D246" s="251" t="s">
        <v>179</v>
      </c>
      <c r="E246" s="263" t="s">
        <v>1</v>
      </c>
      <c r="F246" s="264" t="s">
        <v>182</v>
      </c>
      <c r="G246" s="262"/>
      <c r="H246" s="265">
        <v>0.023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179</v>
      </c>
      <c r="AU246" s="271" t="s">
        <v>86</v>
      </c>
      <c r="AV246" s="14" t="s">
        <v>177</v>
      </c>
      <c r="AW246" s="14" t="s">
        <v>32</v>
      </c>
      <c r="AX246" s="14" t="s">
        <v>84</v>
      </c>
      <c r="AY246" s="271" t="s">
        <v>169</v>
      </c>
    </row>
    <row r="247" s="2" customFormat="1" ht="21.75" customHeight="1">
      <c r="A247" s="39"/>
      <c r="B247" s="40"/>
      <c r="C247" s="235" t="s">
        <v>86</v>
      </c>
      <c r="D247" s="235" t="s">
        <v>173</v>
      </c>
      <c r="E247" s="236" t="s">
        <v>1214</v>
      </c>
      <c r="F247" s="237" t="s">
        <v>1215</v>
      </c>
      <c r="G247" s="238" t="s">
        <v>327</v>
      </c>
      <c r="H247" s="239">
        <v>4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0.022780000000000002</v>
      </c>
      <c r="R247" s="245">
        <f>Q247*H247</f>
        <v>0.091120000000000007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177</v>
      </c>
      <c r="AT247" s="247" t="s">
        <v>173</v>
      </c>
      <c r="AU247" s="247" t="s">
        <v>86</v>
      </c>
      <c r="AY247" s="18" t="s">
        <v>169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177</v>
      </c>
      <c r="BM247" s="247" t="s">
        <v>1216</v>
      </c>
    </row>
    <row r="248" s="12" customFormat="1" ht="22.8" customHeight="1">
      <c r="A248" s="12"/>
      <c r="B248" s="219"/>
      <c r="C248" s="220"/>
      <c r="D248" s="221" t="s">
        <v>75</v>
      </c>
      <c r="E248" s="233" t="s">
        <v>251</v>
      </c>
      <c r="F248" s="233" t="s">
        <v>1217</v>
      </c>
      <c r="G248" s="220"/>
      <c r="H248" s="220"/>
      <c r="I248" s="223"/>
      <c r="J248" s="234">
        <f>BK248</f>
        <v>0</v>
      </c>
      <c r="K248" s="220"/>
      <c r="L248" s="225"/>
      <c r="M248" s="226"/>
      <c r="N248" s="227"/>
      <c r="O248" s="227"/>
      <c r="P248" s="228">
        <f>SUM(P249:P262)</f>
        <v>0</v>
      </c>
      <c r="Q248" s="227"/>
      <c r="R248" s="228">
        <f>SUM(R249:R262)</f>
        <v>3.4956066799999999</v>
      </c>
      <c r="S248" s="227"/>
      <c r="T248" s="229">
        <f>SUM(T249:T262)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0" t="s">
        <v>84</v>
      </c>
      <c r="AT248" s="231" t="s">
        <v>75</v>
      </c>
      <c r="AU248" s="231" t="s">
        <v>84</v>
      </c>
      <c r="AY248" s="230" t="s">
        <v>169</v>
      </c>
      <c r="BK248" s="232">
        <f>SUM(BK249:BK262)</f>
        <v>0</v>
      </c>
    </row>
    <row r="249" s="2" customFormat="1" ht="21.75" customHeight="1">
      <c r="A249" s="39"/>
      <c r="B249" s="40"/>
      <c r="C249" s="235" t="s">
        <v>610</v>
      </c>
      <c r="D249" s="235" t="s">
        <v>173</v>
      </c>
      <c r="E249" s="236" t="s">
        <v>1218</v>
      </c>
      <c r="F249" s="237" t="s">
        <v>1219</v>
      </c>
      <c r="G249" s="238" t="s">
        <v>176</v>
      </c>
      <c r="H249" s="239">
        <v>3.2000000000000002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41</v>
      </c>
      <c r="O249" s="92"/>
      <c r="P249" s="245">
        <f>O249*H249</f>
        <v>0</v>
      </c>
      <c r="Q249" s="245">
        <v>0.0073499999999999998</v>
      </c>
      <c r="R249" s="245">
        <f>Q249*H249</f>
        <v>0.023519999999999999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177</v>
      </c>
      <c r="AT249" s="247" t="s">
        <v>173</v>
      </c>
      <c r="AU249" s="247" t="s">
        <v>86</v>
      </c>
      <c r="AY249" s="18" t="s">
        <v>169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84</v>
      </c>
      <c r="BK249" s="248">
        <f>ROUND(I249*H249,2)</f>
        <v>0</v>
      </c>
      <c r="BL249" s="18" t="s">
        <v>177</v>
      </c>
      <c r="BM249" s="247" t="s">
        <v>1220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1221</v>
      </c>
      <c r="G250" s="250"/>
      <c r="H250" s="254">
        <v>3.2000000000000002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84</v>
      </c>
      <c r="AY250" s="260" t="s">
        <v>169</v>
      </c>
    </row>
    <row r="251" s="2" customFormat="1" ht="21.75" customHeight="1">
      <c r="A251" s="39"/>
      <c r="B251" s="40"/>
      <c r="C251" s="235" t="s">
        <v>532</v>
      </c>
      <c r="D251" s="235" t="s">
        <v>173</v>
      </c>
      <c r="E251" s="236" t="s">
        <v>1222</v>
      </c>
      <c r="F251" s="237" t="s">
        <v>1223</v>
      </c>
      <c r="G251" s="238" t="s">
        <v>176</v>
      </c>
      <c r="H251" s="239">
        <v>3.2000000000000002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0.018380000000000001</v>
      </c>
      <c r="R251" s="245">
        <f>Q251*H251</f>
        <v>0.058816000000000007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177</v>
      </c>
      <c r="AT251" s="247" t="s">
        <v>173</v>
      </c>
      <c r="AU251" s="247" t="s">
        <v>86</v>
      </c>
      <c r="AY251" s="18" t="s">
        <v>169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177</v>
      </c>
      <c r="BM251" s="247" t="s">
        <v>1224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1221</v>
      </c>
      <c r="G252" s="250"/>
      <c r="H252" s="254">
        <v>3.2000000000000002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84</v>
      </c>
      <c r="AY252" s="260" t="s">
        <v>169</v>
      </c>
    </row>
    <row r="253" s="2" customFormat="1" ht="21.75" customHeight="1">
      <c r="A253" s="39"/>
      <c r="B253" s="40"/>
      <c r="C253" s="235" t="s">
        <v>302</v>
      </c>
      <c r="D253" s="235" t="s">
        <v>173</v>
      </c>
      <c r="E253" s="236" t="s">
        <v>1225</v>
      </c>
      <c r="F253" s="237" t="s">
        <v>1226</v>
      </c>
      <c r="G253" s="238" t="s">
        <v>176</v>
      </c>
      <c r="H253" s="239">
        <v>35.052999999999997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0.034500000000000003</v>
      </c>
      <c r="R253" s="245">
        <f>Q253*H253</f>
        <v>1.2093285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177</v>
      </c>
      <c r="AT253" s="247" t="s">
        <v>173</v>
      </c>
      <c r="AU253" s="247" t="s">
        <v>86</v>
      </c>
      <c r="AY253" s="18" t="s">
        <v>169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177</v>
      </c>
      <c r="BM253" s="247" t="s">
        <v>1227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449</v>
      </c>
      <c r="G254" s="250"/>
      <c r="H254" s="254">
        <v>35.052999999999997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84</v>
      </c>
      <c r="AY254" s="260" t="s">
        <v>169</v>
      </c>
    </row>
    <row r="255" s="2" customFormat="1" ht="21.75" customHeight="1">
      <c r="A255" s="39"/>
      <c r="B255" s="40"/>
      <c r="C255" s="235" t="s">
        <v>855</v>
      </c>
      <c r="D255" s="235" t="s">
        <v>173</v>
      </c>
      <c r="E255" s="236" t="s">
        <v>1228</v>
      </c>
      <c r="F255" s="237" t="s">
        <v>1229</v>
      </c>
      <c r="G255" s="238" t="s">
        <v>199</v>
      </c>
      <c r="H255" s="239">
        <v>0.80200000000000005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2.45329</v>
      </c>
      <c r="R255" s="245">
        <f>Q255*H255</f>
        <v>1.96753858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177</v>
      </c>
      <c r="AT255" s="247" t="s">
        <v>173</v>
      </c>
      <c r="AU255" s="247" t="s">
        <v>86</v>
      </c>
      <c r="AY255" s="18" t="s">
        <v>169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177</v>
      </c>
      <c r="BM255" s="247" t="s">
        <v>1230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1231</v>
      </c>
      <c r="G256" s="250"/>
      <c r="H256" s="254">
        <v>0.80200000000000005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84</v>
      </c>
      <c r="AY256" s="260" t="s">
        <v>169</v>
      </c>
    </row>
    <row r="257" s="2" customFormat="1" ht="21.75" customHeight="1">
      <c r="A257" s="39"/>
      <c r="B257" s="40"/>
      <c r="C257" s="235" t="s">
        <v>488</v>
      </c>
      <c r="D257" s="235" t="s">
        <v>173</v>
      </c>
      <c r="E257" s="236" t="s">
        <v>1232</v>
      </c>
      <c r="F257" s="237" t="s">
        <v>1233</v>
      </c>
      <c r="G257" s="238" t="s">
        <v>199</v>
      </c>
      <c r="H257" s="239">
        <v>0.096000000000000002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41</v>
      </c>
      <c r="O257" s="92"/>
      <c r="P257" s="245">
        <f>O257*H257</f>
        <v>0</v>
      </c>
      <c r="Q257" s="245">
        <v>2.45329</v>
      </c>
      <c r="R257" s="245">
        <f>Q257*H257</f>
        <v>0.23551584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177</v>
      </c>
      <c r="AT257" s="247" t="s">
        <v>173</v>
      </c>
      <c r="AU257" s="247" t="s">
        <v>86</v>
      </c>
      <c r="AY257" s="18" t="s">
        <v>169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177</v>
      </c>
      <c r="BM257" s="247" t="s">
        <v>1234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1235</v>
      </c>
      <c r="G258" s="250"/>
      <c r="H258" s="254">
        <v>0.096000000000000002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84</v>
      </c>
      <c r="AY258" s="260" t="s">
        <v>169</v>
      </c>
    </row>
    <row r="259" s="2" customFormat="1" ht="21.75" customHeight="1">
      <c r="A259" s="39"/>
      <c r="B259" s="40"/>
      <c r="C259" s="235" t="s">
        <v>785</v>
      </c>
      <c r="D259" s="235" t="s">
        <v>173</v>
      </c>
      <c r="E259" s="236" t="s">
        <v>1236</v>
      </c>
      <c r="F259" s="237" t="s">
        <v>1237</v>
      </c>
      <c r="G259" s="238" t="s">
        <v>199</v>
      </c>
      <c r="H259" s="239">
        <v>0.80200000000000005</v>
      </c>
      <c r="I259" s="240"/>
      <c r="J259" s="241">
        <f>ROUND(I259*H259,2)</f>
        <v>0</v>
      </c>
      <c r="K259" s="242"/>
      <c r="L259" s="45"/>
      <c r="M259" s="243" t="s">
        <v>1</v>
      </c>
      <c r="N259" s="244" t="s">
        <v>41</v>
      </c>
      <c r="O259" s="92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177</v>
      </c>
      <c r="AT259" s="247" t="s">
        <v>173</v>
      </c>
      <c r="AU259" s="247" t="s">
        <v>86</v>
      </c>
      <c r="AY259" s="18" t="s">
        <v>169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177</v>
      </c>
      <c r="BM259" s="247" t="s">
        <v>1238</v>
      </c>
    </row>
    <row r="260" s="2" customFormat="1" ht="21.75" customHeight="1">
      <c r="A260" s="39"/>
      <c r="B260" s="40"/>
      <c r="C260" s="235" t="s">
        <v>815</v>
      </c>
      <c r="D260" s="235" t="s">
        <v>173</v>
      </c>
      <c r="E260" s="236" t="s">
        <v>1239</v>
      </c>
      <c r="F260" s="237" t="s">
        <v>1240</v>
      </c>
      <c r="G260" s="238" t="s">
        <v>199</v>
      </c>
      <c r="H260" s="239">
        <v>0.096000000000000002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177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177</v>
      </c>
      <c r="BM260" s="247" t="s">
        <v>1241</v>
      </c>
    </row>
    <row r="261" s="2" customFormat="1" ht="21.75" customHeight="1">
      <c r="A261" s="39"/>
      <c r="B261" s="40"/>
      <c r="C261" s="235" t="s">
        <v>725</v>
      </c>
      <c r="D261" s="235" t="s">
        <v>173</v>
      </c>
      <c r="E261" s="236" t="s">
        <v>1242</v>
      </c>
      <c r="F261" s="237" t="s">
        <v>1243</v>
      </c>
      <c r="G261" s="238" t="s">
        <v>176</v>
      </c>
      <c r="H261" s="239">
        <v>7.3979999999999997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0.00012</v>
      </c>
      <c r="R261" s="245">
        <f>Q261*H261</f>
        <v>0.00088776000000000002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177</v>
      </c>
      <c r="AT261" s="247" t="s">
        <v>173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177</v>
      </c>
      <c r="BM261" s="247" t="s">
        <v>1244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1245</v>
      </c>
      <c r="G262" s="250"/>
      <c r="H262" s="254">
        <v>7.3979999999999997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84</v>
      </c>
      <c r="AY262" s="260" t="s">
        <v>169</v>
      </c>
    </row>
    <row r="263" s="12" customFormat="1" ht="22.8" customHeight="1">
      <c r="A263" s="12"/>
      <c r="B263" s="219"/>
      <c r="C263" s="220"/>
      <c r="D263" s="221" t="s">
        <v>75</v>
      </c>
      <c r="E263" s="233" t="s">
        <v>170</v>
      </c>
      <c r="F263" s="233" t="s">
        <v>1246</v>
      </c>
      <c r="G263" s="220"/>
      <c r="H263" s="220"/>
      <c r="I263" s="223"/>
      <c r="J263" s="234">
        <f>BK263</f>
        <v>0</v>
      </c>
      <c r="K263" s="220"/>
      <c r="L263" s="225"/>
      <c r="M263" s="226"/>
      <c r="N263" s="227"/>
      <c r="O263" s="227"/>
      <c r="P263" s="228">
        <f>SUM(P264:P276)</f>
        <v>0</v>
      </c>
      <c r="Q263" s="227"/>
      <c r="R263" s="228">
        <f>SUM(R264:R276)</f>
        <v>0.0099420000000000012</v>
      </c>
      <c r="S263" s="227"/>
      <c r="T263" s="229">
        <f>SUM(T264:T276)</f>
        <v>0.41661499999999996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0" t="s">
        <v>84</v>
      </c>
      <c r="AT263" s="231" t="s">
        <v>75</v>
      </c>
      <c r="AU263" s="231" t="s">
        <v>84</v>
      </c>
      <c r="AY263" s="230" t="s">
        <v>169</v>
      </c>
      <c r="BK263" s="232">
        <f>SUM(BK264:BK276)</f>
        <v>0</v>
      </c>
    </row>
    <row r="264" s="2" customFormat="1" ht="21.75" customHeight="1">
      <c r="A264" s="39"/>
      <c r="B264" s="40"/>
      <c r="C264" s="235" t="s">
        <v>794</v>
      </c>
      <c r="D264" s="235" t="s">
        <v>173</v>
      </c>
      <c r="E264" s="236" t="s">
        <v>1247</v>
      </c>
      <c r="F264" s="237" t="s">
        <v>1248</v>
      </c>
      <c r="G264" s="238" t="s">
        <v>239</v>
      </c>
      <c r="H264" s="239">
        <v>1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177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177</v>
      </c>
      <c r="BM264" s="247" t="s">
        <v>1249</v>
      </c>
    </row>
    <row r="265" s="2" customFormat="1" ht="16.5" customHeight="1">
      <c r="A265" s="39"/>
      <c r="B265" s="40"/>
      <c r="C265" s="235" t="s">
        <v>651</v>
      </c>
      <c r="D265" s="235" t="s">
        <v>173</v>
      </c>
      <c r="E265" s="236" t="s">
        <v>1250</v>
      </c>
      <c r="F265" s="237" t="s">
        <v>1251</v>
      </c>
      <c r="G265" s="238" t="s">
        <v>699</v>
      </c>
      <c r="H265" s="239">
        <v>1</v>
      </c>
      <c r="I265" s="240"/>
      <c r="J265" s="241">
        <f>ROUND(I265*H265,2)</f>
        <v>0</v>
      </c>
      <c r="K265" s="242"/>
      <c r="L265" s="45"/>
      <c r="M265" s="243" t="s">
        <v>1</v>
      </c>
      <c r="N265" s="244" t="s">
        <v>41</v>
      </c>
      <c r="O265" s="92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177</v>
      </c>
      <c r="AT265" s="247" t="s">
        <v>173</v>
      </c>
      <c r="AU265" s="247" t="s">
        <v>86</v>
      </c>
      <c r="AY265" s="18" t="s">
        <v>169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177</v>
      </c>
      <c r="BM265" s="247" t="s">
        <v>1252</v>
      </c>
    </row>
    <row r="266" s="2" customFormat="1" ht="21.75" customHeight="1">
      <c r="A266" s="39"/>
      <c r="B266" s="40"/>
      <c r="C266" s="235" t="s">
        <v>1253</v>
      </c>
      <c r="D266" s="235" t="s">
        <v>173</v>
      </c>
      <c r="E266" s="236" t="s">
        <v>1254</v>
      </c>
      <c r="F266" s="237" t="s">
        <v>1255</v>
      </c>
      <c r="G266" s="238" t="s">
        <v>322</v>
      </c>
      <c r="H266" s="239">
        <v>129.59999999999999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2.0000000000000002E-05</v>
      </c>
      <c r="R266" s="245">
        <f>Q266*H266</f>
        <v>0.0025920000000000001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1256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1257</v>
      </c>
      <c r="G267" s="250"/>
      <c r="H267" s="254">
        <v>129.59999999999999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84</v>
      </c>
      <c r="AY267" s="260" t="s">
        <v>169</v>
      </c>
    </row>
    <row r="268" s="2" customFormat="1" ht="33" customHeight="1">
      <c r="A268" s="39"/>
      <c r="B268" s="40"/>
      <c r="C268" s="235" t="s">
        <v>821</v>
      </c>
      <c r="D268" s="235" t="s">
        <v>173</v>
      </c>
      <c r="E268" s="236" t="s">
        <v>499</v>
      </c>
      <c r="F268" s="237" t="s">
        <v>1258</v>
      </c>
      <c r="G268" s="238" t="s">
        <v>176</v>
      </c>
      <c r="H268" s="239">
        <v>35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0.00021000000000000001</v>
      </c>
      <c r="R268" s="245">
        <f>Q268*H268</f>
        <v>0.0073500000000000006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177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177</v>
      </c>
      <c r="BM268" s="247" t="s">
        <v>1259</v>
      </c>
    </row>
    <row r="269" s="2" customFormat="1" ht="21.75" customHeight="1">
      <c r="A269" s="39"/>
      <c r="B269" s="40"/>
      <c r="C269" s="235" t="s">
        <v>406</v>
      </c>
      <c r="D269" s="235" t="s">
        <v>173</v>
      </c>
      <c r="E269" s="236" t="s">
        <v>434</v>
      </c>
      <c r="F269" s="237" t="s">
        <v>435</v>
      </c>
      <c r="G269" s="238" t="s">
        <v>176</v>
      </c>
      <c r="H269" s="239">
        <v>2.7999999999999998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0.055</v>
      </c>
      <c r="T269" s="246">
        <f>S269*H269</f>
        <v>0.154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177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177</v>
      </c>
      <c r="BM269" s="247" t="s">
        <v>1260</v>
      </c>
    </row>
    <row r="270" s="13" customFormat="1">
      <c r="A270" s="13"/>
      <c r="B270" s="249"/>
      <c r="C270" s="250"/>
      <c r="D270" s="251" t="s">
        <v>179</v>
      </c>
      <c r="E270" s="252" t="s">
        <v>1</v>
      </c>
      <c r="F270" s="253" t="s">
        <v>437</v>
      </c>
      <c r="G270" s="250"/>
      <c r="H270" s="254">
        <v>2.7999999999999998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179</v>
      </c>
      <c r="AU270" s="260" t="s">
        <v>86</v>
      </c>
      <c r="AV270" s="13" t="s">
        <v>86</v>
      </c>
      <c r="AW270" s="13" t="s">
        <v>32</v>
      </c>
      <c r="AX270" s="13" t="s">
        <v>84</v>
      </c>
      <c r="AY270" s="260" t="s">
        <v>169</v>
      </c>
    </row>
    <row r="271" s="2" customFormat="1" ht="21.75" customHeight="1">
      <c r="A271" s="39"/>
      <c r="B271" s="40"/>
      <c r="C271" s="235" t="s">
        <v>528</v>
      </c>
      <c r="D271" s="235" t="s">
        <v>173</v>
      </c>
      <c r="E271" s="236" t="s">
        <v>1261</v>
      </c>
      <c r="F271" s="237" t="s">
        <v>1262</v>
      </c>
      <c r="G271" s="238" t="s">
        <v>327</v>
      </c>
      <c r="H271" s="239">
        <v>6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0.031</v>
      </c>
      <c r="T271" s="246">
        <f>S271*H271</f>
        <v>0.186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1263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1264</v>
      </c>
      <c r="G272" s="250"/>
      <c r="H272" s="254">
        <v>6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84</v>
      </c>
      <c r="AY272" s="260" t="s">
        <v>169</v>
      </c>
    </row>
    <row r="273" s="2" customFormat="1" ht="21.75" customHeight="1">
      <c r="A273" s="39"/>
      <c r="B273" s="40"/>
      <c r="C273" s="235" t="s">
        <v>718</v>
      </c>
      <c r="D273" s="235" t="s">
        <v>173</v>
      </c>
      <c r="E273" s="236" t="s">
        <v>1265</v>
      </c>
      <c r="F273" s="237" t="s">
        <v>1266</v>
      </c>
      <c r="G273" s="238" t="s">
        <v>322</v>
      </c>
      <c r="H273" s="239">
        <v>4.9450000000000003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41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0.0070000000000000001</v>
      </c>
      <c r="T273" s="246">
        <f>S273*H273</f>
        <v>0.034615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177</v>
      </c>
      <c r="AT273" s="247" t="s">
        <v>173</v>
      </c>
      <c r="AU273" s="247" t="s">
        <v>86</v>
      </c>
      <c r="AY273" s="18" t="s">
        <v>169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84</v>
      </c>
      <c r="BK273" s="248">
        <f>ROUND(I273*H273,2)</f>
        <v>0</v>
      </c>
      <c r="BL273" s="18" t="s">
        <v>177</v>
      </c>
      <c r="BM273" s="247" t="s">
        <v>1267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1268</v>
      </c>
      <c r="G274" s="250"/>
      <c r="H274" s="254">
        <v>4.9450000000000003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4" customFormat="1">
      <c r="A275" s="14"/>
      <c r="B275" s="261"/>
      <c r="C275" s="262"/>
      <c r="D275" s="251" t="s">
        <v>179</v>
      </c>
      <c r="E275" s="263" t="s">
        <v>1</v>
      </c>
      <c r="F275" s="264" t="s">
        <v>182</v>
      </c>
      <c r="G275" s="262"/>
      <c r="H275" s="265">
        <v>4.9450000000000003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179</v>
      </c>
      <c r="AU275" s="271" t="s">
        <v>86</v>
      </c>
      <c r="AV275" s="14" t="s">
        <v>177</v>
      </c>
      <c r="AW275" s="14" t="s">
        <v>32</v>
      </c>
      <c r="AX275" s="14" t="s">
        <v>84</v>
      </c>
      <c r="AY275" s="271" t="s">
        <v>169</v>
      </c>
    </row>
    <row r="276" s="2" customFormat="1" ht="21.75" customHeight="1">
      <c r="A276" s="39"/>
      <c r="B276" s="40"/>
      <c r="C276" s="235" t="s">
        <v>84</v>
      </c>
      <c r="D276" s="235" t="s">
        <v>173</v>
      </c>
      <c r="E276" s="236" t="s">
        <v>1269</v>
      </c>
      <c r="F276" s="237" t="s">
        <v>1270</v>
      </c>
      <c r="G276" s="238" t="s">
        <v>322</v>
      </c>
      <c r="H276" s="239">
        <v>1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41</v>
      </c>
      <c r="O276" s="92"/>
      <c r="P276" s="245">
        <f>O276*H276</f>
        <v>0</v>
      </c>
      <c r="Q276" s="245">
        <v>0</v>
      </c>
      <c r="R276" s="245">
        <f>Q276*H276</f>
        <v>0</v>
      </c>
      <c r="S276" s="245">
        <v>0.042000000000000003</v>
      </c>
      <c r="T276" s="246">
        <f>S276*H276</f>
        <v>0.042000000000000003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177</v>
      </c>
      <c r="AT276" s="247" t="s">
        <v>173</v>
      </c>
      <c r="AU276" s="247" t="s">
        <v>86</v>
      </c>
      <c r="AY276" s="18" t="s">
        <v>169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84</v>
      </c>
      <c r="BK276" s="248">
        <f>ROUND(I276*H276,2)</f>
        <v>0</v>
      </c>
      <c r="BL276" s="18" t="s">
        <v>177</v>
      </c>
      <c r="BM276" s="247" t="s">
        <v>1271</v>
      </c>
    </row>
    <row r="277" s="12" customFormat="1" ht="22.8" customHeight="1">
      <c r="A277" s="12"/>
      <c r="B277" s="219"/>
      <c r="C277" s="220"/>
      <c r="D277" s="221" t="s">
        <v>75</v>
      </c>
      <c r="E277" s="233" t="s">
        <v>1272</v>
      </c>
      <c r="F277" s="233" t="s">
        <v>1273</v>
      </c>
      <c r="G277" s="220"/>
      <c r="H277" s="220"/>
      <c r="I277" s="223"/>
      <c r="J277" s="234">
        <f>BK277</f>
        <v>0</v>
      </c>
      <c r="K277" s="220"/>
      <c r="L277" s="225"/>
      <c r="M277" s="226"/>
      <c r="N277" s="227"/>
      <c r="O277" s="227"/>
      <c r="P277" s="228">
        <f>P278</f>
        <v>0</v>
      </c>
      <c r="Q277" s="227"/>
      <c r="R277" s="228">
        <f>R278</f>
        <v>0</v>
      </c>
      <c r="S277" s="227"/>
      <c r="T277" s="229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0" t="s">
        <v>84</v>
      </c>
      <c r="AT277" s="231" t="s">
        <v>75</v>
      </c>
      <c r="AU277" s="231" t="s">
        <v>84</v>
      </c>
      <c r="AY277" s="230" t="s">
        <v>169</v>
      </c>
      <c r="BK277" s="232">
        <f>BK278</f>
        <v>0</v>
      </c>
    </row>
    <row r="278" s="2" customFormat="1" ht="16.5" customHeight="1">
      <c r="A278" s="39"/>
      <c r="B278" s="40"/>
      <c r="C278" s="235" t="s">
        <v>260</v>
      </c>
      <c r="D278" s="235" t="s">
        <v>173</v>
      </c>
      <c r="E278" s="236" t="s">
        <v>1274</v>
      </c>
      <c r="F278" s="237" t="s">
        <v>1275</v>
      </c>
      <c r="G278" s="238" t="s">
        <v>249</v>
      </c>
      <c r="H278" s="239">
        <v>182.41800000000001</v>
      </c>
      <c r="I278" s="240"/>
      <c r="J278" s="241">
        <f>ROUND(I278*H278,2)</f>
        <v>0</v>
      </c>
      <c r="K278" s="242"/>
      <c r="L278" s="45"/>
      <c r="M278" s="243" t="s">
        <v>1</v>
      </c>
      <c r="N278" s="244" t="s">
        <v>41</v>
      </c>
      <c r="O278" s="92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177</v>
      </c>
      <c r="AT278" s="247" t="s">
        <v>173</v>
      </c>
      <c r="AU278" s="247" t="s">
        <v>86</v>
      </c>
      <c r="AY278" s="18" t="s">
        <v>169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84</v>
      </c>
      <c r="BK278" s="248">
        <f>ROUND(I278*H278,2)</f>
        <v>0</v>
      </c>
      <c r="BL278" s="18" t="s">
        <v>177</v>
      </c>
      <c r="BM278" s="247" t="s">
        <v>1276</v>
      </c>
    </row>
    <row r="279" s="12" customFormat="1" ht="25.92" customHeight="1">
      <c r="A279" s="12"/>
      <c r="B279" s="219"/>
      <c r="C279" s="220"/>
      <c r="D279" s="221" t="s">
        <v>75</v>
      </c>
      <c r="E279" s="222" t="s">
        <v>280</v>
      </c>
      <c r="F279" s="222" t="s">
        <v>281</v>
      </c>
      <c r="G279" s="220"/>
      <c r="H279" s="220"/>
      <c r="I279" s="223"/>
      <c r="J279" s="224">
        <f>BK279</f>
        <v>0</v>
      </c>
      <c r="K279" s="220"/>
      <c r="L279" s="225"/>
      <c r="M279" s="226"/>
      <c r="N279" s="227"/>
      <c r="O279" s="227"/>
      <c r="P279" s="228">
        <f>P280+P307+P313+P316+P324</f>
        <v>0</v>
      </c>
      <c r="Q279" s="227"/>
      <c r="R279" s="228">
        <f>R280+R307+R313+R316+R324</f>
        <v>0.64418054999999985</v>
      </c>
      <c r="S279" s="227"/>
      <c r="T279" s="229">
        <f>T280+T307+T313+T316+T324</f>
        <v>0.0056752499999999989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0" t="s">
        <v>86</v>
      </c>
      <c r="AT279" s="231" t="s">
        <v>75</v>
      </c>
      <c r="AU279" s="231" t="s">
        <v>76</v>
      </c>
      <c r="AY279" s="230" t="s">
        <v>169</v>
      </c>
      <c r="BK279" s="232">
        <f>BK280+BK307+BK313+BK316+BK324</f>
        <v>0</v>
      </c>
    </row>
    <row r="280" s="12" customFormat="1" ht="22.8" customHeight="1">
      <c r="A280" s="12"/>
      <c r="B280" s="219"/>
      <c r="C280" s="220"/>
      <c r="D280" s="221" t="s">
        <v>75</v>
      </c>
      <c r="E280" s="233" t="s">
        <v>1277</v>
      </c>
      <c r="F280" s="233" t="s">
        <v>1278</v>
      </c>
      <c r="G280" s="220"/>
      <c r="H280" s="220"/>
      <c r="I280" s="223"/>
      <c r="J280" s="234">
        <f>BK280</f>
        <v>0</v>
      </c>
      <c r="K280" s="220"/>
      <c r="L280" s="225"/>
      <c r="M280" s="226"/>
      <c r="N280" s="227"/>
      <c r="O280" s="227"/>
      <c r="P280" s="228">
        <f>SUM(P281:P306)</f>
        <v>0</v>
      </c>
      <c r="Q280" s="227"/>
      <c r="R280" s="228">
        <f>SUM(R281:R306)</f>
        <v>0.57609339999999998</v>
      </c>
      <c r="S280" s="227"/>
      <c r="T280" s="229">
        <f>SUM(T281:T306)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0" t="s">
        <v>86</v>
      </c>
      <c r="AT280" s="231" t="s">
        <v>75</v>
      </c>
      <c r="AU280" s="231" t="s">
        <v>84</v>
      </c>
      <c r="AY280" s="230" t="s">
        <v>169</v>
      </c>
      <c r="BK280" s="232">
        <f>SUM(BK281:BK306)</f>
        <v>0</v>
      </c>
    </row>
    <row r="281" s="2" customFormat="1" ht="21.75" customHeight="1">
      <c r="A281" s="39"/>
      <c r="B281" s="40"/>
      <c r="C281" s="235" t="s">
        <v>8</v>
      </c>
      <c r="D281" s="235" t="s">
        <v>173</v>
      </c>
      <c r="E281" s="236" t="s">
        <v>1279</v>
      </c>
      <c r="F281" s="237" t="s">
        <v>1280</v>
      </c>
      <c r="G281" s="238" t="s">
        <v>176</v>
      </c>
      <c r="H281" s="239">
        <v>24.207999999999998</v>
      </c>
      <c r="I281" s="240"/>
      <c r="J281" s="241">
        <f>ROUND(I281*H281,2)</f>
        <v>0</v>
      </c>
      <c r="K281" s="242"/>
      <c r="L281" s="45"/>
      <c r="M281" s="243" t="s">
        <v>1</v>
      </c>
      <c r="N281" s="244" t="s">
        <v>41</v>
      </c>
      <c r="O281" s="92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286</v>
      </c>
      <c r="AT281" s="247" t="s">
        <v>173</v>
      </c>
      <c r="AU281" s="247" t="s">
        <v>86</v>
      </c>
      <c r="AY281" s="18" t="s">
        <v>169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84</v>
      </c>
      <c r="BK281" s="248">
        <f>ROUND(I281*H281,2)</f>
        <v>0</v>
      </c>
      <c r="BL281" s="18" t="s">
        <v>286</v>
      </c>
      <c r="BM281" s="247" t="s">
        <v>1281</v>
      </c>
    </row>
    <row r="282" s="13" customFormat="1">
      <c r="A282" s="13"/>
      <c r="B282" s="249"/>
      <c r="C282" s="250"/>
      <c r="D282" s="251" t="s">
        <v>179</v>
      </c>
      <c r="E282" s="252" t="s">
        <v>1</v>
      </c>
      <c r="F282" s="253" t="s">
        <v>1282</v>
      </c>
      <c r="G282" s="250"/>
      <c r="H282" s="254">
        <v>16.809999999999999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179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169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1245</v>
      </c>
      <c r="G283" s="250"/>
      <c r="H283" s="254">
        <v>7.3979999999999997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4" customFormat="1">
      <c r="A284" s="14"/>
      <c r="B284" s="261"/>
      <c r="C284" s="262"/>
      <c r="D284" s="251" t="s">
        <v>179</v>
      </c>
      <c r="E284" s="263" t="s">
        <v>1</v>
      </c>
      <c r="F284" s="264" t="s">
        <v>182</v>
      </c>
      <c r="G284" s="262"/>
      <c r="H284" s="265">
        <v>24.207999999999998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179</v>
      </c>
      <c r="AU284" s="271" t="s">
        <v>86</v>
      </c>
      <c r="AV284" s="14" t="s">
        <v>177</v>
      </c>
      <c r="AW284" s="14" t="s">
        <v>32</v>
      </c>
      <c r="AX284" s="14" t="s">
        <v>84</v>
      </c>
      <c r="AY284" s="271" t="s">
        <v>169</v>
      </c>
    </row>
    <row r="285" s="2" customFormat="1" ht="16.5" customHeight="1">
      <c r="A285" s="39"/>
      <c r="B285" s="40"/>
      <c r="C285" s="304" t="s">
        <v>286</v>
      </c>
      <c r="D285" s="304" t="s">
        <v>1283</v>
      </c>
      <c r="E285" s="305" t="s">
        <v>1284</v>
      </c>
      <c r="F285" s="306" t="s">
        <v>1285</v>
      </c>
      <c r="G285" s="307" t="s">
        <v>249</v>
      </c>
      <c r="H285" s="308">
        <v>0.019</v>
      </c>
      <c r="I285" s="309"/>
      <c r="J285" s="310">
        <f>ROUND(I285*H285,2)</f>
        <v>0</v>
      </c>
      <c r="K285" s="311"/>
      <c r="L285" s="312"/>
      <c r="M285" s="313" t="s">
        <v>1</v>
      </c>
      <c r="N285" s="314" t="s">
        <v>41</v>
      </c>
      <c r="O285" s="92"/>
      <c r="P285" s="245">
        <f>O285*H285</f>
        <v>0</v>
      </c>
      <c r="Q285" s="245">
        <v>1</v>
      </c>
      <c r="R285" s="245">
        <f>Q285*H285</f>
        <v>0.019</v>
      </c>
      <c r="S285" s="245">
        <v>0</v>
      </c>
      <c r="T285" s="24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7" t="s">
        <v>298</v>
      </c>
      <c r="AT285" s="247" t="s">
        <v>1283</v>
      </c>
      <c r="AU285" s="247" t="s">
        <v>86</v>
      </c>
      <c r="AY285" s="18" t="s">
        <v>169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8" t="s">
        <v>84</v>
      </c>
      <c r="BK285" s="248">
        <f>ROUND(I285*H285,2)</f>
        <v>0</v>
      </c>
      <c r="BL285" s="18" t="s">
        <v>286</v>
      </c>
      <c r="BM285" s="247" t="s">
        <v>1286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1287</v>
      </c>
      <c r="G286" s="250"/>
      <c r="H286" s="254">
        <v>63.404000000000003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84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0"/>
      <c r="F287" s="253" t="s">
        <v>1288</v>
      </c>
      <c r="G287" s="250"/>
      <c r="H287" s="254">
        <v>0.019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4</v>
      </c>
      <c r="AX287" s="13" t="s">
        <v>84</v>
      </c>
      <c r="AY287" s="260" t="s">
        <v>169</v>
      </c>
    </row>
    <row r="288" s="2" customFormat="1" ht="21.75" customHeight="1">
      <c r="A288" s="39"/>
      <c r="B288" s="40"/>
      <c r="C288" s="235" t="s">
        <v>236</v>
      </c>
      <c r="D288" s="235" t="s">
        <v>173</v>
      </c>
      <c r="E288" s="236" t="s">
        <v>1289</v>
      </c>
      <c r="F288" s="237" t="s">
        <v>1290</v>
      </c>
      <c r="G288" s="238" t="s">
        <v>176</v>
      </c>
      <c r="H288" s="239">
        <v>24.286999999999999</v>
      </c>
      <c r="I288" s="240"/>
      <c r="J288" s="241">
        <f>ROUND(I288*H288,2)</f>
        <v>0</v>
      </c>
      <c r="K288" s="242"/>
      <c r="L288" s="45"/>
      <c r="M288" s="243" t="s">
        <v>1</v>
      </c>
      <c r="N288" s="244" t="s">
        <v>41</v>
      </c>
      <c r="O288" s="92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286</v>
      </c>
      <c r="AT288" s="247" t="s">
        <v>173</v>
      </c>
      <c r="AU288" s="247" t="s">
        <v>86</v>
      </c>
      <c r="AY288" s="18" t="s">
        <v>169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84</v>
      </c>
      <c r="BK288" s="248">
        <f>ROUND(I288*H288,2)</f>
        <v>0</v>
      </c>
      <c r="BL288" s="18" t="s">
        <v>286</v>
      </c>
      <c r="BM288" s="247" t="s">
        <v>1291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1292</v>
      </c>
      <c r="G289" s="250"/>
      <c r="H289" s="254">
        <v>24.286999999999999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84</v>
      </c>
      <c r="AY289" s="260" t="s">
        <v>169</v>
      </c>
    </row>
    <row r="290" s="2" customFormat="1" ht="21.75" customHeight="1">
      <c r="A290" s="39"/>
      <c r="B290" s="40"/>
      <c r="C290" s="235" t="s">
        <v>428</v>
      </c>
      <c r="D290" s="235" t="s">
        <v>173</v>
      </c>
      <c r="E290" s="236" t="s">
        <v>1293</v>
      </c>
      <c r="F290" s="237" t="s">
        <v>1294</v>
      </c>
      <c r="G290" s="238" t="s">
        <v>176</v>
      </c>
      <c r="H290" s="239">
        <v>65.225999999999999</v>
      </c>
      <c r="I290" s="240"/>
      <c r="J290" s="241">
        <f>ROUND(I290*H290,2)</f>
        <v>0</v>
      </c>
      <c r="K290" s="242"/>
      <c r="L290" s="45"/>
      <c r="M290" s="243" t="s">
        <v>1</v>
      </c>
      <c r="N290" s="244" t="s">
        <v>41</v>
      </c>
      <c r="O290" s="92"/>
      <c r="P290" s="245">
        <f>O290*H290</f>
        <v>0</v>
      </c>
      <c r="Q290" s="245">
        <v>0.00040000000000000002</v>
      </c>
      <c r="R290" s="245">
        <f>Q290*H290</f>
        <v>0.0260904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286</v>
      </c>
      <c r="AT290" s="247" t="s">
        <v>173</v>
      </c>
      <c r="AU290" s="247" t="s">
        <v>86</v>
      </c>
      <c r="AY290" s="18" t="s">
        <v>169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286</v>
      </c>
      <c r="BM290" s="247" t="s">
        <v>1295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1296</v>
      </c>
      <c r="G291" s="250"/>
      <c r="H291" s="254">
        <v>50.43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1297</v>
      </c>
      <c r="G292" s="250"/>
      <c r="H292" s="254">
        <v>14.795999999999999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4" customFormat="1">
      <c r="A293" s="14"/>
      <c r="B293" s="261"/>
      <c r="C293" s="262"/>
      <c r="D293" s="251" t="s">
        <v>179</v>
      </c>
      <c r="E293" s="263" t="s">
        <v>1</v>
      </c>
      <c r="F293" s="264" t="s">
        <v>182</v>
      </c>
      <c r="G293" s="262"/>
      <c r="H293" s="265">
        <v>65.225999999999999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179</v>
      </c>
      <c r="AU293" s="271" t="s">
        <v>86</v>
      </c>
      <c r="AV293" s="14" t="s">
        <v>177</v>
      </c>
      <c r="AW293" s="14" t="s">
        <v>32</v>
      </c>
      <c r="AX293" s="14" t="s">
        <v>84</v>
      </c>
      <c r="AY293" s="271" t="s">
        <v>169</v>
      </c>
    </row>
    <row r="294" s="2" customFormat="1" ht="16.5" customHeight="1">
      <c r="A294" s="39"/>
      <c r="B294" s="40"/>
      <c r="C294" s="304" t="s">
        <v>364</v>
      </c>
      <c r="D294" s="304" t="s">
        <v>1283</v>
      </c>
      <c r="E294" s="305" t="s">
        <v>1298</v>
      </c>
      <c r="F294" s="306" t="s">
        <v>1299</v>
      </c>
      <c r="G294" s="307" t="s">
        <v>176</v>
      </c>
      <c r="H294" s="308">
        <v>111.29000000000001</v>
      </c>
      <c r="I294" s="309"/>
      <c r="J294" s="310">
        <f>ROUND(I294*H294,2)</f>
        <v>0</v>
      </c>
      <c r="K294" s="311"/>
      <c r="L294" s="312"/>
      <c r="M294" s="313" t="s">
        <v>1</v>
      </c>
      <c r="N294" s="314" t="s">
        <v>41</v>
      </c>
      <c r="O294" s="92"/>
      <c r="P294" s="245">
        <f>O294*H294</f>
        <v>0</v>
      </c>
      <c r="Q294" s="245">
        <v>0.0044999999999999997</v>
      </c>
      <c r="R294" s="245">
        <f>Q294*H294</f>
        <v>0.50080499999999994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298</v>
      </c>
      <c r="AT294" s="247" t="s">
        <v>1283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286</v>
      </c>
      <c r="BM294" s="247" t="s">
        <v>1300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1301</v>
      </c>
      <c r="G295" s="250"/>
      <c r="H295" s="254">
        <v>33.619999999999997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1302</v>
      </c>
      <c r="G296" s="250"/>
      <c r="H296" s="254">
        <v>48.357999999999997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1297</v>
      </c>
      <c r="G297" s="250"/>
      <c r="H297" s="254">
        <v>14.795999999999999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96.774000000000001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13" customFormat="1">
      <c r="A299" s="13"/>
      <c r="B299" s="249"/>
      <c r="C299" s="250"/>
      <c r="D299" s="251" t="s">
        <v>179</v>
      </c>
      <c r="E299" s="250"/>
      <c r="F299" s="253" t="s">
        <v>1303</v>
      </c>
      <c r="G299" s="250"/>
      <c r="H299" s="254">
        <v>111.29000000000001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179</v>
      </c>
      <c r="AU299" s="260" t="s">
        <v>86</v>
      </c>
      <c r="AV299" s="13" t="s">
        <v>86</v>
      </c>
      <c r="AW299" s="13" t="s">
        <v>4</v>
      </c>
      <c r="AX299" s="13" t="s">
        <v>84</v>
      </c>
      <c r="AY299" s="260" t="s">
        <v>169</v>
      </c>
    </row>
    <row r="300" s="2" customFormat="1" ht="16.5" customHeight="1">
      <c r="A300" s="39"/>
      <c r="B300" s="40"/>
      <c r="C300" s="304" t="s">
        <v>329</v>
      </c>
      <c r="D300" s="304" t="s">
        <v>1283</v>
      </c>
      <c r="E300" s="305" t="s">
        <v>1304</v>
      </c>
      <c r="F300" s="306" t="s">
        <v>1305</v>
      </c>
      <c r="G300" s="307" t="s">
        <v>176</v>
      </c>
      <c r="H300" s="308">
        <v>16.809999999999999</v>
      </c>
      <c r="I300" s="309"/>
      <c r="J300" s="310">
        <f>ROUND(I300*H300,2)</f>
        <v>0</v>
      </c>
      <c r="K300" s="311"/>
      <c r="L300" s="312"/>
      <c r="M300" s="313" t="s">
        <v>1</v>
      </c>
      <c r="N300" s="314" t="s">
        <v>41</v>
      </c>
      <c r="O300" s="92"/>
      <c r="P300" s="245">
        <f>O300*H300</f>
        <v>0</v>
      </c>
      <c r="Q300" s="245">
        <v>0.00064000000000000005</v>
      </c>
      <c r="R300" s="245">
        <f>Q300*H300</f>
        <v>0.0107584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298</v>
      </c>
      <c r="AT300" s="247" t="s">
        <v>1283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286</v>
      </c>
      <c r="BM300" s="247" t="s">
        <v>1306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1307</v>
      </c>
      <c r="G301" s="250"/>
      <c r="H301" s="254">
        <v>16.809999999999999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84</v>
      </c>
      <c r="AY301" s="260" t="s">
        <v>169</v>
      </c>
    </row>
    <row r="302" s="2" customFormat="1" ht="21.75" customHeight="1">
      <c r="A302" s="39"/>
      <c r="B302" s="40"/>
      <c r="C302" s="235" t="s">
        <v>241</v>
      </c>
      <c r="D302" s="235" t="s">
        <v>173</v>
      </c>
      <c r="E302" s="236" t="s">
        <v>1308</v>
      </c>
      <c r="F302" s="237" t="s">
        <v>1309</v>
      </c>
      <c r="G302" s="238" t="s">
        <v>176</v>
      </c>
      <c r="H302" s="239">
        <v>48.598999999999997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0.00040000000000000002</v>
      </c>
      <c r="R302" s="245">
        <f>Q302*H302</f>
        <v>0.019439600000000001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286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286</v>
      </c>
      <c r="BM302" s="247" t="s">
        <v>1310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1311</v>
      </c>
      <c r="G303" s="250"/>
      <c r="H303" s="254">
        <v>33.802999999999997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76</v>
      </c>
      <c r="AY303" s="260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1297</v>
      </c>
      <c r="G304" s="250"/>
      <c r="H304" s="254">
        <v>14.795999999999999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48.598999999999997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7</v>
      </c>
      <c r="D306" s="235" t="s">
        <v>173</v>
      </c>
      <c r="E306" s="236" t="s">
        <v>1312</v>
      </c>
      <c r="F306" s="237" t="s">
        <v>1313</v>
      </c>
      <c r="G306" s="238" t="s">
        <v>1314</v>
      </c>
      <c r="H306" s="315"/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286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286</v>
      </c>
      <c r="BM306" s="247" t="s">
        <v>1315</v>
      </c>
    </row>
    <row r="307" s="12" customFormat="1" ht="22.8" customHeight="1">
      <c r="A307" s="12"/>
      <c r="B307" s="219"/>
      <c r="C307" s="220"/>
      <c r="D307" s="221" t="s">
        <v>75</v>
      </c>
      <c r="E307" s="233" t="s">
        <v>1008</v>
      </c>
      <c r="F307" s="233" t="s">
        <v>1009</v>
      </c>
      <c r="G307" s="220"/>
      <c r="H307" s="220"/>
      <c r="I307" s="223"/>
      <c r="J307" s="234">
        <f>BK307</f>
        <v>0</v>
      </c>
      <c r="K307" s="220"/>
      <c r="L307" s="225"/>
      <c r="M307" s="226"/>
      <c r="N307" s="227"/>
      <c r="O307" s="227"/>
      <c r="P307" s="228">
        <f>SUM(P308:P312)</f>
        <v>0</v>
      </c>
      <c r="Q307" s="227"/>
      <c r="R307" s="228">
        <f>SUM(R308:R312)</f>
        <v>0.024649999999999998</v>
      </c>
      <c r="S307" s="227"/>
      <c r="T307" s="229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30" t="s">
        <v>86</v>
      </c>
      <c r="AT307" s="231" t="s">
        <v>75</v>
      </c>
      <c r="AU307" s="231" t="s">
        <v>84</v>
      </c>
      <c r="AY307" s="230" t="s">
        <v>169</v>
      </c>
      <c r="BK307" s="232">
        <f>SUM(BK308:BK312)</f>
        <v>0</v>
      </c>
    </row>
    <row r="308" s="2" customFormat="1" ht="21.75" customHeight="1">
      <c r="A308" s="39"/>
      <c r="B308" s="40"/>
      <c r="C308" s="235" t="s">
        <v>763</v>
      </c>
      <c r="D308" s="235" t="s">
        <v>173</v>
      </c>
      <c r="E308" s="236" t="s">
        <v>1316</v>
      </c>
      <c r="F308" s="237" t="s">
        <v>1317</v>
      </c>
      <c r="G308" s="238" t="s">
        <v>176</v>
      </c>
      <c r="H308" s="239">
        <v>8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286</v>
      </c>
      <c r="AT308" s="247" t="s">
        <v>173</v>
      </c>
      <c r="AU308" s="247" t="s">
        <v>86</v>
      </c>
      <c r="AY308" s="18" t="s">
        <v>169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286</v>
      </c>
      <c r="BM308" s="247" t="s">
        <v>1318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1319</v>
      </c>
      <c r="G309" s="250"/>
      <c r="H309" s="254">
        <v>8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84</v>
      </c>
      <c r="AY309" s="260" t="s">
        <v>169</v>
      </c>
    </row>
    <row r="310" s="2" customFormat="1" ht="21.75" customHeight="1">
      <c r="A310" s="39"/>
      <c r="B310" s="40"/>
      <c r="C310" s="304" t="s">
        <v>685</v>
      </c>
      <c r="D310" s="304" t="s">
        <v>1283</v>
      </c>
      <c r="E310" s="305" t="s">
        <v>1320</v>
      </c>
      <c r="F310" s="306" t="s">
        <v>1321</v>
      </c>
      <c r="G310" s="307" t="s">
        <v>176</v>
      </c>
      <c r="H310" s="308">
        <v>8.5</v>
      </c>
      <c r="I310" s="309"/>
      <c r="J310" s="310">
        <f>ROUND(I310*H310,2)</f>
        <v>0</v>
      </c>
      <c r="K310" s="311"/>
      <c r="L310" s="312"/>
      <c r="M310" s="313" t="s">
        <v>1</v>
      </c>
      <c r="N310" s="314" t="s">
        <v>41</v>
      </c>
      <c r="O310" s="92"/>
      <c r="P310" s="245">
        <f>O310*H310</f>
        <v>0</v>
      </c>
      <c r="Q310" s="245">
        <v>0.0028999999999999998</v>
      </c>
      <c r="R310" s="245">
        <f>Q310*H310</f>
        <v>0.024649999999999998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298</v>
      </c>
      <c r="AT310" s="247" t="s">
        <v>1283</v>
      </c>
      <c r="AU310" s="247" t="s">
        <v>86</v>
      </c>
      <c r="AY310" s="18" t="s">
        <v>169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84</v>
      </c>
      <c r="BK310" s="248">
        <f>ROUND(I310*H310,2)</f>
        <v>0</v>
      </c>
      <c r="BL310" s="18" t="s">
        <v>286</v>
      </c>
      <c r="BM310" s="247" t="s">
        <v>1322</v>
      </c>
    </row>
    <row r="311" s="13" customFormat="1">
      <c r="A311" s="13"/>
      <c r="B311" s="249"/>
      <c r="C311" s="250"/>
      <c r="D311" s="251" t="s">
        <v>179</v>
      </c>
      <c r="E311" s="250"/>
      <c r="F311" s="253" t="s">
        <v>1323</v>
      </c>
      <c r="G311" s="250"/>
      <c r="H311" s="254">
        <v>8.5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179</v>
      </c>
      <c r="AU311" s="260" t="s">
        <v>86</v>
      </c>
      <c r="AV311" s="13" t="s">
        <v>86</v>
      </c>
      <c r="AW311" s="13" t="s">
        <v>4</v>
      </c>
      <c r="AX311" s="13" t="s">
        <v>84</v>
      </c>
      <c r="AY311" s="260" t="s">
        <v>169</v>
      </c>
    </row>
    <row r="312" s="2" customFormat="1" ht="21.75" customHeight="1">
      <c r="A312" s="39"/>
      <c r="B312" s="40"/>
      <c r="C312" s="235" t="s">
        <v>709</v>
      </c>
      <c r="D312" s="235" t="s">
        <v>173</v>
      </c>
      <c r="E312" s="236" t="s">
        <v>1324</v>
      </c>
      <c r="F312" s="237" t="s">
        <v>1325</v>
      </c>
      <c r="G312" s="238" t="s">
        <v>249</v>
      </c>
      <c r="H312" s="239">
        <v>0.025000000000000001</v>
      </c>
      <c r="I312" s="240"/>
      <c r="J312" s="241">
        <f>ROUND(I312*H312,2)</f>
        <v>0</v>
      </c>
      <c r="K312" s="242"/>
      <c r="L312" s="45"/>
      <c r="M312" s="243" t="s">
        <v>1</v>
      </c>
      <c r="N312" s="244" t="s">
        <v>41</v>
      </c>
      <c r="O312" s="92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286</v>
      </c>
      <c r="AT312" s="247" t="s">
        <v>173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286</v>
      </c>
      <c r="BM312" s="247" t="s">
        <v>1326</v>
      </c>
    </row>
    <row r="313" s="12" customFormat="1" ht="22.8" customHeight="1">
      <c r="A313" s="12"/>
      <c r="B313" s="219"/>
      <c r="C313" s="220"/>
      <c r="D313" s="221" t="s">
        <v>75</v>
      </c>
      <c r="E313" s="233" t="s">
        <v>362</v>
      </c>
      <c r="F313" s="233" t="s">
        <v>363</v>
      </c>
      <c r="G313" s="220"/>
      <c r="H313" s="220"/>
      <c r="I313" s="223"/>
      <c r="J313" s="234">
        <f>BK313</f>
        <v>0</v>
      </c>
      <c r="K313" s="220"/>
      <c r="L313" s="225"/>
      <c r="M313" s="226"/>
      <c r="N313" s="227"/>
      <c r="O313" s="227"/>
      <c r="P313" s="228">
        <f>SUM(P314:P315)</f>
        <v>0</v>
      </c>
      <c r="Q313" s="227"/>
      <c r="R313" s="228">
        <f>SUM(R314:R315)</f>
        <v>0</v>
      </c>
      <c r="S313" s="227"/>
      <c r="T313" s="229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0" t="s">
        <v>86</v>
      </c>
      <c r="AT313" s="231" t="s">
        <v>75</v>
      </c>
      <c r="AU313" s="231" t="s">
        <v>84</v>
      </c>
      <c r="AY313" s="230" t="s">
        <v>169</v>
      </c>
      <c r="BK313" s="232">
        <f>SUM(BK314:BK315)</f>
        <v>0</v>
      </c>
    </row>
    <row r="314" s="2" customFormat="1" ht="21.75" customHeight="1">
      <c r="A314" s="39"/>
      <c r="B314" s="40"/>
      <c r="C314" s="235" t="s">
        <v>275</v>
      </c>
      <c r="D314" s="235" t="s">
        <v>173</v>
      </c>
      <c r="E314" s="236" t="s">
        <v>1327</v>
      </c>
      <c r="F314" s="237" t="s">
        <v>1328</v>
      </c>
      <c r="G314" s="238" t="s">
        <v>699</v>
      </c>
      <c r="H314" s="239">
        <v>1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1329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1330</v>
      </c>
      <c r="G315" s="250"/>
      <c r="H315" s="254">
        <v>1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84</v>
      </c>
      <c r="AY315" s="260" t="s">
        <v>169</v>
      </c>
    </row>
    <row r="316" s="12" customFormat="1" ht="22.8" customHeight="1">
      <c r="A316" s="12"/>
      <c r="B316" s="219"/>
      <c r="C316" s="220"/>
      <c r="D316" s="221" t="s">
        <v>75</v>
      </c>
      <c r="E316" s="233" t="s">
        <v>1331</v>
      </c>
      <c r="F316" s="233" t="s">
        <v>1332</v>
      </c>
      <c r="G316" s="220"/>
      <c r="H316" s="220"/>
      <c r="I316" s="223"/>
      <c r="J316" s="234">
        <f>BK316</f>
        <v>0</v>
      </c>
      <c r="K316" s="220"/>
      <c r="L316" s="225"/>
      <c r="M316" s="226"/>
      <c r="N316" s="227"/>
      <c r="O316" s="227"/>
      <c r="P316" s="228">
        <f>SUM(P317:P323)</f>
        <v>0</v>
      </c>
      <c r="Q316" s="227"/>
      <c r="R316" s="228">
        <f>SUM(R317:R323)</f>
        <v>0.021998</v>
      </c>
      <c r="S316" s="227"/>
      <c r="T316" s="229">
        <f>SUM(T317:T323)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30" t="s">
        <v>86</v>
      </c>
      <c r="AT316" s="231" t="s">
        <v>75</v>
      </c>
      <c r="AU316" s="231" t="s">
        <v>84</v>
      </c>
      <c r="AY316" s="230" t="s">
        <v>169</v>
      </c>
      <c r="BK316" s="232">
        <f>SUM(BK317:BK323)</f>
        <v>0</v>
      </c>
    </row>
    <row r="317" s="2" customFormat="1" ht="21.75" customHeight="1">
      <c r="A317" s="39"/>
      <c r="B317" s="40"/>
      <c r="C317" s="235" t="s">
        <v>482</v>
      </c>
      <c r="D317" s="235" t="s">
        <v>173</v>
      </c>
      <c r="E317" s="236" t="s">
        <v>1333</v>
      </c>
      <c r="F317" s="237" t="s">
        <v>1334</v>
      </c>
      <c r="G317" s="238" t="s">
        <v>176</v>
      </c>
      <c r="H317" s="239">
        <v>4.4720000000000004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0.0025000000000000001</v>
      </c>
      <c r="R317" s="245">
        <f>Q317*H317</f>
        <v>0.011180000000000001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286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286</v>
      </c>
      <c r="BM317" s="247" t="s">
        <v>1335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1336</v>
      </c>
      <c r="G318" s="250"/>
      <c r="H318" s="254">
        <v>4.4720000000000004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84</v>
      </c>
      <c r="AY318" s="260" t="s">
        <v>169</v>
      </c>
    </row>
    <row r="319" s="2" customFormat="1" ht="21.75" customHeight="1">
      <c r="A319" s="39"/>
      <c r="B319" s="40"/>
      <c r="C319" s="235" t="s">
        <v>1337</v>
      </c>
      <c r="D319" s="235" t="s">
        <v>173</v>
      </c>
      <c r="E319" s="236" t="s">
        <v>1338</v>
      </c>
      <c r="F319" s="237" t="s">
        <v>1339</v>
      </c>
      <c r="G319" s="238" t="s">
        <v>176</v>
      </c>
      <c r="H319" s="239">
        <v>9.0150000000000006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0.0011999999999999999</v>
      </c>
      <c r="R319" s="245">
        <f>Q319*H319</f>
        <v>0.010818</v>
      </c>
      <c r="S319" s="245">
        <v>0</v>
      </c>
      <c r="T319" s="24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286</v>
      </c>
      <c r="AT319" s="247" t="s">
        <v>173</v>
      </c>
      <c r="AU319" s="247" t="s">
        <v>86</v>
      </c>
      <c r="AY319" s="18" t="s">
        <v>169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286</v>
      </c>
      <c r="BM319" s="247" t="s">
        <v>1340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1341</v>
      </c>
      <c r="G320" s="250"/>
      <c r="H320" s="254">
        <v>8.1600000000000001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1342</v>
      </c>
      <c r="G321" s="250"/>
      <c r="H321" s="254">
        <v>0.85499999999999998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4" customFormat="1">
      <c r="A322" s="14"/>
      <c r="B322" s="261"/>
      <c r="C322" s="262"/>
      <c r="D322" s="251" t="s">
        <v>179</v>
      </c>
      <c r="E322" s="263" t="s">
        <v>1</v>
      </c>
      <c r="F322" s="264" t="s">
        <v>182</v>
      </c>
      <c r="G322" s="262"/>
      <c r="H322" s="265">
        <v>9.0150000000000006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179</v>
      </c>
      <c r="AU322" s="271" t="s">
        <v>86</v>
      </c>
      <c r="AV322" s="14" t="s">
        <v>177</v>
      </c>
      <c r="AW322" s="14" t="s">
        <v>32</v>
      </c>
      <c r="AX322" s="14" t="s">
        <v>84</v>
      </c>
      <c r="AY322" s="271" t="s">
        <v>169</v>
      </c>
    </row>
    <row r="323" s="2" customFormat="1" ht="21.75" customHeight="1">
      <c r="A323" s="39"/>
      <c r="B323" s="40"/>
      <c r="C323" s="235" t="s">
        <v>596</v>
      </c>
      <c r="D323" s="235" t="s">
        <v>173</v>
      </c>
      <c r="E323" s="236" t="s">
        <v>1343</v>
      </c>
      <c r="F323" s="237" t="s">
        <v>1344</v>
      </c>
      <c r="G323" s="238" t="s">
        <v>249</v>
      </c>
      <c r="H323" s="239">
        <v>0.021999999999999999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286</v>
      </c>
      <c r="AT323" s="247" t="s">
        <v>173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1345</v>
      </c>
    </row>
    <row r="324" s="12" customFormat="1" ht="22.8" customHeight="1">
      <c r="A324" s="12"/>
      <c r="B324" s="219"/>
      <c r="C324" s="220"/>
      <c r="D324" s="221" t="s">
        <v>75</v>
      </c>
      <c r="E324" s="233" t="s">
        <v>1346</v>
      </c>
      <c r="F324" s="233" t="s">
        <v>1347</v>
      </c>
      <c r="G324" s="220"/>
      <c r="H324" s="220"/>
      <c r="I324" s="223"/>
      <c r="J324" s="234">
        <f>BK324</f>
        <v>0</v>
      </c>
      <c r="K324" s="220"/>
      <c r="L324" s="225"/>
      <c r="M324" s="226"/>
      <c r="N324" s="227"/>
      <c r="O324" s="227"/>
      <c r="P324" s="228">
        <f>SUM(P325:P337)</f>
        <v>0</v>
      </c>
      <c r="Q324" s="227"/>
      <c r="R324" s="228">
        <f>SUM(R325:R337)</f>
        <v>0.021439149999999997</v>
      </c>
      <c r="S324" s="227"/>
      <c r="T324" s="229">
        <f>SUM(T325:T337)</f>
        <v>0.0056752499999999989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0" t="s">
        <v>86</v>
      </c>
      <c r="AT324" s="231" t="s">
        <v>75</v>
      </c>
      <c r="AU324" s="231" t="s">
        <v>84</v>
      </c>
      <c r="AY324" s="230" t="s">
        <v>169</v>
      </c>
      <c r="BK324" s="232">
        <f>SUM(BK325:BK337)</f>
        <v>0</v>
      </c>
    </row>
    <row r="325" s="2" customFormat="1" ht="21.75" customHeight="1">
      <c r="A325" s="39"/>
      <c r="B325" s="40"/>
      <c r="C325" s="235" t="s">
        <v>370</v>
      </c>
      <c r="D325" s="235" t="s">
        <v>173</v>
      </c>
      <c r="E325" s="236" t="s">
        <v>1348</v>
      </c>
      <c r="F325" s="237" t="s">
        <v>1349</v>
      </c>
      <c r="G325" s="238" t="s">
        <v>176</v>
      </c>
      <c r="H325" s="239">
        <v>2.7999999999999998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</v>
      </c>
      <c r="R325" s="245">
        <f>Q325*H325</f>
        <v>0</v>
      </c>
      <c r="S325" s="245">
        <v>0.00014999999999999999</v>
      </c>
      <c r="T325" s="246">
        <f>S325*H325</f>
        <v>0.00041999999999999996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286</v>
      </c>
      <c r="AT325" s="247" t="s">
        <v>173</v>
      </c>
      <c r="AU325" s="247" t="s">
        <v>86</v>
      </c>
      <c r="AY325" s="18" t="s">
        <v>169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286</v>
      </c>
      <c r="BM325" s="247" t="s">
        <v>1350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1351</v>
      </c>
      <c r="G326" s="250"/>
      <c r="H326" s="254">
        <v>2.7999999999999998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84</v>
      </c>
      <c r="AY326" s="260" t="s">
        <v>169</v>
      </c>
    </row>
    <row r="327" s="2" customFormat="1" ht="21.75" customHeight="1">
      <c r="A327" s="39"/>
      <c r="B327" s="40"/>
      <c r="C327" s="235" t="s">
        <v>742</v>
      </c>
      <c r="D327" s="235" t="s">
        <v>173</v>
      </c>
      <c r="E327" s="236" t="s">
        <v>1352</v>
      </c>
      <c r="F327" s="237" t="s">
        <v>1353</v>
      </c>
      <c r="G327" s="238" t="s">
        <v>176</v>
      </c>
      <c r="H327" s="239">
        <v>35.034999999999997</v>
      </c>
      <c r="I327" s="240"/>
      <c r="J327" s="241">
        <f>ROUND(I327*H327,2)</f>
        <v>0</v>
      </c>
      <c r="K327" s="242"/>
      <c r="L327" s="45"/>
      <c r="M327" s="243" t="s">
        <v>1</v>
      </c>
      <c r="N327" s="244" t="s">
        <v>41</v>
      </c>
      <c r="O327" s="92"/>
      <c r="P327" s="245">
        <f>O327*H327</f>
        <v>0</v>
      </c>
      <c r="Q327" s="245">
        <v>0</v>
      </c>
      <c r="R327" s="245">
        <f>Q327*H327</f>
        <v>0</v>
      </c>
      <c r="S327" s="245">
        <v>0.00014999999999999999</v>
      </c>
      <c r="T327" s="246">
        <f>S327*H327</f>
        <v>0.0052552499999999986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7" t="s">
        <v>286</v>
      </c>
      <c r="AT327" s="247" t="s">
        <v>173</v>
      </c>
      <c r="AU327" s="247" t="s">
        <v>86</v>
      </c>
      <c r="AY327" s="18" t="s">
        <v>169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8" t="s">
        <v>84</v>
      </c>
      <c r="BK327" s="248">
        <f>ROUND(I327*H327,2)</f>
        <v>0</v>
      </c>
      <c r="BL327" s="18" t="s">
        <v>286</v>
      </c>
      <c r="BM327" s="247" t="s">
        <v>1354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1355</v>
      </c>
      <c r="G328" s="250"/>
      <c r="H328" s="254">
        <v>35.034999999999997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84</v>
      </c>
      <c r="AY328" s="260" t="s">
        <v>169</v>
      </c>
    </row>
    <row r="329" s="2" customFormat="1" ht="21.75" customHeight="1">
      <c r="A329" s="39"/>
      <c r="B329" s="40"/>
      <c r="C329" s="235" t="s">
        <v>170</v>
      </c>
      <c r="D329" s="235" t="s">
        <v>173</v>
      </c>
      <c r="E329" s="236" t="s">
        <v>1356</v>
      </c>
      <c r="F329" s="237" t="s">
        <v>1357</v>
      </c>
      <c r="G329" s="238" t="s">
        <v>176</v>
      </c>
      <c r="H329" s="239">
        <v>2.7999999999999998</v>
      </c>
      <c r="I329" s="240"/>
      <c r="J329" s="241">
        <f>ROUND(I329*H329,2)</f>
        <v>0</v>
      </c>
      <c r="K329" s="242"/>
      <c r="L329" s="45"/>
      <c r="M329" s="243" t="s">
        <v>1</v>
      </c>
      <c r="N329" s="244" t="s">
        <v>41</v>
      </c>
      <c r="O329" s="92"/>
      <c r="P329" s="245">
        <f>O329*H329</f>
        <v>0</v>
      </c>
      <c r="Q329" s="245">
        <v>0.00020000000000000001</v>
      </c>
      <c r="R329" s="245">
        <f>Q329*H329</f>
        <v>0.00055999999999999995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286</v>
      </c>
      <c r="AT329" s="247" t="s">
        <v>173</v>
      </c>
      <c r="AU329" s="247" t="s">
        <v>86</v>
      </c>
      <c r="AY329" s="18" t="s">
        <v>169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84</v>
      </c>
      <c r="BK329" s="248">
        <f>ROUND(I329*H329,2)</f>
        <v>0</v>
      </c>
      <c r="BL329" s="18" t="s">
        <v>286</v>
      </c>
      <c r="BM329" s="247" t="s">
        <v>1358</v>
      </c>
    </row>
    <row r="330" s="2" customFormat="1" ht="21.75" customHeight="1">
      <c r="A330" s="39"/>
      <c r="B330" s="40"/>
      <c r="C330" s="235" t="s">
        <v>758</v>
      </c>
      <c r="D330" s="235" t="s">
        <v>173</v>
      </c>
      <c r="E330" s="236" t="s">
        <v>1359</v>
      </c>
      <c r="F330" s="237" t="s">
        <v>1360</v>
      </c>
      <c r="G330" s="238" t="s">
        <v>176</v>
      </c>
      <c r="H330" s="239">
        <v>35.034999999999997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0.00020000000000000001</v>
      </c>
      <c r="R330" s="245">
        <f>Q330*H330</f>
        <v>0.0070069999999999993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286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286</v>
      </c>
      <c r="BM330" s="247" t="s">
        <v>1361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1355</v>
      </c>
      <c r="G331" s="250"/>
      <c r="H331" s="254">
        <v>35.034999999999997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84</v>
      </c>
      <c r="AY331" s="260" t="s">
        <v>169</v>
      </c>
    </row>
    <row r="332" s="2" customFormat="1" ht="21.75" customHeight="1">
      <c r="A332" s="39"/>
      <c r="B332" s="40"/>
      <c r="C332" s="235" t="s">
        <v>453</v>
      </c>
      <c r="D332" s="235" t="s">
        <v>173</v>
      </c>
      <c r="E332" s="236" t="s">
        <v>1362</v>
      </c>
      <c r="F332" s="237" t="s">
        <v>1363</v>
      </c>
      <c r="G332" s="238" t="s">
        <v>176</v>
      </c>
      <c r="H332" s="239">
        <v>12.800000000000001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0.00029</v>
      </c>
      <c r="R332" s="245">
        <f>Q332*H332</f>
        <v>0.003712</v>
      </c>
      <c r="S332" s="245">
        <v>0</v>
      </c>
      <c r="T332" s="24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1364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1365</v>
      </c>
      <c r="G333" s="250"/>
      <c r="H333" s="254">
        <v>10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1351</v>
      </c>
      <c r="G334" s="250"/>
      <c r="H334" s="254">
        <v>2.7999999999999998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4" customFormat="1">
      <c r="A335" s="14"/>
      <c r="B335" s="261"/>
      <c r="C335" s="262"/>
      <c r="D335" s="251" t="s">
        <v>179</v>
      </c>
      <c r="E335" s="263" t="s">
        <v>1</v>
      </c>
      <c r="F335" s="264" t="s">
        <v>182</v>
      </c>
      <c r="G335" s="262"/>
      <c r="H335" s="265">
        <v>12.800000000000001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179</v>
      </c>
      <c r="AU335" s="271" t="s">
        <v>86</v>
      </c>
      <c r="AV335" s="14" t="s">
        <v>177</v>
      </c>
      <c r="AW335" s="14" t="s">
        <v>32</v>
      </c>
      <c r="AX335" s="14" t="s">
        <v>84</v>
      </c>
      <c r="AY335" s="271" t="s">
        <v>169</v>
      </c>
    </row>
    <row r="336" s="2" customFormat="1" ht="21.75" customHeight="1">
      <c r="A336" s="39"/>
      <c r="B336" s="40"/>
      <c r="C336" s="235" t="s">
        <v>737</v>
      </c>
      <c r="D336" s="235" t="s">
        <v>173</v>
      </c>
      <c r="E336" s="236" t="s">
        <v>1366</v>
      </c>
      <c r="F336" s="237" t="s">
        <v>1367</v>
      </c>
      <c r="G336" s="238" t="s">
        <v>176</v>
      </c>
      <c r="H336" s="239">
        <v>35.034999999999997</v>
      </c>
      <c r="I336" s="240"/>
      <c r="J336" s="241">
        <f>ROUND(I336*H336,2)</f>
        <v>0</v>
      </c>
      <c r="K336" s="242"/>
      <c r="L336" s="45"/>
      <c r="M336" s="243" t="s">
        <v>1</v>
      </c>
      <c r="N336" s="244" t="s">
        <v>41</v>
      </c>
      <c r="O336" s="92"/>
      <c r="P336" s="245">
        <f>O336*H336</f>
        <v>0</v>
      </c>
      <c r="Q336" s="245">
        <v>0.00029</v>
      </c>
      <c r="R336" s="245">
        <f>Q336*H336</f>
        <v>0.01016015</v>
      </c>
      <c r="S336" s="245">
        <v>0</v>
      </c>
      <c r="T336" s="24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7" t="s">
        <v>286</v>
      </c>
      <c r="AT336" s="247" t="s">
        <v>173</v>
      </c>
      <c r="AU336" s="247" t="s">
        <v>86</v>
      </c>
      <c r="AY336" s="18" t="s">
        <v>169</v>
      </c>
      <c r="BE336" s="248">
        <f>IF(N336="základní",J336,0)</f>
        <v>0</v>
      </c>
      <c r="BF336" s="248">
        <f>IF(N336="snížená",J336,0)</f>
        <v>0</v>
      </c>
      <c r="BG336" s="248">
        <f>IF(N336="zákl. přenesená",J336,0)</f>
        <v>0</v>
      </c>
      <c r="BH336" s="248">
        <f>IF(N336="sníž. přenesená",J336,0)</f>
        <v>0</v>
      </c>
      <c r="BI336" s="248">
        <f>IF(N336="nulová",J336,0)</f>
        <v>0</v>
      </c>
      <c r="BJ336" s="18" t="s">
        <v>84</v>
      </c>
      <c r="BK336" s="248">
        <f>ROUND(I336*H336,2)</f>
        <v>0</v>
      </c>
      <c r="BL336" s="18" t="s">
        <v>286</v>
      </c>
      <c r="BM336" s="247" t="s">
        <v>1368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1355</v>
      </c>
      <c r="G337" s="250"/>
      <c r="H337" s="254">
        <v>35.034999999999997</v>
      </c>
      <c r="I337" s="255"/>
      <c r="J337" s="250"/>
      <c r="K337" s="250"/>
      <c r="L337" s="256"/>
      <c r="M337" s="301"/>
      <c r="N337" s="302"/>
      <c r="O337" s="302"/>
      <c r="P337" s="302"/>
      <c r="Q337" s="302"/>
      <c r="R337" s="302"/>
      <c r="S337" s="302"/>
      <c r="T337" s="30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84</v>
      </c>
      <c r="AY337" s="260" t="s">
        <v>169</v>
      </c>
    </row>
    <row r="338" s="2" customFormat="1" ht="6.96" customHeight="1">
      <c r="A338" s="39"/>
      <c r="B338" s="67"/>
      <c r="C338" s="68"/>
      <c r="D338" s="68"/>
      <c r="E338" s="68"/>
      <c r="F338" s="68"/>
      <c r="G338" s="68"/>
      <c r="H338" s="68"/>
      <c r="I338" s="68"/>
      <c r="J338" s="68"/>
      <c r="K338" s="68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Mfu3GJkpk8AWXxnnlBaU4FZAKB56GlCZBmElgIovnlNyX2ejJ7OLyIi0Ddj+5DI9RtogGhbsKCDrYYO/LR/PZg==" hashValue="oHeYE265HJ+WEstTxnot7qRqbhiJLVb7OANKMfG249XGqr4NRT4yCHQ/+GfvuG4NMaA71wsxz76WcwDf7Vf+qA==" algorithmName="SHA-512" password="CC35"/>
  <autoFilter ref="C139:K337"/>
  <mergeCells count="14"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J120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ROUND((SUM(BE120:BE127) + SUM(BE147:BE1258)),  2)</f>
        <v>0</v>
      </c>
      <c r="G35" s="39"/>
      <c r="H35" s="39"/>
      <c r="I35" s="158">
        <v>0.20999999999999999</v>
      </c>
      <c r="J35" s="157">
        <f>ROUND(((SUM(BE120:BE127) + SUM(BE147:BE1258))*I35),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ROUND((SUM(BF120:BF127) + SUM(BF147:BF1258)),  2)</f>
        <v>0</v>
      </c>
      <c r="G36" s="39"/>
      <c r="H36" s="39"/>
      <c r="I36" s="158">
        <v>0.14999999999999999</v>
      </c>
      <c r="J36" s="157">
        <f>ROUND(((SUM(BF120:BF127) + SUM(BF147:BF1258))*I36),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ROUND((SUM(BG120:BG127) + SUM(BG147:BG1258)),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ROUND((SUM(BH120:BH127) + SUM(BH147:BH1258)),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ROUND((SUM(BI120:BI127) + SUM(BI147:BI1258)),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643-05 - stavební práce 1.np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1043</v>
      </c>
      <c r="E98" s="191"/>
      <c r="F98" s="191"/>
      <c r="G98" s="191"/>
      <c r="H98" s="191"/>
      <c r="I98" s="191"/>
      <c r="J98" s="192">
        <f>J149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1044</v>
      </c>
      <c r="E99" s="191"/>
      <c r="F99" s="191"/>
      <c r="G99" s="191"/>
      <c r="H99" s="191"/>
      <c r="I99" s="191"/>
      <c r="J99" s="192">
        <f>J168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1045</v>
      </c>
      <c r="E100" s="191"/>
      <c r="F100" s="191"/>
      <c r="G100" s="191"/>
      <c r="H100" s="191"/>
      <c r="I100" s="191"/>
      <c r="J100" s="192">
        <f>J243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1046</v>
      </c>
      <c r="E101" s="191"/>
      <c r="F101" s="191"/>
      <c r="G101" s="191"/>
      <c r="H101" s="191"/>
      <c r="I101" s="191"/>
      <c r="J101" s="192">
        <f>J411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1047</v>
      </c>
      <c r="E102" s="191"/>
      <c r="F102" s="191"/>
      <c r="G102" s="191"/>
      <c r="H102" s="191"/>
      <c r="I102" s="191"/>
      <c r="J102" s="192">
        <f>J623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1048</v>
      </c>
      <c r="E103" s="191"/>
      <c r="F103" s="191"/>
      <c r="G103" s="191"/>
      <c r="H103" s="191"/>
      <c r="I103" s="191"/>
      <c r="J103" s="192">
        <f>J682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2"/>
      <c r="C104" s="183"/>
      <c r="D104" s="184" t="s">
        <v>139</v>
      </c>
      <c r="E104" s="185"/>
      <c r="F104" s="185"/>
      <c r="G104" s="185"/>
      <c r="H104" s="185"/>
      <c r="I104" s="185"/>
      <c r="J104" s="186">
        <f>J684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8"/>
      <c r="C105" s="189"/>
      <c r="D105" s="190" t="s">
        <v>1049</v>
      </c>
      <c r="E105" s="191"/>
      <c r="F105" s="191"/>
      <c r="G105" s="191"/>
      <c r="H105" s="191"/>
      <c r="I105" s="191"/>
      <c r="J105" s="192">
        <f>J685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962</v>
      </c>
      <c r="E106" s="191"/>
      <c r="F106" s="191"/>
      <c r="G106" s="191"/>
      <c r="H106" s="191"/>
      <c r="I106" s="191"/>
      <c r="J106" s="192">
        <f>J750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141</v>
      </c>
      <c r="E107" s="191"/>
      <c r="F107" s="191"/>
      <c r="G107" s="191"/>
      <c r="H107" s="191"/>
      <c r="I107" s="191"/>
      <c r="J107" s="192">
        <f>J775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963</v>
      </c>
      <c r="E108" s="191"/>
      <c r="F108" s="191"/>
      <c r="G108" s="191"/>
      <c r="H108" s="191"/>
      <c r="I108" s="191"/>
      <c r="J108" s="192">
        <f>J787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464</v>
      </c>
      <c r="E109" s="191"/>
      <c r="F109" s="191"/>
      <c r="G109" s="191"/>
      <c r="H109" s="191"/>
      <c r="I109" s="191"/>
      <c r="J109" s="192">
        <f>J825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143</v>
      </c>
      <c r="E110" s="191"/>
      <c r="F110" s="191"/>
      <c r="G110" s="191"/>
      <c r="H110" s="191"/>
      <c r="I110" s="191"/>
      <c r="J110" s="192">
        <f>J860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465</v>
      </c>
      <c r="E111" s="191"/>
      <c r="F111" s="191"/>
      <c r="G111" s="191"/>
      <c r="H111" s="191"/>
      <c r="I111" s="191"/>
      <c r="J111" s="192">
        <f>J913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466</v>
      </c>
      <c r="E112" s="191"/>
      <c r="F112" s="191"/>
      <c r="G112" s="191"/>
      <c r="H112" s="191"/>
      <c r="I112" s="191"/>
      <c r="J112" s="192">
        <f>J940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1370</v>
      </c>
      <c r="E113" s="191"/>
      <c r="F113" s="191"/>
      <c r="G113" s="191"/>
      <c r="H113" s="191"/>
      <c r="I113" s="191"/>
      <c r="J113" s="192">
        <f>J947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8"/>
      <c r="C114" s="189"/>
      <c r="D114" s="190" t="s">
        <v>467</v>
      </c>
      <c r="E114" s="191"/>
      <c r="F114" s="191"/>
      <c r="G114" s="191"/>
      <c r="H114" s="191"/>
      <c r="I114" s="191"/>
      <c r="J114" s="192">
        <f>J965</f>
        <v>0</v>
      </c>
      <c r="K114" s="189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8"/>
      <c r="C115" s="189"/>
      <c r="D115" s="190" t="s">
        <v>144</v>
      </c>
      <c r="E115" s="191"/>
      <c r="F115" s="191"/>
      <c r="G115" s="191"/>
      <c r="H115" s="191"/>
      <c r="I115" s="191"/>
      <c r="J115" s="192">
        <f>J1149</f>
        <v>0</v>
      </c>
      <c r="K115" s="189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8"/>
      <c r="C116" s="189"/>
      <c r="D116" s="190" t="s">
        <v>1371</v>
      </c>
      <c r="E116" s="191"/>
      <c r="F116" s="191"/>
      <c r="G116" s="191"/>
      <c r="H116" s="191"/>
      <c r="I116" s="191"/>
      <c r="J116" s="192">
        <f>J1178</f>
        <v>0</v>
      </c>
      <c r="K116" s="189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88"/>
      <c r="C117" s="189"/>
      <c r="D117" s="190" t="s">
        <v>1372</v>
      </c>
      <c r="E117" s="191"/>
      <c r="F117" s="191"/>
      <c r="G117" s="191"/>
      <c r="H117" s="191"/>
      <c r="I117" s="191"/>
      <c r="J117" s="192">
        <f>J1183</f>
        <v>0</v>
      </c>
      <c r="K117" s="189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29.28" customHeight="1">
      <c r="A120" s="39"/>
      <c r="B120" s="40"/>
      <c r="C120" s="181" t="s">
        <v>145</v>
      </c>
      <c r="D120" s="41"/>
      <c r="E120" s="41"/>
      <c r="F120" s="41"/>
      <c r="G120" s="41"/>
      <c r="H120" s="41"/>
      <c r="I120" s="41"/>
      <c r="J120" s="194">
        <f>ROUND(J121 + J122 + J123 + J124 + J125 + J126,2)</f>
        <v>0</v>
      </c>
      <c r="K120" s="41"/>
      <c r="L120" s="64"/>
      <c r="N120" s="195" t="s">
        <v>40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 s="2" customFormat="1" ht="18" customHeight="1">
      <c r="A121" s="39"/>
      <c r="B121" s="40"/>
      <c r="C121" s="41"/>
      <c r="D121" s="196" t="s">
        <v>146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6" t="s">
        <v>147</v>
      </c>
      <c r="E122" s="197"/>
      <c r="F122" s="197"/>
      <c r="G122" s="41"/>
      <c r="H122" s="41"/>
      <c r="I122" s="41"/>
      <c r="J122" s="198"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124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 ht="18" customHeight="1">
      <c r="A123" s="39"/>
      <c r="B123" s="40"/>
      <c r="C123" s="41"/>
      <c r="D123" s="196" t="s">
        <v>148</v>
      </c>
      <c r="E123" s="197"/>
      <c r="F123" s="197"/>
      <c r="G123" s="41"/>
      <c r="H123" s="41"/>
      <c r="I123" s="41"/>
      <c r="J123" s="198">
        <v>0</v>
      </c>
      <c r="K123" s="41"/>
      <c r="L123" s="199"/>
      <c r="M123" s="200"/>
      <c r="N123" s="201" t="s">
        <v>41</v>
      </c>
      <c r="O123" s="200"/>
      <c r="P123" s="200"/>
      <c r="Q123" s="200"/>
      <c r="R123" s="200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3" t="s">
        <v>124</v>
      </c>
      <c r="AZ123" s="200"/>
      <c r="BA123" s="200"/>
      <c r="BB123" s="200"/>
      <c r="BC123" s="200"/>
      <c r="BD123" s="200"/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03" t="s">
        <v>84</v>
      </c>
      <c r="BK123" s="200"/>
      <c r="BL123" s="200"/>
      <c r="BM123" s="200"/>
    </row>
    <row r="124" hidden="1" s="2" customFormat="1" ht="18" customHeight="1">
      <c r="A124" s="39"/>
      <c r="B124" s="40"/>
      <c r="C124" s="41"/>
      <c r="D124" s="196" t="s">
        <v>149</v>
      </c>
      <c r="E124" s="197"/>
      <c r="F124" s="197"/>
      <c r="G124" s="41"/>
      <c r="H124" s="41"/>
      <c r="I124" s="41"/>
      <c r="J124" s="198">
        <v>0</v>
      </c>
      <c r="K124" s="41"/>
      <c r="L124" s="199"/>
      <c r="M124" s="200"/>
      <c r="N124" s="201" t="s">
        <v>41</v>
      </c>
      <c r="O124" s="200"/>
      <c r="P124" s="200"/>
      <c r="Q124" s="200"/>
      <c r="R124" s="200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3" t="s">
        <v>124</v>
      </c>
      <c r="AZ124" s="200"/>
      <c r="BA124" s="200"/>
      <c r="BB124" s="200"/>
      <c r="BC124" s="200"/>
      <c r="BD124" s="200"/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03" t="s">
        <v>84</v>
      </c>
      <c r="BK124" s="200"/>
      <c r="BL124" s="200"/>
      <c r="BM124" s="200"/>
    </row>
    <row r="125" hidden="1" s="2" customFormat="1" ht="18" customHeight="1">
      <c r="A125" s="39"/>
      <c r="B125" s="40"/>
      <c r="C125" s="41"/>
      <c r="D125" s="196" t="s">
        <v>150</v>
      </c>
      <c r="E125" s="197"/>
      <c r="F125" s="197"/>
      <c r="G125" s="41"/>
      <c r="H125" s="41"/>
      <c r="I125" s="41"/>
      <c r="J125" s="198">
        <v>0</v>
      </c>
      <c r="K125" s="41"/>
      <c r="L125" s="199"/>
      <c r="M125" s="200"/>
      <c r="N125" s="201" t="s">
        <v>41</v>
      </c>
      <c r="O125" s="200"/>
      <c r="P125" s="200"/>
      <c r="Q125" s="200"/>
      <c r="R125" s="200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3" t="s">
        <v>124</v>
      </c>
      <c r="AZ125" s="200"/>
      <c r="BA125" s="200"/>
      <c r="BB125" s="200"/>
      <c r="BC125" s="200"/>
      <c r="BD125" s="200"/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03" t="s">
        <v>84</v>
      </c>
      <c r="BK125" s="200"/>
      <c r="BL125" s="200"/>
      <c r="BM125" s="200"/>
    </row>
    <row r="126" hidden="1" s="2" customFormat="1" ht="18" customHeight="1">
      <c r="A126" s="39"/>
      <c r="B126" s="40"/>
      <c r="C126" s="41"/>
      <c r="D126" s="197" t="s">
        <v>151</v>
      </c>
      <c r="E126" s="41"/>
      <c r="F126" s="41"/>
      <c r="G126" s="41"/>
      <c r="H126" s="41"/>
      <c r="I126" s="41"/>
      <c r="J126" s="198">
        <f>ROUND(J30*T126,2)</f>
        <v>0</v>
      </c>
      <c r="K126" s="41"/>
      <c r="L126" s="199"/>
      <c r="M126" s="200"/>
      <c r="N126" s="201" t="s">
        <v>41</v>
      </c>
      <c r="O126" s="200"/>
      <c r="P126" s="200"/>
      <c r="Q126" s="200"/>
      <c r="R126" s="200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3" t="s">
        <v>152</v>
      </c>
      <c r="AZ126" s="200"/>
      <c r="BA126" s="200"/>
      <c r="BB126" s="200"/>
      <c r="BC126" s="200"/>
      <c r="BD126" s="200"/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03" t="s">
        <v>84</v>
      </c>
      <c r="BK126" s="200"/>
      <c r="BL126" s="200"/>
      <c r="BM126" s="200"/>
    </row>
    <row r="127" hidden="1" s="2" customForma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hidden="1" s="2" customFormat="1" ht="29.28" customHeight="1">
      <c r="A128" s="39"/>
      <c r="B128" s="40"/>
      <c r="C128" s="205" t="s">
        <v>153</v>
      </c>
      <c r="D128" s="179"/>
      <c r="E128" s="179"/>
      <c r="F128" s="179"/>
      <c r="G128" s="179"/>
      <c r="H128" s="179"/>
      <c r="I128" s="179"/>
      <c r="J128" s="206">
        <f>ROUND(J96+J120,2)</f>
        <v>0</v>
      </c>
      <c r="K128" s="179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hidden="1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hidden="1"/>
    <row r="131" hidden="1"/>
    <row r="132" hidden="1"/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154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77" t="str">
        <f>E7</f>
        <v>Rekonstrukce kina Vesmír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127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E9</f>
        <v>643-05 - stavební práce 1.np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F12</f>
        <v xml:space="preserve"> </v>
      </c>
      <c r="G141" s="41"/>
      <c r="H141" s="41"/>
      <c r="I141" s="33" t="s">
        <v>22</v>
      </c>
      <c r="J141" s="80" t="str">
        <f>IF(J12="","",J12)</f>
        <v>23. 7. 2020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5.65" customHeight="1">
      <c r="A143" s="39"/>
      <c r="B143" s="40"/>
      <c r="C143" s="33" t="s">
        <v>24</v>
      </c>
      <c r="D143" s="41"/>
      <c r="E143" s="41"/>
      <c r="F143" s="28" t="str">
        <f>E15</f>
        <v>Město Trutnov</v>
      </c>
      <c r="G143" s="41"/>
      <c r="H143" s="41"/>
      <c r="I143" s="33" t="s">
        <v>30</v>
      </c>
      <c r="J143" s="37" t="str">
        <f>E21</f>
        <v>ROSA ARCHITEKT s.r.o.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28</v>
      </c>
      <c r="D144" s="41"/>
      <c r="E144" s="41"/>
      <c r="F144" s="28" t="str">
        <f>IF(E18="","",E18)</f>
        <v>Vyplň údaj</v>
      </c>
      <c r="G144" s="41"/>
      <c r="H144" s="41"/>
      <c r="I144" s="33" t="s">
        <v>33</v>
      </c>
      <c r="J144" s="37" t="str">
        <f>E24</f>
        <v>Martina Škopová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7"/>
      <c r="B146" s="208"/>
      <c r="C146" s="209" t="s">
        <v>155</v>
      </c>
      <c r="D146" s="210" t="s">
        <v>61</v>
      </c>
      <c r="E146" s="210" t="s">
        <v>57</v>
      </c>
      <c r="F146" s="210" t="s">
        <v>58</v>
      </c>
      <c r="G146" s="210" t="s">
        <v>156</v>
      </c>
      <c r="H146" s="210" t="s">
        <v>157</v>
      </c>
      <c r="I146" s="210" t="s">
        <v>158</v>
      </c>
      <c r="J146" s="211" t="s">
        <v>133</v>
      </c>
      <c r="K146" s="212" t="s">
        <v>159</v>
      </c>
      <c r="L146" s="213"/>
      <c r="M146" s="101" t="s">
        <v>1</v>
      </c>
      <c r="N146" s="102" t="s">
        <v>40</v>
      </c>
      <c r="O146" s="102" t="s">
        <v>160</v>
      </c>
      <c r="P146" s="102" t="s">
        <v>161</v>
      </c>
      <c r="Q146" s="102" t="s">
        <v>162</v>
      </c>
      <c r="R146" s="102" t="s">
        <v>163</v>
      </c>
      <c r="S146" s="102" t="s">
        <v>164</v>
      </c>
      <c r="T146" s="103" t="s">
        <v>165</v>
      </c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</row>
    <row r="147" s="2" customFormat="1" ht="22.8" customHeight="1">
      <c r="A147" s="39"/>
      <c r="B147" s="40"/>
      <c r="C147" s="108" t="s">
        <v>166</v>
      </c>
      <c r="D147" s="41"/>
      <c r="E147" s="41"/>
      <c r="F147" s="41"/>
      <c r="G147" s="41"/>
      <c r="H147" s="41"/>
      <c r="I147" s="41"/>
      <c r="J147" s="214">
        <f>BK147</f>
        <v>0</v>
      </c>
      <c r="K147" s="41"/>
      <c r="L147" s="45"/>
      <c r="M147" s="104"/>
      <c r="N147" s="215"/>
      <c r="O147" s="105"/>
      <c r="P147" s="216">
        <f>P148+P684</f>
        <v>0</v>
      </c>
      <c r="Q147" s="105"/>
      <c r="R147" s="216">
        <f>R148+R684</f>
        <v>617.18037120999998</v>
      </c>
      <c r="S147" s="105"/>
      <c r="T147" s="217">
        <f>T148+T684</f>
        <v>3.1948620999999999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75</v>
      </c>
      <c r="AU147" s="18" t="s">
        <v>135</v>
      </c>
      <c r="BK147" s="218">
        <f>BK148+BK684</f>
        <v>0</v>
      </c>
    </row>
    <row r="148" s="12" customFormat="1" ht="25.92" customHeight="1">
      <c r="A148" s="12"/>
      <c r="B148" s="219"/>
      <c r="C148" s="220"/>
      <c r="D148" s="221" t="s">
        <v>75</v>
      </c>
      <c r="E148" s="222" t="s">
        <v>167</v>
      </c>
      <c r="F148" s="222" t="s">
        <v>168</v>
      </c>
      <c r="G148" s="220"/>
      <c r="H148" s="220"/>
      <c r="I148" s="223"/>
      <c r="J148" s="224">
        <f>BK148</f>
        <v>0</v>
      </c>
      <c r="K148" s="220"/>
      <c r="L148" s="225"/>
      <c r="M148" s="226"/>
      <c r="N148" s="227"/>
      <c r="O148" s="227"/>
      <c r="P148" s="228">
        <f>P149+P168+P243+P411+P623+P682</f>
        <v>0</v>
      </c>
      <c r="Q148" s="227"/>
      <c r="R148" s="228">
        <f>R149+R168+R243+R411+R623+R682</f>
        <v>548.99227711999993</v>
      </c>
      <c r="S148" s="227"/>
      <c r="T148" s="229">
        <f>T149+T168+T243+T411+T623+T682</f>
        <v>3.1178949999999999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84</v>
      </c>
      <c r="AT148" s="231" t="s">
        <v>75</v>
      </c>
      <c r="AU148" s="231" t="s">
        <v>76</v>
      </c>
      <c r="AY148" s="230" t="s">
        <v>169</v>
      </c>
      <c r="BK148" s="232">
        <f>BK149+BK168+BK243+BK411+BK623+BK682</f>
        <v>0</v>
      </c>
    </row>
    <row r="149" s="12" customFormat="1" ht="22.8" customHeight="1">
      <c r="A149" s="12"/>
      <c r="B149" s="219"/>
      <c r="C149" s="220"/>
      <c r="D149" s="221" t="s">
        <v>75</v>
      </c>
      <c r="E149" s="233" t="s">
        <v>86</v>
      </c>
      <c r="F149" s="233" t="s">
        <v>1061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SUM(P150:P167)</f>
        <v>0</v>
      </c>
      <c r="Q149" s="227"/>
      <c r="R149" s="228">
        <f>SUM(R150:R167)</f>
        <v>84.138366759999997</v>
      </c>
      <c r="S149" s="227"/>
      <c r="T149" s="229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84</v>
      </c>
      <c r="AT149" s="231" t="s">
        <v>75</v>
      </c>
      <c r="AU149" s="231" t="s">
        <v>84</v>
      </c>
      <c r="AY149" s="230" t="s">
        <v>169</v>
      </c>
      <c r="BK149" s="232">
        <f>SUM(BK150:BK167)</f>
        <v>0</v>
      </c>
    </row>
    <row r="150" s="2" customFormat="1" ht="21.75" customHeight="1">
      <c r="A150" s="39"/>
      <c r="B150" s="40"/>
      <c r="C150" s="235" t="s">
        <v>84</v>
      </c>
      <c r="D150" s="235" t="s">
        <v>173</v>
      </c>
      <c r="E150" s="236" t="s">
        <v>1062</v>
      </c>
      <c r="F150" s="237" t="s">
        <v>1063</v>
      </c>
      <c r="G150" s="238" t="s">
        <v>199</v>
      </c>
      <c r="H150" s="239">
        <v>10.802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2.1600000000000001</v>
      </c>
      <c r="R150" s="245">
        <f>Q150*H150</f>
        <v>23.332319999999999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1373</v>
      </c>
    </row>
    <row r="151" s="16" customFormat="1">
      <c r="A151" s="16"/>
      <c r="B151" s="283"/>
      <c r="C151" s="284"/>
      <c r="D151" s="251" t="s">
        <v>179</v>
      </c>
      <c r="E151" s="285" t="s">
        <v>1</v>
      </c>
      <c r="F151" s="286" t="s">
        <v>1374</v>
      </c>
      <c r="G151" s="284"/>
      <c r="H151" s="285" t="s">
        <v>1</v>
      </c>
      <c r="I151" s="287"/>
      <c r="J151" s="284"/>
      <c r="K151" s="284"/>
      <c r="L151" s="288"/>
      <c r="M151" s="289"/>
      <c r="N151" s="290"/>
      <c r="O151" s="290"/>
      <c r="P151" s="290"/>
      <c r="Q151" s="290"/>
      <c r="R151" s="290"/>
      <c r="S151" s="290"/>
      <c r="T151" s="29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2" t="s">
        <v>179</v>
      </c>
      <c r="AU151" s="292" t="s">
        <v>86</v>
      </c>
      <c r="AV151" s="16" t="s">
        <v>84</v>
      </c>
      <c r="AW151" s="16" t="s">
        <v>32</v>
      </c>
      <c r="AX151" s="16" t="s">
        <v>76</v>
      </c>
      <c r="AY151" s="292" t="s">
        <v>169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1375</v>
      </c>
      <c r="G152" s="250"/>
      <c r="H152" s="254">
        <v>10.802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76</v>
      </c>
      <c r="AY152" s="260" t="s">
        <v>169</v>
      </c>
    </row>
    <row r="153" s="16" customFormat="1">
      <c r="A153" s="16"/>
      <c r="B153" s="283"/>
      <c r="C153" s="284"/>
      <c r="D153" s="251" t="s">
        <v>179</v>
      </c>
      <c r="E153" s="285" t="s">
        <v>1</v>
      </c>
      <c r="F153" s="286" t="s">
        <v>1376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2" t="s">
        <v>179</v>
      </c>
      <c r="AU153" s="292" t="s">
        <v>86</v>
      </c>
      <c r="AV153" s="16" t="s">
        <v>84</v>
      </c>
      <c r="AW153" s="16" t="s">
        <v>32</v>
      </c>
      <c r="AX153" s="16" t="s">
        <v>76</v>
      </c>
      <c r="AY153" s="292" t="s">
        <v>169</v>
      </c>
    </row>
    <row r="154" s="14" customFormat="1">
      <c r="A154" s="14"/>
      <c r="B154" s="261"/>
      <c r="C154" s="262"/>
      <c r="D154" s="251" t="s">
        <v>179</v>
      </c>
      <c r="E154" s="263" t="s">
        <v>1</v>
      </c>
      <c r="F154" s="264" t="s">
        <v>182</v>
      </c>
      <c r="G154" s="262"/>
      <c r="H154" s="265">
        <v>10.802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179</v>
      </c>
      <c r="AU154" s="271" t="s">
        <v>86</v>
      </c>
      <c r="AV154" s="14" t="s">
        <v>177</v>
      </c>
      <c r="AW154" s="14" t="s">
        <v>32</v>
      </c>
      <c r="AX154" s="14" t="s">
        <v>84</v>
      </c>
      <c r="AY154" s="271" t="s">
        <v>169</v>
      </c>
    </row>
    <row r="155" s="2" customFormat="1" ht="21.75" customHeight="1">
      <c r="A155" s="39"/>
      <c r="B155" s="40"/>
      <c r="C155" s="235" t="s">
        <v>86</v>
      </c>
      <c r="D155" s="235" t="s">
        <v>173</v>
      </c>
      <c r="E155" s="236" t="s">
        <v>1077</v>
      </c>
      <c r="F155" s="237" t="s">
        <v>1078</v>
      </c>
      <c r="G155" s="238" t="s">
        <v>199</v>
      </c>
      <c r="H155" s="239">
        <v>24.163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2.45329</v>
      </c>
      <c r="R155" s="245">
        <f>Q155*H155</f>
        <v>59.278846270000003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1377</v>
      </c>
    </row>
    <row r="156" s="16" customFormat="1">
      <c r="A156" s="16"/>
      <c r="B156" s="283"/>
      <c r="C156" s="284"/>
      <c r="D156" s="251" t="s">
        <v>179</v>
      </c>
      <c r="E156" s="285" t="s">
        <v>1</v>
      </c>
      <c r="F156" s="286" t="s">
        <v>1378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2" t="s">
        <v>179</v>
      </c>
      <c r="AU156" s="292" t="s">
        <v>86</v>
      </c>
      <c r="AV156" s="16" t="s">
        <v>84</v>
      </c>
      <c r="AW156" s="16" t="s">
        <v>32</v>
      </c>
      <c r="AX156" s="16" t="s">
        <v>76</v>
      </c>
      <c r="AY156" s="292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1375</v>
      </c>
      <c r="G157" s="250"/>
      <c r="H157" s="254">
        <v>10.802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1379</v>
      </c>
      <c r="G158" s="250"/>
      <c r="H158" s="254">
        <v>11.539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5" customFormat="1">
      <c r="A159" s="15"/>
      <c r="B159" s="272"/>
      <c r="C159" s="273"/>
      <c r="D159" s="251" t="s">
        <v>179</v>
      </c>
      <c r="E159" s="274" t="s">
        <v>1</v>
      </c>
      <c r="F159" s="275" t="s">
        <v>211</v>
      </c>
      <c r="G159" s="273"/>
      <c r="H159" s="276">
        <v>22.341000000000001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179</v>
      </c>
      <c r="AU159" s="282" t="s">
        <v>86</v>
      </c>
      <c r="AV159" s="15" t="s">
        <v>212</v>
      </c>
      <c r="AW159" s="15" t="s">
        <v>32</v>
      </c>
      <c r="AX159" s="15" t="s">
        <v>76</v>
      </c>
      <c r="AY159" s="282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1380</v>
      </c>
      <c r="G160" s="250"/>
      <c r="H160" s="254">
        <v>1.8220000000000001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4" customFormat="1">
      <c r="A161" s="14"/>
      <c r="B161" s="261"/>
      <c r="C161" s="262"/>
      <c r="D161" s="251" t="s">
        <v>179</v>
      </c>
      <c r="E161" s="263" t="s">
        <v>1</v>
      </c>
      <c r="F161" s="264" t="s">
        <v>182</v>
      </c>
      <c r="G161" s="262"/>
      <c r="H161" s="265">
        <v>24.163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179</v>
      </c>
      <c r="AU161" s="271" t="s">
        <v>86</v>
      </c>
      <c r="AV161" s="14" t="s">
        <v>177</v>
      </c>
      <c r="AW161" s="14" t="s">
        <v>32</v>
      </c>
      <c r="AX161" s="14" t="s">
        <v>84</v>
      </c>
      <c r="AY161" s="271" t="s">
        <v>169</v>
      </c>
    </row>
    <row r="162" s="2" customFormat="1" ht="16.5" customHeight="1">
      <c r="A162" s="39"/>
      <c r="B162" s="40"/>
      <c r="C162" s="235" t="s">
        <v>212</v>
      </c>
      <c r="D162" s="235" t="s">
        <v>173</v>
      </c>
      <c r="E162" s="236" t="s">
        <v>1095</v>
      </c>
      <c r="F162" s="237" t="s">
        <v>1096</v>
      </c>
      <c r="G162" s="238" t="s">
        <v>249</v>
      </c>
      <c r="H162" s="239">
        <v>1.4370000000000001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41</v>
      </c>
      <c r="O162" s="92"/>
      <c r="P162" s="245">
        <f>O162*H162</f>
        <v>0</v>
      </c>
      <c r="Q162" s="245">
        <v>1.06277</v>
      </c>
      <c r="R162" s="245">
        <f>Q162*H162</f>
        <v>1.52720049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177</v>
      </c>
      <c r="AT162" s="247" t="s">
        <v>173</v>
      </c>
      <c r="AU162" s="247" t="s">
        <v>86</v>
      </c>
      <c r="AY162" s="18" t="s">
        <v>169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84</v>
      </c>
      <c r="BK162" s="248">
        <f>ROUND(I162*H162,2)</f>
        <v>0</v>
      </c>
      <c r="BL162" s="18" t="s">
        <v>177</v>
      </c>
      <c r="BM162" s="247" t="s">
        <v>1381</v>
      </c>
    </row>
    <row r="163" s="16" customFormat="1">
      <c r="A163" s="16"/>
      <c r="B163" s="283"/>
      <c r="C163" s="284"/>
      <c r="D163" s="251" t="s">
        <v>179</v>
      </c>
      <c r="E163" s="285" t="s">
        <v>1</v>
      </c>
      <c r="F163" s="286" t="s">
        <v>1382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2" t="s">
        <v>179</v>
      </c>
      <c r="AU163" s="292" t="s">
        <v>86</v>
      </c>
      <c r="AV163" s="16" t="s">
        <v>84</v>
      </c>
      <c r="AW163" s="16" t="s">
        <v>32</v>
      </c>
      <c r="AX163" s="16" t="s">
        <v>76</v>
      </c>
      <c r="AY163" s="292" t="s">
        <v>169</v>
      </c>
    </row>
    <row r="164" s="16" customFormat="1">
      <c r="A164" s="16"/>
      <c r="B164" s="283"/>
      <c r="C164" s="284"/>
      <c r="D164" s="251" t="s">
        <v>179</v>
      </c>
      <c r="E164" s="285" t="s">
        <v>1</v>
      </c>
      <c r="F164" s="286" t="s">
        <v>1383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2" t="s">
        <v>179</v>
      </c>
      <c r="AU164" s="292" t="s">
        <v>86</v>
      </c>
      <c r="AV164" s="16" t="s">
        <v>84</v>
      </c>
      <c r="AW164" s="16" t="s">
        <v>32</v>
      </c>
      <c r="AX164" s="16" t="s">
        <v>76</v>
      </c>
      <c r="AY164" s="292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1384</v>
      </c>
      <c r="G165" s="250"/>
      <c r="H165" s="254">
        <v>0.69499999999999995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1385</v>
      </c>
      <c r="G166" s="250"/>
      <c r="H166" s="254">
        <v>0.74199999999999999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1.4370000000000001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12" customFormat="1" ht="22.8" customHeight="1">
      <c r="A168" s="12"/>
      <c r="B168" s="219"/>
      <c r="C168" s="220"/>
      <c r="D168" s="221" t="s">
        <v>75</v>
      </c>
      <c r="E168" s="233" t="s">
        <v>212</v>
      </c>
      <c r="F168" s="233" t="s">
        <v>1122</v>
      </c>
      <c r="G168" s="220"/>
      <c r="H168" s="220"/>
      <c r="I168" s="223"/>
      <c r="J168" s="234">
        <f>BK168</f>
        <v>0</v>
      </c>
      <c r="K168" s="220"/>
      <c r="L168" s="225"/>
      <c r="M168" s="226"/>
      <c r="N168" s="227"/>
      <c r="O168" s="227"/>
      <c r="P168" s="228">
        <f>SUM(P169:P242)</f>
        <v>0</v>
      </c>
      <c r="Q168" s="227"/>
      <c r="R168" s="228">
        <f>SUM(R169:R242)</f>
        <v>73.081117059999997</v>
      </c>
      <c r="S168" s="227"/>
      <c r="T168" s="229">
        <f>SUM(T169:T242)</f>
        <v>0.0020200000000000001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84</v>
      </c>
      <c r="AT168" s="231" t="s">
        <v>75</v>
      </c>
      <c r="AU168" s="231" t="s">
        <v>84</v>
      </c>
      <c r="AY168" s="230" t="s">
        <v>169</v>
      </c>
      <c r="BK168" s="232">
        <f>SUM(BK169:BK242)</f>
        <v>0</v>
      </c>
    </row>
    <row r="169" s="2" customFormat="1" ht="21.75" customHeight="1">
      <c r="A169" s="39"/>
      <c r="B169" s="40"/>
      <c r="C169" s="235" t="s">
        <v>177</v>
      </c>
      <c r="D169" s="235" t="s">
        <v>173</v>
      </c>
      <c r="E169" s="236" t="s">
        <v>1386</v>
      </c>
      <c r="F169" s="237" t="s">
        <v>1387</v>
      </c>
      <c r="G169" s="238" t="s">
        <v>199</v>
      </c>
      <c r="H169" s="239">
        <v>2.4380000000000002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41</v>
      </c>
      <c r="O169" s="92"/>
      <c r="P169" s="245">
        <f>O169*H169</f>
        <v>0</v>
      </c>
      <c r="Q169" s="245">
        <v>1.8775</v>
      </c>
      <c r="R169" s="245">
        <f>Q169*H169</f>
        <v>4.5773450000000002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177</v>
      </c>
      <c r="AT169" s="247" t="s">
        <v>173</v>
      </c>
      <c r="AU169" s="247" t="s">
        <v>86</v>
      </c>
      <c r="AY169" s="18" t="s">
        <v>169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84</v>
      </c>
      <c r="BK169" s="248">
        <f>ROUND(I169*H169,2)</f>
        <v>0</v>
      </c>
      <c r="BL169" s="18" t="s">
        <v>177</v>
      </c>
      <c r="BM169" s="247" t="s">
        <v>1388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1389</v>
      </c>
      <c r="G170" s="250"/>
      <c r="H170" s="254">
        <v>0.75600000000000001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1390</v>
      </c>
      <c r="G171" s="250"/>
      <c r="H171" s="254">
        <v>1.3799999999999999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1391</v>
      </c>
      <c r="G172" s="250"/>
      <c r="H172" s="254">
        <v>0.25900000000000001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6" customFormat="1">
      <c r="A173" s="16"/>
      <c r="B173" s="283"/>
      <c r="C173" s="284"/>
      <c r="D173" s="251" t="s">
        <v>179</v>
      </c>
      <c r="E173" s="285" t="s">
        <v>1</v>
      </c>
      <c r="F173" s="286" t="s">
        <v>1392</v>
      </c>
      <c r="G173" s="284"/>
      <c r="H173" s="285" t="s">
        <v>1</v>
      </c>
      <c r="I173" s="287"/>
      <c r="J173" s="284"/>
      <c r="K173" s="284"/>
      <c r="L173" s="288"/>
      <c r="M173" s="289"/>
      <c r="N173" s="290"/>
      <c r="O173" s="290"/>
      <c r="P173" s="290"/>
      <c r="Q173" s="290"/>
      <c r="R173" s="290"/>
      <c r="S173" s="290"/>
      <c r="T173" s="29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2" t="s">
        <v>179</v>
      </c>
      <c r="AU173" s="292" t="s">
        <v>86</v>
      </c>
      <c r="AV173" s="16" t="s">
        <v>84</v>
      </c>
      <c r="AW173" s="16" t="s">
        <v>32</v>
      </c>
      <c r="AX173" s="16" t="s">
        <v>76</v>
      </c>
      <c r="AY173" s="292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1393</v>
      </c>
      <c r="G174" s="250"/>
      <c r="H174" s="254">
        <v>0.042999999999999997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4" customFormat="1">
      <c r="A175" s="14"/>
      <c r="B175" s="261"/>
      <c r="C175" s="262"/>
      <c r="D175" s="251" t="s">
        <v>179</v>
      </c>
      <c r="E175" s="263" t="s">
        <v>1</v>
      </c>
      <c r="F175" s="264" t="s">
        <v>182</v>
      </c>
      <c r="G175" s="262"/>
      <c r="H175" s="265">
        <v>2.4380000000000002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179</v>
      </c>
      <c r="AU175" s="271" t="s">
        <v>86</v>
      </c>
      <c r="AV175" s="14" t="s">
        <v>177</v>
      </c>
      <c r="AW175" s="14" t="s">
        <v>32</v>
      </c>
      <c r="AX175" s="14" t="s">
        <v>84</v>
      </c>
      <c r="AY175" s="271" t="s">
        <v>169</v>
      </c>
    </row>
    <row r="176" s="2" customFormat="1" ht="21.75" customHeight="1">
      <c r="A176" s="39"/>
      <c r="B176" s="40"/>
      <c r="C176" s="235" t="s">
        <v>406</v>
      </c>
      <c r="D176" s="235" t="s">
        <v>173</v>
      </c>
      <c r="E176" s="236" t="s">
        <v>1394</v>
      </c>
      <c r="F176" s="237" t="s">
        <v>1395</v>
      </c>
      <c r="G176" s="238" t="s">
        <v>199</v>
      </c>
      <c r="H176" s="239">
        <v>2.673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1.3271500000000001</v>
      </c>
      <c r="R176" s="245">
        <f>Q176*H176</f>
        <v>3.5474719500000003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1396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1397</v>
      </c>
      <c r="G177" s="250"/>
      <c r="H177" s="254">
        <v>2.673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21.75" customHeight="1">
      <c r="A178" s="39"/>
      <c r="B178" s="40"/>
      <c r="C178" s="235" t="s">
        <v>251</v>
      </c>
      <c r="D178" s="235" t="s">
        <v>173</v>
      </c>
      <c r="E178" s="236" t="s">
        <v>1127</v>
      </c>
      <c r="F178" s="237" t="s">
        <v>1128</v>
      </c>
      <c r="G178" s="238" t="s">
        <v>249</v>
      </c>
      <c r="H178" s="239">
        <v>0.19800000000000001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1.0900000000000001</v>
      </c>
      <c r="R178" s="245">
        <f>Q178*H178</f>
        <v>0.21582000000000004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1398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1399</v>
      </c>
      <c r="G179" s="250"/>
      <c r="H179" s="254">
        <v>0.067000000000000004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5" customFormat="1">
      <c r="A180" s="15"/>
      <c r="B180" s="272"/>
      <c r="C180" s="273"/>
      <c r="D180" s="251" t="s">
        <v>179</v>
      </c>
      <c r="E180" s="274" t="s">
        <v>1</v>
      </c>
      <c r="F180" s="275" t="s">
        <v>211</v>
      </c>
      <c r="G180" s="273"/>
      <c r="H180" s="276">
        <v>0.067000000000000004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179</v>
      </c>
      <c r="AU180" s="282" t="s">
        <v>86</v>
      </c>
      <c r="AV180" s="15" t="s">
        <v>212</v>
      </c>
      <c r="AW180" s="15" t="s">
        <v>32</v>
      </c>
      <c r="AX180" s="15" t="s">
        <v>76</v>
      </c>
      <c r="AY180" s="282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1400</v>
      </c>
      <c r="G181" s="250"/>
      <c r="H181" s="254">
        <v>0.0060000000000000001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1400</v>
      </c>
      <c r="G182" s="250"/>
      <c r="H182" s="254">
        <v>0.0060000000000000001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1401</v>
      </c>
      <c r="G183" s="250"/>
      <c r="H183" s="254">
        <v>0.0070000000000000001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76</v>
      </c>
      <c r="AY183" s="260" t="s">
        <v>169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1402</v>
      </c>
      <c r="G184" s="250"/>
      <c r="H184" s="254">
        <v>0.0060000000000000001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1403</v>
      </c>
      <c r="G185" s="250"/>
      <c r="H185" s="254">
        <v>0.0070000000000000001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1404</v>
      </c>
      <c r="G186" s="250"/>
      <c r="H186" s="254">
        <v>0.0089999999999999993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1405</v>
      </c>
      <c r="G187" s="250"/>
      <c r="H187" s="254">
        <v>0.014999999999999999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1406</v>
      </c>
      <c r="G188" s="250"/>
      <c r="H188" s="254">
        <v>0.0089999999999999993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1407</v>
      </c>
      <c r="G189" s="250"/>
      <c r="H189" s="254">
        <v>0.0070000000000000001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1408</v>
      </c>
      <c r="G190" s="250"/>
      <c r="H190" s="254">
        <v>0.0089999999999999993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1409</v>
      </c>
      <c r="G191" s="250"/>
      <c r="H191" s="254">
        <v>0.01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1410</v>
      </c>
      <c r="G192" s="250"/>
      <c r="H192" s="254">
        <v>0.040000000000000001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4" customFormat="1">
      <c r="A193" s="14"/>
      <c r="B193" s="261"/>
      <c r="C193" s="262"/>
      <c r="D193" s="251" t="s">
        <v>179</v>
      </c>
      <c r="E193" s="263" t="s">
        <v>1</v>
      </c>
      <c r="F193" s="264" t="s">
        <v>182</v>
      </c>
      <c r="G193" s="262"/>
      <c r="H193" s="265">
        <v>0.19800000000000001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179</v>
      </c>
      <c r="AU193" s="271" t="s">
        <v>86</v>
      </c>
      <c r="AV193" s="14" t="s">
        <v>177</v>
      </c>
      <c r="AW193" s="14" t="s">
        <v>32</v>
      </c>
      <c r="AX193" s="14" t="s">
        <v>84</v>
      </c>
      <c r="AY193" s="271" t="s">
        <v>169</v>
      </c>
    </row>
    <row r="194" s="2" customFormat="1" ht="21.75" customHeight="1">
      <c r="A194" s="39"/>
      <c r="B194" s="40"/>
      <c r="C194" s="235" t="s">
        <v>255</v>
      </c>
      <c r="D194" s="235" t="s">
        <v>173</v>
      </c>
      <c r="E194" s="236" t="s">
        <v>1411</v>
      </c>
      <c r="F194" s="237" t="s">
        <v>1412</v>
      </c>
      <c r="G194" s="238" t="s">
        <v>322</v>
      </c>
      <c r="H194" s="239">
        <v>178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0.00079000000000000001</v>
      </c>
      <c r="R194" s="245">
        <f>Q194*H194</f>
        <v>0.14062</v>
      </c>
      <c r="S194" s="245">
        <v>1.0000000000000001E-05</v>
      </c>
      <c r="T194" s="246">
        <f>S194*H194</f>
        <v>0.0017800000000000001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1413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1414</v>
      </c>
      <c r="G195" s="250"/>
      <c r="H195" s="254">
        <v>108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1415</v>
      </c>
      <c r="G196" s="250"/>
      <c r="H196" s="254">
        <v>14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1416</v>
      </c>
      <c r="G197" s="250"/>
      <c r="H197" s="254">
        <v>56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4" customFormat="1">
      <c r="A198" s="14"/>
      <c r="B198" s="261"/>
      <c r="C198" s="262"/>
      <c r="D198" s="251" t="s">
        <v>179</v>
      </c>
      <c r="E198" s="263" t="s">
        <v>1</v>
      </c>
      <c r="F198" s="264" t="s">
        <v>182</v>
      </c>
      <c r="G198" s="262"/>
      <c r="H198" s="265">
        <v>178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179</v>
      </c>
      <c r="AU198" s="271" t="s">
        <v>86</v>
      </c>
      <c r="AV198" s="14" t="s">
        <v>177</v>
      </c>
      <c r="AW198" s="14" t="s">
        <v>32</v>
      </c>
      <c r="AX198" s="14" t="s">
        <v>84</v>
      </c>
      <c r="AY198" s="271" t="s">
        <v>169</v>
      </c>
    </row>
    <row r="199" s="2" customFormat="1" ht="21.75" customHeight="1">
      <c r="A199" s="39"/>
      <c r="B199" s="40"/>
      <c r="C199" s="235" t="s">
        <v>260</v>
      </c>
      <c r="D199" s="235" t="s">
        <v>173</v>
      </c>
      <c r="E199" s="236" t="s">
        <v>1417</v>
      </c>
      <c r="F199" s="237" t="s">
        <v>1418</v>
      </c>
      <c r="G199" s="238" t="s">
        <v>322</v>
      </c>
      <c r="H199" s="239">
        <v>24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0.0011900000000000001</v>
      </c>
      <c r="R199" s="245">
        <f>Q199*H199</f>
        <v>0.028560000000000002</v>
      </c>
      <c r="S199" s="245">
        <v>1.0000000000000001E-05</v>
      </c>
      <c r="T199" s="246">
        <f>S199*H199</f>
        <v>0.00024000000000000003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177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177</v>
      </c>
      <c r="BM199" s="247" t="s">
        <v>1419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1420</v>
      </c>
      <c r="G200" s="250"/>
      <c r="H200" s="254">
        <v>24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84</v>
      </c>
      <c r="AY200" s="260" t="s">
        <v>169</v>
      </c>
    </row>
    <row r="201" s="2" customFormat="1" ht="21.75" customHeight="1">
      <c r="A201" s="39"/>
      <c r="B201" s="40"/>
      <c r="C201" s="235" t="s">
        <v>1421</v>
      </c>
      <c r="D201" s="235" t="s">
        <v>173</v>
      </c>
      <c r="E201" s="236" t="s">
        <v>1131</v>
      </c>
      <c r="F201" s="237" t="s">
        <v>1132</v>
      </c>
      <c r="G201" s="238" t="s">
        <v>199</v>
      </c>
      <c r="H201" s="239">
        <v>0.38700000000000001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41</v>
      </c>
      <c r="O201" s="92"/>
      <c r="P201" s="245">
        <f>O201*H201</f>
        <v>0</v>
      </c>
      <c r="Q201" s="245">
        <v>2.45329</v>
      </c>
      <c r="R201" s="245">
        <f>Q201*H201</f>
        <v>0.94942323000000006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177</v>
      </c>
      <c r="AT201" s="247" t="s">
        <v>173</v>
      </c>
      <c r="AU201" s="247" t="s">
        <v>86</v>
      </c>
      <c r="AY201" s="18" t="s">
        <v>169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84</v>
      </c>
      <c r="BK201" s="248">
        <f>ROUND(I201*H201,2)</f>
        <v>0</v>
      </c>
      <c r="BL201" s="18" t="s">
        <v>177</v>
      </c>
      <c r="BM201" s="247" t="s">
        <v>1422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1423</v>
      </c>
      <c r="G202" s="250"/>
      <c r="H202" s="254">
        <v>0.38700000000000001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84</v>
      </c>
      <c r="AY202" s="260" t="s">
        <v>169</v>
      </c>
    </row>
    <row r="203" s="2" customFormat="1" ht="21.75" customHeight="1">
      <c r="A203" s="39"/>
      <c r="B203" s="40"/>
      <c r="C203" s="235" t="s">
        <v>1424</v>
      </c>
      <c r="D203" s="235" t="s">
        <v>173</v>
      </c>
      <c r="E203" s="236" t="s">
        <v>1140</v>
      </c>
      <c r="F203" s="237" t="s">
        <v>1141</v>
      </c>
      <c r="G203" s="238" t="s">
        <v>176</v>
      </c>
      <c r="H203" s="239">
        <v>5.1600000000000001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0.0027499999999999998</v>
      </c>
      <c r="R203" s="245">
        <f>Q203*H203</f>
        <v>0.01419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1425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1426</v>
      </c>
      <c r="G204" s="250"/>
      <c r="H204" s="254">
        <v>5.1600000000000001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84</v>
      </c>
      <c r="AY204" s="260" t="s">
        <v>169</v>
      </c>
    </row>
    <row r="205" s="2" customFormat="1" ht="21.75" customHeight="1">
      <c r="A205" s="39"/>
      <c r="B205" s="40"/>
      <c r="C205" s="235" t="s">
        <v>1427</v>
      </c>
      <c r="D205" s="235" t="s">
        <v>173</v>
      </c>
      <c r="E205" s="236" t="s">
        <v>1149</v>
      </c>
      <c r="F205" s="237" t="s">
        <v>1150</v>
      </c>
      <c r="G205" s="238" t="s">
        <v>176</v>
      </c>
      <c r="H205" s="239">
        <v>5.1600000000000001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177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177</v>
      </c>
      <c r="BM205" s="247" t="s">
        <v>1428</v>
      </c>
    </row>
    <row r="206" s="2" customFormat="1" ht="21.75" customHeight="1">
      <c r="A206" s="39"/>
      <c r="B206" s="40"/>
      <c r="C206" s="235" t="s">
        <v>1429</v>
      </c>
      <c r="D206" s="235" t="s">
        <v>173</v>
      </c>
      <c r="E206" s="236" t="s">
        <v>1153</v>
      </c>
      <c r="F206" s="237" t="s">
        <v>1154</v>
      </c>
      <c r="G206" s="238" t="s">
        <v>249</v>
      </c>
      <c r="H206" s="239">
        <v>0.34399999999999997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1.0519700000000001</v>
      </c>
      <c r="R206" s="245">
        <f>Q206*H206</f>
        <v>0.36187767999999998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1430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1431</v>
      </c>
      <c r="G207" s="250"/>
      <c r="H207" s="254">
        <v>0.34399999999999997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84</v>
      </c>
      <c r="AY207" s="260" t="s">
        <v>169</v>
      </c>
    </row>
    <row r="208" s="2" customFormat="1" ht="16.5" customHeight="1">
      <c r="A208" s="39"/>
      <c r="B208" s="40"/>
      <c r="C208" s="235" t="s">
        <v>1432</v>
      </c>
      <c r="D208" s="235" t="s">
        <v>173</v>
      </c>
      <c r="E208" s="236" t="s">
        <v>1156</v>
      </c>
      <c r="F208" s="237" t="s">
        <v>1157</v>
      </c>
      <c r="G208" s="238" t="s">
        <v>199</v>
      </c>
      <c r="H208" s="239">
        <v>12.582000000000001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2.4533</v>
      </c>
      <c r="R208" s="245">
        <f>Q208*H208</f>
        <v>30.867420600000003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177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177</v>
      </c>
      <c r="BM208" s="247" t="s">
        <v>1433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1434</v>
      </c>
      <c r="G209" s="250"/>
      <c r="H209" s="254">
        <v>9.0709999999999997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1435</v>
      </c>
      <c r="G210" s="250"/>
      <c r="H210" s="254">
        <v>0.72599999999999998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1436</v>
      </c>
      <c r="G211" s="250"/>
      <c r="H211" s="254">
        <v>2.7850000000000001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4" customFormat="1">
      <c r="A212" s="14"/>
      <c r="B212" s="261"/>
      <c r="C212" s="262"/>
      <c r="D212" s="251" t="s">
        <v>179</v>
      </c>
      <c r="E212" s="263" t="s">
        <v>1</v>
      </c>
      <c r="F212" s="264" t="s">
        <v>182</v>
      </c>
      <c r="G212" s="262"/>
      <c r="H212" s="265">
        <v>12.582000000000001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179</v>
      </c>
      <c r="AU212" s="271" t="s">
        <v>86</v>
      </c>
      <c r="AV212" s="14" t="s">
        <v>177</v>
      </c>
      <c r="AW212" s="14" t="s">
        <v>32</v>
      </c>
      <c r="AX212" s="14" t="s">
        <v>84</v>
      </c>
      <c r="AY212" s="271" t="s">
        <v>169</v>
      </c>
    </row>
    <row r="213" s="2" customFormat="1" ht="16.5" customHeight="1">
      <c r="A213" s="39"/>
      <c r="B213" s="40"/>
      <c r="C213" s="235" t="s">
        <v>1437</v>
      </c>
      <c r="D213" s="235" t="s">
        <v>173</v>
      </c>
      <c r="E213" s="236" t="s">
        <v>1161</v>
      </c>
      <c r="F213" s="237" t="s">
        <v>1162</v>
      </c>
      <c r="G213" s="238" t="s">
        <v>176</v>
      </c>
      <c r="H213" s="239">
        <v>110.25700000000001</v>
      </c>
      <c r="I213" s="240"/>
      <c r="J213" s="241">
        <f>ROUND(I213*H213,2)</f>
        <v>0</v>
      </c>
      <c r="K213" s="242"/>
      <c r="L213" s="45"/>
      <c r="M213" s="243" t="s">
        <v>1</v>
      </c>
      <c r="N213" s="244" t="s">
        <v>41</v>
      </c>
      <c r="O213" s="92"/>
      <c r="P213" s="245">
        <f>O213*H213</f>
        <v>0</v>
      </c>
      <c r="Q213" s="245">
        <v>0.0027499999999999998</v>
      </c>
      <c r="R213" s="245">
        <f>Q213*H213</f>
        <v>0.30320674999999997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177</v>
      </c>
      <c r="AT213" s="247" t="s">
        <v>173</v>
      </c>
      <c r="AU213" s="247" t="s">
        <v>86</v>
      </c>
      <c r="AY213" s="18" t="s">
        <v>169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84</v>
      </c>
      <c r="BK213" s="248">
        <f>ROUND(I213*H213,2)</f>
        <v>0</v>
      </c>
      <c r="BL213" s="18" t="s">
        <v>177</v>
      </c>
      <c r="BM213" s="247" t="s">
        <v>1438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1439</v>
      </c>
      <c r="G214" s="250"/>
      <c r="H214" s="254">
        <v>75.450999999999993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1440</v>
      </c>
      <c r="G215" s="250"/>
      <c r="H215" s="254">
        <v>34.805999999999997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4" customFormat="1">
      <c r="A216" s="14"/>
      <c r="B216" s="261"/>
      <c r="C216" s="262"/>
      <c r="D216" s="251" t="s">
        <v>179</v>
      </c>
      <c r="E216" s="263" t="s">
        <v>1</v>
      </c>
      <c r="F216" s="264" t="s">
        <v>182</v>
      </c>
      <c r="G216" s="262"/>
      <c r="H216" s="265">
        <v>110.25700000000001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179</v>
      </c>
      <c r="AU216" s="271" t="s">
        <v>86</v>
      </c>
      <c r="AV216" s="14" t="s">
        <v>177</v>
      </c>
      <c r="AW216" s="14" t="s">
        <v>32</v>
      </c>
      <c r="AX216" s="14" t="s">
        <v>84</v>
      </c>
      <c r="AY216" s="271" t="s">
        <v>169</v>
      </c>
    </row>
    <row r="217" s="2" customFormat="1" ht="16.5" customHeight="1">
      <c r="A217" s="39"/>
      <c r="B217" s="40"/>
      <c r="C217" s="235" t="s">
        <v>1441</v>
      </c>
      <c r="D217" s="235" t="s">
        <v>173</v>
      </c>
      <c r="E217" s="236" t="s">
        <v>1165</v>
      </c>
      <c r="F217" s="237" t="s">
        <v>1166</v>
      </c>
      <c r="G217" s="238" t="s">
        <v>176</v>
      </c>
      <c r="H217" s="239">
        <v>110.25700000000001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41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177</v>
      </c>
      <c r="AT217" s="247" t="s">
        <v>173</v>
      </c>
      <c r="AU217" s="247" t="s">
        <v>86</v>
      </c>
      <c r="AY217" s="18" t="s">
        <v>169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84</v>
      </c>
      <c r="BK217" s="248">
        <f>ROUND(I217*H217,2)</f>
        <v>0</v>
      </c>
      <c r="BL217" s="18" t="s">
        <v>177</v>
      </c>
      <c r="BM217" s="247" t="s">
        <v>1442</v>
      </c>
    </row>
    <row r="218" s="2" customFormat="1" ht="16.5" customHeight="1">
      <c r="A218" s="39"/>
      <c r="B218" s="40"/>
      <c r="C218" s="235" t="s">
        <v>1443</v>
      </c>
      <c r="D218" s="235" t="s">
        <v>173</v>
      </c>
      <c r="E218" s="236" t="s">
        <v>1168</v>
      </c>
      <c r="F218" s="237" t="s">
        <v>1169</v>
      </c>
      <c r="G218" s="238" t="s">
        <v>249</v>
      </c>
      <c r="H218" s="239">
        <v>3.3039999999999998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1.0461400000000001</v>
      </c>
      <c r="R218" s="245">
        <f>Q218*H218</f>
        <v>3.4564465599999998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177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177</v>
      </c>
      <c r="BM218" s="247" t="s">
        <v>1444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1445</v>
      </c>
      <c r="G219" s="250"/>
      <c r="H219" s="254">
        <v>0.55400000000000005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1446</v>
      </c>
      <c r="G220" s="250"/>
      <c r="H220" s="254">
        <v>2.75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4" customFormat="1">
      <c r="A221" s="14"/>
      <c r="B221" s="261"/>
      <c r="C221" s="262"/>
      <c r="D221" s="251" t="s">
        <v>179</v>
      </c>
      <c r="E221" s="263" t="s">
        <v>1</v>
      </c>
      <c r="F221" s="264" t="s">
        <v>182</v>
      </c>
      <c r="G221" s="262"/>
      <c r="H221" s="265">
        <v>3.3039999999999998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179</v>
      </c>
      <c r="AU221" s="271" t="s">
        <v>86</v>
      </c>
      <c r="AV221" s="14" t="s">
        <v>177</v>
      </c>
      <c r="AW221" s="14" t="s">
        <v>32</v>
      </c>
      <c r="AX221" s="14" t="s">
        <v>84</v>
      </c>
      <c r="AY221" s="271" t="s">
        <v>169</v>
      </c>
    </row>
    <row r="222" s="2" customFormat="1" ht="16.5" customHeight="1">
      <c r="A222" s="39"/>
      <c r="B222" s="40"/>
      <c r="C222" s="235" t="s">
        <v>1447</v>
      </c>
      <c r="D222" s="235" t="s">
        <v>173</v>
      </c>
      <c r="E222" s="236" t="s">
        <v>1448</v>
      </c>
      <c r="F222" s="237" t="s">
        <v>1449</v>
      </c>
      <c r="G222" s="238" t="s">
        <v>249</v>
      </c>
      <c r="H222" s="239">
        <v>0.050000000000000003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1.06277</v>
      </c>
      <c r="R222" s="245">
        <f>Q222*H222</f>
        <v>0.053138500000000005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177</v>
      </c>
      <c r="AT222" s="247" t="s">
        <v>173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1450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1451</v>
      </c>
      <c r="G223" s="250"/>
      <c r="H223" s="254">
        <v>0.050000000000000003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84</v>
      </c>
      <c r="AY223" s="260" t="s">
        <v>169</v>
      </c>
    </row>
    <row r="224" s="2" customFormat="1" ht="21.75" customHeight="1">
      <c r="A224" s="39"/>
      <c r="B224" s="40"/>
      <c r="C224" s="235" t="s">
        <v>170</v>
      </c>
      <c r="D224" s="235" t="s">
        <v>173</v>
      </c>
      <c r="E224" s="236" t="s">
        <v>1452</v>
      </c>
      <c r="F224" s="237" t="s">
        <v>1453</v>
      </c>
      <c r="G224" s="238" t="s">
        <v>176</v>
      </c>
      <c r="H224" s="239">
        <v>4.9279999999999999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0.066379999999999995</v>
      </c>
      <c r="R224" s="245">
        <f>Q224*H224</f>
        <v>0.32712063999999996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1454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1455</v>
      </c>
      <c r="G225" s="250"/>
      <c r="H225" s="254">
        <v>2.738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1456</v>
      </c>
      <c r="G226" s="250"/>
      <c r="H226" s="254">
        <v>2.1899999999999999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4.9279999999999999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21.75" customHeight="1">
      <c r="A228" s="39"/>
      <c r="B228" s="40"/>
      <c r="C228" s="235" t="s">
        <v>453</v>
      </c>
      <c r="D228" s="235" t="s">
        <v>173</v>
      </c>
      <c r="E228" s="236" t="s">
        <v>1457</v>
      </c>
      <c r="F228" s="237" t="s">
        <v>1458</v>
      </c>
      <c r="G228" s="238" t="s">
        <v>176</v>
      </c>
      <c r="H228" s="239">
        <v>258.065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0.10031</v>
      </c>
      <c r="R228" s="245">
        <f>Q228*H228</f>
        <v>25.88650015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1459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1460</v>
      </c>
      <c r="G229" s="250"/>
      <c r="H229" s="254">
        <v>9.4369999999999994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1461</v>
      </c>
      <c r="G230" s="250"/>
      <c r="H230" s="254">
        <v>2.5190000000000001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1462</v>
      </c>
      <c r="G231" s="250"/>
      <c r="H231" s="254">
        <v>8.6630000000000003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1463</v>
      </c>
      <c r="G232" s="250"/>
      <c r="H232" s="254">
        <v>38.950000000000003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1464</v>
      </c>
      <c r="G233" s="250"/>
      <c r="H233" s="254">
        <v>5.3479999999999999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1465</v>
      </c>
      <c r="G234" s="250"/>
      <c r="H234" s="254">
        <v>23.431000000000001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1466</v>
      </c>
      <c r="G235" s="250"/>
      <c r="H235" s="254">
        <v>10.960000000000001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1467</v>
      </c>
      <c r="G236" s="250"/>
      <c r="H236" s="254">
        <v>74.174000000000007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1468</v>
      </c>
      <c r="G237" s="250"/>
      <c r="H237" s="254">
        <v>52.545999999999999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1469</v>
      </c>
      <c r="G238" s="250"/>
      <c r="H238" s="254">
        <v>10.880000000000001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1470</v>
      </c>
      <c r="G239" s="250"/>
      <c r="H239" s="254">
        <v>21.157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4" customFormat="1">
      <c r="A240" s="14"/>
      <c r="B240" s="261"/>
      <c r="C240" s="262"/>
      <c r="D240" s="251" t="s">
        <v>179</v>
      </c>
      <c r="E240" s="263" t="s">
        <v>1</v>
      </c>
      <c r="F240" s="264" t="s">
        <v>182</v>
      </c>
      <c r="G240" s="262"/>
      <c r="H240" s="265">
        <v>258.065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179</v>
      </c>
      <c r="AU240" s="271" t="s">
        <v>86</v>
      </c>
      <c r="AV240" s="14" t="s">
        <v>177</v>
      </c>
      <c r="AW240" s="14" t="s">
        <v>32</v>
      </c>
      <c r="AX240" s="14" t="s">
        <v>84</v>
      </c>
      <c r="AY240" s="271" t="s">
        <v>169</v>
      </c>
    </row>
    <row r="241" s="2" customFormat="1" ht="21.75" customHeight="1">
      <c r="A241" s="39"/>
      <c r="B241" s="40"/>
      <c r="C241" s="235" t="s">
        <v>370</v>
      </c>
      <c r="D241" s="235" t="s">
        <v>173</v>
      </c>
      <c r="E241" s="236" t="s">
        <v>1172</v>
      </c>
      <c r="F241" s="237" t="s">
        <v>1173</v>
      </c>
      <c r="G241" s="238" t="s">
        <v>176</v>
      </c>
      <c r="H241" s="239">
        <v>13.199999999999999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41</v>
      </c>
      <c r="O241" s="92"/>
      <c r="P241" s="245">
        <f>O241*H241</f>
        <v>0</v>
      </c>
      <c r="Q241" s="245">
        <v>0.17818000000000001</v>
      </c>
      <c r="R241" s="245">
        <f>Q241*H241</f>
        <v>2.3519760000000001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177</v>
      </c>
      <c r="AT241" s="247" t="s">
        <v>173</v>
      </c>
      <c r="AU241" s="247" t="s">
        <v>86</v>
      </c>
      <c r="AY241" s="18" t="s">
        <v>169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84</v>
      </c>
      <c r="BK241" s="248">
        <f>ROUND(I241*H241,2)</f>
        <v>0</v>
      </c>
      <c r="BL241" s="18" t="s">
        <v>177</v>
      </c>
      <c r="BM241" s="247" t="s">
        <v>1471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1472</v>
      </c>
      <c r="G242" s="250"/>
      <c r="H242" s="254">
        <v>13.199999999999999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84</v>
      </c>
      <c r="AY242" s="260" t="s">
        <v>169</v>
      </c>
    </row>
    <row r="243" s="12" customFormat="1" ht="22.8" customHeight="1">
      <c r="A243" s="12"/>
      <c r="B243" s="219"/>
      <c r="C243" s="220"/>
      <c r="D243" s="221" t="s">
        <v>75</v>
      </c>
      <c r="E243" s="233" t="s">
        <v>177</v>
      </c>
      <c r="F243" s="233" t="s">
        <v>1176</v>
      </c>
      <c r="G243" s="220"/>
      <c r="H243" s="220"/>
      <c r="I243" s="223"/>
      <c r="J243" s="234">
        <f>BK243</f>
        <v>0</v>
      </c>
      <c r="K243" s="220"/>
      <c r="L243" s="225"/>
      <c r="M243" s="226"/>
      <c r="N243" s="227"/>
      <c r="O243" s="227"/>
      <c r="P243" s="228">
        <f>SUM(P244:P410)</f>
        <v>0</v>
      </c>
      <c r="Q243" s="227"/>
      <c r="R243" s="228">
        <f>SUM(R244:R410)</f>
        <v>275.96091758</v>
      </c>
      <c r="S243" s="227"/>
      <c r="T243" s="229">
        <f>SUM(T244:T410)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0" t="s">
        <v>84</v>
      </c>
      <c r="AT243" s="231" t="s">
        <v>75</v>
      </c>
      <c r="AU243" s="231" t="s">
        <v>84</v>
      </c>
      <c r="AY243" s="230" t="s">
        <v>169</v>
      </c>
      <c r="BK243" s="232">
        <f>SUM(BK244:BK410)</f>
        <v>0</v>
      </c>
    </row>
    <row r="244" s="2" customFormat="1" ht="16.5" customHeight="1">
      <c r="A244" s="39"/>
      <c r="B244" s="40"/>
      <c r="C244" s="235" t="s">
        <v>1473</v>
      </c>
      <c r="D244" s="235" t="s">
        <v>173</v>
      </c>
      <c r="E244" s="236" t="s">
        <v>1182</v>
      </c>
      <c r="F244" s="237" t="s">
        <v>1183</v>
      </c>
      <c r="G244" s="238" t="s">
        <v>199</v>
      </c>
      <c r="H244" s="239">
        <v>65.188000000000002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41</v>
      </c>
      <c r="O244" s="92"/>
      <c r="P244" s="245">
        <f>O244*H244</f>
        <v>0</v>
      </c>
      <c r="Q244" s="245">
        <v>2.45343</v>
      </c>
      <c r="R244" s="245">
        <f>Q244*H244</f>
        <v>159.93419484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177</v>
      </c>
      <c r="AT244" s="247" t="s">
        <v>173</v>
      </c>
      <c r="AU244" s="247" t="s">
        <v>86</v>
      </c>
      <c r="AY244" s="18" t="s">
        <v>169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177</v>
      </c>
      <c r="BM244" s="247" t="s">
        <v>1474</v>
      </c>
    </row>
    <row r="245" s="16" customFormat="1">
      <c r="A245" s="16"/>
      <c r="B245" s="283"/>
      <c r="C245" s="284"/>
      <c r="D245" s="251" t="s">
        <v>179</v>
      </c>
      <c r="E245" s="285" t="s">
        <v>1</v>
      </c>
      <c r="F245" s="286" t="s">
        <v>1475</v>
      </c>
      <c r="G245" s="284"/>
      <c r="H245" s="285" t="s">
        <v>1</v>
      </c>
      <c r="I245" s="287"/>
      <c r="J245" s="284"/>
      <c r="K245" s="284"/>
      <c r="L245" s="288"/>
      <c r="M245" s="289"/>
      <c r="N245" s="290"/>
      <c r="O245" s="290"/>
      <c r="P245" s="290"/>
      <c r="Q245" s="290"/>
      <c r="R245" s="290"/>
      <c r="S245" s="290"/>
      <c r="T245" s="29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2" t="s">
        <v>179</v>
      </c>
      <c r="AU245" s="292" t="s">
        <v>86</v>
      </c>
      <c r="AV245" s="16" t="s">
        <v>84</v>
      </c>
      <c r="AW245" s="16" t="s">
        <v>32</v>
      </c>
      <c r="AX245" s="16" t="s">
        <v>76</v>
      </c>
      <c r="AY245" s="292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1476</v>
      </c>
      <c r="G246" s="250"/>
      <c r="H246" s="254">
        <v>12.848000000000001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1477</v>
      </c>
      <c r="G247" s="250"/>
      <c r="H247" s="254">
        <v>7.181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1478</v>
      </c>
      <c r="G248" s="250"/>
      <c r="H248" s="254">
        <v>2.7679999999999998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1479</v>
      </c>
      <c r="G249" s="250"/>
      <c r="H249" s="254">
        <v>2.8799999999999999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1480</v>
      </c>
      <c r="G250" s="250"/>
      <c r="H250" s="254">
        <v>2.976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1481</v>
      </c>
      <c r="G251" s="250"/>
      <c r="H251" s="254">
        <v>3.8559999999999999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1482</v>
      </c>
      <c r="G252" s="250"/>
      <c r="H252" s="254">
        <v>2.4319999999999999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1483</v>
      </c>
      <c r="G253" s="250"/>
      <c r="H253" s="254">
        <v>2.528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1484</v>
      </c>
      <c r="G254" s="250"/>
      <c r="H254" s="254">
        <v>2.6400000000000001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1485</v>
      </c>
      <c r="G255" s="250"/>
      <c r="H255" s="254">
        <v>2.7360000000000002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1486</v>
      </c>
      <c r="G256" s="250"/>
      <c r="H256" s="254">
        <v>3.6000000000000001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1487</v>
      </c>
      <c r="G257" s="250"/>
      <c r="H257" s="254">
        <v>3.8559999999999999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1488</v>
      </c>
      <c r="G258" s="250"/>
      <c r="H258" s="254">
        <v>5.5039999999999996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1489</v>
      </c>
      <c r="G259" s="250"/>
      <c r="H259" s="254">
        <v>3.2639999999999998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5" customFormat="1">
      <c r="A260" s="15"/>
      <c r="B260" s="272"/>
      <c r="C260" s="273"/>
      <c r="D260" s="251" t="s">
        <v>179</v>
      </c>
      <c r="E260" s="274" t="s">
        <v>1</v>
      </c>
      <c r="F260" s="275" t="s">
        <v>211</v>
      </c>
      <c r="G260" s="273"/>
      <c r="H260" s="276">
        <v>59.069000000000003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179</v>
      </c>
      <c r="AU260" s="282" t="s">
        <v>86</v>
      </c>
      <c r="AV260" s="15" t="s">
        <v>212</v>
      </c>
      <c r="AW260" s="15" t="s">
        <v>32</v>
      </c>
      <c r="AX260" s="15" t="s">
        <v>76</v>
      </c>
      <c r="AY260" s="282" t="s">
        <v>169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1490</v>
      </c>
      <c r="G261" s="250"/>
      <c r="H261" s="254">
        <v>6.1189999999999998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4" customFormat="1">
      <c r="A262" s="14"/>
      <c r="B262" s="261"/>
      <c r="C262" s="262"/>
      <c r="D262" s="251" t="s">
        <v>179</v>
      </c>
      <c r="E262" s="263" t="s">
        <v>1</v>
      </c>
      <c r="F262" s="264" t="s">
        <v>182</v>
      </c>
      <c r="G262" s="262"/>
      <c r="H262" s="265">
        <v>65.188000000000002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179</v>
      </c>
      <c r="AU262" s="271" t="s">
        <v>86</v>
      </c>
      <c r="AV262" s="14" t="s">
        <v>177</v>
      </c>
      <c r="AW262" s="14" t="s">
        <v>32</v>
      </c>
      <c r="AX262" s="14" t="s">
        <v>84</v>
      </c>
      <c r="AY262" s="271" t="s">
        <v>169</v>
      </c>
    </row>
    <row r="263" s="2" customFormat="1" ht="21.75" customHeight="1">
      <c r="A263" s="39"/>
      <c r="B263" s="40"/>
      <c r="C263" s="235" t="s">
        <v>1491</v>
      </c>
      <c r="D263" s="235" t="s">
        <v>173</v>
      </c>
      <c r="E263" s="236" t="s">
        <v>1186</v>
      </c>
      <c r="F263" s="237" t="s">
        <v>1187</v>
      </c>
      <c r="G263" s="238" t="s">
        <v>176</v>
      </c>
      <c r="H263" s="239">
        <v>413.54399999999998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41</v>
      </c>
      <c r="O263" s="92"/>
      <c r="P263" s="245">
        <f>O263*H263</f>
        <v>0</v>
      </c>
      <c r="Q263" s="245">
        <v>0.0053299999999999997</v>
      </c>
      <c r="R263" s="245">
        <f>Q263*H263</f>
        <v>2.2041895199999999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177</v>
      </c>
      <c r="AT263" s="247" t="s">
        <v>173</v>
      </c>
      <c r="AU263" s="247" t="s">
        <v>86</v>
      </c>
      <c r="AY263" s="18" t="s">
        <v>169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177</v>
      </c>
      <c r="BM263" s="247" t="s">
        <v>1492</v>
      </c>
    </row>
    <row r="264" s="16" customFormat="1">
      <c r="A264" s="16"/>
      <c r="B264" s="283"/>
      <c r="C264" s="284"/>
      <c r="D264" s="251" t="s">
        <v>179</v>
      </c>
      <c r="E264" s="285" t="s">
        <v>1</v>
      </c>
      <c r="F264" s="286" t="s">
        <v>1475</v>
      </c>
      <c r="G264" s="284"/>
      <c r="H264" s="285" t="s">
        <v>1</v>
      </c>
      <c r="I264" s="287"/>
      <c r="J264" s="284"/>
      <c r="K264" s="284"/>
      <c r="L264" s="288"/>
      <c r="M264" s="289"/>
      <c r="N264" s="290"/>
      <c r="O264" s="290"/>
      <c r="P264" s="290"/>
      <c r="Q264" s="290"/>
      <c r="R264" s="290"/>
      <c r="S264" s="290"/>
      <c r="T264" s="29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2" t="s">
        <v>179</v>
      </c>
      <c r="AU264" s="292" t="s">
        <v>86</v>
      </c>
      <c r="AV264" s="16" t="s">
        <v>84</v>
      </c>
      <c r="AW264" s="16" t="s">
        <v>32</v>
      </c>
      <c r="AX264" s="16" t="s">
        <v>76</v>
      </c>
      <c r="AY264" s="292" t="s">
        <v>169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1493</v>
      </c>
      <c r="G265" s="250"/>
      <c r="H265" s="254">
        <v>80.299999999999997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76</v>
      </c>
      <c r="AY265" s="260" t="s">
        <v>169</v>
      </c>
    </row>
    <row r="266" s="13" customFormat="1">
      <c r="A266" s="13"/>
      <c r="B266" s="249"/>
      <c r="C266" s="250"/>
      <c r="D266" s="251" t="s">
        <v>179</v>
      </c>
      <c r="E266" s="252" t="s">
        <v>1</v>
      </c>
      <c r="F266" s="253" t="s">
        <v>1494</v>
      </c>
      <c r="G266" s="250"/>
      <c r="H266" s="254">
        <v>21.347000000000001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179</v>
      </c>
      <c r="AU266" s="260" t="s">
        <v>86</v>
      </c>
      <c r="AV266" s="13" t="s">
        <v>86</v>
      </c>
      <c r="AW266" s="13" t="s">
        <v>32</v>
      </c>
      <c r="AX266" s="13" t="s">
        <v>76</v>
      </c>
      <c r="AY266" s="260" t="s">
        <v>169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1495</v>
      </c>
      <c r="G267" s="250"/>
      <c r="H267" s="254">
        <v>22.114000000000001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76</v>
      </c>
      <c r="AY267" s="260" t="s">
        <v>169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1496</v>
      </c>
      <c r="G268" s="250"/>
      <c r="H268" s="254">
        <v>23.009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76</v>
      </c>
      <c r="AY268" s="260" t="s">
        <v>169</v>
      </c>
    </row>
    <row r="269" s="13" customFormat="1">
      <c r="A269" s="13"/>
      <c r="B269" s="249"/>
      <c r="C269" s="250"/>
      <c r="D269" s="251" t="s">
        <v>179</v>
      </c>
      <c r="E269" s="252" t="s">
        <v>1</v>
      </c>
      <c r="F269" s="253" t="s">
        <v>1497</v>
      </c>
      <c r="G269" s="250"/>
      <c r="H269" s="254">
        <v>23.776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179</v>
      </c>
      <c r="AU269" s="260" t="s">
        <v>86</v>
      </c>
      <c r="AV269" s="13" t="s">
        <v>86</v>
      </c>
      <c r="AW269" s="13" t="s">
        <v>32</v>
      </c>
      <c r="AX269" s="13" t="s">
        <v>76</v>
      </c>
      <c r="AY269" s="260" t="s">
        <v>169</v>
      </c>
    </row>
    <row r="270" s="13" customFormat="1">
      <c r="A270" s="13"/>
      <c r="B270" s="249"/>
      <c r="C270" s="250"/>
      <c r="D270" s="251" t="s">
        <v>179</v>
      </c>
      <c r="E270" s="252" t="s">
        <v>1</v>
      </c>
      <c r="F270" s="253" t="s">
        <v>1498</v>
      </c>
      <c r="G270" s="250"/>
      <c r="H270" s="254">
        <v>30.806000000000001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179</v>
      </c>
      <c r="AU270" s="260" t="s">
        <v>86</v>
      </c>
      <c r="AV270" s="13" t="s">
        <v>86</v>
      </c>
      <c r="AW270" s="13" t="s">
        <v>32</v>
      </c>
      <c r="AX270" s="13" t="s">
        <v>76</v>
      </c>
      <c r="AY270" s="260" t="s">
        <v>169</v>
      </c>
    </row>
    <row r="271" s="13" customFormat="1">
      <c r="A271" s="13"/>
      <c r="B271" s="249"/>
      <c r="C271" s="250"/>
      <c r="D271" s="251" t="s">
        <v>179</v>
      </c>
      <c r="E271" s="252" t="s">
        <v>1</v>
      </c>
      <c r="F271" s="253" t="s">
        <v>1499</v>
      </c>
      <c r="G271" s="250"/>
      <c r="H271" s="254">
        <v>19.43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179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169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1500</v>
      </c>
      <c r="G272" s="250"/>
      <c r="H272" s="254">
        <v>20.196999999999999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76</v>
      </c>
      <c r="AY272" s="260" t="s">
        <v>169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1501</v>
      </c>
      <c r="G273" s="250"/>
      <c r="H273" s="254">
        <v>21.091000000000001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1502</v>
      </c>
      <c r="G274" s="250"/>
      <c r="H274" s="254">
        <v>21.858000000000001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1503</v>
      </c>
      <c r="G275" s="250"/>
      <c r="H275" s="254">
        <v>28.760999999999999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1504</v>
      </c>
      <c r="G276" s="250"/>
      <c r="H276" s="254">
        <v>30.806000000000001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1505</v>
      </c>
      <c r="G277" s="250"/>
      <c r="H277" s="254">
        <v>43.972000000000001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1506</v>
      </c>
      <c r="G278" s="250"/>
      <c r="H278" s="254">
        <v>26.077000000000002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4" customFormat="1">
      <c r="A279" s="14"/>
      <c r="B279" s="261"/>
      <c r="C279" s="262"/>
      <c r="D279" s="251" t="s">
        <v>179</v>
      </c>
      <c r="E279" s="263" t="s">
        <v>1</v>
      </c>
      <c r="F279" s="264" t="s">
        <v>182</v>
      </c>
      <c r="G279" s="262"/>
      <c r="H279" s="265">
        <v>413.54399999999998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179</v>
      </c>
      <c r="AU279" s="271" t="s">
        <v>86</v>
      </c>
      <c r="AV279" s="14" t="s">
        <v>177</v>
      </c>
      <c r="AW279" s="14" t="s">
        <v>32</v>
      </c>
      <c r="AX279" s="14" t="s">
        <v>84</v>
      </c>
      <c r="AY279" s="271" t="s">
        <v>169</v>
      </c>
    </row>
    <row r="280" s="2" customFormat="1" ht="21.75" customHeight="1">
      <c r="A280" s="39"/>
      <c r="B280" s="40"/>
      <c r="C280" s="235" t="s">
        <v>1507</v>
      </c>
      <c r="D280" s="235" t="s">
        <v>173</v>
      </c>
      <c r="E280" s="236" t="s">
        <v>1191</v>
      </c>
      <c r="F280" s="237" t="s">
        <v>1192</v>
      </c>
      <c r="G280" s="238" t="s">
        <v>176</v>
      </c>
      <c r="H280" s="239">
        <v>413.54399999999998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177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177</v>
      </c>
      <c r="BM280" s="247" t="s">
        <v>1508</v>
      </c>
    </row>
    <row r="281" s="2" customFormat="1" ht="21.75" customHeight="1">
      <c r="A281" s="39"/>
      <c r="B281" s="40"/>
      <c r="C281" s="235" t="s">
        <v>1509</v>
      </c>
      <c r="D281" s="235" t="s">
        <v>173</v>
      </c>
      <c r="E281" s="236" t="s">
        <v>1194</v>
      </c>
      <c r="F281" s="237" t="s">
        <v>1195</v>
      </c>
      <c r="G281" s="238" t="s">
        <v>176</v>
      </c>
      <c r="H281" s="239">
        <v>341</v>
      </c>
      <c r="I281" s="240"/>
      <c r="J281" s="241">
        <f>ROUND(I281*H281,2)</f>
        <v>0</v>
      </c>
      <c r="K281" s="242"/>
      <c r="L281" s="45"/>
      <c r="M281" s="243" t="s">
        <v>1</v>
      </c>
      <c r="N281" s="244" t="s">
        <v>41</v>
      </c>
      <c r="O281" s="92"/>
      <c r="P281" s="245">
        <f>O281*H281</f>
        <v>0</v>
      </c>
      <c r="Q281" s="245">
        <v>0.0055199999999999997</v>
      </c>
      <c r="R281" s="245">
        <f>Q281*H281</f>
        <v>1.88232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177</v>
      </c>
      <c r="AT281" s="247" t="s">
        <v>173</v>
      </c>
      <c r="AU281" s="247" t="s">
        <v>86</v>
      </c>
      <c r="AY281" s="18" t="s">
        <v>169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84</v>
      </c>
      <c r="BK281" s="248">
        <f>ROUND(I281*H281,2)</f>
        <v>0</v>
      </c>
      <c r="BL281" s="18" t="s">
        <v>177</v>
      </c>
      <c r="BM281" s="247" t="s">
        <v>1510</v>
      </c>
    </row>
    <row r="282" s="16" customFormat="1">
      <c r="A282" s="16"/>
      <c r="B282" s="283"/>
      <c r="C282" s="284"/>
      <c r="D282" s="251" t="s">
        <v>179</v>
      </c>
      <c r="E282" s="285" t="s">
        <v>1</v>
      </c>
      <c r="F282" s="286" t="s">
        <v>1475</v>
      </c>
      <c r="G282" s="284"/>
      <c r="H282" s="285" t="s">
        <v>1</v>
      </c>
      <c r="I282" s="287"/>
      <c r="J282" s="284"/>
      <c r="K282" s="284"/>
      <c r="L282" s="288"/>
      <c r="M282" s="289"/>
      <c r="N282" s="290"/>
      <c r="O282" s="290"/>
      <c r="P282" s="290"/>
      <c r="Q282" s="290"/>
      <c r="R282" s="290"/>
      <c r="S282" s="290"/>
      <c r="T282" s="29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92" t="s">
        <v>179</v>
      </c>
      <c r="AU282" s="292" t="s">
        <v>86</v>
      </c>
      <c r="AV282" s="16" t="s">
        <v>84</v>
      </c>
      <c r="AW282" s="16" t="s">
        <v>32</v>
      </c>
      <c r="AX282" s="16" t="s">
        <v>76</v>
      </c>
      <c r="AY282" s="292" t="s">
        <v>169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1493</v>
      </c>
      <c r="G283" s="250"/>
      <c r="H283" s="254">
        <v>80.299999999999997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3" customFormat="1">
      <c r="A284" s="13"/>
      <c r="B284" s="249"/>
      <c r="C284" s="250"/>
      <c r="D284" s="251" t="s">
        <v>179</v>
      </c>
      <c r="E284" s="252" t="s">
        <v>1</v>
      </c>
      <c r="F284" s="253" t="s">
        <v>1511</v>
      </c>
      <c r="G284" s="250"/>
      <c r="H284" s="254">
        <v>16.699999999999999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179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169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1512</v>
      </c>
      <c r="G285" s="250"/>
      <c r="H285" s="254">
        <v>17.300000000000001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1513</v>
      </c>
      <c r="G286" s="250"/>
      <c r="H286" s="254">
        <v>18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1514</v>
      </c>
      <c r="G287" s="250"/>
      <c r="H287" s="254">
        <v>18.600000000000001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1515</v>
      </c>
      <c r="G288" s="250"/>
      <c r="H288" s="254">
        <v>24.100000000000001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1516</v>
      </c>
      <c r="G289" s="250"/>
      <c r="H289" s="254">
        <v>15.199999999999999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1517</v>
      </c>
      <c r="G290" s="250"/>
      <c r="H290" s="254">
        <v>15.800000000000001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1518</v>
      </c>
      <c r="G291" s="250"/>
      <c r="H291" s="254">
        <v>16.5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1519</v>
      </c>
      <c r="G292" s="250"/>
      <c r="H292" s="254">
        <v>17.100000000000001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1520</v>
      </c>
      <c r="G293" s="250"/>
      <c r="H293" s="254">
        <v>22.5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3" customFormat="1">
      <c r="A294" s="13"/>
      <c r="B294" s="249"/>
      <c r="C294" s="250"/>
      <c r="D294" s="251" t="s">
        <v>179</v>
      </c>
      <c r="E294" s="252" t="s">
        <v>1</v>
      </c>
      <c r="F294" s="253" t="s">
        <v>1521</v>
      </c>
      <c r="G294" s="250"/>
      <c r="H294" s="254">
        <v>24.100000000000001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179</v>
      </c>
      <c r="AU294" s="260" t="s">
        <v>86</v>
      </c>
      <c r="AV294" s="13" t="s">
        <v>86</v>
      </c>
      <c r="AW294" s="13" t="s">
        <v>32</v>
      </c>
      <c r="AX294" s="13" t="s">
        <v>76</v>
      </c>
      <c r="AY294" s="260" t="s">
        <v>169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1522</v>
      </c>
      <c r="G295" s="250"/>
      <c r="H295" s="254">
        <v>34.399999999999999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1523</v>
      </c>
      <c r="G296" s="250"/>
      <c r="H296" s="254">
        <v>20.399999999999999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4" customFormat="1">
      <c r="A297" s="14"/>
      <c r="B297" s="261"/>
      <c r="C297" s="262"/>
      <c r="D297" s="251" t="s">
        <v>179</v>
      </c>
      <c r="E297" s="263" t="s">
        <v>1</v>
      </c>
      <c r="F297" s="264" t="s">
        <v>182</v>
      </c>
      <c r="G297" s="262"/>
      <c r="H297" s="265">
        <v>341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179</v>
      </c>
      <c r="AU297" s="271" t="s">
        <v>86</v>
      </c>
      <c r="AV297" s="14" t="s">
        <v>177</v>
      </c>
      <c r="AW297" s="14" t="s">
        <v>32</v>
      </c>
      <c r="AX297" s="14" t="s">
        <v>84</v>
      </c>
      <c r="AY297" s="271" t="s">
        <v>169</v>
      </c>
    </row>
    <row r="298" s="2" customFormat="1" ht="21.75" customHeight="1">
      <c r="A298" s="39"/>
      <c r="B298" s="40"/>
      <c r="C298" s="235" t="s">
        <v>1524</v>
      </c>
      <c r="D298" s="235" t="s">
        <v>173</v>
      </c>
      <c r="E298" s="236" t="s">
        <v>1197</v>
      </c>
      <c r="F298" s="237" t="s">
        <v>1198</v>
      </c>
      <c r="G298" s="238" t="s">
        <v>176</v>
      </c>
      <c r="H298" s="239">
        <v>341</v>
      </c>
      <c r="I298" s="240"/>
      <c r="J298" s="241">
        <f>ROUND(I298*H298,2)</f>
        <v>0</v>
      </c>
      <c r="K298" s="242"/>
      <c r="L298" s="45"/>
      <c r="M298" s="243" t="s">
        <v>1</v>
      </c>
      <c r="N298" s="24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177</v>
      </c>
      <c r="AT298" s="247" t="s">
        <v>173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177</v>
      </c>
      <c r="BM298" s="247" t="s">
        <v>1525</v>
      </c>
    </row>
    <row r="299" s="2" customFormat="1" ht="16.5" customHeight="1">
      <c r="A299" s="39"/>
      <c r="B299" s="40"/>
      <c r="C299" s="235" t="s">
        <v>1526</v>
      </c>
      <c r="D299" s="235" t="s">
        <v>173</v>
      </c>
      <c r="E299" s="236" t="s">
        <v>1205</v>
      </c>
      <c r="F299" s="237" t="s">
        <v>1206</v>
      </c>
      <c r="G299" s="238" t="s">
        <v>249</v>
      </c>
      <c r="H299" s="239">
        <v>10.462999999999999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1.0551600000000001</v>
      </c>
      <c r="R299" s="245">
        <f>Q299*H299</f>
        <v>11.040139079999999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1527</v>
      </c>
    </row>
    <row r="300" s="13" customFormat="1">
      <c r="A300" s="13"/>
      <c r="B300" s="249"/>
      <c r="C300" s="250"/>
      <c r="D300" s="251" t="s">
        <v>179</v>
      </c>
      <c r="E300" s="252" t="s">
        <v>1</v>
      </c>
      <c r="F300" s="253" t="s">
        <v>1528</v>
      </c>
      <c r="G300" s="250"/>
      <c r="H300" s="254">
        <v>10.268000000000001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179</v>
      </c>
      <c r="AU300" s="260" t="s">
        <v>86</v>
      </c>
      <c r="AV300" s="13" t="s">
        <v>86</v>
      </c>
      <c r="AW300" s="13" t="s">
        <v>32</v>
      </c>
      <c r="AX300" s="13" t="s">
        <v>76</v>
      </c>
      <c r="AY300" s="260" t="s">
        <v>169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1529</v>
      </c>
      <c r="G301" s="250"/>
      <c r="H301" s="254">
        <v>-0.55400000000000005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1530</v>
      </c>
      <c r="G302" s="250"/>
      <c r="H302" s="254">
        <v>0.183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1531</v>
      </c>
      <c r="G303" s="250"/>
      <c r="H303" s="254">
        <v>0.29899999999999999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76</v>
      </c>
      <c r="AY303" s="260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1532</v>
      </c>
      <c r="G304" s="250"/>
      <c r="H304" s="254">
        <v>0.26700000000000002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10.462999999999999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351</v>
      </c>
      <c r="D306" s="235" t="s">
        <v>173</v>
      </c>
      <c r="E306" s="236" t="s">
        <v>1214</v>
      </c>
      <c r="F306" s="237" t="s">
        <v>1215</v>
      </c>
      <c r="G306" s="238" t="s">
        <v>327</v>
      </c>
      <c r="H306" s="239">
        <v>132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0.022780000000000002</v>
      </c>
      <c r="R306" s="245">
        <f>Q306*H306</f>
        <v>3.0069600000000003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177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177</v>
      </c>
      <c r="BM306" s="247" t="s">
        <v>1533</v>
      </c>
    </row>
    <row r="307" s="2" customFormat="1" ht="16.5" customHeight="1">
      <c r="A307" s="39"/>
      <c r="B307" s="40"/>
      <c r="C307" s="235" t="s">
        <v>1534</v>
      </c>
      <c r="D307" s="235" t="s">
        <v>173</v>
      </c>
      <c r="E307" s="236" t="s">
        <v>1535</v>
      </c>
      <c r="F307" s="237" t="s">
        <v>1536</v>
      </c>
      <c r="G307" s="238" t="s">
        <v>199</v>
      </c>
      <c r="H307" s="239">
        <v>18.994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2.45336</v>
      </c>
      <c r="R307" s="245">
        <f>Q307*H307</f>
        <v>46.59911984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177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177</v>
      </c>
      <c r="BM307" s="247" t="s">
        <v>1537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1538</v>
      </c>
      <c r="G308" s="250"/>
      <c r="H308" s="254">
        <v>8.7200000000000006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1539</v>
      </c>
      <c r="G309" s="250"/>
      <c r="H309" s="254">
        <v>8.9600000000000009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1540</v>
      </c>
      <c r="G310" s="250"/>
      <c r="H310" s="254">
        <v>1.3140000000000001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169</v>
      </c>
    </row>
    <row r="311" s="14" customFormat="1">
      <c r="A311" s="14"/>
      <c r="B311" s="261"/>
      <c r="C311" s="262"/>
      <c r="D311" s="251" t="s">
        <v>179</v>
      </c>
      <c r="E311" s="263" t="s">
        <v>1</v>
      </c>
      <c r="F311" s="264" t="s">
        <v>182</v>
      </c>
      <c r="G311" s="262"/>
      <c r="H311" s="265">
        <v>18.994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179</v>
      </c>
      <c r="AU311" s="271" t="s">
        <v>86</v>
      </c>
      <c r="AV311" s="14" t="s">
        <v>177</v>
      </c>
      <c r="AW311" s="14" t="s">
        <v>32</v>
      </c>
      <c r="AX311" s="14" t="s">
        <v>84</v>
      </c>
      <c r="AY311" s="271" t="s">
        <v>169</v>
      </c>
    </row>
    <row r="312" s="2" customFormat="1" ht="21.75" customHeight="1">
      <c r="A312" s="39"/>
      <c r="B312" s="40"/>
      <c r="C312" s="235" t="s">
        <v>1541</v>
      </c>
      <c r="D312" s="235" t="s">
        <v>173</v>
      </c>
      <c r="E312" s="236" t="s">
        <v>1542</v>
      </c>
      <c r="F312" s="237" t="s">
        <v>1543</v>
      </c>
      <c r="G312" s="238" t="s">
        <v>176</v>
      </c>
      <c r="H312" s="239">
        <v>44.200000000000003</v>
      </c>
      <c r="I312" s="240"/>
      <c r="J312" s="241">
        <f>ROUND(I312*H312,2)</f>
        <v>0</v>
      </c>
      <c r="K312" s="242"/>
      <c r="L312" s="45"/>
      <c r="M312" s="243" t="s">
        <v>1</v>
      </c>
      <c r="N312" s="244" t="s">
        <v>41</v>
      </c>
      <c r="O312" s="92"/>
      <c r="P312" s="245">
        <f>O312*H312</f>
        <v>0</v>
      </c>
      <c r="Q312" s="245">
        <v>0.0066299999999999996</v>
      </c>
      <c r="R312" s="245">
        <f>Q312*H312</f>
        <v>0.29304600000000003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177</v>
      </c>
      <c r="AT312" s="247" t="s">
        <v>173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177</v>
      </c>
      <c r="BM312" s="247" t="s">
        <v>1544</v>
      </c>
    </row>
    <row r="313" s="13" customFormat="1">
      <c r="A313" s="13"/>
      <c r="B313" s="249"/>
      <c r="C313" s="250"/>
      <c r="D313" s="251" t="s">
        <v>179</v>
      </c>
      <c r="E313" s="252" t="s">
        <v>1</v>
      </c>
      <c r="F313" s="253" t="s">
        <v>1545</v>
      </c>
      <c r="G313" s="250"/>
      <c r="H313" s="254">
        <v>21.800000000000001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179</v>
      </c>
      <c r="AU313" s="260" t="s">
        <v>86</v>
      </c>
      <c r="AV313" s="13" t="s">
        <v>86</v>
      </c>
      <c r="AW313" s="13" t="s">
        <v>32</v>
      </c>
      <c r="AX313" s="13" t="s">
        <v>76</v>
      </c>
      <c r="AY313" s="260" t="s">
        <v>169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1546</v>
      </c>
      <c r="G314" s="250"/>
      <c r="H314" s="254">
        <v>22.399999999999999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76</v>
      </c>
      <c r="AY314" s="260" t="s">
        <v>169</v>
      </c>
    </row>
    <row r="315" s="14" customFormat="1">
      <c r="A315" s="14"/>
      <c r="B315" s="261"/>
      <c r="C315" s="262"/>
      <c r="D315" s="251" t="s">
        <v>179</v>
      </c>
      <c r="E315" s="263" t="s">
        <v>1</v>
      </c>
      <c r="F315" s="264" t="s">
        <v>182</v>
      </c>
      <c r="G315" s="262"/>
      <c r="H315" s="265">
        <v>44.200000000000003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1" t="s">
        <v>179</v>
      </c>
      <c r="AU315" s="271" t="s">
        <v>86</v>
      </c>
      <c r="AV315" s="14" t="s">
        <v>177</v>
      </c>
      <c r="AW315" s="14" t="s">
        <v>32</v>
      </c>
      <c r="AX315" s="14" t="s">
        <v>84</v>
      </c>
      <c r="AY315" s="271" t="s">
        <v>169</v>
      </c>
    </row>
    <row r="316" s="2" customFormat="1" ht="21.75" customHeight="1">
      <c r="A316" s="39"/>
      <c r="B316" s="40"/>
      <c r="C316" s="235" t="s">
        <v>1547</v>
      </c>
      <c r="D316" s="235" t="s">
        <v>173</v>
      </c>
      <c r="E316" s="236" t="s">
        <v>1548</v>
      </c>
      <c r="F316" s="237" t="s">
        <v>1549</v>
      </c>
      <c r="G316" s="238" t="s">
        <v>176</v>
      </c>
      <c r="H316" s="239">
        <v>44.200000000000003</v>
      </c>
      <c r="I316" s="240"/>
      <c r="J316" s="241">
        <f>ROUND(I316*H316,2)</f>
        <v>0</v>
      </c>
      <c r="K316" s="242"/>
      <c r="L316" s="45"/>
      <c r="M316" s="243" t="s">
        <v>1</v>
      </c>
      <c r="N316" s="244" t="s">
        <v>41</v>
      </c>
      <c r="O316" s="92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177</v>
      </c>
      <c r="AT316" s="247" t="s">
        <v>173</v>
      </c>
      <c r="AU316" s="247" t="s">
        <v>86</v>
      </c>
      <c r="AY316" s="18" t="s">
        <v>169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177</v>
      </c>
      <c r="BM316" s="247" t="s">
        <v>1550</v>
      </c>
    </row>
    <row r="317" s="2" customFormat="1" ht="33" customHeight="1">
      <c r="A317" s="39"/>
      <c r="B317" s="40"/>
      <c r="C317" s="235" t="s">
        <v>1551</v>
      </c>
      <c r="D317" s="235" t="s">
        <v>173</v>
      </c>
      <c r="E317" s="236" t="s">
        <v>1552</v>
      </c>
      <c r="F317" s="237" t="s">
        <v>1553</v>
      </c>
      <c r="G317" s="238" t="s">
        <v>176</v>
      </c>
      <c r="H317" s="239">
        <v>44.200000000000003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0.0013400000000000001</v>
      </c>
      <c r="R317" s="245">
        <f>Q317*H317</f>
        <v>0.059228000000000003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177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177</v>
      </c>
      <c r="BM317" s="247" t="s">
        <v>1554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1555</v>
      </c>
      <c r="G318" s="250"/>
      <c r="H318" s="254">
        <v>21.800000000000001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76</v>
      </c>
      <c r="AY318" s="260" t="s">
        <v>169</v>
      </c>
    </row>
    <row r="319" s="13" customFormat="1">
      <c r="A319" s="13"/>
      <c r="B319" s="249"/>
      <c r="C319" s="250"/>
      <c r="D319" s="251" t="s">
        <v>179</v>
      </c>
      <c r="E319" s="252" t="s">
        <v>1</v>
      </c>
      <c r="F319" s="253" t="s">
        <v>1556</v>
      </c>
      <c r="G319" s="250"/>
      <c r="H319" s="254">
        <v>22.399999999999999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179</v>
      </c>
      <c r="AU319" s="260" t="s">
        <v>86</v>
      </c>
      <c r="AV319" s="13" t="s">
        <v>86</v>
      </c>
      <c r="AW319" s="13" t="s">
        <v>32</v>
      </c>
      <c r="AX319" s="13" t="s">
        <v>76</v>
      </c>
      <c r="AY319" s="260" t="s">
        <v>169</v>
      </c>
    </row>
    <row r="320" s="14" customFormat="1">
      <c r="A320" s="14"/>
      <c r="B320" s="261"/>
      <c r="C320" s="262"/>
      <c r="D320" s="251" t="s">
        <v>179</v>
      </c>
      <c r="E320" s="263" t="s">
        <v>1</v>
      </c>
      <c r="F320" s="264" t="s">
        <v>182</v>
      </c>
      <c r="G320" s="262"/>
      <c r="H320" s="265">
        <v>44.200000000000003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179</v>
      </c>
      <c r="AU320" s="271" t="s">
        <v>86</v>
      </c>
      <c r="AV320" s="14" t="s">
        <v>177</v>
      </c>
      <c r="AW320" s="14" t="s">
        <v>32</v>
      </c>
      <c r="AX320" s="14" t="s">
        <v>84</v>
      </c>
      <c r="AY320" s="271" t="s">
        <v>169</v>
      </c>
    </row>
    <row r="321" s="2" customFormat="1" ht="33" customHeight="1">
      <c r="A321" s="39"/>
      <c r="B321" s="40"/>
      <c r="C321" s="235" t="s">
        <v>1557</v>
      </c>
      <c r="D321" s="235" t="s">
        <v>173</v>
      </c>
      <c r="E321" s="236" t="s">
        <v>1558</v>
      </c>
      <c r="F321" s="237" t="s">
        <v>1559</v>
      </c>
      <c r="G321" s="238" t="s">
        <v>176</v>
      </c>
      <c r="H321" s="239">
        <v>44.200000000000003</v>
      </c>
      <c r="I321" s="240"/>
      <c r="J321" s="241">
        <f>ROUND(I321*H321,2)</f>
        <v>0</v>
      </c>
      <c r="K321" s="242"/>
      <c r="L321" s="45"/>
      <c r="M321" s="243" t="s">
        <v>1</v>
      </c>
      <c r="N321" s="244" t="s">
        <v>41</v>
      </c>
      <c r="O321" s="92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177</v>
      </c>
      <c r="AT321" s="247" t="s">
        <v>173</v>
      </c>
      <c r="AU321" s="247" t="s">
        <v>86</v>
      </c>
      <c r="AY321" s="18" t="s">
        <v>169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84</v>
      </c>
      <c r="BK321" s="248">
        <f>ROUND(I321*H321,2)</f>
        <v>0</v>
      </c>
      <c r="BL321" s="18" t="s">
        <v>177</v>
      </c>
      <c r="BM321" s="247" t="s">
        <v>1560</v>
      </c>
    </row>
    <row r="322" s="2" customFormat="1" ht="21.75" customHeight="1">
      <c r="A322" s="39"/>
      <c r="B322" s="40"/>
      <c r="C322" s="235" t="s">
        <v>1561</v>
      </c>
      <c r="D322" s="235" t="s">
        <v>173</v>
      </c>
      <c r="E322" s="236" t="s">
        <v>1562</v>
      </c>
      <c r="F322" s="237" t="s">
        <v>1563</v>
      </c>
      <c r="G322" s="238" t="s">
        <v>249</v>
      </c>
      <c r="H322" s="239">
        <v>4.7439999999999998</v>
      </c>
      <c r="I322" s="240"/>
      <c r="J322" s="241">
        <f>ROUND(I322*H322,2)</f>
        <v>0</v>
      </c>
      <c r="K322" s="242"/>
      <c r="L322" s="45"/>
      <c r="M322" s="243" t="s">
        <v>1</v>
      </c>
      <c r="N322" s="244" t="s">
        <v>41</v>
      </c>
      <c r="O322" s="92"/>
      <c r="P322" s="245">
        <f>O322*H322</f>
        <v>0</v>
      </c>
      <c r="Q322" s="245">
        <v>1.05464</v>
      </c>
      <c r="R322" s="245">
        <f>Q322*H322</f>
        <v>5.0032121599999995</v>
      </c>
      <c r="S322" s="245">
        <v>0</v>
      </c>
      <c r="T322" s="24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7" t="s">
        <v>177</v>
      </c>
      <c r="AT322" s="247" t="s">
        <v>173</v>
      </c>
      <c r="AU322" s="247" t="s">
        <v>86</v>
      </c>
      <c r="AY322" s="18" t="s">
        <v>169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18" t="s">
        <v>84</v>
      </c>
      <c r="BK322" s="248">
        <f>ROUND(I322*H322,2)</f>
        <v>0</v>
      </c>
      <c r="BL322" s="18" t="s">
        <v>177</v>
      </c>
      <c r="BM322" s="247" t="s">
        <v>1564</v>
      </c>
    </row>
    <row r="323" s="16" customFormat="1">
      <c r="A323" s="16"/>
      <c r="B323" s="283"/>
      <c r="C323" s="284"/>
      <c r="D323" s="251" t="s">
        <v>179</v>
      </c>
      <c r="E323" s="285" t="s">
        <v>1</v>
      </c>
      <c r="F323" s="286" t="s">
        <v>1565</v>
      </c>
      <c r="G323" s="284"/>
      <c r="H323" s="285" t="s">
        <v>1</v>
      </c>
      <c r="I323" s="287"/>
      <c r="J323" s="284"/>
      <c r="K323" s="284"/>
      <c r="L323" s="288"/>
      <c r="M323" s="289"/>
      <c r="N323" s="290"/>
      <c r="O323" s="290"/>
      <c r="P323" s="290"/>
      <c r="Q323" s="290"/>
      <c r="R323" s="290"/>
      <c r="S323" s="290"/>
      <c r="T323" s="29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2" t="s">
        <v>179</v>
      </c>
      <c r="AU323" s="292" t="s">
        <v>86</v>
      </c>
      <c r="AV323" s="16" t="s">
        <v>84</v>
      </c>
      <c r="AW323" s="16" t="s">
        <v>32</v>
      </c>
      <c r="AX323" s="16" t="s">
        <v>76</v>
      </c>
      <c r="AY323" s="292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1566</v>
      </c>
      <c r="G324" s="250"/>
      <c r="H324" s="254">
        <v>1.1200000000000001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1567</v>
      </c>
      <c r="G325" s="250"/>
      <c r="H325" s="254">
        <v>1.24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1568</v>
      </c>
      <c r="G326" s="250"/>
      <c r="H326" s="254">
        <v>1.0800000000000001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76</v>
      </c>
      <c r="AY326" s="260" t="s">
        <v>169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1569</v>
      </c>
      <c r="G327" s="250"/>
      <c r="H327" s="254">
        <v>1.1799999999999999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1570</v>
      </c>
      <c r="G328" s="250"/>
      <c r="H328" s="254">
        <v>0.124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4.7439999999999998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2" customFormat="1" ht="21.75" customHeight="1">
      <c r="A330" s="39"/>
      <c r="B330" s="40"/>
      <c r="C330" s="235" t="s">
        <v>355</v>
      </c>
      <c r="D330" s="235" t="s">
        <v>173</v>
      </c>
      <c r="E330" s="236" t="s">
        <v>1571</v>
      </c>
      <c r="F330" s="237" t="s">
        <v>1572</v>
      </c>
      <c r="G330" s="238" t="s">
        <v>249</v>
      </c>
      <c r="H330" s="239">
        <v>0.373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0.019539999999999998</v>
      </c>
      <c r="R330" s="245">
        <f>Q330*H330</f>
        <v>0.0072884199999999994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177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177</v>
      </c>
      <c r="BM330" s="247" t="s">
        <v>1573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1574</v>
      </c>
      <c r="G331" s="250"/>
      <c r="H331" s="254">
        <v>0.031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3" customFormat="1">
      <c r="A332" s="13"/>
      <c r="B332" s="249"/>
      <c r="C332" s="250"/>
      <c r="D332" s="251" t="s">
        <v>179</v>
      </c>
      <c r="E332" s="252" t="s">
        <v>1</v>
      </c>
      <c r="F332" s="253" t="s">
        <v>1575</v>
      </c>
      <c r="G332" s="250"/>
      <c r="H332" s="254">
        <v>0.059999999999999998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179</v>
      </c>
      <c r="AU332" s="260" t="s">
        <v>86</v>
      </c>
      <c r="AV332" s="13" t="s">
        <v>86</v>
      </c>
      <c r="AW332" s="13" t="s">
        <v>32</v>
      </c>
      <c r="AX332" s="13" t="s">
        <v>76</v>
      </c>
      <c r="AY332" s="260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1576</v>
      </c>
      <c r="G333" s="250"/>
      <c r="H333" s="254">
        <v>0.049000000000000002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1577</v>
      </c>
      <c r="G334" s="250"/>
      <c r="H334" s="254">
        <v>0.049000000000000002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1578</v>
      </c>
      <c r="G335" s="250"/>
      <c r="H335" s="254">
        <v>0.052999999999999998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5" customFormat="1">
      <c r="A336" s="15"/>
      <c r="B336" s="272"/>
      <c r="C336" s="273"/>
      <c r="D336" s="251" t="s">
        <v>179</v>
      </c>
      <c r="E336" s="274" t="s">
        <v>1</v>
      </c>
      <c r="F336" s="275" t="s">
        <v>211</v>
      </c>
      <c r="G336" s="273"/>
      <c r="H336" s="276">
        <v>0.24199999999999999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179</v>
      </c>
      <c r="AU336" s="282" t="s">
        <v>86</v>
      </c>
      <c r="AV336" s="15" t="s">
        <v>212</v>
      </c>
      <c r="AW336" s="15" t="s">
        <v>32</v>
      </c>
      <c r="AX336" s="15" t="s">
        <v>76</v>
      </c>
      <c r="AY336" s="282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1400</v>
      </c>
      <c r="G337" s="250"/>
      <c r="H337" s="254">
        <v>0.0060000000000000001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1400</v>
      </c>
      <c r="G338" s="250"/>
      <c r="H338" s="254">
        <v>0.0060000000000000001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1401</v>
      </c>
      <c r="G339" s="250"/>
      <c r="H339" s="254">
        <v>0.0070000000000000001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1402</v>
      </c>
      <c r="G340" s="250"/>
      <c r="H340" s="254">
        <v>0.0060000000000000001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1403</v>
      </c>
      <c r="G341" s="250"/>
      <c r="H341" s="254">
        <v>0.0070000000000000001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3" customFormat="1">
      <c r="A342" s="13"/>
      <c r="B342" s="249"/>
      <c r="C342" s="250"/>
      <c r="D342" s="251" t="s">
        <v>179</v>
      </c>
      <c r="E342" s="252" t="s">
        <v>1</v>
      </c>
      <c r="F342" s="253" t="s">
        <v>1404</v>
      </c>
      <c r="G342" s="250"/>
      <c r="H342" s="254">
        <v>0.0089999999999999993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179</v>
      </c>
      <c r="AU342" s="260" t="s">
        <v>86</v>
      </c>
      <c r="AV342" s="13" t="s">
        <v>86</v>
      </c>
      <c r="AW342" s="13" t="s">
        <v>32</v>
      </c>
      <c r="AX342" s="13" t="s">
        <v>76</v>
      </c>
      <c r="AY342" s="260" t="s">
        <v>169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1405</v>
      </c>
      <c r="G343" s="250"/>
      <c r="H343" s="254">
        <v>0.014999999999999999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76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1406</v>
      </c>
      <c r="G344" s="250"/>
      <c r="H344" s="254">
        <v>0.0089999999999999993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3" customFormat="1">
      <c r="A345" s="13"/>
      <c r="B345" s="249"/>
      <c r="C345" s="250"/>
      <c r="D345" s="251" t="s">
        <v>179</v>
      </c>
      <c r="E345" s="252" t="s">
        <v>1</v>
      </c>
      <c r="F345" s="253" t="s">
        <v>1407</v>
      </c>
      <c r="G345" s="250"/>
      <c r="H345" s="254">
        <v>0.0070000000000000001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179</v>
      </c>
      <c r="AU345" s="260" t="s">
        <v>86</v>
      </c>
      <c r="AV345" s="13" t="s">
        <v>86</v>
      </c>
      <c r="AW345" s="13" t="s">
        <v>32</v>
      </c>
      <c r="AX345" s="13" t="s">
        <v>76</v>
      </c>
      <c r="AY345" s="260" t="s">
        <v>169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1408</v>
      </c>
      <c r="G346" s="250"/>
      <c r="H346" s="254">
        <v>0.0089999999999999993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1409</v>
      </c>
      <c r="G347" s="250"/>
      <c r="H347" s="254">
        <v>0.01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1410</v>
      </c>
      <c r="G348" s="250"/>
      <c r="H348" s="254">
        <v>0.040000000000000001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5" customFormat="1">
      <c r="A349" s="15"/>
      <c r="B349" s="272"/>
      <c r="C349" s="273"/>
      <c r="D349" s="251" t="s">
        <v>179</v>
      </c>
      <c r="E349" s="274" t="s">
        <v>1</v>
      </c>
      <c r="F349" s="275" t="s">
        <v>211</v>
      </c>
      <c r="G349" s="273"/>
      <c r="H349" s="276">
        <v>0.13100000000000001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2" t="s">
        <v>179</v>
      </c>
      <c r="AU349" s="282" t="s">
        <v>86</v>
      </c>
      <c r="AV349" s="15" t="s">
        <v>212</v>
      </c>
      <c r="AW349" s="15" t="s">
        <v>32</v>
      </c>
      <c r="AX349" s="15" t="s">
        <v>76</v>
      </c>
      <c r="AY349" s="282" t="s">
        <v>169</v>
      </c>
    </row>
    <row r="350" s="14" customFormat="1">
      <c r="A350" s="14"/>
      <c r="B350" s="261"/>
      <c r="C350" s="262"/>
      <c r="D350" s="251" t="s">
        <v>179</v>
      </c>
      <c r="E350" s="263" t="s">
        <v>1</v>
      </c>
      <c r="F350" s="264" t="s">
        <v>182</v>
      </c>
      <c r="G350" s="262"/>
      <c r="H350" s="265">
        <v>0.373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179</v>
      </c>
      <c r="AU350" s="271" t="s">
        <v>86</v>
      </c>
      <c r="AV350" s="14" t="s">
        <v>177</v>
      </c>
      <c r="AW350" s="14" t="s">
        <v>32</v>
      </c>
      <c r="AX350" s="14" t="s">
        <v>84</v>
      </c>
      <c r="AY350" s="271" t="s">
        <v>169</v>
      </c>
    </row>
    <row r="351" s="2" customFormat="1" ht="21.75" customHeight="1">
      <c r="A351" s="39"/>
      <c r="B351" s="40"/>
      <c r="C351" s="304" t="s">
        <v>433</v>
      </c>
      <c r="D351" s="304" t="s">
        <v>1283</v>
      </c>
      <c r="E351" s="305" t="s">
        <v>1579</v>
      </c>
      <c r="F351" s="306" t="s">
        <v>1580</v>
      </c>
      <c r="G351" s="307" t="s">
        <v>249</v>
      </c>
      <c r="H351" s="308">
        <v>0.13400000000000001</v>
      </c>
      <c r="I351" s="309"/>
      <c r="J351" s="310">
        <f>ROUND(I351*H351,2)</f>
        <v>0</v>
      </c>
      <c r="K351" s="311"/>
      <c r="L351" s="312"/>
      <c r="M351" s="313" t="s">
        <v>1</v>
      </c>
      <c r="N351" s="314" t="s">
        <v>41</v>
      </c>
      <c r="O351" s="92"/>
      <c r="P351" s="245">
        <f>O351*H351</f>
        <v>0</v>
      </c>
      <c r="Q351" s="245">
        <v>1</v>
      </c>
      <c r="R351" s="245">
        <f>Q351*H351</f>
        <v>0.13400000000000001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260</v>
      </c>
      <c r="AT351" s="247" t="s">
        <v>1283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177</v>
      </c>
      <c r="BM351" s="247" t="s">
        <v>1581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1400</v>
      </c>
      <c r="G352" s="250"/>
      <c r="H352" s="254">
        <v>0.0060000000000000001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1400</v>
      </c>
      <c r="G353" s="250"/>
      <c r="H353" s="254">
        <v>0.0060000000000000001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3" customFormat="1">
      <c r="A354" s="13"/>
      <c r="B354" s="249"/>
      <c r="C354" s="250"/>
      <c r="D354" s="251" t="s">
        <v>179</v>
      </c>
      <c r="E354" s="252" t="s">
        <v>1</v>
      </c>
      <c r="F354" s="253" t="s">
        <v>1401</v>
      </c>
      <c r="G354" s="250"/>
      <c r="H354" s="254">
        <v>0.0070000000000000001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32</v>
      </c>
      <c r="AX354" s="13" t="s">
        <v>76</v>
      </c>
      <c r="AY354" s="260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1402</v>
      </c>
      <c r="G355" s="250"/>
      <c r="H355" s="254">
        <v>0.0060000000000000001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1403</v>
      </c>
      <c r="G356" s="250"/>
      <c r="H356" s="254">
        <v>0.0070000000000000001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1404</v>
      </c>
      <c r="G357" s="250"/>
      <c r="H357" s="254">
        <v>0.0089999999999999993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1405</v>
      </c>
      <c r="G358" s="250"/>
      <c r="H358" s="254">
        <v>0.014999999999999999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1406</v>
      </c>
      <c r="G359" s="250"/>
      <c r="H359" s="254">
        <v>0.0089999999999999993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1407</v>
      </c>
      <c r="G360" s="250"/>
      <c r="H360" s="254">
        <v>0.0070000000000000001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76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2" t="s">
        <v>1</v>
      </c>
      <c r="F361" s="253" t="s">
        <v>1408</v>
      </c>
      <c r="G361" s="250"/>
      <c r="H361" s="254">
        <v>0.0089999999999999993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169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1409</v>
      </c>
      <c r="G362" s="250"/>
      <c r="H362" s="254">
        <v>0.01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1410</v>
      </c>
      <c r="G363" s="250"/>
      <c r="H363" s="254">
        <v>0.040000000000000001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0.13100000000000001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3" customFormat="1">
      <c r="A365" s="13"/>
      <c r="B365" s="249"/>
      <c r="C365" s="250"/>
      <c r="D365" s="251" t="s">
        <v>179</v>
      </c>
      <c r="E365" s="250"/>
      <c r="F365" s="253" t="s">
        <v>1582</v>
      </c>
      <c r="G365" s="250"/>
      <c r="H365" s="254">
        <v>0.13400000000000001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4</v>
      </c>
      <c r="AX365" s="13" t="s">
        <v>84</v>
      </c>
      <c r="AY365" s="260" t="s">
        <v>169</v>
      </c>
    </row>
    <row r="366" s="2" customFormat="1" ht="16.5" customHeight="1">
      <c r="A366" s="39"/>
      <c r="B366" s="40"/>
      <c r="C366" s="304" t="s">
        <v>8</v>
      </c>
      <c r="D366" s="304" t="s">
        <v>1283</v>
      </c>
      <c r="E366" s="305" t="s">
        <v>1583</v>
      </c>
      <c r="F366" s="306" t="s">
        <v>1584</v>
      </c>
      <c r="G366" s="307" t="s">
        <v>249</v>
      </c>
      <c r="H366" s="308">
        <v>0.215</v>
      </c>
      <c r="I366" s="309"/>
      <c r="J366" s="310">
        <f>ROUND(I366*H366,2)</f>
        <v>0</v>
      </c>
      <c r="K366" s="311"/>
      <c r="L366" s="312"/>
      <c r="M366" s="313" t="s">
        <v>1</v>
      </c>
      <c r="N366" s="314" t="s">
        <v>41</v>
      </c>
      <c r="O366" s="92"/>
      <c r="P366" s="245">
        <f>O366*H366</f>
        <v>0</v>
      </c>
      <c r="Q366" s="245">
        <v>1</v>
      </c>
      <c r="R366" s="245">
        <f>Q366*H366</f>
        <v>0.215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260</v>
      </c>
      <c r="AT366" s="247" t="s">
        <v>1283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177</v>
      </c>
      <c r="BM366" s="247" t="s">
        <v>1585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1575</v>
      </c>
      <c r="G367" s="250"/>
      <c r="H367" s="254">
        <v>0.059999999999999998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1576</v>
      </c>
      <c r="G368" s="250"/>
      <c r="H368" s="254">
        <v>0.049000000000000002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1577</v>
      </c>
      <c r="G369" s="250"/>
      <c r="H369" s="254">
        <v>0.049000000000000002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1578</v>
      </c>
      <c r="G370" s="250"/>
      <c r="H370" s="254">
        <v>0.052999999999999998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4" customFormat="1">
      <c r="A371" s="14"/>
      <c r="B371" s="261"/>
      <c r="C371" s="262"/>
      <c r="D371" s="251" t="s">
        <v>179</v>
      </c>
      <c r="E371" s="263" t="s">
        <v>1</v>
      </c>
      <c r="F371" s="264" t="s">
        <v>182</v>
      </c>
      <c r="G371" s="262"/>
      <c r="H371" s="265">
        <v>0.21099999999999999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179</v>
      </c>
      <c r="AU371" s="271" t="s">
        <v>86</v>
      </c>
      <c r="AV371" s="14" t="s">
        <v>177</v>
      </c>
      <c r="AW371" s="14" t="s">
        <v>32</v>
      </c>
      <c r="AX371" s="14" t="s">
        <v>84</v>
      </c>
      <c r="AY371" s="271" t="s">
        <v>169</v>
      </c>
    </row>
    <row r="372" s="13" customFormat="1">
      <c r="A372" s="13"/>
      <c r="B372" s="249"/>
      <c r="C372" s="250"/>
      <c r="D372" s="251" t="s">
        <v>179</v>
      </c>
      <c r="E372" s="250"/>
      <c r="F372" s="253" t="s">
        <v>1586</v>
      </c>
      <c r="G372" s="250"/>
      <c r="H372" s="254">
        <v>0.215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179</v>
      </c>
      <c r="AU372" s="260" t="s">
        <v>86</v>
      </c>
      <c r="AV372" s="13" t="s">
        <v>86</v>
      </c>
      <c r="AW372" s="13" t="s">
        <v>4</v>
      </c>
      <c r="AX372" s="13" t="s">
        <v>84</v>
      </c>
      <c r="AY372" s="260" t="s">
        <v>169</v>
      </c>
    </row>
    <row r="373" s="2" customFormat="1" ht="33" customHeight="1">
      <c r="A373" s="39"/>
      <c r="B373" s="40"/>
      <c r="C373" s="235" t="s">
        <v>1587</v>
      </c>
      <c r="D373" s="235" t="s">
        <v>173</v>
      </c>
      <c r="E373" s="236" t="s">
        <v>1588</v>
      </c>
      <c r="F373" s="237" t="s">
        <v>1589</v>
      </c>
      <c r="G373" s="238" t="s">
        <v>239</v>
      </c>
      <c r="H373" s="239">
        <v>1</v>
      </c>
      <c r="I373" s="240"/>
      <c r="J373" s="241">
        <f>ROUND(I373*H373,2)</f>
        <v>0</v>
      </c>
      <c r="K373" s="242"/>
      <c r="L373" s="45"/>
      <c r="M373" s="243" t="s">
        <v>1</v>
      </c>
      <c r="N373" s="244" t="s">
        <v>41</v>
      </c>
      <c r="O373" s="92"/>
      <c r="P373" s="245">
        <f>O373*H373</f>
        <v>0</v>
      </c>
      <c r="Q373" s="245">
        <v>0</v>
      </c>
      <c r="R373" s="245">
        <f>Q373*H373</f>
        <v>0</v>
      </c>
      <c r="S373" s="245">
        <v>0</v>
      </c>
      <c r="T373" s="24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7" t="s">
        <v>177</v>
      </c>
      <c r="AT373" s="247" t="s">
        <v>173</v>
      </c>
      <c r="AU373" s="247" t="s">
        <v>86</v>
      </c>
      <c r="AY373" s="18" t="s">
        <v>169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8" t="s">
        <v>84</v>
      </c>
      <c r="BK373" s="248">
        <f>ROUND(I373*H373,2)</f>
        <v>0</v>
      </c>
      <c r="BL373" s="18" t="s">
        <v>177</v>
      </c>
      <c r="BM373" s="247" t="s">
        <v>1590</v>
      </c>
    </row>
    <row r="374" s="2" customFormat="1" ht="21.75" customHeight="1">
      <c r="A374" s="39"/>
      <c r="B374" s="40"/>
      <c r="C374" s="235" t="s">
        <v>1591</v>
      </c>
      <c r="D374" s="235" t="s">
        <v>173</v>
      </c>
      <c r="E374" s="236" t="s">
        <v>1592</v>
      </c>
      <c r="F374" s="237" t="s">
        <v>1593</v>
      </c>
      <c r="G374" s="238" t="s">
        <v>199</v>
      </c>
      <c r="H374" s="239">
        <v>17.745999999999999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2.4533700000000001</v>
      </c>
      <c r="R374" s="245">
        <f>Q374*H374</f>
        <v>43.53750402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177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177</v>
      </c>
      <c r="BM374" s="247" t="s">
        <v>1594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1595</v>
      </c>
      <c r="G375" s="250"/>
      <c r="H375" s="254">
        <v>8.7170000000000005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76</v>
      </c>
      <c r="AY375" s="260" t="s">
        <v>169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1596</v>
      </c>
      <c r="G376" s="250"/>
      <c r="H376" s="254">
        <v>1.3400000000000001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76</v>
      </c>
      <c r="AY376" s="260" t="s">
        <v>169</v>
      </c>
    </row>
    <row r="377" s="13" customFormat="1">
      <c r="A377" s="13"/>
      <c r="B377" s="249"/>
      <c r="C377" s="250"/>
      <c r="D377" s="251" t="s">
        <v>179</v>
      </c>
      <c r="E377" s="252" t="s">
        <v>1</v>
      </c>
      <c r="F377" s="253" t="s">
        <v>1597</v>
      </c>
      <c r="G377" s="250"/>
      <c r="H377" s="254">
        <v>0.55300000000000005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179</v>
      </c>
      <c r="AU377" s="260" t="s">
        <v>86</v>
      </c>
      <c r="AV377" s="13" t="s">
        <v>86</v>
      </c>
      <c r="AW377" s="13" t="s">
        <v>32</v>
      </c>
      <c r="AX377" s="13" t="s">
        <v>76</v>
      </c>
      <c r="AY377" s="260" t="s">
        <v>169</v>
      </c>
    </row>
    <row r="378" s="15" customFormat="1">
      <c r="A378" s="15"/>
      <c r="B378" s="272"/>
      <c r="C378" s="273"/>
      <c r="D378" s="251" t="s">
        <v>179</v>
      </c>
      <c r="E378" s="274" t="s">
        <v>1</v>
      </c>
      <c r="F378" s="275" t="s">
        <v>211</v>
      </c>
      <c r="G378" s="273"/>
      <c r="H378" s="276">
        <v>10.609999999999999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179</v>
      </c>
      <c r="AU378" s="282" t="s">
        <v>86</v>
      </c>
      <c r="AV378" s="15" t="s">
        <v>212</v>
      </c>
      <c r="AW378" s="15" t="s">
        <v>32</v>
      </c>
      <c r="AX378" s="15" t="s">
        <v>76</v>
      </c>
      <c r="AY378" s="282" t="s">
        <v>169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1598</v>
      </c>
      <c r="G379" s="250"/>
      <c r="H379" s="254">
        <v>1.0600000000000001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1599</v>
      </c>
      <c r="G380" s="250"/>
      <c r="H380" s="254">
        <v>5.0579999999999998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1600</v>
      </c>
      <c r="G381" s="250"/>
      <c r="H381" s="254">
        <v>1.018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4" customFormat="1">
      <c r="A382" s="14"/>
      <c r="B382" s="261"/>
      <c r="C382" s="262"/>
      <c r="D382" s="251" t="s">
        <v>179</v>
      </c>
      <c r="E382" s="263" t="s">
        <v>1</v>
      </c>
      <c r="F382" s="264" t="s">
        <v>182</v>
      </c>
      <c r="G382" s="262"/>
      <c r="H382" s="265">
        <v>17.745999999999999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1" t="s">
        <v>179</v>
      </c>
      <c r="AU382" s="271" t="s">
        <v>86</v>
      </c>
      <c r="AV382" s="14" t="s">
        <v>177</v>
      </c>
      <c r="AW382" s="14" t="s">
        <v>32</v>
      </c>
      <c r="AX382" s="14" t="s">
        <v>84</v>
      </c>
      <c r="AY382" s="271" t="s">
        <v>169</v>
      </c>
    </row>
    <row r="383" s="2" customFormat="1" ht="21.75" customHeight="1">
      <c r="A383" s="39"/>
      <c r="B383" s="40"/>
      <c r="C383" s="235" t="s">
        <v>1601</v>
      </c>
      <c r="D383" s="235" t="s">
        <v>173</v>
      </c>
      <c r="E383" s="236" t="s">
        <v>1602</v>
      </c>
      <c r="F383" s="237" t="s">
        <v>1603</v>
      </c>
      <c r="G383" s="238" t="s">
        <v>249</v>
      </c>
      <c r="H383" s="239">
        <v>1.2509999999999999</v>
      </c>
      <c r="I383" s="240"/>
      <c r="J383" s="241">
        <f>ROUND(I383*H383,2)</f>
        <v>0</v>
      </c>
      <c r="K383" s="242"/>
      <c r="L383" s="45"/>
      <c r="M383" s="243" t="s">
        <v>1</v>
      </c>
      <c r="N383" s="244" t="s">
        <v>41</v>
      </c>
      <c r="O383" s="92"/>
      <c r="P383" s="245">
        <f>O383*H383</f>
        <v>0</v>
      </c>
      <c r="Q383" s="245">
        <v>1.04887</v>
      </c>
      <c r="R383" s="245">
        <f>Q383*H383</f>
        <v>1.3121363699999999</v>
      </c>
      <c r="S383" s="245">
        <v>0</v>
      </c>
      <c r="T383" s="24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7" t="s">
        <v>177</v>
      </c>
      <c r="AT383" s="247" t="s">
        <v>173</v>
      </c>
      <c r="AU383" s="247" t="s">
        <v>86</v>
      </c>
      <c r="AY383" s="18" t="s">
        <v>169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8" t="s">
        <v>84</v>
      </c>
      <c r="BK383" s="248">
        <f>ROUND(I383*H383,2)</f>
        <v>0</v>
      </c>
      <c r="BL383" s="18" t="s">
        <v>177</v>
      </c>
      <c r="BM383" s="247" t="s">
        <v>1604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1605</v>
      </c>
      <c r="G384" s="250"/>
      <c r="H384" s="254">
        <v>0.312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1606</v>
      </c>
      <c r="G385" s="250"/>
      <c r="H385" s="254">
        <v>0.93899999999999995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1.2509999999999999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21.75" customHeight="1">
      <c r="A387" s="39"/>
      <c r="B387" s="40"/>
      <c r="C387" s="235" t="s">
        <v>1607</v>
      </c>
      <c r="D387" s="235" t="s">
        <v>173</v>
      </c>
      <c r="E387" s="236" t="s">
        <v>1608</v>
      </c>
      <c r="F387" s="237" t="s">
        <v>1609</v>
      </c>
      <c r="G387" s="238" t="s">
        <v>249</v>
      </c>
      <c r="H387" s="239">
        <v>0.088999999999999996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1.06277</v>
      </c>
      <c r="R387" s="245">
        <f>Q387*H387</f>
        <v>0.094586529999999988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177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177</v>
      </c>
      <c r="BM387" s="247" t="s">
        <v>1610</v>
      </c>
    </row>
    <row r="388" s="13" customFormat="1">
      <c r="A388" s="13"/>
      <c r="B388" s="249"/>
      <c r="C388" s="250"/>
      <c r="D388" s="251" t="s">
        <v>179</v>
      </c>
      <c r="E388" s="252" t="s">
        <v>1</v>
      </c>
      <c r="F388" s="253" t="s">
        <v>1611</v>
      </c>
      <c r="G388" s="250"/>
      <c r="H388" s="254">
        <v>0.025000000000000001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179</v>
      </c>
      <c r="AU388" s="260" t="s">
        <v>86</v>
      </c>
      <c r="AV388" s="13" t="s">
        <v>86</v>
      </c>
      <c r="AW388" s="13" t="s">
        <v>32</v>
      </c>
      <c r="AX388" s="13" t="s">
        <v>76</v>
      </c>
      <c r="AY388" s="260" t="s">
        <v>169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1612</v>
      </c>
      <c r="G389" s="250"/>
      <c r="H389" s="254">
        <v>0.064000000000000001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76</v>
      </c>
      <c r="AY389" s="260" t="s">
        <v>169</v>
      </c>
    </row>
    <row r="390" s="14" customFormat="1">
      <c r="A390" s="14"/>
      <c r="B390" s="261"/>
      <c r="C390" s="262"/>
      <c r="D390" s="251" t="s">
        <v>179</v>
      </c>
      <c r="E390" s="263" t="s">
        <v>1</v>
      </c>
      <c r="F390" s="264" t="s">
        <v>182</v>
      </c>
      <c r="G390" s="262"/>
      <c r="H390" s="265">
        <v>0.088999999999999996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179</v>
      </c>
      <c r="AU390" s="271" t="s">
        <v>86</v>
      </c>
      <c r="AV390" s="14" t="s">
        <v>177</v>
      </c>
      <c r="AW390" s="14" t="s">
        <v>32</v>
      </c>
      <c r="AX390" s="14" t="s">
        <v>84</v>
      </c>
      <c r="AY390" s="271" t="s">
        <v>169</v>
      </c>
    </row>
    <row r="391" s="2" customFormat="1" ht="21.75" customHeight="1">
      <c r="A391" s="39"/>
      <c r="B391" s="40"/>
      <c r="C391" s="235" t="s">
        <v>1613</v>
      </c>
      <c r="D391" s="235" t="s">
        <v>173</v>
      </c>
      <c r="E391" s="236" t="s">
        <v>1614</v>
      </c>
      <c r="F391" s="237" t="s">
        <v>1615</v>
      </c>
      <c r="G391" s="238" t="s">
        <v>176</v>
      </c>
      <c r="H391" s="239">
        <v>22.863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0.01282</v>
      </c>
      <c r="R391" s="245">
        <f>Q391*H391</f>
        <v>0.29310365999999999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177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177</v>
      </c>
      <c r="BM391" s="247" t="s">
        <v>1616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1617</v>
      </c>
      <c r="G392" s="250"/>
      <c r="H392" s="254">
        <v>13.300000000000001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1618</v>
      </c>
      <c r="G393" s="250"/>
      <c r="H393" s="254">
        <v>2.04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1619</v>
      </c>
      <c r="G394" s="250"/>
      <c r="H394" s="254">
        <v>1.0920000000000001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5" customFormat="1">
      <c r="A395" s="15"/>
      <c r="B395" s="272"/>
      <c r="C395" s="273"/>
      <c r="D395" s="251" t="s">
        <v>179</v>
      </c>
      <c r="E395" s="274" t="s">
        <v>1</v>
      </c>
      <c r="F395" s="275" t="s">
        <v>211</v>
      </c>
      <c r="G395" s="273"/>
      <c r="H395" s="276">
        <v>16.431999999999999</v>
      </c>
      <c r="I395" s="277"/>
      <c r="J395" s="273"/>
      <c r="K395" s="273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179</v>
      </c>
      <c r="AU395" s="282" t="s">
        <v>86</v>
      </c>
      <c r="AV395" s="15" t="s">
        <v>212</v>
      </c>
      <c r="AW395" s="15" t="s">
        <v>32</v>
      </c>
      <c r="AX395" s="15" t="s">
        <v>76</v>
      </c>
      <c r="AY395" s="282" t="s">
        <v>169</v>
      </c>
    </row>
    <row r="396" s="13" customFormat="1">
      <c r="A396" s="13"/>
      <c r="B396" s="249"/>
      <c r="C396" s="250"/>
      <c r="D396" s="251" t="s">
        <v>179</v>
      </c>
      <c r="E396" s="252" t="s">
        <v>1</v>
      </c>
      <c r="F396" s="253" t="s">
        <v>1620</v>
      </c>
      <c r="G396" s="250"/>
      <c r="H396" s="254">
        <v>6.431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179</v>
      </c>
      <c r="AU396" s="260" t="s">
        <v>86</v>
      </c>
      <c r="AV396" s="13" t="s">
        <v>86</v>
      </c>
      <c r="AW396" s="13" t="s">
        <v>32</v>
      </c>
      <c r="AX396" s="13" t="s">
        <v>76</v>
      </c>
      <c r="AY396" s="260" t="s">
        <v>169</v>
      </c>
    </row>
    <row r="397" s="14" customFormat="1">
      <c r="A397" s="14"/>
      <c r="B397" s="261"/>
      <c r="C397" s="262"/>
      <c r="D397" s="251" t="s">
        <v>179</v>
      </c>
      <c r="E397" s="263" t="s">
        <v>1</v>
      </c>
      <c r="F397" s="264" t="s">
        <v>182</v>
      </c>
      <c r="G397" s="262"/>
      <c r="H397" s="265">
        <v>22.863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179</v>
      </c>
      <c r="AU397" s="271" t="s">
        <v>86</v>
      </c>
      <c r="AV397" s="14" t="s">
        <v>177</v>
      </c>
      <c r="AW397" s="14" t="s">
        <v>32</v>
      </c>
      <c r="AX397" s="14" t="s">
        <v>84</v>
      </c>
      <c r="AY397" s="271" t="s">
        <v>169</v>
      </c>
    </row>
    <row r="398" s="2" customFormat="1" ht="21.75" customHeight="1">
      <c r="A398" s="39"/>
      <c r="B398" s="40"/>
      <c r="C398" s="235" t="s">
        <v>1621</v>
      </c>
      <c r="D398" s="235" t="s">
        <v>173</v>
      </c>
      <c r="E398" s="236" t="s">
        <v>1622</v>
      </c>
      <c r="F398" s="237" t="s">
        <v>1623</v>
      </c>
      <c r="G398" s="238" t="s">
        <v>176</v>
      </c>
      <c r="H398" s="239">
        <v>22.863</v>
      </c>
      <c r="I398" s="240"/>
      <c r="J398" s="241">
        <f>ROUND(I398*H398,2)</f>
        <v>0</v>
      </c>
      <c r="K398" s="242"/>
      <c r="L398" s="45"/>
      <c r="M398" s="243" t="s">
        <v>1</v>
      </c>
      <c r="N398" s="244" t="s">
        <v>41</v>
      </c>
      <c r="O398" s="92"/>
      <c r="P398" s="245">
        <f>O398*H398</f>
        <v>0</v>
      </c>
      <c r="Q398" s="245">
        <v>0</v>
      </c>
      <c r="R398" s="245">
        <f>Q398*H398</f>
        <v>0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177</v>
      </c>
      <c r="AT398" s="247" t="s">
        <v>173</v>
      </c>
      <c r="AU398" s="247" t="s">
        <v>86</v>
      </c>
      <c r="AY398" s="18" t="s">
        <v>169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84</v>
      </c>
      <c r="BK398" s="248">
        <f>ROUND(I398*H398,2)</f>
        <v>0</v>
      </c>
      <c r="BL398" s="18" t="s">
        <v>177</v>
      </c>
      <c r="BM398" s="247" t="s">
        <v>1624</v>
      </c>
    </row>
    <row r="399" s="2" customFormat="1" ht="21.75" customHeight="1">
      <c r="A399" s="39"/>
      <c r="B399" s="40"/>
      <c r="C399" s="235" t="s">
        <v>1625</v>
      </c>
      <c r="D399" s="235" t="s">
        <v>173</v>
      </c>
      <c r="E399" s="236" t="s">
        <v>1626</v>
      </c>
      <c r="F399" s="237" t="s">
        <v>1627</v>
      </c>
      <c r="G399" s="238" t="s">
        <v>176</v>
      </c>
      <c r="H399" s="239">
        <v>39.460999999999999</v>
      </c>
      <c r="I399" s="240"/>
      <c r="J399" s="241">
        <f>ROUND(I399*H399,2)</f>
        <v>0</v>
      </c>
      <c r="K399" s="242"/>
      <c r="L399" s="45"/>
      <c r="M399" s="243" t="s">
        <v>1</v>
      </c>
      <c r="N399" s="244" t="s">
        <v>41</v>
      </c>
      <c r="O399" s="92"/>
      <c r="P399" s="245">
        <f>O399*H399</f>
        <v>0</v>
      </c>
      <c r="Q399" s="245">
        <v>0.0087399999999999995</v>
      </c>
      <c r="R399" s="245">
        <f>Q399*H399</f>
        <v>0.34488913999999998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177</v>
      </c>
      <c r="AT399" s="247" t="s">
        <v>173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177</v>
      </c>
      <c r="BM399" s="247" t="s">
        <v>1628</v>
      </c>
    </row>
    <row r="400" s="13" customFormat="1">
      <c r="A400" s="13"/>
      <c r="B400" s="249"/>
      <c r="C400" s="250"/>
      <c r="D400" s="251" t="s">
        <v>179</v>
      </c>
      <c r="E400" s="252" t="s">
        <v>1</v>
      </c>
      <c r="F400" s="253" t="s">
        <v>1629</v>
      </c>
      <c r="G400" s="250"/>
      <c r="H400" s="254">
        <v>8.7040000000000006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179</v>
      </c>
      <c r="AU400" s="260" t="s">
        <v>86</v>
      </c>
      <c r="AV400" s="13" t="s">
        <v>86</v>
      </c>
      <c r="AW400" s="13" t="s">
        <v>32</v>
      </c>
      <c r="AX400" s="13" t="s">
        <v>76</v>
      </c>
      <c r="AY400" s="260" t="s">
        <v>169</v>
      </c>
    </row>
    <row r="401" s="13" customFormat="1">
      <c r="A401" s="13"/>
      <c r="B401" s="249"/>
      <c r="C401" s="250"/>
      <c r="D401" s="251" t="s">
        <v>179</v>
      </c>
      <c r="E401" s="252" t="s">
        <v>1</v>
      </c>
      <c r="F401" s="253" t="s">
        <v>1630</v>
      </c>
      <c r="G401" s="250"/>
      <c r="H401" s="254">
        <v>2.1429999999999998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179</v>
      </c>
      <c r="AU401" s="260" t="s">
        <v>86</v>
      </c>
      <c r="AV401" s="13" t="s">
        <v>86</v>
      </c>
      <c r="AW401" s="13" t="s">
        <v>32</v>
      </c>
      <c r="AX401" s="13" t="s">
        <v>76</v>
      </c>
      <c r="AY401" s="260" t="s">
        <v>169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1631</v>
      </c>
      <c r="G402" s="250"/>
      <c r="H402" s="254">
        <v>1.0249999999999999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76</v>
      </c>
      <c r="AY402" s="260" t="s">
        <v>169</v>
      </c>
    </row>
    <row r="403" s="15" customFormat="1">
      <c r="A403" s="15"/>
      <c r="B403" s="272"/>
      <c r="C403" s="273"/>
      <c r="D403" s="251" t="s">
        <v>179</v>
      </c>
      <c r="E403" s="274" t="s">
        <v>1</v>
      </c>
      <c r="F403" s="275" t="s">
        <v>211</v>
      </c>
      <c r="G403" s="273"/>
      <c r="H403" s="276">
        <v>11.872</v>
      </c>
      <c r="I403" s="277"/>
      <c r="J403" s="273"/>
      <c r="K403" s="273"/>
      <c r="L403" s="278"/>
      <c r="M403" s="279"/>
      <c r="N403" s="280"/>
      <c r="O403" s="280"/>
      <c r="P403" s="280"/>
      <c r="Q403" s="280"/>
      <c r="R403" s="280"/>
      <c r="S403" s="280"/>
      <c r="T403" s="28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2" t="s">
        <v>179</v>
      </c>
      <c r="AU403" s="282" t="s">
        <v>86</v>
      </c>
      <c r="AV403" s="15" t="s">
        <v>212</v>
      </c>
      <c r="AW403" s="15" t="s">
        <v>32</v>
      </c>
      <c r="AX403" s="15" t="s">
        <v>76</v>
      </c>
      <c r="AY403" s="282" t="s">
        <v>169</v>
      </c>
    </row>
    <row r="404" s="13" customFormat="1">
      <c r="A404" s="13"/>
      <c r="B404" s="249"/>
      <c r="C404" s="250"/>
      <c r="D404" s="251" t="s">
        <v>179</v>
      </c>
      <c r="E404" s="252" t="s">
        <v>1</v>
      </c>
      <c r="F404" s="253" t="s">
        <v>1632</v>
      </c>
      <c r="G404" s="250"/>
      <c r="H404" s="254">
        <v>22.939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179</v>
      </c>
      <c r="AU404" s="260" t="s">
        <v>86</v>
      </c>
      <c r="AV404" s="13" t="s">
        <v>86</v>
      </c>
      <c r="AW404" s="13" t="s">
        <v>32</v>
      </c>
      <c r="AX404" s="13" t="s">
        <v>76</v>
      </c>
      <c r="AY404" s="260" t="s">
        <v>169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1633</v>
      </c>
      <c r="G405" s="250"/>
      <c r="H405" s="254">
        <v>4.6500000000000004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4" customFormat="1">
      <c r="A406" s="14"/>
      <c r="B406" s="261"/>
      <c r="C406" s="262"/>
      <c r="D406" s="251" t="s">
        <v>179</v>
      </c>
      <c r="E406" s="263" t="s">
        <v>1</v>
      </c>
      <c r="F406" s="264" t="s">
        <v>182</v>
      </c>
      <c r="G406" s="262"/>
      <c r="H406" s="265">
        <v>39.460999999999999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179</v>
      </c>
      <c r="AU406" s="271" t="s">
        <v>86</v>
      </c>
      <c r="AV406" s="14" t="s">
        <v>177</v>
      </c>
      <c r="AW406" s="14" t="s">
        <v>32</v>
      </c>
      <c r="AX406" s="14" t="s">
        <v>84</v>
      </c>
      <c r="AY406" s="271" t="s">
        <v>169</v>
      </c>
    </row>
    <row r="407" s="2" customFormat="1" ht="21.75" customHeight="1">
      <c r="A407" s="39"/>
      <c r="B407" s="40"/>
      <c r="C407" s="235" t="s">
        <v>1634</v>
      </c>
      <c r="D407" s="235" t="s">
        <v>173</v>
      </c>
      <c r="E407" s="236" t="s">
        <v>1635</v>
      </c>
      <c r="F407" s="237" t="s">
        <v>1636</v>
      </c>
      <c r="G407" s="238" t="s">
        <v>176</v>
      </c>
      <c r="H407" s="239">
        <v>39.460999999999999</v>
      </c>
      <c r="I407" s="240"/>
      <c r="J407" s="241">
        <f>ROUND(I407*H407,2)</f>
        <v>0</v>
      </c>
      <c r="K407" s="242"/>
      <c r="L407" s="45"/>
      <c r="M407" s="243" t="s">
        <v>1</v>
      </c>
      <c r="N407" s="244" t="s">
        <v>41</v>
      </c>
      <c r="O407" s="92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177</v>
      </c>
      <c r="AT407" s="247" t="s">
        <v>173</v>
      </c>
      <c r="AU407" s="247" t="s">
        <v>86</v>
      </c>
      <c r="AY407" s="18" t="s">
        <v>169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84</v>
      </c>
      <c r="BK407" s="248">
        <f>ROUND(I407*H407,2)</f>
        <v>0</v>
      </c>
      <c r="BL407" s="18" t="s">
        <v>177</v>
      </c>
      <c r="BM407" s="247" t="s">
        <v>1637</v>
      </c>
    </row>
    <row r="408" s="2" customFormat="1" ht="16.5" customHeight="1">
      <c r="A408" s="39"/>
      <c r="B408" s="40"/>
      <c r="C408" s="235" t="s">
        <v>1638</v>
      </c>
      <c r="D408" s="235" t="s">
        <v>173</v>
      </c>
      <c r="E408" s="236" t="s">
        <v>1639</v>
      </c>
      <c r="F408" s="237" t="s">
        <v>1640</v>
      </c>
      <c r="G408" s="238" t="s">
        <v>239</v>
      </c>
      <c r="H408" s="239">
        <v>1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177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177</v>
      </c>
      <c r="BM408" s="247" t="s">
        <v>1641</v>
      </c>
    </row>
    <row r="409" s="2" customFormat="1" ht="16.5" customHeight="1">
      <c r="A409" s="39"/>
      <c r="B409" s="40"/>
      <c r="C409" s="235" t="s">
        <v>1642</v>
      </c>
      <c r="D409" s="235" t="s">
        <v>173</v>
      </c>
      <c r="E409" s="236" t="s">
        <v>1643</v>
      </c>
      <c r="F409" s="237" t="s">
        <v>1644</v>
      </c>
      <c r="G409" s="238" t="s">
        <v>239</v>
      </c>
      <c r="H409" s="239">
        <v>1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177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177</v>
      </c>
      <c r="BM409" s="247" t="s">
        <v>1645</v>
      </c>
    </row>
    <row r="410" s="2" customFormat="1" ht="16.5" customHeight="1">
      <c r="A410" s="39"/>
      <c r="B410" s="40"/>
      <c r="C410" s="235" t="s">
        <v>1646</v>
      </c>
      <c r="D410" s="235" t="s">
        <v>173</v>
      </c>
      <c r="E410" s="236" t="s">
        <v>1647</v>
      </c>
      <c r="F410" s="237" t="s">
        <v>1648</v>
      </c>
      <c r="G410" s="238" t="s">
        <v>239</v>
      </c>
      <c r="H410" s="239">
        <v>29</v>
      </c>
      <c r="I410" s="240"/>
      <c r="J410" s="241">
        <f>ROUND(I410*H410,2)</f>
        <v>0</v>
      </c>
      <c r="K410" s="242"/>
      <c r="L410" s="45"/>
      <c r="M410" s="243" t="s">
        <v>1</v>
      </c>
      <c r="N410" s="244" t="s">
        <v>41</v>
      </c>
      <c r="O410" s="92"/>
      <c r="P410" s="245">
        <f>O410*H410</f>
        <v>0</v>
      </c>
      <c r="Q410" s="245">
        <v>0</v>
      </c>
      <c r="R410" s="245">
        <f>Q410*H410</f>
        <v>0</v>
      </c>
      <c r="S410" s="245">
        <v>0</v>
      </c>
      <c r="T410" s="24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7" t="s">
        <v>177</v>
      </c>
      <c r="AT410" s="247" t="s">
        <v>173</v>
      </c>
      <c r="AU410" s="247" t="s">
        <v>86</v>
      </c>
      <c r="AY410" s="18" t="s">
        <v>169</v>
      </c>
      <c r="BE410" s="248">
        <f>IF(N410="základní",J410,0)</f>
        <v>0</v>
      </c>
      <c r="BF410" s="248">
        <f>IF(N410="snížená",J410,0)</f>
        <v>0</v>
      </c>
      <c r="BG410" s="248">
        <f>IF(N410="zákl. přenesená",J410,0)</f>
        <v>0</v>
      </c>
      <c r="BH410" s="248">
        <f>IF(N410="sníž. přenesená",J410,0)</f>
        <v>0</v>
      </c>
      <c r="BI410" s="248">
        <f>IF(N410="nulová",J410,0)</f>
        <v>0</v>
      </c>
      <c r="BJ410" s="18" t="s">
        <v>84</v>
      </c>
      <c r="BK410" s="248">
        <f>ROUND(I410*H410,2)</f>
        <v>0</v>
      </c>
      <c r="BL410" s="18" t="s">
        <v>177</v>
      </c>
      <c r="BM410" s="247" t="s">
        <v>1649</v>
      </c>
    </row>
    <row r="411" s="12" customFormat="1" ht="22.8" customHeight="1">
      <c r="A411" s="12"/>
      <c r="B411" s="219"/>
      <c r="C411" s="220"/>
      <c r="D411" s="221" t="s">
        <v>75</v>
      </c>
      <c r="E411" s="233" t="s">
        <v>251</v>
      </c>
      <c r="F411" s="233" t="s">
        <v>1217</v>
      </c>
      <c r="G411" s="220"/>
      <c r="H411" s="220"/>
      <c r="I411" s="223"/>
      <c r="J411" s="234">
        <f>BK411</f>
        <v>0</v>
      </c>
      <c r="K411" s="220"/>
      <c r="L411" s="225"/>
      <c r="M411" s="226"/>
      <c r="N411" s="227"/>
      <c r="O411" s="227"/>
      <c r="P411" s="228">
        <f>SUM(P412:P622)</f>
        <v>0</v>
      </c>
      <c r="Q411" s="227"/>
      <c r="R411" s="228">
        <f>SUM(R412:R622)</f>
        <v>114.83164101999999</v>
      </c>
      <c r="S411" s="227"/>
      <c r="T411" s="229">
        <f>SUM(T412:T622)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30" t="s">
        <v>84</v>
      </c>
      <c r="AT411" s="231" t="s">
        <v>75</v>
      </c>
      <c r="AU411" s="231" t="s">
        <v>84</v>
      </c>
      <c r="AY411" s="230" t="s">
        <v>169</v>
      </c>
      <c r="BK411" s="232">
        <f>SUM(BK412:BK622)</f>
        <v>0</v>
      </c>
    </row>
    <row r="412" s="2" customFormat="1" ht="21.75" customHeight="1">
      <c r="A412" s="39"/>
      <c r="B412" s="40"/>
      <c r="C412" s="235" t="s">
        <v>1650</v>
      </c>
      <c r="D412" s="235" t="s">
        <v>173</v>
      </c>
      <c r="E412" s="236" t="s">
        <v>1651</v>
      </c>
      <c r="F412" s="237" t="s">
        <v>1652</v>
      </c>
      <c r="G412" s="238" t="s">
        <v>176</v>
      </c>
      <c r="H412" s="239">
        <v>177.38499999999999</v>
      </c>
      <c r="I412" s="240"/>
      <c r="J412" s="241">
        <f>ROUND(I412*H412,2)</f>
        <v>0</v>
      </c>
      <c r="K412" s="242"/>
      <c r="L412" s="45"/>
      <c r="M412" s="243" t="s">
        <v>1</v>
      </c>
      <c r="N412" s="244" t="s">
        <v>41</v>
      </c>
      <c r="O412" s="92"/>
      <c r="P412" s="245">
        <f>O412*H412</f>
        <v>0</v>
      </c>
      <c r="Q412" s="245">
        <v>0</v>
      </c>
      <c r="R412" s="245">
        <f>Q412*H412</f>
        <v>0</v>
      </c>
      <c r="S412" s="245">
        <v>0</v>
      </c>
      <c r="T412" s="24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7" t="s">
        <v>177</v>
      </c>
      <c r="AT412" s="247" t="s">
        <v>173</v>
      </c>
      <c r="AU412" s="247" t="s">
        <v>86</v>
      </c>
      <c r="AY412" s="18" t="s">
        <v>169</v>
      </c>
      <c r="BE412" s="248">
        <f>IF(N412="základní",J412,0)</f>
        <v>0</v>
      </c>
      <c r="BF412" s="248">
        <f>IF(N412="snížená",J412,0)</f>
        <v>0</v>
      </c>
      <c r="BG412" s="248">
        <f>IF(N412="zákl. přenesená",J412,0)</f>
        <v>0</v>
      </c>
      <c r="BH412" s="248">
        <f>IF(N412="sníž. přenesená",J412,0)</f>
        <v>0</v>
      </c>
      <c r="BI412" s="248">
        <f>IF(N412="nulová",J412,0)</f>
        <v>0</v>
      </c>
      <c r="BJ412" s="18" t="s">
        <v>84</v>
      </c>
      <c r="BK412" s="248">
        <f>ROUND(I412*H412,2)</f>
        <v>0</v>
      </c>
      <c r="BL412" s="18" t="s">
        <v>177</v>
      </c>
      <c r="BM412" s="247" t="s">
        <v>1653</v>
      </c>
    </row>
    <row r="413" s="16" customFormat="1">
      <c r="A413" s="16"/>
      <c r="B413" s="283"/>
      <c r="C413" s="284"/>
      <c r="D413" s="251" t="s">
        <v>179</v>
      </c>
      <c r="E413" s="285" t="s">
        <v>1</v>
      </c>
      <c r="F413" s="286" t="s">
        <v>1654</v>
      </c>
      <c r="G413" s="284"/>
      <c r="H413" s="285" t="s">
        <v>1</v>
      </c>
      <c r="I413" s="287"/>
      <c r="J413" s="284"/>
      <c r="K413" s="284"/>
      <c r="L413" s="288"/>
      <c r="M413" s="289"/>
      <c r="N413" s="290"/>
      <c r="O413" s="290"/>
      <c r="P413" s="290"/>
      <c r="Q413" s="290"/>
      <c r="R413" s="290"/>
      <c r="S413" s="290"/>
      <c r="T413" s="291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92" t="s">
        <v>179</v>
      </c>
      <c r="AU413" s="292" t="s">
        <v>86</v>
      </c>
      <c r="AV413" s="16" t="s">
        <v>84</v>
      </c>
      <c r="AW413" s="16" t="s">
        <v>32</v>
      </c>
      <c r="AX413" s="16" t="s">
        <v>76</v>
      </c>
      <c r="AY413" s="292" t="s">
        <v>169</v>
      </c>
    </row>
    <row r="414" s="13" customFormat="1">
      <c r="A414" s="13"/>
      <c r="B414" s="249"/>
      <c r="C414" s="250"/>
      <c r="D414" s="251" t="s">
        <v>179</v>
      </c>
      <c r="E414" s="252" t="s">
        <v>1</v>
      </c>
      <c r="F414" s="253" t="s">
        <v>1655</v>
      </c>
      <c r="G414" s="250"/>
      <c r="H414" s="254">
        <v>127.7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179</v>
      </c>
      <c r="AU414" s="260" t="s">
        <v>86</v>
      </c>
      <c r="AV414" s="13" t="s">
        <v>86</v>
      </c>
      <c r="AW414" s="13" t="s">
        <v>32</v>
      </c>
      <c r="AX414" s="13" t="s">
        <v>76</v>
      </c>
      <c r="AY414" s="260" t="s">
        <v>169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1656</v>
      </c>
      <c r="G415" s="250"/>
      <c r="H415" s="254">
        <v>13.5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76</v>
      </c>
      <c r="AY415" s="260" t="s">
        <v>169</v>
      </c>
    </row>
    <row r="416" s="13" customFormat="1">
      <c r="A416" s="13"/>
      <c r="B416" s="249"/>
      <c r="C416" s="250"/>
      <c r="D416" s="251" t="s">
        <v>179</v>
      </c>
      <c r="E416" s="252" t="s">
        <v>1</v>
      </c>
      <c r="F416" s="253" t="s">
        <v>1657</v>
      </c>
      <c r="G416" s="250"/>
      <c r="H416" s="254">
        <v>7.2999999999999998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179</v>
      </c>
      <c r="AU416" s="260" t="s">
        <v>86</v>
      </c>
      <c r="AV416" s="13" t="s">
        <v>86</v>
      </c>
      <c r="AW416" s="13" t="s">
        <v>32</v>
      </c>
      <c r="AX416" s="13" t="s">
        <v>76</v>
      </c>
      <c r="AY416" s="260" t="s">
        <v>169</v>
      </c>
    </row>
    <row r="417" s="15" customFormat="1">
      <c r="A417" s="15"/>
      <c r="B417" s="272"/>
      <c r="C417" s="273"/>
      <c r="D417" s="251" t="s">
        <v>179</v>
      </c>
      <c r="E417" s="274" t="s">
        <v>1</v>
      </c>
      <c r="F417" s="275" t="s">
        <v>211</v>
      </c>
      <c r="G417" s="273"/>
      <c r="H417" s="276">
        <v>148.5</v>
      </c>
      <c r="I417" s="277"/>
      <c r="J417" s="273"/>
      <c r="K417" s="273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179</v>
      </c>
      <c r="AU417" s="282" t="s">
        <v>86</v>
      </c>
      <c r="AV417" s="15" t="s">
        <v>212</v>
      </c>
      <c r="AW417" s="15" t="s">
        <v>32</v>
      </c>
      <c r="AX417" s="15" t="s">
        <v>76</v>
      </c>
      <c r="AY417" s="282" t="s">
        <v>169</v>
      </c>
    </row>
    <row r="418" s="13" customFormat="1">
      <c r="A418" s="13"/>
      <c r="B418" s="249"/>
      <c r="C418" s="250"/>
      <c r="D418" s="251" t="s">
        <v>179</v>
      </c>
      <c r="E418" s="252" t="s">
        <v>1</v>
      </c>
      <c r="F418" s="253" t="s">
        <v>1658</v>
      </c>
      <c r="G418" s="250"/>
      <c r="H418" s="254">
        <v>4.4720000000000004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179</v>
      </c>
      <c r="AU418" s="260" t="s">
        <v>86</v>
      </c>
      <c r="AV418" s="13" t="s">
        <v>86</v>
      </c>
      <c r="AW418" s="13" t="s">
        <v>32</v>
      </c>
      <c r="AX418" s="13" t="s">
        <v>76</v>
      </c>
      <c r="AY418" s="260" t="s">
        <v>169</v>
      </c>
    </row>
    <row r="419" s="13" customFormat="1">
      <c r="A419" s="13"/>
      <c r="B419" s="249"/>
      <c r="C419" s="250"/>
      <c r="D419" s="251" t="s">
        <v>179</v>
      </c>
      <c r="E419" s="252" t="s">
        <v>1</v>
      </c>
      <c r="F419" s="253" t="s">
        <v>1659</v>
      </c>
      <c r="G419" s="250"/>
      <c r="H419" s="254">
        <v>20.213000000000001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179</v>
      </c>
      <c r="AU419" s="260" t="s">
        <v>86</v>
      </c>
      <c r="AV419" s="13" t="s">
        <v>86</v>
      </c>
      <c r="AW419" s="13" t="s">
        <v>32</v>
      </c>
      <c r="AX419" s="13" t="s">
        <v>76</v>
      </c>
      <c r="AY419" s="260" t="s">
        <v>169</v>
      </c>
    </row>
    <row r="420" s="13" customFormat="1">
      <c r="A420" s="13"/>
      <c r="B420" s="249"/>
      <c r="C420" s="250"/>
      <c r="D420" s="251" t="s">
        <v>179</v>
      </c>
      <c r="E420" s="252" t="s">
        <v>1</v>
      </c>
      <c r="F420" s="253" t="s">
        <v>1660</v>
      </c>
      <c r="G420" s="250"/>
      <c r="H420" s="254">
        <v>4.2000000000000002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179</v>
      </c>
      <c r="AU420" s="260" t="s">
        <v>86</v>
      </c>
      <c r="AV420" s="13" t="s">
        <v>86</v>
      </c>
      <c r="AW420" s="13" t="s">
        <v>32</v>
      </c>
      <c r="AX420" s="13" t="s">
        <v>76</v>
      </c>
      <c r="AY420" s="260" t="s">
        <v>169</v>
      </c>
    </row>
    <row r="421" s="14" customFormat="1">
      <c r="A421" s="14"/>
      <c r="B421" s="261"/>
      <c r="C421" s="262"/>
      <c r="D421" s="251" t="s">
        <v>179</v>
      </c>
      <c r="E421" s="263" t="s">
        <v>1</v>
      </c>
      <c r="F421" s="264" t="s">
        <v>182</v>
      </c>
      <c r="G421" s="262"/>
      <c r="H421" s="265">
        <v>177.38499999999999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179</v>
      </c>
      <c r="AU421" s="271" t="s">
        <v>86</v>
      </c>
      <c r="AV421" s="14" t="s">
        <v>177</v>
      </c>
      <c r="AW421" s="14" t="s">
        <v>32</v>
      </c>
      <c r="AX421" s="14" t="s">
        <v>84</v>
      </c>
      <c r="AY421" s="271" t="s">
        <v>169</v>
      </c>
    </row>
    <row r="422" s="2" customFormat="1" ht="21.75" customHeight="1">
      <c r="A422" s="39"/>
      <c r="B422" s="40"/>
      <c r="C422" s="235" t="s">
        <v>286</v>
      </c>
      <c r="D422" s="235" t="s">
        <v>173</v>
      </c>
      <c r="E422" s="236" t="s">
        <v>1661</v>
      </c>
      <c r="F422" s="237" t="s">
        <v>1662</v>
      </c>
      <c r="G422" s="238" t="s">
        <v>176</v>
      </c>
      <c r="H422" s="239">
        <v>177.38499999999999</v>
      </c>
      <c r="I422" s="240"/>
      <c r="J422" s="241">
        <f>ROUND(I422*H422,2)</f>
        <v>0</v>
      </c>
      <c r="K422" s="242"/>
      <c r="L422" s="45"/>
      <c r="M422" s="243" t="s">
        <v>1</v>
      </c>
      <c r="N422" s="244" t="s">
        <v>41</v>
      </c>
      <c r="O422" s="92"/>
      <c r="P422" s="245">
        <f>O422*H422</f>
        <v>0</v>
      </c>
      <c r="Q422" s="245">
        <v>0.00025999999999999998</v>
      </c>
      <c r="R422" s="245">
        <f>Q422*H422</f>
        <v>0.04612009999999999</v>
      </c>
      <c r="S422" s="245">
        <v>0</v>
      </c>
      <c r="T422" s="24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7" t="s">
        <v>177</v>
      </c>
      <c r="AT422" s="247" t="s">
        <v>173</v>
      </c>
      <c r="AU422" s="247" t="s">
        <v>86</v>
      </c>
      <c r="AY422" s="18" t="s">
        <v>169</v>
      </c>
      <c r="BE422" s="248">
        <f>IF(N422="základní",J422,0)</f>
        <v>0</v>
      </c>
      <c r="BF422" s="248">
        <f>IF(N422="snížená",J422,0)</f>
        <v>0</v>
      </c>
      <c r="BG422" s="248">
        <f>IF(N422="zákl. přenesená",J422,0)</f>
        <v>0</v>
      </c>
      <c r="BH422" s="248">
        <f>IF(N422="sníž. přenesená",J422,0)</f>
        <v>0</v>
      </c>
      <c r="BI422" s="248">
        <f>IF(N422="nulová",J422,0)</f>
        <v>0</v>
      </c>
      <c r="BJ422" s="18" t="s">
        <v>84</v>
      </c>
      <c r="BK422" s="248">
        <f>ROUND(I422*H422,2)</f>
        <v>0</v>
      </c>
      <c r="BL422" s="18" t="s">
        <v>177</v>
      </c>
      <c r="BM422" s="247" t="s">
        <v>1663</v>
      </c>
    </row>
    <row r="423" s="16" customFormat="1">
      <c r="A423" s="16"/>
      <c r="B423" s="283"/>
      <c r="C423" s="284"/>
      <c r="D423" s="251" t="s">
        <v>179</v>
      </c>
      <c r="E423" s="285" t="s">
        <v>1</v>
      </c>
      <c r="F423" s="286" t="s">
        <v>1654</v>
      </c>
      <c r="G423" s="284"/>
      <c r="H423" s="285" t="s">
        <v>1</v>
      </c>
      <c r="I423" s="287"/>
      <c r="J423" s="284"/>
      <c r="K423" s="284"/>
      <c r="L423" s="288"/>
      <c r="M423" s="289"/>
      <c r="N423" s="290"/>
      <c r="O423" s="290"/>
      <c r="P423" s="290"/>
      <c r="Q423" s="290"/>
      <c r="R423" s="290"/>
      <c r="S423" s="290"/>
      <c r="T423" s="291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92" t="s">
        <v>179</v>
      </c>
      <c r="AU423" s="292" t="s">
        <v>86</v>
      </c>
      <c r="AV423" s="16" t="s">
        <v>84</v>
      </c>
      <c r="AW423" s="16" t="s">
        <v>32</v>
      </c>
      <c r="AX423" s="16" t="s">
        <v>76</v>
      </c>
      <c r="AY423" s="292" t="s">
        <v>169</v>
      </c>
    </row>
    <row r="424" s="13" customFormat="1">
      <c r="A424" s="13"/>
      <c r="B424" s="249"/>
      <c r="C424" s="250"/>
      <c r="D424" s="251" t="s">
        <v>179</v>
      </c>
      <c r="E424" s="252" t="s">
        <v>1</v>
      </c>
      <c r="F424" s="253" t="s">
        <v>1655</v>
      </c>
      <c r="G424" s="250"/>
      <c r="H424" s="254">
        <v>127.7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179</v>
      </c>
      <c r="AU424" s="260" t="s">
        <v>86</v>
      </c>
      <c r="AV424" s="13" t="s">
        <v>86</v>
      </c>
      <c r="AW424" s="13" t="s">
        <v>32</v>
      </c>
      <c r="AX424" s="13" t="s">
        <v>76</v>
      </c>
      <c r="AY424" s="260" t="s">
        <v>169</v>
      </c>
    </row>
    <row r="425" s="13" customFormat="1">
      <c r="A425" s="13"/>
      <c r="B425" s="249"/>
      <c r="C425" s="250"/>
      <c r="D425" s="251" t="s">
        <v>179</v>
      </c>
      <c r="E425" s="252" t="s">
        <v>1</v>
      </c>
      <c r="F425" s="253" t="s">
        <v>1656</v>
      </c>
      <c r="G425" s="250"/>
      <c r="H425" s="254">
        <v>13.5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179</v>
      </c>
      <c r="AU425" s="260" t="s">
        <v>86</v>
      </c>
      <c r="AV425" s="13" t="s">
        <v>86</v>
      </c>
      <c r="AW425" s="13" t="s">
        <v>32</v>
      </c>
      <c r="AX425" s="13" t="s">
        <v>76</v>
      </c>
      <c r="AY425" s="260" t="s">
        <v>169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1657</v>
      </c>
      <c r="G426" s="250"/>
      <c r="H426" s="254">
        <v>7.2999999999999998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76</v>
      </c>
      <c r="AY426" s="260" t="s">
        <v>169</v>
      </c>
    </row>
    <row r="427" s="15" customFormat="1">
      <c r="A427" s="15"/>
      <c r="B427" s="272"/>
      <c r="C427" s="273"/>
      <c r="D427" s="251" t="s">
        <v>179</v>
      </c>
      <c r="E427" s="274" t="s">
        <v>1</v>
      </c>
      <c r="F427" s="275" t="s">
        <v>211</v>
      </c>
      <c r="G427" s="273"/>
      <c r="H427" s="276">
        <v>148.5</v>
      </c>
      <c r="I427" s="277"/>
      <c r="J427" s="273"/>
      <c r="K427" s="273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179</v>
      </c>
      <c r="AU427" s="282" t="s">
        <v>86</v>
      </c>
      <c r="AV427" s="15" t="s">
        <v>212</v>
      </c>
      <c r="AW427" s="15" t="s">
        <v>32</v>
      </c>
      <c r="AX427" s="15" t="s">
        <v>76</v>
      </c>
      <c r="AY427" s="282" t="s">
        <v>169</v>
      </c>
    </row>
    <row r="428" s="13" customFormat="1">
      <c r="A428" s="13"/>
      <c r="B428" s="249"/>
      <c r="C428" s="250"/>
      <c r="D428" s="251" t="s">
        <v>179</v>
      </c>
      <c r="E428" s="252" t="s">
        <v>1</v>
      </c>
      <c r="F428" s="253" t="s">
        <v>1658</v>
      </c>
      <c r="G428" s="250"/>
      <c r="H428" s="254">
        <v>4.4720000000000004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179</v>
      </c>
      <c r="AU428" s="260" t="s">
        <v>86</v>
      </c>
      <c r="AV428" s="13" t="s">
        <v>86</v>
      </c>
      <c r="AW428" s="13" t="s">
        <v>32</v>
      </c>
      <c r="AX428" s="13" t="s">
        <v>76</v>
      </c>
      <c r="AY428" s="260" t="s">
        <v>169</v>
      </c>
    </row>
    <row r="429" s="13" customFormat="1">
      <c r="A429" s="13"/>
      <c r="B429" s="249"/>
      <c r="C429" s="250"/>
      <c r="D429" s="251" t="s">
        <v>179</v>
      </c>
      <c r="E429" s="252" t="s">
        <v>1</v>
      </c>
      <c r="F429" s="253" t="s">
        <v>1659</v>
      </c>
      <c r="G429" s="250"/>
      <c r="H429" s="254">
        <v>20.213000000000001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179</v>
      </c>
      <c r="AU429" s="260" t="s">
        <v>86</v>
      </c>
      <c r="AV429" s="13" t="s">
        <v>86</v>
      </c>
      <c r="AW429" s="13" t="s">
        <v>32</v>
      </c>
      <c r="AX429" s="13" t="s">
        <v>76</v>
      </c>
      <c r="AY429" s="260" t="s">
        <v>169</v>
      </c>
    </row>
    <row r="430" s="13" customFormat="1">
      <c r="A430" s="13"/>
      <c r="B430" s="249"/>
      <c r="C430" s="250"/>
      <c r="D430" s="251" t="s">
        <v>179</v>
      </c>
      <c r="E430" s="252" t="s">
        <v>1</v>
      </c>
      <c r="F430" s="253" t="s">
        <v>1660</v>
      </c>
      <c r="G430" s="250"/>
      <c r="H430" s="254">
        <v>4.2000000000000002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179</v>
      </c>
      <c r="AU430" s="260" t="s">
        <v>86</v>
      </c>
      <c r="AV430" s="13" t="s">
        <v>86</v>
      </c>
      <c r="AW430" s="13" t="s">
        <v>32</v>
      </c>
      <c r="AX430" s="13" t="s">
        <v>76</v>
      </c>
      <c r="AY430" s="260" t="s">
        <v>169</v>
      </c>
    </row>
    <row r="431" s="14" customFormat="1">
      <c r="A431" s="14"/>
      <c r="B431" s="261"/>
      <c r="C431" s="262"/>
      <c r="D431" s="251" t="s">
        <v>179</v>
      </c>
      <c r="E431" s="263" t="s">
        <v>1</v>
      </c>
      <c r="F431" s="264" t="s">
        <v>182</v>
      </c>
      <c r="G431" s="262"/>
      <c r="H431" s="265">
        <v>177.38499999999999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179</v>
      </c>
      <c r="AU431" s="271" t="s">
        <v>86</v>
      </c>
      <c r="AV431" s="14" t="s">
        <v>177</v>
      </c>
      <c r="AW431" s="14" t="s">
        <v>32</v>
      </c>
      <c r="AX431" s="14" t="s">
        <v>84</v>
      </c>
      <c r="AY431" s="271" t="s">
        <v>169</v>
      </c>
    </row>
    <row r="432" s="2" customFormat="1" ht="21.75" customHeight="1">
      <c r="A432" s="39"/>
      <c r="B432" s="40"/>
      <c r="C432" s="235" t="s">
        <v>428</v>
      </c>
      <c r="D432" s="235" t="s">
        <v>173</v>
      </c>
      <c r="E432" s="236" t="s">
        <v>1664</v>
      </c>
      <c r="F432" s="237" t="s">
        <v>1665</v>
      </c>
      <c r="G432" s="238" t="s">
        <v>176</v>
      </c>
      <c r="H432" s="239">
        <v>148.5</v>
      </c>
      <c r="I432" s="240"/>
      <c r="J432" s="241">
        <f>ROUND(I432*H432,2)</f>
        <v>0</v>
      </c>
      <c r="K432" s="242"/>
      <c r="L432" s="45"/>
      <c r="M432" s="243" t="s">
        <v>1</v>
      </c>
      <c r="N432" s="244" t="s">
        <v>41</v>
      </c>
      <c r="O432" s="92"/>
      <c r="P432" s="245">
        <f>O432*H432</f>
        <v>0</v>
      </c>
      <c r="Q432" s="245">
        <v>0.0043800000000000002</v>
      </c>
      <c r="R432" s="245">
        <f>Q432*H432</f>
        <v>0.65043000000000006</v>
      </c>
      <c r="S432" s="245">
        <v>0</v>
      </c>
      <c r="T432" s="24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7" t="s">
        <v>177</v>
      </c>
      <c r="AT432" s="247" t="s">
        <v>173</v>
      </c>
      <c r="AU432" s="247" t="s">
        <v>86</v>
      </c>
      <c r="AY432" s="18" t="s">
        <v>169</v>
      </c>
      <c r="BE432" s="248">
        <f>IF(N432="základní",J432,0)</f>
        <v>0</v>
      </c>
      <c r="BF432" s="248">
        <f>IF(N432="snížená",J432,0)</f>
        <v>0</v>
      </c>
      <c r="BG432" s="248">
        <f>IF(N432="zákl. přenesená",J432,0)</f>
        <v>0</v>
      </c>
      <c r="BH432" s="248">
        <f>IF(N432="sníž. přenesená",J432,0)</f>
        <v>0</v>
      </c>
      <c r="BI432" s="248">
        <f>IF(N432="nulová",J432,0)</f>
        <v>0</v>
      </c>
      <c r="BJ432" s="18" t="s">
        <v>84</v>
      </c>
      <c r="BK432" s="248">
        <f>ROUND(I432*H432,2)</f>
        <v>0</v>
      </c>
      <c r="BL432" s="18" t="s">
        <v>177</v>
      </c>
      <c r="BM432" s="247" t="s">
        <v>1666</v>
      </c>
    </row>
    <row r="433" s="16" customFormat="1">
      <c r="A433" s="16"/>
      <c r="B433" s="283"/>
      <c r="C433" s="284"/>
      <c r="D433" s="251" t="s">
        <v>179</v>
      </c>
      <c r="E433" s="285" t="s">
        <v>1</v>
      </c>
      <c r="F433" s="286" t="s">
        <v>1654</v>
      </c>
      <c r="G433" s="284"/>
      <c r="H433" s="285" t="s">
        <v>1</v>
      </c>
      <c r="I433" s="287"/>
      <c r="J433" s="284"/>
      <c r="K433" s="284"/>
      <c r="L433" s="288"/>
      <c r="M433" s="289"/>
      <c r="N433" s="290"/>
      <c r="O433" s="290"/>
      <c r="P433" s="290"/>
      <c r="Q433" s="290"/>
      <c r="R433" s="290"/>
      <c r="S433" s="290"/>
      <c r="T433" s="29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92" t="s">
        <v>179</v>
      </c>
      <c r="AU433" s="292" t="s">
        <v>86</v>
      </c>
      <c r="AV433" s="16" t="s">
        <v>84</v>
      </c>
      <c r="AW433" s="16" t="s">
        <v>32</v>
      </c>
      <c r="AX433" s="16" t="s">
        <v>76</v>
      </c>
      <c r="AY433" s="292" t="s">
        <v>169</v>
      </c>
    </row>
    <row r="434" s="13" customFormat="1">
      <c r="A434" s="13"/>
      <c r="B434" s="249"/>
      <c r="C434" s="250"/>
      <c r="D434" s="251" t="s">
        <v>179</v>
      </c>
      <c r="E434" s="252" t="s">
        <v>1</v>
      </c>
      <c r="F434" s="253" t="s">
        <v>1655</v>
      </c>
      <c r="G434" s="250"/>
      <c r="H434" s="254">
        <v>127.7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179</v>
      </c>
      <c r="AU434" s="260" t="s">
        <v>86</v>
      </c>
      <c r="AV434" s="13" t="s">
        <v>86</v>
      </c>
      <c r="AW434" s="13" t="s">
        <v>32</v>
      </c>
      <c r="AX434" s="13" t="s">
        <v>76</v>
      </c>
      <c r="AY434" s="260" t="s">
        <v>169</v>
      </c>
    </row>
    <row r="435" s="13" customFormat="1">
      <c r="A435" s="13"/>
      <c r="B435" s="249"/>
      <c r="C435" s="250"/>
      <c r="D435" s="251" t="s">
        <v>179</v>
      </c>
      <c r="E435" s="252" t="s">
        <v>1</v>
      </c>
      <c r="F435" s="253" t="s">
        <v>1656</v>
      </c>
      <c r="G435" s="250"/>
      <c r="H435" s="254">
        <v>13.5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179</v>
      </c>
      <c r="AU435" s="260" t="s">
        <v>86</v>
      </c>
      <c r="AV435" s="13" t="s">
        <v>86</v>
      </c>
      <c r="AW435" s="13" t="s">
        <v>32</v>
      </c>
      <c r="AX435" s="13" t="s">
        <v>76</v>
      </c>
      <c r="AY435" s="260" t="s">
        <v>169</v>
      </c>
    </row>
    <row r="436" s="13" customFormat="1">
      <c r="A436" s="13"/>
      <c r="B436" s="249"/>
      <c r="C436" s="250"/>
      <c r="D436" s="251" t="s">
        <v>179</v>
      </c>
      <c r="E436" s="252" t="s">
        <v>1</v>
      </c>
      <c r="F436" s="253" t="s">
        <v>1657</v>
      </c>
      <c r="G436" s="250"/>
      <c r="H436" s="254">
        <v>7.2999999999999998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179</v>
      </c>
      <c r="AU436" s="260" t="s">
        <v>86</v>
      </c>
      <c r="AV436" s="13" t="s">
        <v>86</v>
      </c>
      <c r="AW436" s="13" t="s">
        <v>32</v>
      </c>
      <c r="AX436" s="13" t="s">
        <v>76</v>
      </c>
      <c r="AY436" s="260" t="s">
        <v>169</v>
      </c>
    </row>
    <row r="437" s="14" customFormat="1">
      <c r="A437" s="14"/>
      <c r="B437" s="261"/>
      <c r="C437" s="262"/>
      <c r="D437" s="251" t="s">
        <v>179</v>
      </c>
      <c r="E437" s="263" t="s">
        <v>1</v>
      </c>
      <c r="F437" s="264" t="s">
        <v>182</v>
      </c>
      <c r="G437" s="262"/>
      <c r="H437" s="265">
        <v>148.5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1" t="s">
        <v>179</v>
      </c>
      <c r="AU437" s="271" t="s">
        <v>86</v>
      </c>
      <c r="AV437" s="14" t="s">
        <v>177</v>
      </c>
      <c r="AW437" s="14" t="s">
        <v>32</v>
      </c>
      <c r="AX437" s="14" t="s">
        <v>84</v>
      </c>
      <c r="AY437" s="271" t="s">
        <v>169</v>
      </c>
    </row>
    <row r="438" s="2" customFormat="1" ht="21.75" customHeight="1">
      <c r="A438" s="39"/>
      <c r="B438" s="40"/>
      <c r="C438" s="235" t="s">
        <v>1667</v>
      </c>
      <c r="D438" s="235" t="s">
        <v>173</v>
      </c>
      <c r="E438" s="236" t="s">
        <v>1668</v>
      </c>
      <c r="F438" s="237" t="s">
        <v>1669</v>
      </c>
      <c r="G438" s="238" t="s">
        <v>176</v>
      </c>
      <c r="H438" s="239">
        <v>28.885000000000002</v>
      </c>
      <c r="I438" s="240"/>
      <c r="J438" s="241">
        <f>ROUND(I438*H438,2)</f>
        <v>0</v>
      </c>
      <c r="K438" s="242"/>
      <c r="L438" s="45"/>
      <c r="M438" s="243" t="s">
        <v>1</v>
      </c>
      <c r="N438" s="244" t="s">
        <v>41</v>
      </c>
      <c r="O438" s="92"/>
      <c r="P438" s="245">
        <f>O438*H438</f>
        <v>0</v>
      </c>
      <c r="Q438" s="245">
        <v>0.0030000000000000001</v>
      </c>
      <c r="R438" s="245">
        <f>Q438*H438</f>
        <v>0.08665500000000001</v>
      </c>
      <c r="S438" s="245">
        <v>0</v>
      </c>
      <c r="T438" s="24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7" t="s">
        <v>177</v>
      </c>
      <c r="AT438" s="247" t="s">
        <v>173</v>
      </c>
      <c r="AU438" s="247" t="s">
        <v>86</v>
      </c>
      <c r="AY438" s="18" t="s">
        <v>169</v>
      </c>
      <c r="BE438" s="248">
        <f>IF(N438="základní",J438,0)</f>
        <v>0</v>
      </c>
      <c r="BF438" s="248">
        <f>IF(N438="snížená",J438,0)</f>
        <v>0</v>
      </c>
      <c r="BG438" s="248">
        <f>IF(N438="zákl. přenesená",J438,0)</f>
        <v>0</v>
      </c>
      <c r="BH438" s="248">
        <f>IF(N438="sníž. přenesená",J438,0)</f>
        <v>0</v>
      </c>
      <c r="BI438" s="248">
        <f>IF(N438="nulová",J438,0)</f>
        <v>0</v>
      </c>
      <c r="BJ438" s="18" t="s">
        <v>84</v>
      </c>
      <c r="BK438" s="248">
        <f>ROUND(I438*H438,2)</f>
        <v>0</v>
      </c>
      <c r="BL438" s="18" t="s">
        <v>177</v>
      </c>
      <c r="BM438" s="247" t="s">
        <v>1670</v>
      </c>
    </row>
    <row r="439" s="13" customFormat="1">
      <c r="A439" s="13"/>
      <c r="B439" s="249"/>
      <c r="C439" s="250"/>
      <c r="D439" s="251" t="s">
        <v>179</v>
      </c>
      <c r="E439" s="252" t="s">
        <v>1</v>
      </c>
      <c r="F439" s="253" t="s">
        <v>1658</v>
      </c>
      <c r="G439" s="250"/>
      <c r="H439" s="254">
        <v>4.4720000000000004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179</v>
      </c>
      <c r="AU439" s="260" t="s">
        <v>86</v>
      </c>
      <c r="AV439" s="13" t="s">
        <v>86</v>
      </c>
      <c r="AW439" s="13" t="s">
        <v>32</v>
      </c>
      <c r="AX439" s="13" t="s">
        <v>76</v>
      </c>
      <c r="AY439" s="260" t="s">
        <v>169</v>
      </c>
    </row>
    <row r="440" s="13" customFormat="1">
      <c r="A440" s="13"/>
      <c r="B440" s="249"/>
      <c r="C440" s="250"/>
      <c r="D440" s="251" t="s">
        <v>179</v>
      </c>
      <c r="E440" s="252" t="s">
        <v>1</v>
      </c>
      <c r="F440" s="253" t="s">
        <v>1659</v>
      </c>
      <c r="G440" s="250"/>
      <c r="H440" s="254">
        <v>20.213000000000001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179</v>
      </c>
      <c r="AU440" s="260" t="s">
        <v>86</v>
      </c>
      <c r="AV440" s="13" t="s">
        <v>86</v>
      </c>
      <c r="AW440" s="13" t="s">
        <v>32</v>
      </c>
      <c r="AX440" s="13" t="s">
        <v>76</v>
      </c>
      <c r="AY440" s="260" t="s">
        <v>169</v>
      </c>
    </row>
    <row r="441" s="13" customFormat="1">
      <c r="A441" s="13"/>
      <c r="B441" s="249"/>
      <c r="C441" s="250"/>
      <c r="D441" s="251" t="s">
        <v>179</v>
      </c>
      <c r="E441" s="252" t="s">
        <v>1</v>
      </c>
      <c r="F441" s="253" t="s">
        <v>1660</v>
      </c>
      <c r="G441" s="250"/>
      <c r="H441" s="254">
        <v>4.2000000000000002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179</v>
      </c>
      <c r="AU441" s="260" t="s">
        <v>86</v>
      </c>
      <c r="AV441" s="13" t="s">
        <v>86</v>
      </c>
      <c r="AW441" s="13" t="s">
        <v>32</v>
      </c>
      <c r="AX441" s="13" t="s">
        <v>76</v>
      </c>
      <c r="AY441" s="260" t="s">
        <v>169</v>
      </c>
    </row>
    <row r="442" s="14" customFormat="1">
      <c r="A442" s="14"/>
      <c r="B442" s="261"/>
      <c r="C442" s="262"/>
      <c r="D442" s="251" t="s">
        <v>179</v>
      </c>
      <c r="E442" s="263" t="s">
        <v>1</v>
      </c>
      <c r="F442" s="264" t="s">
        <v>182</v>
      </c>
      <c r="G442" s="262"/>
      <c r="H442" s="265">
        <v>28.885000000000002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179</v>
      </c>
      <c r="AU442" s="271" t="s">
        <v>86</v>
      </c>
      <c r="AV442" s="14" t="s">
        <v>177</v>
      </c>
      <c r="AW442" s="14" t="s">
        <v>32</v>
      </c>
      <c r="AX442" s="14" t="s">
        <v>84</v>
      </c>
      <c r="AY442" s="271" t="s">
        <v>169</v>
      </c>
    </row>
    <row r="443" s="2" customFormat="1" ht="21.75" customHeight="1">
      <c r="A443" s="39"/>
      <c r="B443" s="40"/>
      <c r="C443" s="235" t="s">
        <v>364</v>
      </c>
      <c r="D443" s="235" t="s">
        <v>173</v>
      </c>
      <c r="E443" s="236" t="s">
        <v>1218</v>
      </c>
      <c r="F443" s="237" t="s">
        <v>1219</v>
      </c>
      <c r="G443" s="238" t="s">
        <v>176</v>
      </c>
      <c r="H443" s="239">
        <v>767.79200000000003</v>
      </c>
      <c r="I443" s="240"/>
      <c r="J443" s="241">
        <f>ROUND(I443*H443,2)</f>
        <v>0</v>
      </c>
      <c r="K443" s="242"/>
      <c r="L443" s="45"/>
      <c r="M443" s="243" t="s">
        <v>1</v>
      </c>
      <c r="N443" s="244" t="s">
        <v>41</v>
      </c>
      <c r="O443" s="92"/>
      <c r="P443" s="245">
        <f>O443*H443</f>
        <v>0</v>
      </c>
      <c r="Q443" s="245">
        <v>0.0073499999999999998</v>
      </c>
      <c r="R443" s="245">
        <f>Q443*H443</f>
        <v>5.6432712</v>
      </c>
      <c r="S443" s="245">
        <v>0</v>
      </c>
      <c r="T443" s="24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7" t="s">
        <v>177</v>
      </c>
      <c r="AT443" s="247" t="s">
        <v>173</v>
      </c>
      <c r="AU443" s="247" t="s">
        <v>86</v>
      </c>
      <c r="AY443" s="18" t="s">
        <v>169</v>
      </c>
      <c r="BE443" s="248">
        <f>IF(N443="základní",J443,0)</f>
        <v>0</v>
      </c>
      <c r="BF443" s="248">
        <f>IF(N443="snížená",J443,0)</f>
        <v>0</v>
      </c>
      <c r="BG443" s="248">
        <f>IF(N443="zákl. přenesená",J443,0)</f>
        <v>0</v>
      </c>
      <c r="BH443" s="248">
        <f>IF(N443="sníž. přenesená",J443,0)</f>
        <v>0</v>
      </c>
      <c r="BI443" s="248">
        <f>IF(N443="nulová",J443,0)</f>
        <v>0</v>
      </c>
      <c r="BJ443" s="18" t="s">
        <v>84</v>
      </c>
      <c r="BK443" s="248">
        <f>ROUND(I443*H443,2)</f>
        <v>0</v>
      </c>
      <c r="BL443" s="18" t="s">
        <v>177</v>
      </c>
      <c r="BM443" s="247" t="s">
        <v>1671</v>
      </c>
    </row>
    <row r="444" s="16" customFormat="1">
      <c r="A444" s="16"/>
      <c r="B444" s="283"/>
      <c r="C444" s="284"/>
      <c r="D444" s="251" t="s">
        <v>179</v>
      </c>
      <c r="E444" s="285" t="s">
        <v>1</v>
      </c>
      <c r="F444" s="286" t="s">
        <v>1672</v>
      </c>
      <c r="G444" s="284"/>
      <c r="H444" s="285" t="s">
        <v>1</v>
      </c>
      <c r="I444" s="287"/>
      <c r="J444" s="284"/>
      <c r="K444" s="284"/>
      <c r="L444" s="288"/>
      <c r="M444" s="289"/>
      <c r="N444" s="290"/>
      <c r="O444" s="290"/>
      <c r="P444" s="290"/>
      <c r="Q444" s="290"/>
      <c r="R444" s="290"/>
      <c r="S444" s="290"/>
      <c r="T444" s="291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2" t="s">
        <v>179</v>
      </c>
      <c r="AU444" s="292" t="s">
        <v>86</v>
      </c>
      <c r="AV444" s="16" t="s">
        <v>84</v>
      </c>
      <c r="AW444" s="16" t="s">
        <v>32</v>
      </c>
      <c r="AX444" s="16" t="s">
        <v>76</v>
      </c>
      <c r="AY444" s="292" t="s">
        <v>169</v>
      </c>
    </row>
    <row r="445" s="13" customFormat="1">
      <c r="A445" s="13"/>
      <c r="B445" s="249"/>
      <c r="C445" s="250"/>
      <c r="D445" s="251" t="s">
        <v>179</v>
      </c>
      <c r="E445" s="252" t="s">
        <v>1</v>
      </c>
      <c r="F445" s="253" t="s">
        <v>1673</v>
      </c>
      <c r="G445" s="250"/>
      <c r="H445" s="254">
        <v>9.9979999999999993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179</v>
      </c>
      <c r="AU445" s="260" t="s">
        <v>86</v>
      </c>
      <c r="AV445" s="13" t="s">
        <v>86</v>
      </c>
      <c r="AW445" s="13" t="s">
        <v>32</v>
      </c>
      <c r="AX445" s="13" t="s">
        <v>76</v>
      </c>
      <c r="AY445" s="260" t="s">
        <v>169</v>
      </c>
    </row>
    <row r="446" s="13" customFormat="1">
      <c r="A446" s="13"/>
      <c r="B446" s="249"/>
      <c r="C446" s="250"/>
      <c r="D446" s="251" t="s">
        <v>179</v>
      </c>
      <c r="E446" s="252" t="s">
        <v>1</v>
      </c>
      <c r="F446" s="253" t="s">
        <v>628</v>
      </c>
      <c r="G446" s="250"/>
      <c r="H446" s="254">
        <v>82.620000000000005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179</v>
      </c>
      <c r="AU446" s="260" t="s">
        <v>86</v>
      </c>
      <c r="AV446" s="13" t="s">
        <v>86</v>
      </c>
      <c r="AW446" s="13" t="s">
        <v>32</v>
      </c>
      <c r="AX446" s="13" t="s">
        <v>76</v>
      </c>
      <c r="AY446" s="260" t="s">
        <v>169</v>
      </c>
    </row>
    <row r="447" s="13" customFormat="1">
      <c r="A447" s="13"/>
      <c r="B447" s="249"/>
      <c r="C447" s="250"/>
      <c r="D447" s="251" t="s">
        <v>179</v>
      </c>
      <c r="E447" s="252" t="s">
        <v>1</v>
      </c>
      <c r="F447" s="253" t="s">
        <v>1674</v>
      </c>
      <c r="G447" s="250"/>
      <c r="H447" s="254">
        <v>9.7200000000000006</v>
      </c>
      <c r="I447" s="255"/>
      <c r="J447" s="250"/>
      <c r="K447" s="250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179</v>
      </c>
      <c r="AU447" s="260" t="s">
        <v>86</v>
      </c>
      <c r="AV447" s="13" t="s">
        <v>86</v>
      </c>
      <c r="AW447" s="13" t="s">
        <v>32</v>
      </c>
      <c r="AX447" s="13" t="s">
        <v>76</v>
      </c>
      <c r="AY447" s="260" t="s">
        <v>169</v>
      </c>
    </row>
    <row r="448" s="15" customFormat="1">
      <c r="A448" s="15"/>
      <c r="B448" s="272"/>
      <c r="C448" s="273"/>
      <c r="D448" s="251" t="s">
        <v>179</v>
      </c>
      <c r="E448" s="274" t="s">
        <v>1</v>
      </c>
      <c r="F448" s="275" t="s">
        <v>211</v>
      </c>
      <c r="G448" s="273"/>
      <c r="H448" s="276">
        <v>102.33799999999999</v>
      </c>
      <c r="I448" s="277"/>
      <c r="J448" s="273"/>
      <c r="K448" s="273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179</v>
      </c>
      <c r="AU448" s="282" t="s">
        <v>86</v>
      </c>
      <c r="AV448" s="15" t="s">
        <v>212</v>
      </c>
      <c r="AW448" s="15" t="s">
        <v>32</v>
      </c>
      <c r="AX448" s="15" t="s">
        <v>76</v>
      </c>
      <c r="AY448" s="282" t="s">
        <v>169</v>
      </c>
    </row>
    <row r="449" s="16" customFormat="1">
      <c r="A449" s="16"/>
      <c r="B449" s="283"/>
      <c r="C449" s="284"/>
      <c r="D449" s="251" t="s">
        <v>179</v>
      </c>
      <c r="E449" s="285" t="s">
        <v>1</v>
      </c>
      <c r="F449" s="286" t="s">
        <v>1675</v>
      </c>
      <c r="G449" s="284"/>
      <c r="H449" s="285" t="s">
        <v>1</v>
      </c>
      <c r="I449" s="287"/>
      <c r="J449" s="284"/>
      <c r="K449" s="284"/>
      <c r="L449" s="288"/>
      <c r="M449" s="289"/>
      <c r="N449" s="290"/>
      <c r="O449" s="290"/>
      <c r="P449" s="290"/>
      <c r="Q449" s="290"/>
      <c r="R449" s="290"/>
      <c r="S449" s="290"/>
      <c r="T449" s="291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92" t="s">
        <v>179</v>
      </c>
      <c r="AU449" s="292" t="s">
        <v>86</v>
      </c>
      <c r="AV449" s="16" t="s">
        <v>84</v>
      </c>
      <c r="AW449" s="16" t="s">
        <v>32</v>
      </c>
      <c r="AX449" s="16" t="s">
        <v>76</v>
      </c>
      <c r="AY449" s="292" t="s">
        <v>169</v>
      </c>
    </row>
    <row r="450" s="13" customFormat="1">
      <c r="A450" s="13"/>
      <c r="B450" s="249"/>
      <c r="C450" s="250"/>
      <c r="D450" s="251" t="s">
        <v>179</v>
      </c>
      <c r="E450" s="252" t="s">
        <v>1</v>
      </c>
      <c r="F450" s="253" t="s">
        <v>1676</v>
      </c>
      <c r="G450" s="250"/>
      <c r="H450" s="254">
        <v>23.649999999999999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32</v>
      </c>
      <c r="AX450" s="13" t="s">
        <v>76</v>
      </c>
      <c r="AY450" s="260" t="s">
        <v>169</v>
      </c>
    </row>
    <row r="451" s="13" customFormat="1">
      <c r="A451" s="13"/>
      <c r="B451" s="249"/>
      <c r="C451" s="250"/>
      <c r="D451" s="251" t="s">
        <v>179</v>
      </c>
      <c r="E451" s="252" t="s">
        <v>1</v>
      </c>
      <c r="F451" s="253" t="s">
        <v>1677</v>
      </c>
      <c r="G451" s="250"/>
      <c r="H451" s="254">
        <v>39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179</v>
      </c>
      <c r="AU451" s="260" t="s">
        <v>86</v>
      </c>
      <c r="AV451" s="13" t="s">
        <v>86</v>
      </c>
      <c r="AW451" s="13" t="s">
        <v>32</v>
      </c>
      <c r="AX451" s="13" t="s">
        <v>76</v>
      </c>
      <c r="AY451" s="260" t="s">
        <v>169</v>
      </c>
    </row>
    <row r="452" s="13" customFormat="1">
      <c r="A452" s="13"/>
      <c r="B452" s="249"/>
      <c r="C452" s="250"/>
      <c r="D452" s="251" t="s">
        <v>179</v>
      </c>
      <c r="E452" s="252" t="s">
        <v>1</v>
      </c>
      <c r="F452" s="253" t="s">
        <v>1678</v>
      </c>
      <c r="G452" s="250"/>
      <c r="H452" s="254">
        <v>6.1399999999999997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179</v>
      </c>
      <c r="AU452" s="260" t="s">
        <v>86</v>
      </c>
      <c r="AV452" s="13" t="s">
        <v>86</v>
      </c>
      <c r="AW452" s="13" t="s">
        <v>32</v>
      </c>
      <c r="AX452" s="13" t="s">
        <v>76</v>
      </c>
      <c r="AY452" s="260" t="s">
        <v>169</v>
      </c>
    </row>
    <row r="453" s="13" customFormat="1">
      <c r="A453" s="13"/>
      <c r="B453" s="249"/>
      <c r="C453" s="250"/>
      <c r="D453" s="251" t="s">
        <v>179</v>
      </c>
      <c r="E453" s="252" t="s">
        <v>1</v>
      </c>
      <c r="F453" s="253" t="s">
        <v>1679</v>
      </c>
      <c r="G453" s="250"/>
      <c r="H453" s="254">
        <v>32.164000000000001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179</v>
      </c>
      <c r="AU453" s="260" t="s">
        <v>86</v>
      </c>
      <c r="AV453" s="13" t="s">
        <v>86</v>
      </c>
      <c r="AW453" s="13" t="s">
        <v>32</v>
      </c>
      <c r="AX453" s="13" t="s">
        <v>76</v>
      </c>
      <c r="AY453" s="260" t="s">
        <v>169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625</v>
      </c>
      <c r="G454" s="250"/>
      <c r="H454" s="254">
        <v>60.299999999999997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76</v>
      </c>
      <c r="AY454" s="260" t="s">
        <v>169</v>
      </c>
    </row>
    <row r="455" s="13" customFormat="1">
      <c r="A455" s="13"/>
      <c r="B455" s="249"/>
      <c r="C455" s="250"/>
      <c r="D455" s="251" t="s">
        <v>179</v>
      </c>
      <c r="E455" s="252" t="s">
        <v>1</v>
      </c>
      <c r="F455" s="253" t="s">
        <v>1680</v>
      </c>
      <c r="G455" s="250"/>
      <c r="H455" s="254">
        <v>10.538</v>
      </c>
      <c r="I455" s="255"/>
      <c r="J455" s="250"/>
      <c r="K455" s="250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179</v>
      </c>
      <c r="AU455" s="260" t="s">
        <v>86</v>
      </c>
      <c r="AV455" s="13" t="s">
        <v>86</v>
      </c>
      <c r="AW455" s="13" t="s">
        <v>32</v>
      </c>
      <c r="AX455" s="13" t="s">
        <v>76</v>
      </c>
      <c r="AY455" s="260" t="s">
        <v>169</v>
      </c>
    </row>
    <row r="456" s="15" customFormat="1">
      <c r="A456" s="15"/>
      <c r="B456" s="272"/>
      <c r="C456" s="273"/>
      <c r="D456" s="251" t="s">
        <v>179</v>
      </c>
      <c r="E456" s="274" t="s">
        <v>1</v>
      </c>
      <c r="F456" s="275" t="s">
        <v>211</v>
      </c>
      <c r="G456" s="273"/>
      <c r="H456" s="276">
        <v>171.792</v>
      </c>
      <c r="I456" s="277"/>
      <c r="J456" s="273"/>
      <c r="K456" s="273"/>
      <c r="L456" s="278"/>
      <c r="M456" s="279"/>
      <c r="N456" s="280"/>
      <c r="O456" s="280"/>
      <c r="P456" s="280"/>
      <c r="Q456" s="280"/>
      <c r="R456" s="280"/>
      <c r="S456" s="280"/>
      <c r="T456" s="28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2" t="s">
        <v>179</v>
      </c>
      <c r="AU456" s="282" t="s">
        <v>86</v>
      </c>
      <c r="AV456" s="15" t="s">
        <v>212</v>
      </c>
      <c r="AW456" s="15" t="s">
        <v>32</v>
      </c>
      <c r="AX456" s="15" t="s">
        <v>76</v>
      </c>
      <c r="AY456" s="282" t="s">
        <v>169</v>
      </c>
    </row>
    <row r="457" s="16" customFormat="1">
      <c r="A457" s="16"/>
      <c r="B457" s="283"/>
      <c r="C457" s="284"/>
      <c r="D457" s="251" t="s">
        <v>179</v>
      </c>
      <c r="E457" s="285" t="s">
        <v>1</v>
      </c>
      <c r="F457" s="286" t="s">
        <v>1681</v>
      </c>
      <c r="G457" s="284"/>
      <c r="H457" s="285" t="s">
        <v>1</v>
      </c>
      <c r="I457" s="287"/>
      <c r="J457" s="284"/>
      <c r="K457" s="284"/>
      <c r="L457" s="288"/>
      <c r="M457" s="289"/>
      <c r="N457" s="290"/>
      <c r="O457" s="290"/>
      <c r="P457" s="290"/>
      <c r="Q457" s="290"/>
      <c r="R457" s="290"/>
      <c r="S457" s="290"/>
      <c r="T457" s="291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92" t="s">
        <v>179</v>
      </c>
      <c r="AU457" s="292" t="s">
        <v>86</v>
      </c>
      <c r="AV457" s="16" t="s">
        <v>84</v>
      </c>
      <c r="AW457" s="16" t="s">
        <v>32</v>
      </c>
      <c r="AX457" s="16" t="s">
        <v>76</v>
      </c>
      <c r="AY457" s="292" t="s">
        <v>169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1682</v>
      </c>
      <c r="G458" s="250"/>
      <c r="H458" s="254">
        <v>12.821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76</v>
      </c>
      <c r="AY458" s="260" t="s">
        <v>169</v>
      </c>
    </row>
    <row r="459" s="13" customFormat="1">
      <c r="A459" s="13"/>
      <c r="B459" s="249"/>
      <c r="C459" s="250"/>
      <c r="D459" s="251" t="s">
        <v>179</v>
      </c>
      <c r="E459" s="252" t="s">
        <v>1</v>
      </c>
      <c r="F459" s="253" t="s">
        <v>1683</v>
      </c>
      <c r="G459" s="250"/>
      <c r="H459" s="254">
        <v>4.3289999999999997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179</v>
      </c>
      <c r="AU459" s="260" t="s">
        <v>86</v>
      </c>
      <c r="AV459" s="13" t="s">
        <v>86</v>
      </c>
      <c r="AW459" s="13" t="s">
        <v>32</v>
      </c>
      <c r="AX459" s="13" t="s">
        <v>76</v>
      </c>
      <c r="AY459" s="260" t="s">
        <v>169</v>
      </c>
    </row>
    <row r="460" s="13" customFormat="1">
      <c r="A460" s="13"/>
      <c r="B460" s="249"/>
      <c r="C460" s="250"/>
      <c r="D460" s="251" t="s">
        <v>179</v>
      </c>
      <c r="E460" s="252" t="s">
        <v>1</v>
      </c>
      <c r="F460" s="253" t="s">
        <v>1684</v>
      </c>
      <c r="G460" s="250"/>
      <c r="H460" s="254">
        <v>34.326000000000001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179</v>
      </c>
      <c r="AU460" s="260" t="s">
        <v>86</v>
      </c>
      <c r="AV460" s="13" t="s">
        <v>86</v>
      </c>
      <c r="AW460" s="13" t="s">
        <v>32</v>
      </c>
      <c r="AX460" s="13" t="s">
        <v>76</v>
      </c>
      <c r="AY460" s="260" t="s">
        <v>169</v>
      </c>
    </row>
    <row r="461" s="13" customFormat="1">
      <c r="A461" s="13"/>
      <c r="B461" s="249"/>
      <c r="C461" s="250"/>
      <c r="D461" s="251" t="s">
        <v>179</v>
      </c>
      <c r="E461" s="252" t="s">
        <v>1</v>
      </c>
      <c r="F461" s="253" t="s">
        <v>1685</v>
      </c>
      <c r="G461" s="250"/>
      <c r="H461" s="254">
        <v>6.46</v>
      </c>
      <c r="I461" s="255"/>
      <c r="J461" s="250"/>
      <c r="K461" s="250"/>
      <c r="L461" s="256"/>
      <c r="M461" s="257"/>
      <c r="N461" s="258"/>
      <c r="O461" s="258"/>
      <c r="P461" s="258"/>
      <c r="Q461" s="258"/>
      <c r="R461" s="258"/>
      <c r="S461" s="258"/>
      <c r="T461" s="25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0" t="s">
        <v>179</v>
      </c>
      <c r="AU461" s="260" t="s">
        <v>86</v>
      </c>
      <c r="AV461" s="13" t="s">
        <v>86</v>
      </c>
      <c r="AW461" s="13" t="s">
        <v>32</v>
      </c>
      <c r="AX461" s="13" t="s">
        <v>76</v>
      </c>
      <c r="AY461" s="260" t="s">
        <v>169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1686</v>
      </c>
      <c r="G462" s="250"/>
      <c r="H462" s="254">
        <v>1.915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76</v>
      </c>
      <c r="AY462" s="260" t="s">
        <v>169</v>
      </c>
    </row>
    <row r="463" s="15" customFormat="1">
      <c r="A463" s="15"/>
      <c r="B463" s="272"/>
      <c r="C463" s="273"/>
      <c r="D463" s="251" t="s">
        <v>179</v>
      </c>
      <c r="E463" s="274" t="s">
        <v>1</v>
      </c>
      <c r="F463" s="275" t="s">
        <v>211</v>
      </c>
      <c r="G463" s="273"/>
      <c r="H463" s="276">
        <v>59.850999999999999</v>
      </c>
      <c r="I463" s="277"/>
      <c r="J463" s="273"/>
      <c r="K463" s="273"/>
      <c r="L463" s="278"/>
      <c r="M463" s="279"/>
      <c r="N463" s="280"/>
      <c r="O463" s="280"/>
      <c r="P463" s="280"/>
      <c r="Q463" s="280"/>
      <c r="R463" s="280"/>
      <c r="S463" s="280"/>
      <c r="T463" s="28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2" t="s">
        <v>179</v>
      </c>
      <c r="AU463" s="282" t="s">
        <v>86</v>
      </c>
      <c r="AV463" s="15" t="s">
        <v>212</v>
      </c>
      <c r="AW463" s="15" t="s">
        <v>32</v>
      </c>
      <c r="AX463" s="15" t="s">
        <v>76</v>
      </c>
      <c r="AY463" s="282" t="s">
        <v>169</v>
      </c>
    </row>
    <row r="464" s="16" customFormat="1">
      <c r="A464" s="16"/>
      <c r="B464" s="283"/>
      <c r="C464" s="284"/>
      <c r="D464" s="251" t="s">
        <v>179</v>
      </c>
      <c r="E464" s="285" t="s">
        <v>1</v>
      </c>
      <c r="F464" s="286" t="s">
        <v>1687</v>
      </c>
      <c r="G464" s="284"/>
      <c r="H464" s="285" t="s">
        <v>1</v>
      </c>
      <c r="I464" s="287"/>
      <c r="J464" s="284"/>
      <c r="K464" s="284"/>
      <c r="L464" s="288"/>
      <c r="M464" s="289"/>
      <c r="N464" s="290"/>
      <c r="O464" s="290"/>
      <c r="P464" s="290"/>
      <c r="Q464" s="290"/>
      <c r="R464" s="290"/>
      <c r="S464" s="290"/>
      <c r="T464" s="291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92" t="s">
        <v>179</v>
      </c>
      <c r="AU464" s="292" t="s">
        <v>86</v>
      </c>
      <c r="AV464" s="16" t="s">
        <v>84</v>
      </c>
      <c r="AW464" s="16" t="s">
        <v>32</v>
      </c>
      <c r="AX464" s="16" t="s">
        <v>76</v>
      </c>
      <c r="AY464" s="292" t="s">
        <v>169</v>
      </c>
    </row>
    <row r="465" s="13" customFormat="1">
      <c r="A465" s="13"/>
      <c r="B465" s="249"/>
      <c r="C465" s="250"/>
      <c r="D465" s="251" t="s">
        <v>179</v>
      </c>
      <c r="E465" s="252" t="s">
        <v>1</v>
      </c>
      <c r="F465" s="253" t="s">
        <v>1688</v>
      </c>
      <c r="G465" s="250"/>
      <c r="H465" s="254">
        <v>25.34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179</v>
      </c>
      <c r="AU465" s="260" t="s">
        <v>86</v>
      </c>
      <c r="AV465" s="13" t="s">
        <v>86</v>
      </c>
      <c r="AW465" s="13" t="s">
        <v>32</v>
      </c>
      <c r="AX465" s="13" t="s">
        <v>76</v>
      </c>
      <c r="AY465" s="260" t="s">
        <v>169</v>
      </c>
    </row>
    <row r="466" s="13" customFormat="1">
      <c r="A466" s="13"/>
      <c r="B466" s="249"/>
      <c r="C466" s="250"/>
      <c r="D466" s="251" t="s">
        <v>179</v>
      </c>
      <c r="E466" s="252" t="s">
        <v>1</v>
      </c>
      <c r="F466" s="253" t="s">
        <v>1689</v>
      </c>
      <c r="G466" s="250"/>
      <c r="H466" s="254">
        <v>28.228000000000002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179</v>
      </c>
      <c r="AU466" s="260" t="s">
        <v>86</v>
      </c>
      <c r="AV466" s="13" t="s">
        <v>86</v>
      </c>
      <c r="AW466" s="13" t="s">
        <v>32</v>
      </c>
      <c r="AX466" s="13" t="s">
        <v>76</v>
      </c>
      <c r="AY466" s="260" t="s">
        <v>169</v>
      </c>
    </row>
    <row r="467" s="13" customFormat="1">
      <c r="A467" s="13"/>
      <c r="B467" s="249"/>
      <c r="C467" s="250"/>
      <c r="D467" s="251" t="s">
        <v>179</v>
      </c>
      <c r="E467" s="252" t="s">
        <v>1</v>
      </c>
      <c r="F467" s="253" t="s">
        <v>1690</v>
      </c>
      <c r="G467" s="250"/>
      <c r="H467" s="254">
        <v>25.605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32</v>
      </c>
      <c r="AX467" s="13" t="s">
        <v>76</v>
      </c>
      <c r="AY467" s="260" t="s">
        <v>169</v>
      </c>
    </row>
    <row r="468" s="13" customFormat="1">
      <c r="A468" s="13"/>
      <c r="B468" s="249"/>
      <c r="C468" s="250"/>
      <c r="D468" s="251" t="s">
        <v>179</v>
      </c>
      <c r="E468" s="252" t="s">
        <v>1</v>
      </c>
      <c r="F468" s="253" t="s">
        <v>1691</v>
      </c>
      <c r="G468" s="250"/>
      <c r="H468" s="254">
        <v>30.262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179</v>
      </c>
      <c r="AU468" s="260" t="s">
        <v>86</v>
      </c>
      <c r="AV468" s="13" t="s">
        <v>86</v>
      </c>
      <c r="AW468" s="13" t="s">
        <v>32</v>
      </c>
      <c r="AX468" s="13" t="s">
        <v>76</v>
      </c>
      <c r="AY468" s="260" t="s">
        <v>169</v>
      </c>
    </row>
    <row r="469" s="13" customFormat="1">
      <c r="A469" s="13"/>
      <c r="B469" s="249"/>
      <c r="C469" s="250"/>
      <c r="D469" s="251" t="s">
        <v>179</v>
      </c>
      <c r="E469" s="252" t="s">
        <v>1</v>
      </c>
      <c r="F469" s="253" t="s">
        <v>1692</v>
      </c>
      <c r="G469" s="250"/>
      <c r="H469" s="254">
        <v>28.338999999999999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179</v>
      </c>
      <c r="AU469" s="260" t="s">
        <v>86</v>
      </c>
      <c r="AV469" s="13" t="s">
        <v>86</v>
      </c>
      <c r="AW469" s="13" t="s">
        <v>32</v>
      </c>
      <c r="AX469" s="13" t="s">
        <v>76</v>
      </c>
      <c r="AY469" s="260" t="s">
        <v>169</v>
      </c>
    </row>
    <row r="470" s="13" customFormat="1">
      <c r="A470" s="13"/>
      <c r="B470" s="249"/>
      <c r="C470" s="250"/>
      <c r="D470" s="251" t="s">
        <v>179</v>
      </c>
      <c r="E470" s="252" t="s">
        <v>1</v>
      </c>
      <c r="F470" s="253" t="s">
        <v>1693</v>
      </c>
      <c r="G470" s="250"/>
      <c r="H470" s="254">
        <v>35.081000000000003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179</v>
      </c>
      <c r="AU470" s="260" t="s">
        <v>86</v>
      </c>
      <c r="AV470" s="13" t="s">
        <v>86</v>
      </c>
      <c r="AW470" s="13" t="s">
        <v>32</v>
      </c>
      <c r="AX470" s="13" t="s">
        <v>76</v>
      </c>
      <c r="AY470" s="260" t="s">
        <v>169</v>
      </c>
    </row>
    <row r="471" s="13" customFormat="1">
      <c r="A471" s="13"/>
      <c r="B471" s="249"/>
      <c r="C471" s="250"/>
      <c r="D471" s="251" t="s">
        <v>179</v>
      </c>
      <c r="E471" s="252" t="s">
        <v>1</v>
      </c>
      <c r="F471" s="253" t="s">
        <v>1694</v>
      </c>
      <c r="G471" s="250"/>
      <c r="H471" s="254">
        <v>20.003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179</v>
      </c>
      <c r="AU471" s="260" t="s">
        <v>86</v>
      </c>
      <c r="AV471" s="13" t="s">
        <v>86</v>
      </c>
      <c r="AW471" s="13" t="s">
        <v>32</v>
      </c>
      <c r="AX471" s="13" t="s">
        <v>76</v>
      </c>
      <c r="AY471" s="260" t="s">
        <v>169</v>
      </c>
    </row>
    <row r="472" s="13" customFormat="1">
      <c r="A472" s="13"/>
      <c r="B472" s="249"/>
      <c r="C472" s="250"/>
      <c r="D472" s="251" t="s">
        <v>179</v>
      </c>
      <c r="E472" s="252" t="s">
        <v>1</v>
      </c>
      <c r="F472" s="253" t="s">
        <v>1695</v>
      </c>
      <c r="G472" s="250"/>
      <c r="H472" s="254">
        <v>62.451000000000001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179</v>
      </c>
      <c r="AU472" s="260" t="s">
        <v>86</v>
      </c>
      <c r="AV472" s="13" t="s">
        <v>86</v>
      </c>
      <c r="AW472" s="13" t="s">
        <v>32</v>
      </c>
      <c r="AX472" s="13" t="s">
        <v>76</v>
      </c>
      <c r="AY472" s="260" t="s">
        <v>169</v>
      </c>
    </row>
    <row r="473" s="13" customFormat="1">
      <c r="A473" s="13"/>
      <c r="B473" s="249"/>
      <c r="C473" s="250"/>
      <c r="D473" s="251" t="s">
        <v>179</v>
      </c>
      <c r="E473" s="252" t="s">
        <v>1</v>
      </c>
      <c r="F473" s="253" t="s">
        <v>1696</v>
      </c>
      <c r="G473" s="250"/>
      <c r="H473" s="254">
        <v>51.337000000000003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179</v>
      </c>
      <c r="AU473" s="260" t="s">
        <v>86</v>
      </c>
      <c r="AV473" s="13" t="s">
        <v>86</v>
      </c>
      <c r="AW473" s="13" t="s">
        <v>32</v>
      </c>
      <c r="AX473" s="13" t="s">
        <v>76</v>
      </c>
      <c r="AY473" s="260" t="s">
        <v>169</v>
      </c>
    </row>
    <row r="474" s="13" customFormat="1">
      <c r="A474" s="13"/>
      <c r="B474" s="249"/>
      <c r="C474" s="250"/>
      <c r="D474" s="251" t="s">
        <v>179</v>
      </c>
      <c r="E474" s="252" t="s">
        <v>1</v>
      </c>
      <c r="F474" s="253" t="s">
        <v>1697</v>
      </c>
      <c r="G474" s="250"/>
      <c r="H474" s="254">
        <v>90.769999999999996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179</v>
      </c>
      <c r="AU474" s="260" t="s">
        <v>86</v>
      </c>
      <c r="AV474" s="13" t="s">
        <v>86</v>
      </c>
      <c r="AW474" s="13" t="s">
        <v>32</v>
      </c>
      <c r="AX474" s="13" t="s">
        <v>76</v>
      </c>
      <c r="AY474" s="260" t="s">
        <v>169</v>
      </c>
    </row>
    <row r="475" s="13" customFormat="1">
      <c r="A475" s="13"/>
      <c r="B475" s="249"/>
      <c r="C475" s="250"/>
      <c r="D475" s="251" t="s">
        <v>179</v>
      </c>
      <c r="E475" s="252" t="s">
        <v>1</v>
      </c>
      <c r="F475" s="253" t="s">
        <v>638</v>
      </c>
      <c r="G475" s="250"/>
      <c r="H475" s="254">
        <v>36.395000000000003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179</v>
      </c>
      <c r="AU475" s="260" t="s">
        <v>86</v>
      </c>
      <c r="AV475" s="13" t="s">
        <v>86</v>
      </c>
      <c r="AW475" s="13" t="s">
        <v>32</v>
      </c>
      <c r="AX475" s="13" t="s">
        <v>76</v>
      </c>
      <c r="AY475" s="260" t="s">
        <v>169</v>
      </c>
    </row>
    <row r="476" s="14" customFormat="1">
      <c r="A476" s="14"/>
      <c r="B476" s="261"/>
      <c r="C476" s="262"/>
      <c r="D476" s="251" t="s">
        <v>179</v>
      </c>
      <c r="E476" s="263" t="s">
        <v>1</v>
      </c>
      <c r="F476" s="264" t="s">
        <v>182</v>
      </c>
      <c r="G476" s="262"/>
      <c r="H476" s="265">
        <v>767.79200000000003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179</v>
      </c>
      <c r="AU476" s="271" t="s">
        <v>86</v>
      </c>
      <c r="AV476" s="14" t="s">
        <v>177</v>
      </c>
      <c r="AW476" s="14" t="s">
        <v>32</v>
      </c>
      <c r="AX476" s="14" t="s">
        <v>84</v>
      </c>
      <c r="AY476" s="271" t="s">
        <v>169</v>
      </c>
    </row>
    <row r="477" s="2" customFormat="1" ht="21.75" customHeight="1">
      <c r="A477" s="39"/>
      <c r="B477" s="40"/>
      <c r="C477" s="235" t="s">
        <v>347</v>
      </c>
      <c r="D477" s="235" t="s">
        <v>173</v>
      </c>
      <c r="E477" s="236" t="s">
        <v>1698</v>
      </c>
      <c r="F477" s="237" t="s">
        <v>1699</v>
      </c>
      <c r="G477" s="238" t="s">
        <v>176</v>
      </c>
      <c r="H477" s="239">
        <v>349.79000000000002</v>
      </c>
      <c r="I477" s="240"/>
      <c r="J477" s="241">
        <f>ROUND(I477*H477,2)</f>
        <v>0</v>
      </c>
      <c r="K477" s="242"/>
      <c r="L477" s="45"/>
      <c r="M477" s="243" t="s">
        <v>1</v>
      </c>
      <c r="N477" s="244" t="s">
        <v>41</v>
      </c>
      <c r="O477" s="92"/>
      <c r="P477" s="245">
        <f>O477*H477</f>
        <v>0</v>
      </c>
      <c r="Q477" s="245">
        <v>0.00025999999999999998</v>
      </c>
      <c r="R477" s="245">
        <f>Q477*H477</f>
        <v>0.090945399999999996</v>
      </c>
      <c r="S477" s="245">
        <v>0</v>
      </c>
      <c r="T477" s="24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7" t="s">
        <v>177</v>
      </c>
      <c r="AT477" s="247" t="s">
        <v>173</v>
      </c>
      <c r="AU477" s="247" t="s">
        <v>86</v>
      </c>
      <c r="AY477" s="18" t="s">
        <v>169</v>
      </c>
      <c r="BE477" s="248">
        <f>IF(N477="základní",J477,0)</f>
        <v>0</v>
      </c>
      <c r="BF477" s="248">
        <f>IF(N477="snížená",J477,0)</f>
        <v>0</v>
      </c>
      <c r="BG477" s="248">
        <f>IF(N477="zákl. přenesená",J477,0)</f>
        <v>0</v>
      </c>
      <c r="BH477" s="248">
        <f>IF(N477="sníž. přenesená",J477,0)</f>
        <v>0</v>
      </c>
      <c r="BI477" s="248">
        <f>IF(N477="nulová",J477,0)</f>
        <v>0</v>
      </c>
      <c r="BJ477" s="18" t="s">
        <v>84</v>
      </c>
      <c r="BK477" s="248">
        <f>ROUND(I477*H477,2)</f>
        <v>0</v>
      </c>
      <c r="BL477" s="18" t="s">
        <v>177</v>
      </c>
      <c r="BM477" s="247" t="s">
        <v>1700</v>
      </c>
    </row>
    <row r="478" s="13" customFormat="1">
      <c r="A478" s="13"/>
      <c r="B478" s="249"/>
      <c r="C478" s="250"/>
      <c r="D478" s="251" t="s">
        <v>179</v>
      </c>
      <c r="E478" s="252" t="s">
        <v>1</v>
      </c>
      <c r="F478" s="253" t="s">
        <v>1701</v>
      </c>
      <c r="G478" s="250"/>
      <c r="H478" s="254">
        <v>27.763000000000002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179</v>
      </c>
      <c r="AU478" s="260" t="s">
        <v>86</v>
      </c>
      <c r="AV478" s="13" t="s">
        <v>86</v>
      </c>
      <c r="AW478" s="13" t="s">
        <v>32</v>
      </c>
      <c r="AX478" s="13" t="s">
        <v>76</v>
      </c>
      <c r="AY478" s="260" t="s">
        <v>169</v>
      </c>
    </row>
    <row r="479" s="13" customFormat="1">
      <c r="A479" s="13"/>
      <c r="B479" s="249"/>
      <c r="C479" s="250"/>
      <c r="D479" s="251" t="s">
        <v>179</v>
      </c>
      <c r="E479" s="252" t="s">
        <v>1</v>
      </c>
      <c r="F479" s="253" t="s">
        <v>1702</v>
      </c>
      <c r="G479" s="250"/>
      <c r="H479" s="254">
        <v>2.6459999999999999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179</v>
      </c>
      <c r="AU479" s="260" t="s">
        <v>86</v>
      </c>
      <c r="AV479" s="13" t="s">
        <v>86</v>
      </c>
      <c r="AW479" s="13" t="s">
        <v>32</v>
      </c>
      <c r="AX479" s="13" t="s">
        <v>76</v>
      </c>
      <c r="AY479" s="260" t="s">
        <v>169</v>
      </c>
    </row>
    <row r="480" s="15" customFormat="1">
      <c r="A480" s="15"/>
      <c r="B480" s="272"/>
      <c r="C480" s="273"/>
      <c r="D480" s="251" t="s">
        <v>179</v>
      </c>
      <c r="E480" s="274" t="s">
        <v>1</v>
      </c>
      <c r="F480" s="275" t="s">
        <v>211</v>
      </c>
      <c r="G480" s="273"/>
      <c r="H480" s="276">
        <v>30.408999999999999</v>
      </c>
      <c r="I480" s="277"/>
      <c r="J480" s="273"/>
      <c r="K480" s="273"/>
      <c r="L480" s="278"/>
      <c r="M480" s="279"/>
      <c r="N480" s="280"/>
      <c r="O480" s="280"/>
      <c r="P480" s="280"/>
      <c r="Q480" s="280"/>
      <c r="R480" s="280"/>
      <c r="S480" s="280"/>
      <c r="T480" s="281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2" t="s">
        <v>179</v>
      </c>
      <c r="AU480" s="282" t="s">
        <v>86</v>
      </c>
      <c r="AV480" s="15" t="s">
        <v>212</v>
      </c>
      <c r="AW480" s="15" t="s">
        <v>32</v>
      </c>
      <c r="AX480" s="15" t="s">
        <v>76</v>
      </c>
      <c r="AY480" s="282" t="s">
        <v>169</v>
      </c>
    </row>
    <row r="481" s="16" customFormat="1">
      <c r="A481" s="16"/>
      <c r="B481" s="283"/>
      <c r="C481" s="284"/>
      <c r="D481" s="251" t="s">
        <v>179</v>
      </c>
      <c r="E481" s="285" t="s">
        <v>1</v>
      </c>
      <c r="F481" s="286" t="s">
        <v>1672</v>
      </c>
      <c r="G481" s="284"/>
      <c r="H481" s="285" t="s">
        <v>1</v>
      </c>
      <c r="I481" s="287"/>
      <c r="J481" s="284"/>
      <c r="K481" s="284"/>
      <c r="L481" s="288"/>
      <c r="M481" s="289"/>
      <c r="N481" s="290"/>
      <c r="O481" s="290"/>
      <c r="P481" s="290"/>
      <c r="Q481" s="290"/>
      <c r="R481" s="290"/>
      <c r="S481" s="290"/>
      <c r="T481" s="291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92" t="s">
        <v>179</v>
      </c>
      <c r="AU481" s="292" t="s">
        <v>86</v>
      </c>
      <c r="AV481" s="16" t="s">
        <v>84</v>
      </c>
      <c r="AW481" s="16" t="s">
        <v>32</v>
      </c>
      <c r="AX481" s="16" t="s">
        <v>76</v>
      </c>
      <c r="AY481" s="292" t="s">
        <v>169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1673</v>
      </c>
      <c r="G482" s="250"/>
      <c r="H482" s="254">
        <v>9.9979999999999993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76</v>
      </c>
      <c r="AY482" s="260" t="s">
        <v>169</v>
      </c>
    </row>
    <row r="483" s="13" customFormat="1">
      <c r="A483" s="13"/>
      <c r="B483" s="249"/>
      <c r="C483" s="250"/>
      <c r="D483" s="251" t="s">
        <v>179</v>
      </c>
      <c r="E483" s="252" t="s">
        <v>1</v>
      </c>
      <c r="F483" s="253" t="s">
        <v>628</v>
      </c>
      <c r="G483" s="250"/>
      <c r="H483" s="254">
        <v>82.620000000000005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179</v>
      </c>
      <c r="AU483" s="260" t="s">
        <v>86</v>
      </c>
      <c r="AV483" s="13" t="s">
        <v>86</v>
      </c>
      <c r="AW483" s="13" t="s">
        <v>32</v>
      </c>
      <c r="AX483" s="13" t="s">
        <v>76</v>
      </c>
      <c r="AY483" s="260" t="s">
        <v>169</v>
      </c>
    </row>
    <row r="484" s="13" customFormat="1">
      <c r="A484" s="13"/>
      <c r="B484" s="249"/>
      <c r="C484" s="250"/>
      <c r="D484" s="251" t="s">
        <v>179</v>
      </c>
      <c r="E484" s="252" t="s">
        <v>1</v>
      </c>
      <c r="F484" s="253" t="s">
        <v>1674</v>
      </c>
      <c r="G484" s="250"/>
      <c r="H484" s="254">
        <v>9.7200000000000006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179</v>
      </c>
      <c r="AU484" s="260" t="s">
        <v>86</v>
      </c>
      <c r="AV484" s="13" t="s">
        <v>86</v>
      </c>
      <c r="AW484" s="13" t="s">
        <v>32</v>
      </c>
      <c r="AX484" s="13" t="s">
        <v>76</v>
      </c>
      <c r="AY484" s="260" t="s">
        <v>169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1703</v>
      </c>
      <c r="G485" s="250"/>
      <c r="H485" s="254">
        <v>57.979999999999997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3" customFormat="1">
      <c r="A486" s="13"/>
      <c r="B486" s="249"/>
      <c r="C486" s="250"/>
      <c r="D486" s="251" t="s">
        <v>179</v>
      </c>
      <c r="E486" s="252" t="s">
        <v>1</v>
      </c>
      <c r="F486" s="253" t="s">
        <v>638</v>
      </c>
      <c r="G486" s="250"/>
      <c r="H486" s="254">
        <v>36.395000000000003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179</v>
      </c>
      <c r="AU486" s="260" t="s">
        <v>86</v>
      </c>
      <c r="AV486" s="13" t="s">
        <v>86</v>
      </c>
      <c r="AW486" s="13" t="s">
        <v>32</v>
      </c>
      <c r="AX486" s="13" t="s">
        <v>76</v>
      </c>
      <c r="AY486" s="260" t="s">
        <v>169</v>
      </c>
    </row>
    <row r="487" s="15" customFormat="1">
      <c r="A487" s="15"/>
      <c r="B487" s="272"/>
      <c r="C487" s="273"/>
      <c r="D487" s="251" t="s">
        <v>179</v>
      </c>
      <c r="E487" s="274" t="s">
        <v>1</v>
      </c>
      <c r="F487" s="275" t="s">
        <v>211</v>
      </c>
      <c r="G487" s="273"/>
      <c r="H487" s="276">
        <v>196.71299999999999</v>
      </c>
      <c r="I487" s="277"/>
      <c r="J487" s="273"/>
      <c r="K487" s="273"/>
      <c r="L487" s="278"/>
      <c r="M487" s="279"/>
      <c r="N487" s="280"/>
      <c r="O487" s="280"/>
      <c r="P487" s="280"/>
      <c r="Q487" s="280"/>
      <c r="R487" s="280"/>
      <c r="S487" s="280"/>
      <c r="T487" s="28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2" t="s">
        <v>179</v>
      </c>
      <c r="AU487" s="282" t="s">
        <v>86</v>
      </c>
      <c r="AV487" s="15" t="s">
        <v>212</v>
      </c>
      <c r="AW487" s="15" t="s">
        <v>32</v>
      </c>
      <c r="AX487" s="15" t="s">
        <v>76</v>
      </c>
      <c r="AY487" s="282" t="s">
        <v>169</v>
      </c>
    </row>
    <row r="488" s="13" customFormat="1">
      <c r="A488" s="13"/>
      <c r="B488" s="249"/>
      <c r="C488" s="250"/>
      <c r="D488" s="251" t="s">
        <v>179</v>
      </c>
      <c r="E488" s="252" t="s">
        <v>1</v>
      </c>
      <c r="F488" s="253" t="s">
        <v>1704</v>
      </c>
      <c r="G488" s="250"/>
      <c r="H488" s="254">
        <v>122.66800000000001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179</v>
      </c>
      <c r="AU488" s="260" t="s">
        <v>86</v>
      </c>
      <c r="AV488" s="13" t="s">
        <v>86</v>
      </c>
      <c r="AW488" s="13" t="s">
        <v>32</v>
      </c>
      <c r="AX488" s="13" t="s">
        <v>76</v>
      </c>
      <c r="AY488" s="260" t="s">
        <v>169</v>
      </c>
    </row>
    <row r="489" s="14" customFormat="1">
      <c r="A489" s="14"/>
      <c r="B489" s="261"/>
      <c r="C489" s="262"/>
      <c r="D489" s="251" t="s">
        <v>179</v>
      </c>
      <c r="E489" s="263" t="s">
        <v>1</v>
      </c>
      <c r="F489" s="264" t="s">
        <v>182</v>
      </c>
      <c r="G489" s="262"/>
      <c r="H489" s="265">
        <v>349.79000000000002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1" t="s">
        <v>179</v>
      </c>
      <c r="AU489" s="271" t="s">
        <v>86</v>
      </c>
      <c r="AV489" s="14" t="s">
        <v>177</v>
      </c>
      <c r="AW489" s="14" t="s">
        <v>32</v>
      </c>
      <c r="AX489" s="14" t="s">
        <v>84</v>
      </c>
      <c r="AY489" s="271" t="s">
        <v>169</v>
      </c>
    </row>
    <row r="490" s="2" customFormat="1" ht="21.75" customHeight="1">
      <c r="A490" s="39"/>
      <c r="B490" s="40"/>
      <c r="C490" s="235" t="s">
        <v>329</v>
      </c>
      <c r="D490" s="235" t="s">
        <v>173</v>
      </c>
      <c r="E490" s="236" t="s">
        <v>1705</v>
      </c>
      <c r="F490" s="237" t="s">
        <v>1706</v>
      </c>
      <c r="G490" s="238" t="s">
        <v>176</v>
      </c>
      <c r="H490" s="239">
        <v>196.71299999999999</v>
      </c>
      <c r="I490" s="240"/>
      <c r="J490" s="241">
        <f>ROUND(I490*H490,2)</f>
        <v>0</v>
      </c>
      <c r="K490" s="242"/>
      <c r="L490" s="45"/>
      <c r="M490" s="243" t="s">
        <v>1</v>
      </c>
      <c r="N490" s="244" t="s">
        <v>41</v>
      </c>
      <c r="O490" s="92"/>
      <c r="P490" s="245">
        <f>O490*H490</f>
        <v>0</v>
      </c>
      <c r="Q490" s="245">
        <v>0.0043800000000000002</v>
      </c>
      <c r="R490" s="245">
        <f>Q490*H490</f>
        <v>0.86160294000000004</v>
      </c>
      <c r="S490" s="245">
        <v>0</v>
      </c>
      <c r="T490" s="24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7" t="s">
        <v>177</v>
      </c>
      <c r="AT490" s="247" t="s">
        <v>173</v>
      </c>
      <c r="AU490" s="247" t="s">
        <v>86</v>
      </c>
      <c r="AY490" s="18" t="s">
        <v>169</v>
      </c>
      <c r="BE490" s="248">
        <f>IF(N490="základní",J490,0)</f>
        <v>0</v>
      </c>
      <c r="BF490" s="248">
        <f>IF(N490="snížená",J490,0)</f>
        <v>0</v>
      </c>
      <c r="BG490" s="248">
        <f>IF(N490="zákl. přenesená",J490,0)</f>
        <v>0</v>
      </c>
      <c r="BH490" s="248">
        <f>IF(N490="sníž. přenesená",J490,0)</f>
        <v>0</v>
      </c>
      <c r="BI490" s="248">
        <f>IF(N490="nulová",J490,0)</f>
        <v>0</v>
      </c>
      <c r="BJ490" s="18" t="s">
        <v>84</v>
      </c>
      <c r="BK490" s="248">
        <f>ROUND(I490*H490,2)</f>
        <v>0</v>
      </c>
      <c r="BL490" s="18" t="s">
        <v>177</v>
      </c>
      <c r="BM490" s="247" t="s">
        <v>1707</v>
      </c>
    </row>
    <row r="491" s="16" customFormat="1">
      <c r="A491" s="16"/>
      <c r="B491" s="283"/>
      <c r="C491" s="284"/>
      <c r="D491" s="251" t="s">
        <v>179</v>
      </c>
      <c r="E491" s="285" t="s">
        <v>1</v>
      </c>
      <c r="F491" s="286" t="s">
        <v>1672</v>
      </c>
      <c r="G491" s="284"/>
      <c r="H491" s="285" t="s">
        <v>1</v>
      </c>
      <c r="I491" s="287"/>
      <c r="J491" s="284"/>
      <c r="K491" s="284"/>
      <c r="L491" s="288"/>
      <c r="M491" s="289"/>
      <c r="N491" s="290"/>
      <c r="O491" s="290"/>
      <c r="P491" s="290"/>
      <c r="Q491" s="290"/>
      <c r="R491" s="290"/>
      <c r="S491" s="290"/>
      <c r="T491" s="291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92" t="s">
        <v>179</v>
      </c>
      <c r="AU491" s="292" t="s">
        <v>86</v>
      </c>
      <c r="AV491" s="16" t="s">
        <v>84</v>
      </c>
      <c r="AW491" s="16" t="s">
        <v>32</v>
      </c>
      <c r="AX491" s="16" t="s">
        <v>76</v>
      </c>
      <c r="AY491" s="292" t="s">
        <v>169</v>
      </c>
    </row>
    <row r="492" s="13" customFormat="1">
      <c r="A492" s="13"/>
      <c r="B492" s="249"/>
      <c r="C492" s="250"/>
      <c r="D492" s="251" t="s">
        <v>179</v>
      </c>
      <c r="E492" s="252" t="s">
        <v>1</v>
      </c>
      <c r="F492" s="253" t="s">
        <v>1673</v>
      </c>
      <c r="G492" s="250"/>
      <c r="H492" s="254">
        <v>9.9979999999999993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179</v>
      </c>
      <c r="AU492" s="260" t="s">
        <v>86</v>
      </c>
      <c r="AV492" s="13" t="s">
        <v>86</v>
      </c>
      <c r="AW492" s="13" t="s">
        <v>32</v>
      </c>
      <c r="AX492" s="13" t="s">
        <v>76</v>
      </c>
      <c r="AY492" s="260" t="s">
        <v>169</v>
      </c>
    </row>
    <row r="493" s="13" customFormat="1">
      <c r="A493" s="13"/>
      <c r="B493" s="249"/>
      <c r="C493" s="250"/>
      <c r="D493" s="251" t="s">
        <v>179</v>
      </c>
      <c r="E493" s="252" t="s">
        <v>1</v>
      </c>
      <c r="F493" s="253" t="s">
        <v>628</v>
      </c>
      <c r="G493" s="250"/>
      <c r="H493" s="254">
        <v>82.620000000000005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179</v>
      </c>
      <c r="AU493" s="260" t="s">
        <v>86</v>
      </c>
      <c r="AV493" s="13" t="s">
        <v>86</v>
      </c>
      <c r="AW493" s="13" t="s">
        <v>32</v>
      </c>
      <c r="AX493" s="13" t="s">
        <v>76</v>
      </c>
      <c r="AY493" s="260" t="s">
        <v>169</v>
      </c>
    </row>
    <row r="494" s="13" customFormat="1">
      <c r="A494" s="13"/>
      <c r="B494" s="249"/>
      <c r="C494" s="250"/>
      <c r="D494" s="251" t="s">
        <v>179</v>
      </c>
      <c r="E494" s="252" t="s">
        <v>1</v>
      </c>
      <c r="F494" s="253" t="s">
        <v>1674</v>
      </c>
      <c r="G494" s="250"/>
      <c r="H494" s="254">
        <v>9.7200000000000006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179</v>
      </c>
      <c r="AU494" s="260" t="s">
        <v>86</v>
      </c>
      <c r="AV494" s="13" t="s">
        <v>86</v>
      </c>
      <c r="AW494" s="13" t="s">
        <v>32</v>
      </c>
      <c r="AX494" s="13" t="s">
        <v>76</v>
      </c>
      <c r="AY494" s="260" t="s">
        <v>169</v>
      </c>
    </row>
    <row r="495" s="13" customFormat="1">
      <c r="A495" s="13"/>
      <c r="B495" s="249"/>
      <c r="C495" s="250"/>
      <c r="D495" s="251" t="s">
        <v>179</v>
      </c>
      <c r="E495" s="252" t="s">
        <v>1</v>
      </c>
      <c r="F495" s="253" t="s">
        <v>1703</v>
      </c>
      <c r="G495" s="250"/>
      <c r="H495" s="254">
        <v>57.979999999999997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179</v>
      </c>
      <c r="AU495" s="260" t="s">
        <v>86</v>
      </c>
      <c r="AV495" s="13" t="s">
        <v>86</v>
      </c>
      <c r="AW495" s="13" t="s">
        <v>32</v>
      </c>
      <c r="AX495" s="13" t="s">
        <v>76</v>
      </c>
      <c r="AY495" s="260" t="s">
        <v>169</v>
      </c>
    </row>
    <row r="496" s="13" customFormat="1">
      <c r="A496" s="13"/>
      <c r="B496" s="249"/>
      <c r="C496" s="250"/>
      <c r="D496" s="251" t="s">
        <v>179</v>
      </c>
      <c r="E496" s="252" t="s">
        <v>1</v>
      </c>
      <c r="F496" s="253" t="s">
        <v>638</v>
      </c>
      <c r="G496" s="250"/>
      <c r="H496" s="254">
        <v>36.395000000000003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179</v>
      </c>
      <c r="AU496" s="260" t="s">
        <v>86</v>
      </c>
      <c r="AV496" s="13" t="s">
        <v>86</v>
      </c>
      <c r="AW496" s="13" t="s">
        <v>32</v>
      </c>
      <c r="AX496" s="13" t="s">
        <v>76</v>
      </c>
      <c r="AY496" s="260" t="s">
        <v>169</v>
      </c>
    </row>
    <row r="497" s="15" customFormat="1">
      <c r="A497" s="15"/>
      <c r="B497" s="272"/>
      <c r="C497" s="273"/>
      <c r="D497" s="251" t="s">
        <v>179</v>
      </c>
      <c r="E497" s="274" t="s">
        <v>1</v>
      </c>
      <c r="F497" s="275" t="s">
        <v>211</v>
      </c>
      <c r="G497" s="273"/>
      <c r="H497" s="276">
        <v>196.71299999999999</v>
      </c>
      <c r="I497" s="277"/>
      <c r="J497" s="273"/>
      <c r="K497" s="273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179</v>
      </c>
      <c r="AU497" s="282" t="s">
        <v>86</v>
      </c>
      <c r="AV497" s="15" t="s">
        <v>212</v>
      </c>
      <c r="AW497" s="15" t="s">
        <v>32</v>
      </c>
      <c r="AX497" s="15" t="s">
        <v>76</v>
      </c>
      <c r="AY497" s="282" t="s">
        <v>169</v>
      </c>
    </row>
    <row r="498" s="14" customFormat="1">
      <c r="A498" s="14"/>
      <c r="B498" s="261"/>
      <c r="C498" s="262"/>
      <c r="D498" s="251" t="s">
        <v>179</v>
      </c>
      <c r="E498" s="263" t="s">
        <v>1</v>
      </c>
      <c r="F498" s="264" t="s">
        <v>182</v>
      </c>
      <c r="G498" s="262"/>
      <c r="H498" s="265">
        <v>196.71299999999999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179</v>
      </c>
      <c r="AU498" s="271" t="s">
        <v>86</v>
      </c>
      <c r="AV498" s="14" t="s">
        <v>177</v>
      </c>
      <c r="AW498" s="14" t="s">
        <v>32</v>
      </c>
      <c r="AX498" s="14" t="s">
        <v>84</v>
      </c>
      <c r="AY498" s="271" t="s">
        <v>169</v>
      </c>
    </row>
    <row r="499" s="2" customFormat="1" ht="21.75" customHeight="1">
      <c r="A499" s="39"/>
      <c r="B499" s="40"/>
      <c r="C499" s="235" t="s">
        <v>1708</v>
      </c>
      <c r="D499" s="235" t="s">
        <v>173</v>
      </c>
      <c r="E499" s="236" t="s">
        <v>1709</v>
      </c>
      <c r="F499" s="237" t="s">
        <v>1710</v>
      </c>
      <c r="G499" s="238" t="s">
        <v>176</v>
      </c>
      <c r="H499" s="239">
        <v>138.70699999999999</v>
      </c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0.0030000000000000001</v>
      </c>
      <c r="R499" s="245">
        <f>Q499*H499</f>
        <v>0.41612099999999996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177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177</v>
      </c>
      <c r="BM499" s="247" t="s">
        <v>1711</v>
      </c>
    </row>
    <row r="500" s="13" customFormat="1">
      <c r="A500" s="13"/>
      <c r="B500" s="249"/>
      <c r="C500" s="250"/>
      <c r="D500" s="251" t="s">
        <v>179</v>
      </c>
      <c r="E500" s="252" t="s">
        <v>1</v>
      </c>
      <c r="F500" s="253" t="s">
        <v>1712</v>
      </c>
      <c r="G500" s="250"/>
      <c r="H500" s="254">
        <v>11.664999999999999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179</v>
      </c>
      <c r="AU500" s="260" t="s">
        <v>86</v>
      </c>
      <c r="AV500" s="13" t="s">
        <v>86</v>
      </c>
      <c r="AW500" s="13" t="s">
        <v>32</v>
      </c>
      <c r="AX500" s="13" t="s">
        <v>76</v>
      </c>
      <c r="AY500" s="260" t="s">
        <v>169</v>
      </c>
    </row>
    <row r="501" s="13" customFormat="1">
      <c r="A501" s="13"/>
      <c r="B501" s="249"/>
      <c r="C501" s="250"/>
      <c r="D501" s="251" t="s">
        <v>179</v>
      </c>
      <c r="E501" s="252" t="s">
        <v>1</v>
      </c>
      <c r="F501" s="253" t="s">
        <v>1713</v>
      </c>
      <c r="G501" s="250"/>
      <c r="H501" s="254">
        <v>4.3739999999999997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179</v>
      </c>
      <c r="AU501" s="260" t="s">
        <v>86</v>
      </c>
      <c r="AV501" s="13" t="s">
        <v>86</v>
      </c>
      <c r="AW501" s="13" t="s">
        <v>32</v>
      </c>
      <c r="AX501" s="13" t="s">
        <v>76</v>
      </c>
      <c r="AY501" s="260" t="s">
        <v>169</v>
      </c>
    </row>
    <row r="502" s="13" customFormat="1">
      <c r="A502" s="13"/>
      <c r="B502" s="249"/>
      <c r="C502" s="250"/>
      <c r="D502" s="251" t="s">
        <v>179</v>
      </c>
      <c r="E502" s="252" t="s">
        <v>1</v>
      </c>
      <c r="F502" s="253" t="s">
        <v>1704</v>
      </c>
      <c r="G502" s="250"/>
      <c r="H502" s="254">
        <v>122.66800000000001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179</v>
      </c>
      <c r="AU502" s="260" t="s">
        <v>86</v>
      </c>
      <c r="AV502" s="13" t="s">
        <v>86</v>
      </c>
      <c r="AW502" s="13" t="s">
        <v>32</v>
      </c>
      <c r="AX502" s="13" t="s">
        <v>76</v>
      </c>
      <c r="AY502" s="260" t="s">
        <v>169</v>
      </c>
    </row>
    <row r="503" s="14" customFormat="1">
      <c r="A503" s="14"/>
      <c r="B503" s="261"/>
      <c r="C503" s="262"/>
      <c r="D503" s="251" t="s">
        <v>179</v>
      </c>
      <c r="E503" s="263" t="s">
        <v>1</v>
      </c>
      <c r="F503" s="264" t="s">
        <v>182</v>
      </c>
      <c r="G503" s="262"/>
      <c r="H503" s="265">
        <v>138.70699999999999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1" t="s">
        <v>179</v>
      </c>
      <c r="AU503" s="271" t="s">
        <v>86</v>
      </c>
      <c r="AV503" s="14" t="s">
        <v>177</v>
      </c>
      <c r="AW503" s="14" t="s">
        <v>32</v>
      </c>
      <c r="AX503" s="14" t="s">
        <v>84</v>
      </c>
      <c r="AY503" s="271" t="s">
        <v>169</v>
      </c>
    </row>
    <row r="504" s="2" customFormat="1" ht="21.75" customHeight="1">
      <c r="A504" s="39"/>
      <c r="B504" s="40"/>
      <c r="C504" s="235" t="s">
        <v>7</v>
      </c>
      <c r="D504" s="235" t="s">
        <v>173</v>
      </c>
      <c r="E504" s="236" t="s">
        <v>1714</v>
      </c>
      <c r="F504" s="237" t="s">
        <v>1715</v>
      </c>
      <c r="G504" s="238" t="s">
        <v>176</v>
      </c>
      <c r="H504" s="239">
        <v>59.850999999999999</v>
      </c>
      <c r="I504" s="240"/>
      <c r="J504" s="241">
        <f>ROUND(I504*H504,2)</f>
        <v>0</v>
      </c>
      <c r="K504" s="242"/>
      <c r="L504" s="45"/>
      <c r="M504" s="243" t="s">
        <v>1</v>
      </c>
      <c r="N504" s="244" t="s">
        <v>41</v>
      </c>
      <c r="O504" s="92"/>
      <c r="P504" s="245">
        <f>O504*H504</f>
        <v>0</v>
      </c>
      <c r="Q504" s="245">
        <v>0.01575</v>
      </c>
      <c r="R504" s="245">
        <f>Q504*H504</f>
        <v>0.94265325</v>
      </c>
      <c r="S504" s="245">
        <v>0</v>
      </c>
      <c r="T504" s="24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7" t="s">
        <v>177</v>
      </c>
      <c r="AT504" s="247" t="s">
        <v>173</v>
      </c>
      <c r="AU504" s="247" t="s">
        <v>86</v>
      </c>
      <c r="AY504" s="18" t="s">
        <v>169</v>
      </c>
      <c r="BE504" s="248">
        <f>IF(N504="základní",J504,0)</f>
        <v>0</v>
      </c>
      <c r="BF504" s="248">
        <f>IF(N504="snížená",J504,0)</f>
        <v>0</v>
      </c>
      <c r="BG504" s="248">
        <f>IF(N504="zákl. přenesená",J504,0)</f>
        <v>0</v>
      </c>
      <c r="BH504" s="248">
        <f>IF(N504="sníž. přenesená",J504,0)</f>
        <v>0</v>
      </c>
      <c r="BI504" s="248">
        <f>IF(N504="nulová",J504,0)</f>
        <v>0</v>
      </c>
      <c r="BJ504" s="18" t="s">
        <v>84</v>
      </c>
      <c r="BK504" s="248">
        <f>ROUND(I504*H504,2)</f>
        <v>0</v>
      </c>
      <c r="BL504" s="18" t="s">
        <v>177</v>
      </c>
      <c r="BM504" s="247" t="s">
        <v>1716</v>
      </c>
    </row>
    <row r="505" s="13" customFormat="1">
      <c r="A505" s="13"/>
      <c r="B505" s="249"/>
      <c r="C505" s="250"/>
      <c r="D505" s="251" t="s">
        <v>179</v>
      </c>
      <c r="E505" s="252" t="s">
        <v>1</v>
      </c>
      <c r="F505" s="253" t="s">
        <v>1682</v>
      </c>
      <c r="G505" s="250"/>
      <c r="H505" s="254">
        <v>12.821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179</v>
      </c>
      <c r="AU505" s="260" t="s">
        <v>86</v>
      </c>
      <c r="AV505" s="13" t="s">
        <v>86</v>
      </c>
      <c r="AW505" s="13" t="s">
        <v>32</v>
      </c>
      <c r="AX505" s="13" t="s">
        <v>76</v>
      </c>
      <c r="AY505" s="260" t="s">
        <v>169</v>
      </c>
    </row>
    <row r="506" s="13" customFormat="1">
      <c r="A506" s="13"/>
      <c r="B506" s="249"/>
      <c r="C506" s="250"/>
      <c r="D506" s="251" t="s">
        <v>179</v>
      </c>
      <c r="E506" s="252" t="s">
        <v>1</v>
      </c>
      <c r="F506" s="253" t="s">
        <v>1683</v>
      </c>
      <c r="G506" s="250"/>
      <c r="H506" s="254">
        <v>4.3289999999999997</v>
      </c>
      <c r="I506" s="255"/>
      <c r="J506" s="250"/>
      <c r="K506" s="250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179</v>
      </c>
      <c r="AU506" s="260" t="s">
        <v>86</v>
      </c>
      <c r="AV506" s="13" t="s">
        <v>86</v>
      </c>
      <c r="AW506" s="13" t="s">
        <v>32</v>
      </c>
      <c r="AX506" s="13" t="s">
        <v>76</v>
      </c>
      <c r="AY506" s="260" t="s">
        <v>169</v>
      </c>
    </row>
    <row r="507" s="13" customFormat="1">
      <c r="A507" s="13"/>
      <c r="B507" s="249"/>
      <c r="C507" s="250"/>
      <c r="D507" s="251" t="s">
        <v>179</v>
      </c>
      <c r="E507" s="252" t="s">
        <v>1</v>
      </c>
      <c r="F507" s="253" t="s">
        <v>1684</v>
      </c>
      <c r="G507" s="250"/>
      <c r="H507" s="254">
        <v>34.326000000000001</v>
      </c>
      <c r="I507" s="255"/>
      <c r="J507" s="250"/>
      <c r="K507" s="250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179</v>
      </c>
      <c r="AU507" s="260" t="s">
        <v>86</v>
      </c>
      <c r="AV507" s="13" t="s">
        <v>86</v>
      </c>
      <c r="AW507" s="13" t="s">
        <v>32</v>
      </c>
      <c r="AX507" s="13" t="s">
        <v>76</v>
      </c>
      <c r="AY507" s="260" t="s">
        <v>169</v>
      </c>
    </row>
    <row r="508" s="13" customFormat="1">
      <c r="A508" s="13"/>
      <c r="B508" s="249"/>
      <c r="C508" s="250"/>
      <c r="D508" s="251" t="s">
        <v>179</v>
      </c>
      <c r="E508" s="252" t="s">
        <v>1</v>
      </c>
      <c r="F508" s="253" t="s">
        <v>1685</v>
      </c>
      <c r="G508" s="250"/>
      <c r="H508" s="254">
        <v>6.46</v>
      </c>
      <c r="I508" s="255"/>
      <c r="J508" s="250"/>
      <c r="K508" s="250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179</v>
      </c>
      <c r="AU508" s="260" t="s">
        <v>86</v>
      </c>
      <c r="AV508" s="13" t="s">
        <v>86</v>
      </c>
      <c r="AW508" s="13" t="s">
        <v>32</v>
      </c>
      <c r="AX508" s="13" t="s">
        <v>76</v>
      </c>
      <c r="AY508" s="260" t="s">
        <v>169</v>
      </c>
    </row>
    <row r="509" s="13" customFormat="1">
      <c r="A509" s="13"/>
      <c r="B509" s="249"/>
      <c r="C509" s="250"/>
      <c r="D509" s="251" t="s">
        <v>179</v>
      </c>
      <c r="E509" s="252" t="s">
        <v>1</v>
      </c>
      <c r="F509" s="253" t="s">
        <v>1686</v>
      </c>
      <c r="G509" s="250"/>
      <c r="H509" s="254">
        <v>1.915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179</v>
      </c>
      <c r="AU509" s="260" t="s">
        <v>86</v>
      </c>
      <c r="AV509" s="13" t="s">
        <v>86</v>
      </c>
      <c r="AW509" s="13" t="s">
        <v>32</v>
      </c>
      <c r="AX509" s="13" t="s">
        <v>76</v>
      </c>
      <c r="AY509" s="260" t="s">
        <v>169</v>
      </c>
    </row>
    <row r="510" s="14" customFormat="1">
      <c r="A510" s="14"/>
      <c r="B510" s="261"/>
      <c r="C510" s="262"/>
      <c r="D510" s="251" t="s">
        <v>179</v>
      </c>
      <c r="E510" s="263" t="s">
        <v>1</v>
      </c>
      <c r="F510" s="264" t="s">
        <v>182</v>
      </c>
      <c r="G510" s="262"/>
      <c r="H510" s="265">
        <v>59.850999999999999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1" t="s">
        <v>179</v>
      </c>
      <c r="AU510" s="271" t="s">
        <v>86</v>
      </c>
      <c r="AV510" s="14" t="s">
        <v>177</v>
      </c>
      <c r="AW510" s="14" t="s">
        <v>32</v>
      </c>
      <c r="AX510" s="14" t="s">
        <v>84</v>
      </c>
      <c r="AY510" s="271" t="s">
        <v>169</v>
      </c>
    </row>
    <row r="511" s="2" customFormat="1" ht="21.75" customHeight="1">
      <c r="A511" s="39"/>
      <c r="B511" s="40"/>
      <c r="C511" s="235" t="s">
        <v>289</v>
      </c>
      <c r="D511" s="235" t="s">
        <v>173</v>
      </c>
      <c r="E511" s="236" t="s">
        <v>1717</v>
      </c>
      <c r="F511" s="237" t="s">
        <v>1718</v>
      </c>
      <c r="G511" s="238" t="s">
        <v>176</v>
      </c>
      <c r="H511" s="239">
        <v>251.72200000000001</v>
      </c>
      <c r="I511" s="240"/>
      <c r="J511" s="241">
        <f>ROUND(I511*H511,2)</f>
        <v>0</v>
      </c>
      <c r="K511" s="242"/>
      <c r="L511" s="45"/>
      <c r="M511" s="243" t="s">
        <v>1</v>
      </c>
      <c r="N511" s="244" t="s">
        <v>41</v>
      </c>
      <c r="O511" s="92"/>
      <c r="P511" s="245">
        <f>O511*H511</f>
        <v>0</v>
      </c>
      <c r="Q511" s="245">
        <v>0.015400000000000001</v>
      </c>
      <c r="R511" s="245">
        <f>Q511*H511</f>
        <v>3.8765188000000004</v>
      </c>
      <c r="S511" s="245">
        <v>0</v>
      </c>
      <c r="T511" s="246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7" t="s">
        <v>177</v>
      </c>
      <c r="AT511" s="247" t="s">
        <v>173</v>
      </c>
      <c r="AU511" s="247" t="s">
        <v>86</v>
      </c>
      <c r="AY511" s="18" t="s">
        <v>169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8" t="s">
        <v>84</v>
      </c>
      <c r="BK511" s="248">
        <f>ROUND(I511*H511,2)</f>
        <v>0</v>
      </c>
      <c r="BL511" s="18" t="s">
        <v>177</v>
      </c>
      <c r="BM511" s="247" t="s">
        <v>1719</v>
      </c>
    </row>
    <row r="512" s="16" customFormat="1">
      <c r="A512" s="16"/>
      <c r="B512" s="283"/>
      <c r="C512" s="284"/>
      <c r="D512" s="251" t="s">
        <v>179</v>
      </c>
      <c r="E512" s="285" t="s">
        <v>1</v>
      </c>
      <c r="F512" s="286" t="s">
        <v>1672</v>
      </c>
      <c r="G512" s="284"/>
      <c r="H512" s="285" t="s">
        <v>1</v>
      </c>
      <c r="I512" s="287"/>
      <c r="J512" s="284"/>
      <c r="K512" s="284"/>
      <c r="L512" s="288"/>
      <c r="M512" s="289"/>
      <c r="N512" s="290"/>
      <c r="O512" s="290"/>
      <c r="P512" s="290"/>
      <c r="Q512" s="290"/>
      <c r="R512" s="290"/>
      <c r="S512" s="290"/>
      <c r="T512" s="291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92" t="s">
        <v>179</v>
      </c>
      <c r="AU512" s="292" t="s">
        <v>86</v>
      </c>
      <c r="AV512" s="16" t="s">
        <v>84</v>
      </c>
      <c r="AW512" s="16" t="s">
        <v>32</v>
      </c>
      <c r="AX512" s="16" t="s">
        <v>76</v>
      </c>
      <c r="AY512" s="292" t="s">
        <v>169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1673</v>
      </c>
      <c r="G513" s="250"/>
      <c r="H513" s="254">
        <v>9.9979999999999993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628</v>
      </c>
      <c r="G514" s="250"/>
      <c r="H514" s="254">
        <v>82.620000000000005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3" customFormat="1">
      <c r="A515" s="13"/>
      <c r="B515" s="249"/>
      <c r="C515" s="250"/>
      <c r="D515" s="251" t="s">
        <v>179</v>
      </c>
      <c r="E515" s="252" t="s">
        <v>1</v>
      </c>
      <c r="F515" s="253" t="s">
        <v>1674</v>
      </c>
      <c r="G515" s="250"/>
      <c r="H515" s="254">
        <v>9.7200000000000006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179</v>
      </c>
      <c r="AU515" s="260" t="s">
        <v>86</v>
      </c>
      <c r="AV515" s="13" t="s">
        <v>86</v>
      </c>
      <c r="AW515" s="13" t="s">
        <v>32</v>
      </c>
      <c r="AX515" s="13" t="s">
        <v>76</v>
      </c>
      <c r="AY515" s="260" t="s">
        <v>169</v>
      </c>
    </row>
    <row r="516" s="15" customFormat="1">
      <c r="A516" s="15"/>
      <c r="B516" s="272"/>
      <c r="C516" s="273"/>
      <c r="D516" s="251" t="s">
        <v>179</v>
      </c>
      <c r="E516" s="274" t="s">
        <v>1</v>
      </c>
      <c r="F516" s="275" t="s">
        <v>211</v>
      </c>
      <c r="G516" s="273"/>
      <c r="H516" s="276">
        <v>102.33799999999999</v>
      </c>
      <c r="I516" s="277"/>
      <c r="J516" s="273"/>
      <c r="K516" s="273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179</v>
      </c>
      <c r="AU516" s="282" t="s">
        <v>86</v>
      </c>
      <c r="AV516" s="15" t="s">
        <v>212</v>
      </c>
      <c r="AW516" s="15" t="s">
        <v>32</v>
      </c>
      <c r="AX516" s="15" t="s">
        <v>76</v>
      </c>
      <c r="AY516" s="282" t="s">
        <v>169</v>
      </c>
    </row>
    <row r="517" s="16" customFormat="1">
      <c r="A517" s="16"/>
      <c r="B517" s="283"/>
      <c r="C517" s="284"/>
      <c r="D517" s="251" t="s">
        <v>179</v>
      </c>
      <c r="E517" s="285" t="s">
        <v>1</v>
      </c>
      <c r="F517" s="286" t="s">
        <v>1720</v>
      </c>
      <c r="G517" s="284"/>
      <c r="H517" s="285" t="s">
        <v>1</v>
      </c>
      <c r="I517" s="287"/>
      <c r="J517" s="284"/>
      <c r="K517" s="284"/>
      <c r="L517" s="288"/>
      <c r="M517" s="289"/>
      <c r="N517" s="290"/>
      <c r="O517" s="290"/>
      <c r="P517" s="290"/>
      <c r="Q517" s="290"/>
      <c r="R517" s="290"/>
      <c r="S517" s="290"/>
      <c r="T517" s="291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92" t="s">
        <v>179</v>
      </c>
      <c r="AU517" s="292" t="s">
        <v>86</v>
      </c>
      <c r="AV517" s="16" t="s">
        <v>84</v>
      </c>
      <c r="AW517" s="16" t="s">
        <v>32</v>
      </c>
      <c r="AX517" s="16" t="s">
        <v>76</v>
      </c>
      <c r="AY517" s="292" t="s">
        <v>169</v>
      </c>
    </row>
    <row r="518" s="13" customFormat="1">
      <c r="A518" s="13"/>
      <c r="B518" s="249"/>
      <c r="C518" s="250"/>
      <c r="D518" s="251" t="s">
        <v>179</v>
      </c>
      <c r="E518" s="252" t="s">
        <v>1</v>
      </c>
      <c r="F518" s="253" t="s">
        <v>1721</v>
      </c>
      <c r="G518" s="250"/>
      <c r="H518" s="254">
        <v>26.573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179</v>
      </c>
      <c r="AU518" s="260" t="s">
        <v>86</v>
      </c>
      <c r="AV518" s="13" t="s">
        <v>86</v>
      </c>
      <c r="AW518" s="13" t="s">
        <v>32</v>
      </c>
      <c r="AX518" s="13" t="s">
        <v>76</v>
      </c>
      <c r="AY518" s="260" t="s">
        <v>169</v>
      </c>
    </row>
    <row r="519" s="13" customFormat="1">
      <c r="A519" s="13"/>
      <c r="B519" s="249"/>
      <c r="C519" s="250"/>
      <c r="D519" s="251" t="s">
        <v>179</v>
      </c>
      <c r="E519" s="252" t="s">
        <v>1</v>
      </c>
      <c r="F519" s="253" t="s">
        <v>1722</v>
      </c>
      <c r="G519" s="250"/>
      <c r="H519" s="254">
        <v>3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179</v>
      </c>
      <c r="AU519" s="260" t="s">
        <v>86</v>
      </c>
      <c r="AV519" s="13" t="s">
        <v>86</v>
      </c>
      <c r="AW519" s="13" t="s">
        <v>32</v>
      </c>
      <c r="AX519" s="13" t="s">
        <v>76</v>
      </c>
      <c r="AY519" s="260" t="s">
        <v>169</v>
      </c>
    </row>
    <row r="520" s="13" customFormat="1">
      <c r="A520" s="13"/>
      <c r="B520" s="249"/>
      <c r="C520" s="250"/>
      <c r="D520" s="251" t="s">
        <v>179</v>
      </c>
      <c r="E520" s="252" t="s">
        <v>1</v>
      </c>
      <c r="F520" s="253" t="s">
        <v>1723</v>
      </c>
      <c r="G520" s="250"/>
      <c r="H520" s="254">
        <v>14.505000000000001</v>
      </c>
      <c r="I520" s="255"/>
      <c r="J520" s="250"/>
      <c r="K520" s="250"/>
      <c r="L520" s="256"/>
      <c r="M520" s="257"/>
      <c r="N520" s="258"/>
      <c r="O520" s="258"/>
      <c r="P520" s="258"/>
      <c r="Q520" s="258"/>
      <c r="R520" s="258"/>
      <c r="S520" s="258"/>
      <c r="T520" s="25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0" t="s">
        <v>179</v>
      </c>
      <c r="AU520" s="260" t="s">
        <v>86</v>
      </c>
      <c r="AV520" s="13" t="s">
        <v>86</v>
      </c>
      <c r="AW520" s="13" t="s">
        <v>32</v>
      </c>
      <c r="AX520" s="13" t="s">
        <v>76</v>
      </c>
      <c r="AY520" s="260" t="s">
        <v>169</v>
      </c>
    </row>
    <row r="521" s="13" customFormat="1">
      <c r="A521" s="13"/>
      <c r="B521" s="249"/>
      <c r="C521" s="250"/>
      <c r="D521" s="251" t="s">
        <v>179</v>
      </c>
      <c r="E521" s="252" t="s">
        <v>1</v>
      </c>
      <c r="F521" s="253" t="s">
        <v>1724</v>
      </c>
      <c r="G521" s="250"/>
      <c r="H521" s="254">
        <v>16.613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179</v>
      </c>
      <c r="AU521" s="260" t="s">
        <v>86</v>
      </c>
      <c r="AV521" s="13" t="s">
        <v>86</v>
      </c>
      <c r="AW521" s="13" t="s">
        <v>32</v>
      </c>
      <c r="AX521" s="13" t="s">
        <v>76</v>
      </c>
      <c r="AY521" s="260" t="s">
        <v>169</v>
      </c>
    </row>
    <row r="522" s="13" customFormat="1">
      <c r="A522" s="13"/>
      <c r="B522" s="249"/>
      <c r="C522" s="250"/>
      <c r="D522" s="251" t="s">
        <v>179</v>
      </c>
      <c r="E522" s="252" t="s">
        <v>1</v>
      </c>
      <c r="F522" s="253" t="s">
        <v>1725</v>
      </c>
      <c r="G522" s="250"/>
      <c r="H522" s="254">
        <v>30.713000000000001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179</v>
      </c>
      <c r="AU522" s="260" t="s">
        <v>86</v>
      </c>
      <c r="AV522" s="13" t="s">
        <v>86</v>
      </c>
      <c r="AW522" s="13" t="s">
        <v>32</v>
      </c>
      <c r="AX522" s="13" t="s">
        <v>76</v>
      </c>
      <c r="AY522" s="260" t="s">
        <v>169</v>
      </c>
    </row>
    <row r="523" s="13" customFormat="1">
      <c r="A523" s="13"/>
      <c r="B523" s="249"/>
      <c r="C523" s="250"/>
      <c r="D523" s="251" t="s">
        <v>179</v>
      </c>
      <c r="E523" s="252" t="s">
        <v>1</v>
      </c>
      <c r="F523" s="253" t="s">
        <v>1703</v>
      </c>
      <c r="G523" s="250"/>
      <c r="H523" s="254">
        <v>57.979999999999997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32</v>
      </c>
      <c r="AX523" s="13" t="s">
        <v>76</v>
      </c>
      <c r="AY523" s="260" t="s">
        <v>169</v>
      </c>
    </row>
    <row r="524" s="14" customFormat="1">
      <c r="A524" s="14"/>
      <c r="B524" s="261"/>
      <c r="C524" s="262"/>
      <c r="D524" s="251" t="s">
        <v>179</v>
      </c>
      <c r="E524" s="263" t="s">
        <v>1</v>
      </c>
      <c r="F524" s="264" t="s">
        <v>1726</v>
      </c>
      <c r="G524" s="262"/>
      <c r="H524" s="265">
        <v>251.72200000000001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179</v>
      </c>
      <c r="AU524" s="271" t="s">
        <v>86</v>
      </c>
      <c r="AV524" s="14" t="s">
        <v>177</v>
      </c>
      <c r="AW524" s="14" t="s">
        <v>32</v>
      </c>
      <c r="AX524" s="14" t="s">
        <v>84</v>
      </c>
      <c r="AY524" s="271" t="s">
        <v>169</v>
      </c>
    </row>
    <row r="525" s="2" customFormat="1" ht="21.75" customHeight="1">
      <c r="A525" s="39"/>
      <c r="B525" s="40"/>
      <c r="C525" s="235" t="s">
        <v>270</v>
      </c>
      <c r="D525" s="235" t="s">
        <v>173</v>
      </c>
      <c r="E525" s="236" t="s">
        <v>1222</v>
      </c>
      <c r="F525" s="237" t="s">
        <v>1223</v>
      </c>
      <c r="G525" s="238" t="s">
        <v>176</v>
      </c>
      <c r="H525" s="239">
        <v>325.983</v>
      </c>
      <c r="I525" s="240"/>
      <c r="J525" s="241">
        <f>ROUND(I525*H525,2)</f>
        <v>0</v>
      </c>
      <c r="K525" s="242"/>
      <c r="L525" s="45"/>
      <c r="M525" s="243" t="s">
        <v>1</v>
      </c>
      <c r="N525" s="244" t="s">
        <v>41</v>
      </c>
      <c r="O525" s="92"/>
      <c r="P525" s="245">
        <f>O525*H525</f>
        <v>0</v>
      </c>
      <c r="Q525" s="245">
        <v>0.018380000000000001</v>
      </c>
      <c r="R525" s="245">
        <f>Q525*H525</f>
        <v>5.9915675400000001</v>
      </c>
      <c r="S525" s="245">
        <v>0</v>
      </c>
      <c r="T525" s="24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7" t="s">
        <v>177</v>
      </c>
      <c r="AT525" s="247" t="s">
        <v>173</v>
      </c>
      <c r="AU525" s="247" t="s">
        <v>86</v>
      </c>
      <c r="AY525" s="18" t="s">
        <v>169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8" t="s">
        <v>84</v>
      </c>
      <c r="BK525" s="248">
        <f>ROUND(I525*H525,2)</f>
        <v>0</v>
      </c>
      <c r="BL525" s="18" t="s">
        <v>177</v>
      </c>
      <c r="BM525" s="247" t="s">
        <v>1727</v>
      </c>
    </row>
    <row r="526" s="13" customFormat="1">
      <c r="A526" s="13"/>
      <c r="B526" s="249"/>
      <c r="C526" s="250"/>
      <c r="D526" s="251" t="s">
        <v>179</v>
      </c>
      <c r="E526" s="252" t="s">
        <v>1</v>
      </c>
      <c r="F526" s="253" t="s">
        <v>1728</v>
      </c>
      <c r="G526" s="250"/>
      <c r="H526" s="254">
        <v>23.594000000000001</v>
      </c>
      <c r="I526" s="255"/>
      <c r="J526" s="250"/>
      <c r="K526" s="250"/>
      <c r="L526" s="256"/>
      <c r="M526" s="257"/>
      <c r="N526" s="258"/>
      <c r="O526" s="258"/>
      <c r="P526" s="258"/>
      <c r="Q526" s="258"/>
      <c r="R526" s="258"/>
      <c r="S526" s="258"/>
      <c r="T526" s="25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0" t="s">
        <v>179</v>
      </c>
      <c r="AU526" s="260" t="s">
        <v>86</v>
      </c>
      <c r="AV526" s="13" t="s">
        <v>86</v>
      </c>
      <c r="AW526" s="13" t="s">
        <v>32</v>
      </c>
      <c r="AX526" s="13" t="s">
        <v>76</v>
      </c>
      <c r="AY526" s="260" t="s">
        <v>169</v>
      </c>
    </row>
    <row r="527" s="13" customFormat="1">
      <c r="A527" s="13"/>
      <c r="B527" s="249"/>
      <c r="C527" s="250"/>
      <c r="D527" s="251" t="s">
        <v>179</v>
      </c>
      <c r="E527" s="252" t="s">
        <v>1</v>
      </c>
      <c r="F527" s="253" t="s">
        <v>1677</v>
      </c>
      <c r="G527" s="250"/>
      <c r="H527" s="254">
        <v>39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179</v>
      </c>
      <c r="AU527" s="260" t="s">
        <v>86</v>
      </c>
      <c r="AV527" s="13" t="s">
        <v>86</v>
      </c>
      <c r="AW527" s="13" t="s">
        <v>32</v>
      </c>
      <c r="AX527" s="13" t="s">
        <v>76</v>
      </c>
      <c r="AY527" s="260" t="s">
        <v>169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1729</v>
      </c>
      <c r="G528" s="250"/>
      <c r="H528" s="254">
        <v>25.364000000000001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3" customFormat="1">
      <c r="A529" s="13"/>
      <c r="B529" s="249"/>
      <c r="C529" s="250"/>
      <c r="D529" s="251" t="s">
        <v>179</v>
      </c>
      <c r="E529" s="252" t="s">
        <v>1</v>
      </c>
      <c r="F529" s="253" t="s">
        <v>625</v>
      </c>
      <c r="G529" s="250"/>
      <c r="H529" s="254">
        <v>60.299999999999997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179</v>
      </c>
      <c r="AU529" s="260" t="s">
        <v>86</v>
      </c>
      <c r="AV529" s="13" t="s">
        <v>86</v>
      </c>
      <c r="AW529" s="13" t="s">
        <v>32</v>
      </c>
      <c r="AX529" s="13" t="s">
        <v>76</v>
      </c>
      <c r="AY529" s="260" t="s">
        <v>169</v>
      </c>
    </row>
    <row r="530" s="13" customFormat="1">
      <c r="A530" s="13"/>
      <c r="B530" s="249"/>
      <c r="C530" s="250"/>
      <c r="D530" s="251" t="s">
        <v>179</v>
      </c>
      <c r="E530" s="252" t="s">
        <v>1</v>
      </c>
      <c r="F530" s="253" t="s">
        <v>1688</v>
      </c>
      <c r="G530" s="250"/>
      <c r="H530" s="254">
        <v>25.34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179</v>
      </c>
      <c r="AU530" s="260" t="s">
        <v>86</v>
      </c>
      <c r="AV530" s="13" t="s">
        <v>86</v>
      </c>
      <c r="AW530" s="13" t="s">
        <v>32</v>
      </c>
      <c r="AX530" s="13" t="s">
        <v>76</v>
      </c>
      <c r="AY530" s="260" t="s">
        <v>169</v>
      </c>
    </row>
    <row r="531" s="13" customFormat="1">
      <c r="A531" s="13"/>
      <c r="B531" s="249"/>
      <c r="C531" s="250"/>
      <c r="D531" s="251" t="s">
        <v>179</v>
      </c>
      <c r="E531" s="252" t="s">
        <v>1</v>
      </c>
      <c r="F531" s="253" t="s">
        <v>1730</v>
      </c>
      <c r="G531" s="250"/>
      <c r="H531" s="254">
        <v>26.704999999999998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179</v>
      </c>
      <c r="AU531" s="260" t="s">
        <v>86</v>
      </c>
      <c r="AV531" s="13" t="s">
        <v>86</v>
      </c>
      <c r="AW531" s="13" t="s">
        <v>32</v>
      </c>
      <c r="AX531" s="13" t="s">
        <v>76</v>
      </c>
      <c r="AY531" s="260" t="s">
        <v>169</v>
      </c>
    </row>
    <row r="532" s="13" customFormat="1">
      <c r="A532" s="13"/>
      <c r="B532" s="249"/>
      <c r="C532" s="250"/>
      <c r="D532" s="251" t="s">
        <v>179</v>
      </c>
      <c r="E532" s="252" t="s">
        <v>1</v>
      </c>
      <c r="F532" s="253" t="s">
        <v>1731</v>
      </c>
      <c r="G532" s="250"/>
      <c r="H532" s="254">
        <v>-3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179</v>
      </c>
      <c r="AU532" s="260" t="s">
        <v>86</v>
      </c>
      <c r="AV532" s="13" t="s">
        <v>86</v>
      </c>
      <c r="AW532" s="13" t="s">
        <v>32</v>
      </c>
      <c r="AX532" s="13" t="s">
        <v>76</v>
      </c>
      <c r="AY532" s="260" t="s">
        <v>169</v>
      </c>
    </row>
    <row r="533" s="13" customFormat="1">
      <c r="A533" s="13"/>
      <c r="B533" s="249"/>
      <c r="C533" s="250"/>
      <c r="D533" s="251" t="s">
        <v>179</v>
      </c>
      <c r="E533" s="252" t="s">
        <v>1</v>
      </c>
      <c r="F533" s="253" t="s">
        <v>1732</v>
      </c>
      <c r="G533" s="250"/>
      <c r="H533" s="254">
        <v>31.532</v>
      </c>
      <c r="I533" s="255"/>
      <c r="J533" s="250"/>
      <c r="K533" s="250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179</v>
      </c>
      <c r="AU533" s="260" t="s">
        <v>86</v>
      </c>
      <c r="AV533" s="13" t="s">
        <v>86</v>
      </c>
      <c r="AW533" s="13" t="s">
        <v>32</v>
      </c>
      <c r="AX533" s="13" t="s">
        <v>76</v>
      </c>
      <c r="AY533" s="260" t="s">
        <v>169</v>
      </c>
    </row>
    <row r="534" s="13" customFormat="1">
      <c r="A534" s="13"/>
      <c r="B534" s="249"/>
      <c r="C534" s="250"/>
      <c r="D534" s="251" t="s">
        <v>179</v>
      </c>
      <c r="E534" s="252" t="s">
        <v>1</v>
      </c>
      <c r="F534" s="253" t="s">
        <v>634</v>
      </c>
      <c r="G534" s="250"/>
      <c r="H534" s="254">
        <v>29.481999999999999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179</v>
      </c>
      <c r="AU534" s="260" t="s">
        <v>86</v>
      </c>
      <c r="AV534" s="13" t="s">
        <v>86</v>
      </c>
      <c r="AW534" s="13" t="s">
        <v>32</v>
      </c>
      <c r="AX534" s="13" t="s">
        <v>76</v>
      </c>
      <c r="AY534" s="260" t="s">
        <v>169</v>
      </c>
    </row>
    <row r="535" s="15" customFormat="1">
      <c r="A535" s="15"/>
      <c r="B535" s="272"/>
      <c r="C535" s="273"/>
      <c r="D535" s="251" t="s">
        <v>179</v>
      </c>
      <c r="E535" s="274" t="s">
        <v>1</v>
      </c>
      <c r="F535" s="275" t="s">
        <v>211</v>
      </c>
      <c r="G535" s="273"/>
      <c r="H535" s="276">
        <v>258.31700000000001</v>
      </c>
      <c r="I535" s="277"/>
      <c r="J535" s="273"/>
      <c r="K535" s="273"/>
      <c r="L535" s="278"/>
      <c r="M535" s="279"/>
      <c r="N535" s="280"/>
      <c r="O535" s="280"/>
      <c r="P535" s="280"/>
      <c r="Q535" s="280"/>
      <c r="R535" s="280"/>
      <c r="S535" s="280"/>
      <c r="T535" s="28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2" t="s">
        <v>179</v>
      </c>
      <c r="AU535" s="282" t="s">
        <v>86</v>
      </c>
      <c r="AV535" s="15" t="s">
        <v>212</v>
      </c>
      <c r="AW535" s="15" t="s">
        <v>32</v>
      </c>
      <c r="AX535" s="15" t="s">
        <v>76</v>
      </c>
      <c r="AY535" s="282" t="s">
        <v>169</v>
      </c>
    </row>
    <row r="536" s="13" customFormat="1">
      <c r="A536" s="13"/>
      <c r="B536" s="249"/>
      <c r="C536" s="250"/>
      <c r="D536" s="251" t="s">
        <v>179</v>
      </c>
      <c r="E536" s="252" t="s">
        <v>1</v>
      </c>
      <c r="F536" s="253" t="s">
        <v>1693</v>
      </c>
      <c r="G536" s="250"/>
      <c r="H536" s="254">
        <v>35.081000000000003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179</v>
      </c>
      <c r="AU536" s="260" t="s">
        <v>86</v>
      </c>
      <c r="AV536" s="13" t="s">
        <v>86</v>
      </c>
      <c r="AW536" s="13" t="s">
        <v>32</v>
      </c>
      <c r="AX536" s="13" t="s">
        <v>76</v>
      </c>
      <c r="AY536" s="260" t="s">
        <v>169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1733</v>
      </c>
      <c r="G537" s="250"/>
      <c r="H537" s="254">
        <v>-14.505000000000001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76</v>
      </c>
      <c r="AY537" s="260" t="s">
        <v>169</v>
      </c>
    </row>
    <row r="538" s="15" customFormat="1">
      <c r="A538" s="15"/>
      <c r="B538" s="272"/>
      <c r="C538" s="273"/>
      <c r="D538" s="251" t="s">
        <v>179</v>
      </c>
      <c r="E538" s="274" t="s">
        <v>1</v>
      </c>
      <c r="F538" s="275" t="s">
        <v>211</v>
      </c>
      <c r="G538" s="273"/>
      <c r="H538" s="276">
        <v>20.576000000000001</v>
      </c>
      <c r="I538" s="277"/>
      <c r="J538" s="273"/>
      <c r="K538" s="273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179</v>
      </c>
      <c r="AU538" s="282" t="s">
        <v>86</v>
      </c>
      <c r="AV538" s="15" t="s">
        <v>212</v>
      </c>
      <c r="AW538" s="15" t="s">
        <v>32</v>
      </c>
      <c r="AX538" s="15" t="s">
        <v>76</v>
      </c>
      <c r="AY538" s="282" t="s">
        <v>169</v>
      </c>
    </row>
    <row r="539" s="13" customFormat="1">
      <c r="A539" s="13"/>
      <c r="B539" s="249"/>
      <c r="C539" s="250"/>
      <c r="D539" s="251" t="s">
        <v>179</v>
      </c>
      <c r="E539" s="252" t="s">
        <v>1</v>
      </c>
      <c r="F539" s="253" t="s">
        <v>1734</v>
      </c>
      <c r="G539" s="250"/>
      <c r="H539" s="254">
        <v>3.3900000000000001</v>
      </c>
      <c r="I539" s="255"/>
      <c r="J539" s="250"/>
      <c r="K539" s="250"/>
      <c r="L539" s="256"/>
      <c r="M539" s="257"/>
      <c r="N539" s="258"/>
      <c r="O539" s="258"/>
      <c r="P539" s="258"/>
      <c r="Q539" s="258"/>
      <c r="R539" s="258"/>
      <c r="S539" s="258"/>
      <c r="T539" s="25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0" t="s">
        <v>179</v>
      </c>
      <c r="AU539" s="260" t="s">
        <v>86</v>
      </c>
      <c r="AV539" s="13" t="s">
        <v>86</v>
      </c>
      <c r="AW539" s="13" t="s">
        <v>32</v>
      </c>
      <c r="AX539" s="13" t="s">
        <v>76</v>
      </c>
      <c r="AY539" s="260" t="s">
        <v>169</v>
      </c>
    </row>
    <row r="540" s="15" customFormat="1">
      <c r="A540" s="15"/>
      <c r="B540" s="272"/>
      <c r="C540" s="273"/>
      <c r="D540" s="251" t="s">
        <v>179</v>
      </c>
      <c r="E540" s="274" t="s">
        <v>1</v>
      </c>
      <c r="F540" s="275" t="s">
        <v>211</v>
      </c>
      <c r="G540" s="273"/>
      <c r="H540" s="276">
        <v>3.3900000000000001</v>
      </c>
      <c r="I540" s="277"/>
      <c r="J540" s="273"/>
      <c r="K540" s="273"/>
      <c r="L540" s="278"/>
      <c r="M540" s="279"/>
      <c r="N540" s="280"/>
      <c r="O540" s="280"/>
      <c r="P540" s="280"/>
      <c r="Q540" s="280"/>
      <c r="R540" s="280"/>
      <c r="S540" s="280"/>
      <c r="T540" s="28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2" t="s">
        <v>179</v>
      </c>
      <c r="AU540" s="282" t="s">
        <v>86</v>
      </c>
      <c r="AV540" s="15" t="s">
        <v>212</v>
      </c>
      <c r="AW540" s="15" t="s">
        <v>32</v>
      </c>
      <c r="AX540" s="15" t="s">
        <v>76</v>
      </c>
      <c r="AY540" s="282" t="s">
        <v>169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1695</v>
      </c>
      <c r="G541" s="250"/>
      <c r="H541" s="254">
        <v>62.451000000000001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1735</v>
      </c>
      <c r="G542" s="250"/>
      <c r="H542" s="254">
        <v>-30.713000000000001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5" customFormat="1">
      <c r="A543" s="15"/>
      <c r="B543" s="272"/>
      <c r="C543" s="273"/>
      <c r="D543" s="251" t="s">
        <v>179</v>
      </c>
      <c r="E543" s="274" t="s">
        <v>1</v>
      </c>
      <c r="F543" s="275" t="s">
        <v>211</v>
      </c>
      <c r="G543" s="273"/>
      <c r="H543" s="276">
        <v>31.738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179</v>
      </c>
      <c r="AU543" s="282" t="s">
        <v>86</v>
      </c>
      <c r="AV543" s="15" t="s">
        <v>212</v>
      </c>
      <c r="AW543" s="15" t="s">
        <v>32</v>
      </c>
      <c r="AX543" s="15" t="s">
        <v>76</v>
      </c>
      <c r="AY543" s="282" t="s">
        <v>169</v>
      </c>
    </row>
    <row r="544" s="13" customFormat="1">
      <c r="A544" s="13"/>
      <c r="B544" s="249"/>
      <c r="C544" s="250"/>
      <c r="D544" s="251" t="s">
        <v>179</v>
      </c>
      <c r="E544" s="252" t="s">
        <v>1</v>
      </c>
      <c r="F544" s="253" t="s">
        <v>1696</v>
      </c>
      <c r="G544" s="250"/>
      <c r="H544" s="254">
        <v>51.337000000000003</v>
      </c>
      <c r="I544" s="255"/>
      <c r="J544" s="250"/>
      <c r="K544" s="250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179</v>
      </c>
      <c r="AU544" s="260" t="s">
        <v>86</v>
      </c>
      <c r="AV544" s="13" t="s">
        <v>86</v>
      </c>
      <c r="AW544" s="13" t="s">
        <v>32</v>
      </c>
      <c r="AX544" s="13" t="s">
        <v>76</v>
      </c>
      <c r="AY544" s="260" t="s">
        <v>169</v>
      </c>
    </row>
    <row r="545" s="13" customFormat="1">
      <c r="A545" s="13"/>
      <c r="B545" s="249"/>
      <c r="C545" s="250"/>
      <c r="D545" s="251" t="s">
        <v>179</v>
      </c>
      <c r="E545" s="252" t="s">
        <v>1</v>
      </c>
      <c r="F545" s="253" t="s">
        <v>1736</v>
      </c>
      <c r="G545" s="250"/>
      <c r="H545" s="254">
        <v>-39.375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179</v>
      </c>
      <c r="AU545" s="260" t="s">
        <v>86</v>
      </c>
      <c r="AV545" s="13" t="s">
        <v>86</v>
      </c>
      <c r="AW545" s="13" t="s">
        <v>32</v>
      </c>
      <c r="AX545" s="13" t="s">
        <v>76</v>
      </c>
      <c r="AY545" s="260" t="s">
        <v>169</v>
      </c>
    </row>
    <row r="546" s="15" customFormat="1">
      <c r="A546" s="15"/>
      <c r="B546" s="272"/>
      <c r="C546" s="273"/>
      <c r="D546" s="251" t="s">
        <v>179</v>
      </c>
      <c r="E546" s="274" t="s">
        <v>1</v>
      </c>
      <c r="F546" s="275" t="s">
        <v>211</v>
      </c>
      <c r="G546" s="273"/>
      <c r="H546" s="276">
        <v>11.962</v>
      </c>
      <c r="I546" s="277"/>
      <c r="J546" s="273"/>
      <c r="K546" s="273"/>
      <c r="L546" s="278"/>
      <c r="M546" s="279"/>
      <c r="N546" s="280"/>
      <c r="O546" s="280"/>
      <c r="P546" s="280"/>
      <c r="Q546" s="280"/>
      <c r="R546" s="280"/>
      <c r="S546" s="280"/>
      <c r="T546" s="28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2" t="s">
        <v>179</v>
      </c>
      <c r="AU546" s="282" t="s">
        <v>86</v>
      </c>
      <c r="AV546" s="15" t="s">
        <v>212</v>
      </c>
      <c r="AW546" s="15" t="s">
        <v>32</v>
      </c>
      <c r="AX546" s="15" t="s">
        <v>76</v>
      </c>
      <c r="AY546" s="282" t="s">
        <v>169</v>
      </c>
    </row>
    <row r="547" s="14" customFormat="1">
      <c r="A547" s="14"/>
      <c r="B547" s="261"/>
      <c r="C547" s="262"/>
      <c r="D547" s="251" t="s">
        <v>179</v>
      </c>
      <c r="E547" s="263" t="s">
        <v>1</v>
      </c>
      <c r="F547" s="264" t="s">
        <v>182</v>
      </c>
      <c r="G547" s="262"/>
      <c r="H547" s="265">
        <v>325.983</v>
      </c>
      <c r="I547" s="266"/>
      <c r="J547" s="262"/>
      <c r="K547" s="262"/>
      <c r="L547" s="267"/>
      <c r="M547" s="268"/>
      <c r="N547" s="269"/>
      <c r="O547" s="269"/>
      <c r="P547" s="269"/>
      <c r="Q547" s="269"/>
      <c r="R547" s="269"/>
      <c r="S547" s="269"/>
      <c r="T547" s="27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1" t="s">
        <v>179</v>
      </c>
      <c r="AU547" s="271" t="s">
        <v>86</v>
      </c>
      <c r="AV547" s="14" t="s">
        <v>177</v>
      </c>
      <c r="AW547" s="14" t="s">
        <v>32</v>
      </c>
      <c r="AX547" s="14" t="s">
        <v>84</v>
      </c>
      <c r="AY547" s="271" t="s">
        <v>169</v>
      </c>
    </row>
    <row r="548" s="2" customFormat="1" ht="21.75" customHeight="1">
      <c r="A548" s="39"/>
      <c r="B548" s="40"/>
      <c r="C548" s="235" t="s">
        <v>1737</v>
      </c>
      <c r="D548" s="235" t="s">
        <v>173</v>
      </c>
      <c r="E548" s="236" t="s">
        <v>1738</v>
      </c>
      <c r="F548" s="237" t="s">
        <v>1739</v>
      </c>
      <c r="G548" s="238" t="s">
        <v>176</v>
      </c>
      <c r="H548" s="239">
        <v>3.3660000000000001</v>
      </c>
      <c r="I548" s="240"/>
      <c r="J548" s="241">
        <f>ROUND(I548*H548,2)</f>
        <v>0</v>
      </c>
      <c r="K548" s="242"/>
      <c r="L548" s="45"/>
      <c r="M548" s="243" t="s">
        <v>1</v>
      </c>
      <c r="N548" s="244" t="s">
        <v>41</v>
      </c>
      <c r="O548" s="92"/>
      <c r="P548" s="245">
        <f>O548*H548</f>
        <v>0</v>
      </c>
      <c r="Q548" s="245">
        <v>0.033579999999999999</v>
      </c>
      <c r="R548" s="245">
        <f>Q548*H548</f>
        <v>0.11303028</v>
      </c>
      <c r="S548" s="245">
        <v>0</v>
      </c>
      <c r="T548" s="246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7" t="s">
        <v>177</v>
      </c>
      <c r="AT548" s="247" t="s">
        <v>173</v>
      </c>
      <c r="AU548" s="247" t="s">
        <v>86</v>
      </c>
      <c r="AY548" s="18" t="s">
        <v>169</v>
      </c>
      <c r="BE548" s="248">
        <f>IF(N548="základní",J548,0)</f>
        <v>0</v>
      </c>
      <c r="BF548" s="248">
        <f>IF(N548="snížená",J548,0)</f>
        <v>0</v>
      </c>
      <c r="BG548" s="248">
        <f>IF(N548="zákl. přenesená",J548,0)</f>
        <v>0</v>
      </c>
      <c r="BH548" s="248">
        <f>IF(N548="sníž. přenesená",J548,0)</f>
        <v>0</v>
      </c>
      <c r="BI548" s="248">
        <f>IF(N548="nulová",J548,0)</f>
        <v>0</v>
      </c>
      <c r="BJ548" s="18" t="s">
        <v>84</v>
      </c>
      <c r="BK548" s="248">
        <f>ROUND(I548*H548,2)</f>
        <v>0</v>
      </c>
      <c r="BL548" s="18" t="s">
        <v>177</v>
      </c>
      <c r="BM548" s="247" t="s">
        <v>1740</v>
      </c>
    </row>
    <row r="549" s="13" customFormat="1">
      <c r="A549" s="13"/>
      <c r="B549" s="249"/>
      <c r="C549" s="250"/>
      <c r="D549" s="251" t="s">
        <v>179</v>
      </c>
      <c r="E549" s="252" t="s">
        <v>1</v>
      </c>
      <c r="F549" s="253" t="s">
        <v>1741</v>
      </c>
      <c r="G549" s="250"/>
      <c r="H549" s="254">
        <v>1.6679999999999999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179</v>
      </c>
      <c r="AU549" s="260" t="s">
        <v>86</v>
      </c>
      <c r="AV549" s="13" t="s">
        <v>86</v>
      </c>
      <c r="AW549" s="13" t="s">
        <v>32</v>
      </c>
      <c r="AX549" s="13" t="s">
        <v>76</v>
      </c>
      <c r="AY549" s="260" t="s">
        <v>169</v>
      </c>
    </row>
    <row r="550" s="13" customFormat="1">
      <c r="A550" s="13"/>
      <c r="B550" s="249"/>
      <c r="C550" s="250"/>
      <c r="D550" s="251" t="s">
        <v>179</v>
      </c>
      <c r="E550" s="252" t="s">
        <v>1</v>
      </c>
      <c r="F550" s="253" t="s">
        <v>1742</v>
      </c>
      <c r="G550" s="250"/>
      <c r="H550" s="254">
        <v>1.698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32</v>
      </c>
      <c r="AX550" s="13" t="s">
        <v>76</v>
      </c>
      <c r="AY550" s="260" t="s">
        <v>169</v>
      </c>
    </row>
    <row r="551" s="14" customFormat="1">
      <c r="A551" s="14"/>
      <c r="B551" s="261"/>
      <c r="C551" s="262"/>
      <c r="D551" s="251" t="s">
        <v>179</v>
      </c>
      <c r="E551" s="263" t="s">
        <v>1</v>
      </c>
      <c r="F551" s="264" t="s">
        <v>182</v>
      </c>
      <c r="G551" s="262"/>
      <c r="H551" s="265">
        <v>3.3660000000000001</v>
      </c>
      <c r="I551" s="266"/>
      <c r="J551" s="262"/>
      <c r="K551" s="262"/>
      <c r="L551" s="267"/>
      <c r="M551" s="268"/>
      <c r="N551" s="269"/>
      <c r="O551" s="269"/>
      <c r="P551" s="269"/>
      <c r="Q551" s="269"/>
      <c r="R551" s="269"/>
      <c r="S551" s="269"/>
      <c r="T551" s="27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1" t="s">
        <v>179</v>
      </c>
      <c r="AU551" s="271" t="s">
        <v>86</v>
      </c>
      <c r="AV551" s="14" t="s">
        <v>177</v>
      </c>
      <c r="AW551" s="14" t="s">
        <v>32</v>
      </c>
      <c r="AX551" s="14" t="s">
        <v>84</v>
      </c>
      <c r="AY551" s="271" t="s">
        <v>169</v>
      </c>
    </row>
    <row r="552" s="2" customFormat="1" ht="21.75" customHeight="1">
      <c r="A552" s="39"/>
      <c r="B552" s="40"/>
      <c r="C552" s="235" t="s">
        <v>1743</v>
      </c>
      <c r="D552" s="235" t="s">
        <v>173</v>
      </c>
      <c r="E552" s="236" t="s">
        <v>1744</v>
      </c>
      <c r="F552" s="237" t="s">
        <v>1745</v>
      </c>
      <c r="G552" s="238" t="s">
        <v>176</v>
      </c>
      <c r="H552" s="239">
        <v>22.952000000000002</v>
      </c>
      <c r="I552" s="240"/>
      <c r="J552" s="241">
        <f>ROUND(I552*H552,2)</f>
        <v>0</v>
      </c>
      <c r="K552" s="242"/>
      <c r="L552" s="45"/>
      <c r="M552" s="243" t="s">
        <v>1</v>
      </c>
      <c r="N552" s="244" t="s">
        <v>41</v>
      </c>
      <c r="O552" s="92"/>
      <c r="P552" s="245">
        <f>O552*H552</f>
        <v>0</v>
      </c>
      <c r="Q552" s="245">
        <v>0</v>
      </c>
      <c r="R552" s="245">
        <f>Q552*H552</f>
        <v>0</v>
      </c>
      <c r="S552" s="245">
        <v>0</v>
      </c>
      <c r="T552" s="24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7" t="s">
        <v>177</v>
      </c>
      <c r="AT552" s="247" t="s">
        <v>173</v>
      </c>
      <c r="AU552" s="247" t="s">
        <v>86</v>
      </c>
      <c r="AY552" s="18" t="s">
        <v>169</v>
      </c>
      <c r="BE552" s="248">
        <f>IF(N552="základní",J552,0)</f>
        <v>0</v>
      </c>
      <c r="BF552" s="248">
        <f>IF(N552="snížená",J552,0)</f>
        <v>0</v>
      </c>
      <c r="BG552" s="248">
        <f>IF(N552="zákl. přenesená",J552,0)</f>
        <v>0</v>
      </c>
      <c r="BH552" s="248">
        <f>IF(N552="sníž. přenesená",J552,0)</f>
        <v>0</v>
      </c>
      <c r="BI552" s="248">
        <f>IF(N552="nulová",J552,0)</f>
        <v>0</v>
      </c>
      <c r="BJ552" s="18" t="s">
        <v>84</v>
      </c>
      <c r="BK552" s="248">
        <f>ROUND(I552*H552,2)</f>
        <v>0</v>
      </c>
      <c r="BL552" s="18" t="s">
        <v>177</v>
      </c>
      <c r="BM552" s="247" t="s">
        <v>1746</v>
      </c>
    </row>
    <row r="553" s="13" customFormat="1">
      <c r="A553" s="13"/>
      <c r="B553" s="249"/>
      <c r="C553" s="250"/>
      <c r="D553" s="251" t="s">
        <v>179</v>
      </c>
      <c r="E553" s="252" t="s">
        <v>1</v>
      </c>
      <c r="F553" s="253" t="s">
        <v>1747</v>
      </c>
      <c r="G553" s="250"/>
      <c r="H553" s="254">
        <v>22.952000000000002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179</v>
      </c>
      <c r="AU553" s="260" t="s">
        <v>86</v>
      </c>
      <c r="AV553" s="13" t="s">
        <v>86</v>
      </c>
      <c r="AW553" s="13" t="s">
        <v>32</v>
      </c>
      <c r="AX553" s="13" t="s">
        <v>84</v>
      </c>
      <c r="AY553" s="260" t="s">
        <v>169</v>
      </c>
    </row>
    <row r="554" s="2" customFormat="1" ht="21.75" customHeight="1">
      <c r="A554" s="39"/>
      <c r="B554" s="40"/>
      <c r="C554" s="235" t="s">
        <v>172</v>
      </c>
      <c r="D554" s="235" t="s">
        <v>173</v>
      </c>
      <c r="E554" s="236" t="s">
        <v>1228</v>
      </c>
      <c r="F554" s="237" t="s">
        <v>1229</v>
      </c>
      <c r="G554" s="238" t="s">
        <v>199</v>
      </c>
      <c r="H554" s="239">
        <v>17.166</v>
      </c>
      <c r="I554" s="240"/>
      <c r="J554" s="241">
        <f>ROUND(I554*H554,2)</f>
        <v>0</v>
      </c>
      <c r="K554" s="242"/>
      <c r="L554" s="45"/>
      <c r="M554" s="243" t="s">
        <v>1</v>
      </c>
      <c r="N554" s="244" t="s">
        <v>41</v>
      </c>
      <c r="O554" s="92"/>
      <c r="P554" s="245">
        <f>O554*H554</f>
        <v>0</v>
      </c>
      <c r="Q554" s="245">
        <v>2.45329</v>
      </c>
      <c r="R554" s="245">
        <f>Q554*H554</f>
        <v>42.11317614</v>
      </c>
      <c r="S554" s="245">
        <v>0</v>
      </c>
      <c r="T554" s="246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7" t="s">
        <v>177</v>
      </c>
      <c r="AT554" s="247" t="s">
        <v>173</v>
      </c>
      <c r="AU554" s="247" t="s">
        <v>86</v>
      </c>
      <c r="AY554" s="18" t="s">
        <v>169</v>
      </c>
      <c r="BE554" s="248">
        <f>IF(N554="základní",J554,0)</f>
        <v>0</v>
      </c>
      <c r="BF554" s="248">
        <f>IF(N554="snížená",J554,0)</f>
        <v>0</v>
      </c>
      <c r="BG554" s="248">
        <f>IF(N554="zákl. přenesená",J554,0)</f>
        <v>0</v>
      </c>
      <c r="BH554" s="248">
        <f>IF(N554="sníž. přenesená",J554,0)</f>
        <v>0</v>
      </c>
      <c r="BI554" s="248">
        <f>IF(N554="nulová",J554,0)</f>
        <v>0</v>
      </c>
      <c r="BJ554" s="18" t="s">
        <v>84</v>
      </c>
      <c r="BK554" s="248">
        <f>ROUND(I554*H554,2)</f>
        <v>0</v>
      </c>
      <c r="BL554" s="18" t="s">
        <v>177</v>
      </c>
      <c r="BM554" s="247" t="s">
        <v>1748</v>
      </c>
    </row>
    <row r="555" s="13" customFormat="1">
      <c r="A555" s="13"/>
      <c r="B555" s="249"/>
      <c r="C555" s="250"/>
      <c r="D555" s="251" t="s">
        <v>179</v>
      </c>
      <c r="E555" s="252" t="s">
        <v>1</v>
      </c>
      <c r="F555" s="253" t="s">
        <v>1749</v>
      </c>
      <c r="G555" s="250"/>
      <c r="H555" s="254">
        <v>10.018000000000001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179</v>
      </c>
      <c r="AU555" s="260" t="s">
        <v>86</v>
      </c>
      <c r="AV555" s="13" t="s">
        <v>86</v>
      </c>
      <c r="AW555" s="13" t="s">
        <v>32</v>
      </c>
      <c r="AX555" s="13" t="s">
        <v>76</v>
      </c>
      <c r="AY555" s="260" t="s">
        <v>169</v>
      </c>
    </row>
    <row r="556" s="15" customFormat="1">
      <c r="A556" s="15"/>
      <c r="B556" s="272"/>
      <c r="C556" s="273"/>
      <c r="D556" s="251" t="s">
        <v>179</v>
      </c>
      <c r="E556" s="274" t="s">
        <v>1</v>
      </c>
      <c r="F556" s="275" t="s">
        <v>211</v>
      </c>
      <c r="G556" s="273"/>
      <c r="H556" s="276">
        <v>10.018000000000001</v>
      </c>
      <c r="I556" s="277"/>
      <c r="J556" s="273"/>
      <c r="K556" s="273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179</v>
      </c>
      <c r="AU556" s="282" t="s">
        <v>86</v>
      </c>
      <c r="AV556" s="15" t="s">
        <v>212</v>
      </c>
      <c r="AW556" s="15" t="s">
        <v>32</v>
      </c>
      <c r="AX556" s="15" t="s">
        <v>76</v>
      </c>
      <c r="AY556" s="282" t="s">
        <v>169</v>
      </c>
    </row>
    <row r="557" s="16" customFormat="1">
      <c r="A557" s="16"/>
      <c r="B557" s="283"/>
      <c r="C557" s="284"/>
      <c r="D557" s="251" t="s">
        <v>179</v>
      </c>
      <c r="E557" s="285" t="s">
        <v>1</v>
      </c>
      <c r="F557" s="286" t="s">
        <v>1382</v>
      </c>
      <c r="G557" s="284"/>
      <c r="H557" s="285" t="s">
        <v>1</v>
      </c>
      <c r="I557" s="287"/>
      <c r="J557" s="284"/>
      <c r="K557" s="284"/>
      <c r="L557" s="288"/>
      <c r="M557" s="289"/>
      <c r="N557" s="290"/>
      <c r="O557" s="290"/>
      <c r="P557" s="290"/>
      <c r="Q557" s="290"/>
      <c r="R557" s="290"/>
      <c r="S557" s="290"/>
      <c r="T557" s="291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92" t="s">
        <v>179</v>
      </c>
      <c r="AU557" s="292" t="s">
        <v>86</v>
      </c>
      <c r="AV557" s="16" t="s">
        <v>84</v>
      </c>
      <c r="AW557" s="16" t="s">
        <v>32</v>
      </c>
      <c r="AX557" s="16" t="s">
        <v>76</v>
      </c>
      <c r="AY557" s="292" t="s">
        <v>169</v>
      </c>
    </row>
    <row r="558" s="13" customFormat="1">
      <c r="A558" s="13"/>
      <c r="B558" s="249"/>
      <c r="C558" s="250"/>
      <c r="D558" s="251" t="s">
        <v>179</v>
      </c>
      <c r="E558" s="252" t="s">
        <v>1</v>
      </c>
      <c r="F558" s="253" t="s">
        <v>1750</v>
      </c>
      <c r="G558" s="250"/>
      <c r="H558" s="254">
        <v>3.456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179</v>
      </c>
      <c r="AU558" s="260" t="s">
        <v>86</v>
      </c>
      <c r="AV558" s="13" t="s">
        <v>86</v>
      </c>
      <c r="AW558" s="13" t="s">
        <v>32</v>
      </c>
      <c r="AX558" s="13" t="s">
        <v>76</v>
      </c>
      <c r="AY558" s="260" t="s">
        <v>169</v>
      </c>
    </row>
    <row r="559" s="13" customFormat="1">
      <c r="A559" s="13"/>
      <c r="B559" s="249"/>
      <c r="C559" s="250"/>
      <c r="D559" s="251" t="s">
        <v>179</v>
      </c>
      <c r="E559" s="252" t="s">
        <v>1</v>
      </c>
      <c r="F559" s="253" t="s">
        <v>1751</v>
      </c>
      <c r="G559" s="250"/>
      <c r="H559" s="254">
        <v>3.6920000000000002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179</v>
      </c>
      <c r="AU559" s="260" t="s">
        <v>86</v>
      </c>
      <c r="AV559" s="13" t="s">
        <v>86</v>
      </c>
      <c r="AW559" s="13" t="s">
        <v>32</v>
      </c>
      <c r="AX559" s="13" t="s">
        <v>76</v>
      </c>
      <c r="AY559" s="260" t="s">
        <v>169</v>
      </c>
    </row>
    <row r="560" s="15" customFormat="1">
      <c r="A560" s="15"/>
      <c r="B560" s="272"/>
      <c r="C560" s="273"/>
      <c r="D560" s="251" t="s">
        <v>179</v>
      </c>
      <c r="E560" s="274" t="s">
        <v>1</v>
      </c>
      <c r="F560" s="275" t="s">
        <v>211</v>
      </c>
      <c r="G560" s="273"/>
      <c r="H560" s="276">
        <v>7.1479999999999997</v>
      </c>
      <c r="I560" s="277"/>
      <c r="J560" s="273"/>
      <c r="K560" s="273"/>
      <c r="L560" s="278"/>
      <c r="M560" s="279"/>
      <c r="N560" s="280"/>
      <c r="O560" s="280"/>
      <c r="P560" s="280"/>
      <c r="Q560" s="280"/>
      <c r="R560" s="280"/>
      <c r="S560" s="280"/>
      <c r="T560" s="28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2" t="s">
        <v>179</v>
      </c>
      <c r="AU560" s="282" t="s">
        <v>86</v>
      </c>
      <c r="AV560" s="15" t="s">
        <v>212</v>
      </c>
      <c r="AW560" s="15" t="s">
        <v>32</v>
      </c>
      <c r="AX560" s="15" t="s">
        <v>76</v>
      </c>
      <c r="AY560" s="282" t="s">
        <v>169</v>
      </c>
    </row>
    <row r="561" s="14" customFormat="1">
      <c r="A561" s="14"/>
      <c r="B561" s="261"/>
      <c r="C561" s="262"/>
      <c r="D561" s="251" t="s">
        <v>179</v>
      </c>
      <c r="E561" s="263" t="s">
        <v>1</v>
      </c>
      <c r="F561" s="264" t="s">
        <v>182</v>
      </c>
      <c r="G561" s="262"/>
      <c r="H561" s="265">
        <v>17.166</v>
      </c>
      <c r="I561" s="266"/>
      <c r="J561" s="262"/>
      <c r="K561" s="262"/>
      <c r="L561" s="267"/>
      <c r="M561" s="268"/>
      <c r="N561" s="269"/>
      <c r="O561" s="269"/>
      <c r="P561" s="269"/>
      <c r="Q561" s="269"/>
      <c r="R561" s="269"/>
      <c r="S561" s="269"/>
      <c r="T561" s="27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1" t="s">
        <v>179</v>
      </c>
      <c r="AU561" s="271" t="s">
        <v>86</v>
      </c>
      <c r="AV561" s="14" t="s">
        <v>177</v>
      </c>
      <c r="AW561" s="14" t="s">
        <v>32</v>
      </c>
      <c r="AX561" s="14" t="s">
        <v>84</v>
      </c>
      <c r="AY561" s="271" t="s">
        <v>169</v>
      </c>
    </row>
    <row r="562" s="2" customFormat="1" ht="21.75" customHeight="1">
      <c r="A562" s="39"/>
      <c r="B562" s="40"/>
      <c r="C562" s="235" t="s">
        <v>1752</v>
      </c>
      <c r="D562" s="235" t="s">
        <v>173</v>
      </c>
      <c r="E562" s="236" t="s">
        <v>1753</v>
      </c>
      <c r="F562" s="237" t="s">
        <v>1754</v>
      </c>
      <c r="G562" s="238" t="s">
        <v>199</v>
      </c>
      <c r="H562" s="239">
        <v>4.2560000000000002</v>
      </c>
      <c r="I562" s="240"/>
      <c r="J562" s="241">
        <f>ROUND(I562*H562,2)</f>
        <v>0</v>
      </c>
      <c r="K562" s="242"/>
      <c r="L562" s="45"/>
      <c r="M562" s="243" t="s">
        <v>1</v>
      </c>
      <c r="N562" s="244" t="s">
        <v>41</v>
      </c>
      <c r="O562" s="92"/>
      <c r="P562" s="245">
        <f>O562*H562</f>
        <v>0</v>
      </c>
      <c r="Q562" s="245">
        <v>2.45329</v>
      </c>
      <c r="R562" s="245">
        <f>Q562*H562</f>
        <v>10.441202240000001</v>
      </c>
      <c r="S562" s="245">
        <v>0</v>
      </c>
      <c r="T562" s="24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7" t="s">
        <v>177</v>
      </c>
      <c r="AT562" s="247" t="s">
        <v>173</v>
      </c>
      <c r="AU562" s="247" t="s">
        <v>86</v>
      </c>
      <c r="AY562" s="18" t="s">
        <v>169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18" t="s">
        <v>84</v>
      </c>
      <c r="BK562" s="248">
        <f>ROUND(I562*H562,2)</f>
        <v>0</v>
      </c>
      <c r="BL562" s="18" t="s">
        <v>177</v>
      </c>
      <c r="BM562" s="247" t="s">
        <v>1755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1756</v>
      </c>
      <c r="G563" s="250"/>
      <c r="H563" s="254">
        <v>4.2560000000000002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84</v>
      </c>
      <c r="AY563" s="260" t="s">
        <v>169</v>
      </c>
    </row>
    <row r="564" s="2" customFormat="1" ht="21.75" customHeight="1">
      <c r="A564" s="39"/>
      <c r="B564" s="40"/>
      <c r="C564" s="235" t="s">
        <v>183</v>
      </c>
      <c r="D564" s="235" t="s">
        <v>173</v>
      </c>
      <c r="E564" s="236" t="s">
        <v>1757</v>
      </c>
      <c r="F564" s="237" t="s">
        <v>1758</v>
      </c>
      <c r="G564" s="238" t="s">
        <v>199</v>
      </c>
      <c r="H564" s="239">
        <v>21.422000000000001</v>
      </c>
      <c r="I564" s="240"/>
      <c r="J564" s="241">
        <f>ROUND(I564*H564,2)</f>
        <v>0</v>
      </c>
      <c r="K564" s="242"/>
      <c r="L564" s="45"/>
      <c r="M564" s="243" t="s">
        <v>1</v>
      </c>
      <c r="N564" s="244" t="s">
        <v>41</v>
      </c>
      <c r="O564" s="92"/>
      <c r="P564" s="245">
        <f>O564*H564</f>
        <v>0</v>
      </c>
      <c r="Q564" s="245">
        <v>0</v>
      </c>
      <c r="R564" s="245">
        <f>Q564*H564</f>
        <v>0</v>
      </c>
      <c r="S564" s="245">
        <v>0</v>
      </c>
      <c r="T564" s="24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7" t="s">
        <v>177</v>
      </c>
      <c r="AT564" s="247" t="s">
        <v>173</v>
      </c>
      <c r="AU564" s="247" t="s">
        <v>86</v>
      </c>
      <c r="AY564" s="18" t="s">
        <v>169</v>
      </c>
      <c r="BE564" s="248">
        <f>IF(N564="základní",J564,0)</f>
        <v>0</v>
      </c>
      <c r="BF564" s="248">
        <f>IF(N564="snížená",J564,0)</f>
        <v>0</v>
      </c>
      <c r="BG564" s="248">
        <f>IF(N564="zákl. přenesená",J564,0)</f>
        <v>0</v>
      </c>
      <c r="BH564" s="248">
        <f>IF(N564="sníž. přenesená",J564,0)</f>
        <v>0</v>
      </c>
      <c r="BI564" s="248">
        <f>IF(N564="nulová",J564,0)</f>
        <v>0</v>
      </c>
      <c r="BJ564" s="18" t="s">
        <v>84</v>
      </c>
      <c r="BK564" s="248">
        <f>ROUND(I564*H564,2)</f>
        <v>0</v>
      </c>
      <c r="BL564" s="18" t="s">
        <v>177</v>
      </c>
      <c r="BM564" s="247" t="s">
        <v>1759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1760</v>
      </c>
      <c r="G565" s="250"/>
      <c r="H565" s="254">
        <v>21.422000000000001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84</v>
      </c>
      <c r="AY565" s="260" t="s">
        <v>169</v>
      </c>
    </row>
    <row r="566" s="2" customFormat="1" ht="21.75" customHeight="1">
      <c r="A566" s="39"/>
      <c r="B566" s="40"/>
      <c r="C566" s="235" t="s">
        <v>1761</v>
      </c>
      <c r="D566" s="235" t="s">
        <v>173</v>
      </c>
      <c r="E566" s="236" t="s">
        <v>1762</v>
      </c>
      <c r="F566" s="237" t="s">
        <v>1763</v>
      </c>
      <c r="G566" s="238" t="s">
        <v>199</v>
      </c>
      <c r="H566" s="239">
        <v>10.422000000000001</v>
      </c>
      <c r="I566" s="240"/>
      <c r="J566" s="241">
        <f>ROUND(I566*H566,2)</f>
        <v>0</v>
      </c>
      <c r="K566" s="242"/>
      <c r="L566" s="45"/>
      <c r="M566" s="243" t="s">
        <v>1</v>
      </c>
      <c r="N566" s="244" t="s">
        <v>41</v>
      </c>
      <c r="O566" s="92"/>
      <c r="P566" s="245">
        <f>O566*H566</f>
        <v>0</v>
      </c>
      <c r="Q566" s="245">
        <v>0</v>
      </c>
      <c r="R566" s="245">
        <f>Q566*H566</f>
        <v>0</v>
      </c>
      <c r="S566" s="245">
        <v>0</v>
      </c>
      <c r="T566" s="24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7" t="s">
        <v>177</v>
      </c>
      <c r="AT566" s="247" t="s">
        <v>173</v>
      </c>
      <c r="AU566" s="247" t="s">
        <v>86</v>
      </c>
      <c r="AY566" s="18" t="s">
        <v>169</v>
      </c>
      <c r="BE566" s="248">
        <f>IF(N566="základní",J566,0)</f>
        <v>0</v>
      </c>
      <c r="BF566" s="248">
        <f>IF(N566="snížená",J566,0)</f>
        <v>0</v>
      </c>
      <c r="BG566" s="248">
        <f>IF(N566="zákl. přenesená",J566,0)</f>
        <v>0</v>
      </c>
      <c r="BH566" s="248">
        <f>IF(N566="sníž. přenesená",J566,0)</f>
        <v>0</v>
      </c>
      <c r="BI566" s="248">
        <f>IF(N566="nulová",J566,0)</f>
        <v>0</v>
      </c>
      <c r="BJ566" s="18" t="s">
        <v>84</v>
      </c>
      <c r="BK566" s="248">
        <f>ROUND(I566*H566,2)</f>
        <v>0</v>
      </c>
      <c r="BL566" s="18" t="s">
        <v>177</v>
      </c>
      <c r="BM566" s="247" t="s">
        <v>1764</v>
      </c>
    </row>
    <row r="567" s="2" customFormat="1" ht="16.5" customHeight="1">
      <c r="A567" s="39"/>
      <c r="B567" s="40"/>
      <c r="C567" s="235" t="s">
        <v>1765</v>
      </c>
      <c r="D567" s="235" t="s">
        <v>173</v>
      </c>
      <c r="E567" s="236" t="s">
        <v>1766</v>
      </c>
      <c r="F567" s="237" t="s">
        <v>1767</v>
      </c>
      <c r="G567" s="238" t="s">
        <v>249</v>
      </c>
      <c r="H567" s="239">
        <v>1.103</v>
      </c>
      <c r="I567" s="240"/>
      <c r="J567" s="241">
        <f>ROUND(I567*H567,2)</f>
        <v>0</v>
      </c>
      <c r="K567" s="242"/>
      <c r="L567" s="45"/>
      <c r="M567" s="243" t="s">
        <v>1</v>
      </c>
      <c r="N567" s="244" t="s">
        <v>41</v>
      </c>
      <c r="O567" s="92"/>
      <c r="P567" s="245">
        <f>O567*H567</f>
        <v>0</v>
      </c>
      <c r="Q567" s="245">
        <v>1.06277</v>
      </c>
      <c r="R567" s="245">
        <f>Q567*H567</f>
        <v>1.17223531</v>
      </c>
      <c r="S567" s="245">
        <v>0</v>
      </c>
      <c r="T567" s="246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7" t="s">
        <v>177</v>
      </c>
      <c r="AT567" s="247" t="s">
        <v>173</v>
      </c>
      <c r="AU567" s="247" t="s">
        <v>86</v>
      </c>
      <c r="AY567" s="18" t="s">
        <v>169</v>
      </c>
      <c r="BE567" s="248">
        <f>IF(N567="základní",J567,0)</f>
        <v>0</v>
      </c>
      <c r="BF567" s="248">
        <f>IF(N567="snížená",J567,0)</f>
        <v>0</v>
      </c>
      <c r="BG567" s="248">
        <f>IF(N567="zákl. přenesená",J567,0)</f>
        <v>0</v>
      </c>
      <c r="BH567" s="248">
        <f>IF(N567="sníž. přenesená",J567,0)</f>
        <v>0</v>
      </c>
      <c r="BI567" s="248">
        <f>IF(N567="nulová",J567,0)</f>
        <v>0</v>
      </c>
      <c r="BJ567" s="18" t="s">
        <v>84</v>
      </c>
      <c r="BK567" s="248">
        <f>ROUND(I567*H567,2)</f>
        <v>0</v>
      </c>
      <c r="BL567" s="18" t="s">
        <v>177</v>
      </c>
      <c r="BM567" s="247" t="s">
        <v>1768</v>
      </c>
    </row>
    <row r="568" s="13" customFormat="1">
      <c r="A568" s="13"/>
      <c r="B568" s="249"/>
      <c r="C568" s="250"/>
      <c r="D568" s="251" t="s">
        <v>179</v>
      </c>
      <c r="E568" s="252" t="s">
        <v>1</v>
      </c>
      <c r="F568" s="253" t="s">
        <v>1769</v>
      </c>
      <c r="G568" s="250"/>
      <c r="H568" s="254">
        <v>0.20200000000000001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179</v>
      </c>
      <c r="AU568" s="260" t="s">
        <v>86</v>
      </c>
      <c r="AV568" s="13" t="s">
        <v>86</v>
      </c>
      <c r="AW568" s="13" t="s">
        <v>32</v>
      </c>
      <c r="AX568" s="13" t="s">
        <v>76</v>
      </c>
      <c r="AY568" s="260" t="s">
        <v>169</v>
      </c>
    </row>
    <row r="569" s="15" customFormat="1">
      <c r="A569" s="15"/>
      <c r="B569" s="272"/>
      <c r="C569" s="273"/>
      <c r="D569" s="251" t="s">
        <v>179</v>
      </c>
      <c r="E569" s="274" t="s">
        <v>1</v>
      </c>
      <c r="F569" s="275" t="s">
        <v>211</v>
      </c>
      <c r="G569" s="273"/>
      <c r="H569" s="276">
        <v>0.20200000000000001</v>
      </c>
      <c r="I569" s="277"/>
      <c r="J569" s="273"/>
      <c r="K569" s="273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179</v>
      </c>
      <c r="AU569" s="282" t="s">
        <v>86</v>
      </c>
      <c r="AV569" s="15" t="s">
        <v>212</v>
      </c>
      <c r="AW569" s="15" t="s">
        <v>32</v>
      </c>
      <c r="AX569" s="15" t="s">
        <v>76</v>
      </c>
      <c r="AY569" s="282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1770</v>
      </c>
      <c r="G570" s="250"/>
      <c r="H570" s="254">
        <v>0.52600000000000002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5" customFormat="1">
      <c r="A571" s="15"/>
      <c r="B571" s="272"/>
      <c r="C571" s="273"/>
      <c r="D571" s="251" t="s">
        <v>179</v>
      </c>
      <c r="E571" s="274" t="s">
        <v>1</v>
      </c>
      <c r="F571" s="275" t="s">
        <v>211</v>
      </c>
      <c r="G571" s="273"/>
      <c r="H571" s="276">
        <v>0.52600000000000002</v>
      </c>
      <c r="I571" s="277"/>
      <c r="J571" s="273"/>
      <c r="K571" s="273"/>
      <c r="L571" s="278"/>
      <c r="M571" s="279"/>
      <c r="N571" s="280"/>
      <c r="O571" s="280"/>
      <c r="P571" s="280"/>
      <c r="Q571" s="280"/>
      <c r="R571" s="280"/>
      <c r="S571" s="280"/>
      <c r="T571" s="28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82" t="s">
        <v>179</v>
      </c>
      <c r="AU571" s="282" t="s">
        <v>86</v>
      </c>
      <c r="AV571" s="15" t="s">
        <v>212</v>
      </c>
      <c r="AW571" s="15" t="s">
        <v>32</v>
      </c>
      <c r="AX571" s="15" t="s">
        <v>76</v>
      </c>
      <c r="AY571" s="282" t="s">
        <v>169</v>
      </c>
    </row>
    <row r="572" s="16" customFormat="1">
      <c r="A572" s="16"/>
      <c r="B572" s="283"/>
      <c r="C572" s="284"/>
      <c r="D572" s="251" t="s">
        <v>179</v>
      </c>
      <c r="E572" s="285" t="s">
        <v>1</v>
      </c>
      <c r="F572" s="286" t="s">
        <v>1382</v>
      </c>
      <c r="G572" s="284"/>
      <c r="H572" s="285" t="s">
        <v>1</v>
      </c>
      <c r="I572" s="287"/>
      <c r="J572" s="284"/>
      <c r="K572" s="284"/>
      <c r="L572" s="288"/>
      <c r="M572" s="289"/>
      <c r="N572" s="290"/>
      <c r="O572" s="290"/>
      <c r="P572" s="290"/>
      <c r="Q572" s="290"/>
      <c r="R572" s="290"/>
      <c r="S572" s="290"/>
      <c r="T572" s="291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92" t="s">
        <v>179</v>
      </c>
      <c r="AU572" s="292" t="s">
        <v>86</v>
      </c>
      <c r="AV572" s="16" t="s">
        <v>84</v>
      </c>
      <c r="AW572" s="16" t="s">
        <v>32</v>
      </c>
      <c r="AX572" s="16" t="s">
        <v>76</v>
      </c>
      <c r="AY572" s="292" t="s">
        <v>169</v>
      </c>
    </row>
    <row r="573" s="13" customFormat="1">
      <c r="A573" s="13"/>
      <c r="B573" s="249"/>
      <c r="C573" s="250"/>
      <c r="D573" s="251" t="s">
        <v>179</v>
      </c>
      <c r="E573" s="252" t="s">
        <v>1</v>
      </c>
      <c r="F573" s="253" t="s">
        <v>1771</v>
      </c>
      <c r="G573" s="250"/>
      <c r="H573" s="254">
        <v>0.18099999999999999</v>
      </c>
      <c r="I573" s="255"/>
      <c r="J573" s="250"/>
      <c r="K573" s="250"/>
      <c r="L573" s="256"/>
      <c r="M573" s="257"/>
      <c r="N573" s="258"/>
      <c r="O573" s="258"/>
      <c r="P573" s="258"/>
      <c r="Q573" s="258"/>
      <c r="R573" s="258"/>
      <c r="S573" s="258"/>
      <c r="T573" s="25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0" t="s">
        <v>179</v>
      </c>
      <c r="AU573" s="260" t="s">
        <v>86</v>
      </c>
      <c r="AV573" s="13" t="s">
        <v>86</v>
      </c>
      <c r="AW573" s="13" t="s">
        <v>32</v>
      </c>
      <c r="AX573" s="13" t="s">
        <v>76</v>
      </c>
      <c r="AY573" s="260" t="s">
        <v>169</v>
      </c>
    </row>
    <row r="574" s="13" customFormat="1">
      <c r="A574" s="13"/>
      <c r="B574" s="249"/>
      <c r="C574" s="250"/>
      <c r="D574" s="251" t="s">
        <v>179</v>
      </c>
      <c r="E574" s="252" t="s">
        <v>1</v>
      </c>
      <c r="F574" s="253" t="s">
        <v>1772</v>
      </c>
      <c r="G574" s="250"/>
      <c r="H574" s="254">
        <v>0.19400000000000001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179</v>
      </c>
      <c r="AU574" s="260" t="s">
        <v>86</v>
      </c>
      <c r="AV574" s="13" t="s">
        <v>86</v>
      </c>
      <c r="AW574" s="13" t="s">
        <v>32</v>
      </c>
      <c r="AX574" s="13" t="s">
        <v>76</v>
      </c>
      <c r="AY574" s="260" t="s">
        <v>169</v>
      </c>
    </row>
    <row r="575" s="15" customFormat="1">
      <c r="A575" s="15"/>
      <c r="B575" s="272"/>
      <c r="C575" s="273"/>
      <c r="D575" s="251" t="s">
        <v>179</v>
      </c>
      <c r="E575" s="274" t="s">
        <v>1</v>
      </c>
      <c r="F575" s="275" t="s">
        <v>211</v>
      </c>
      <c r="G575" s="273"/>
      <c r="H575" s="276">
        <v>0.375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179</v>
      </c>
      <c r="AU575" s="282" t="s">
        <v>86</v>
      </c>
      <c r="AV575" s="15" t="s">
        <v>212</v>
      </c>
      <c r="AW575" s="15" t="s">
        <v>32</v>
      </c>
      <c r="AX575" s="15" t="s">
        <v>76</v>
      </c>
      <c r="AY575" s="282" t="s">
        <v>169</v>
      </c>
    </row>
    <row r="576" s="14" customFormat="1">
      <c r="A576" s="14"/>
      <c r="B576" s="261"/>
      <c r="C576" s="262"/>
      <c r="D576" s="251" t="s">
        <v>179</v>
      </c>
      <c r="E576" s="263" t="s">
        <v>1</v>
      </c>
      <c r="F576" s="264" t="s">
        <v>182</v>
      </c>
      <c r="G576" s="262"/>
      <c r="H576" s="265">
        <v>1.103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179</v>
      </c>
      <c r="AU576" s="271" t="s">
        <v>86</v>
      </c>
      <c r="AV576" s="14" t="s">
        <v>177</v>
      </c>
      <c r="AW576" s="14" t="s">
        <v>32</v>
      </c>
      <c r="AX576" s="14" t="s">
        <v>84</v>
      </c>
      <c r="AY576" s="271" t="s">
        <v>169</v>
      </c>
    </row>
    <row r="577" s="2" customFormat="1" ht="21.75" customHeight="1">
      <c r="A577" s="39"/>
      <c r="B577" s="40"/>
      <c r="C577" s="235" t="s">
        <v>1773</v>
      </c>
      <c r="D577" s="235" t="s">
        <v>173</v>
      </c>
      <c r="E577" s="236" t="s">
        <v>1774</v>
      </c>
      <c r="F577" s="237" t="s">
        <v>1775</v>
      </c>
      <c r="G577" s="238" t="s">
        <v>176</v>
      </c>
      <c r="H577" s="239">
        <v>2.3999999999999999</v>
      </c>
      <c r="I577" s="240"/>
      <c r="J577" s="241">
        <f>ROUND(I577*H577,2)</f>
        <v>0</v>
      </c>
      <c r="K577" s="242"/>
      <c r="L577" s="45"/>
      <c r="M577" s="243" t="s">
        <v>1</v>
      </c>
      <c r="N577" s="244" t="s">
        <v>41</v>
      </c>
      <c r="O577" s="92"/>
      <c r="P577" s="245">
        <f>O577*H577</f>
        <v>0</v>
      </c>
      <c r="Q577" s="245">
        <v>0.084000000000000005</v>
      </c>
      <c r="R577" s="245">
        <f>Q577*H577</f>
        <v>0.2016</v>
      </c>
      <c r="S577" s="245">
        <v>0</v>
      </c>
      <c r="T577" s="24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7" t="s">
        <v>177</v>
      </c>
      <c r="AT577" s="247" t="s">
        <v>173</v>
      </c>
      <c r="AU577" s="247" t="s">
        <v>86</v>
      </c>
      <c r="AY577" s="18" t="s">
        <v>169</v>
      </c>
      <c r="BE577" s="248">
        <f>IF(N577="základní",J577,0)</f>
        <v>0</v>
      </c>
      <c r="BF577" s="248">
        <f>IF(N577="snížená",J577,0)</f>
        <v>0</v>
      </c>
      <c r="BG577" s="248">
        <f>IF(N577="zákl. přenesená",J577,0)</f>
        <v>0</v>
      </c>
      <c r="BH577" s="248">
        <f>IF(N577="sníž. přenesená",J577,0)</f>
        <v>0</v>
      </c>
      <c r="BI577" s="248">
        <f>IF(N577="nulová",J577,0)</f>
        <v>0</v>
      </c>
      <c r="BJ577" s="18" t="s">
        <v>84</v>
      </c>
      <c r="BK577" s="248">
        <f>ROUND(I577*H577,2)</f>
        <v>0</v>
      </c>
      <c r="BL577" s="18" t="s">
        <v>177</v>
      </c>
      <c r="BM577" s="247" t="s">
        <v>1776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1777</v>
      </c>
      <c r="G578" s="250"/>
      <c r="H578" s="254">
        <v>2.3999999999999999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84</v>
      </c>
      <c r="AY578" s="260" t="s">
        <v>169</v>
      </c>
    </row>
    <row r="579" s="2" customFormat="1" ht="16.5" customHeight="1">
      <c r="A579" s="39"/>
      <c r="B579" s="40"/>
      <c r="C579" s="235" t="s">
        <v>188</v>
      </c>
      <c r="D579" s="235" t="s">
        <v>173</v>
      </c>
      <c r="E579" s="236" t="s">
        <v>1778</v>
      </c>
      <c r="F579" s="237" t="s">
        <v>1779</v>
      </c>
      <c r="G579" s="238" t="s">
        <v>199</v>
      </c>
      <c r="H579" s="239">
        <v>17.166</v>
      </c>
      <c r="I579" s="240"/>
      <c r="J579" s="241">
        <f>ROUND(I579*H579,2)</f>
        <v>0</v>
      </c>
      <c r="K579" s="242"/>
      <c r="L579" s="45"/>
      <c r="M579" s="243" t="s">
        <v>1</v>
      </c>
      <c r="N579" s="244" t="s">
        <v>41</v>
      </c>
      <c r="O579" s="92"/>
      <c r="P579" s="245">
        <f>O579*H579</f>
        <v>0</v>
      </c>
      <c r="Q579" s="245">
        <v>2.45329</v>
      </c>
      <c r="R579" s="245">
        <f>Q579*H579</f>
        <v>42.11317614</v>
      </c>
      <c r="S579" s="245">
        <v>0</v>
      </c>
      <c r="T579" s="246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7" t="s">
        <v>177</v>
      </c>
      <c r="AT579" s="247" t="s">
        <v>173</v>
      </c>
      <c r="AU579" s="247" t="s">
        <v>86</v>
      </c>
      <c r="AY579" s="18" t="s">
        <v>169</v>
      </c>
      <c r="BE579" s="248">
        <f>IF(N579="základní",J579,0)</f>
        <v>0</v>
      </c>
      <c r="BF579" s="248">
        <f>IF(N579="snížená",J579,0)</f>
        <v>0</v>
      </c>
      <c r="BG579" s="248">
        <f>IF(N579="zákl. přenesená",J579,0)</f>
        <v>0</v>
      </c>
      <c r="BH579" s="248">
        <f>IF(N579="sníž. přenesená",J579,0)</f>
        <v>0</v>
      </c>
      <c r="BI579" s="248">
        <f>IF(N579="nulová",J579,0)</f>
        <v>0</v>
      </c>
      <c r="BJ579" s="18" t="s">
        <v>84</v>
      </c>
      <c r="BK579" s="248">
        <f>ROUND(I579*H579,2)</f>
        <v>0</v>
      </c>
      <c r="BL579" s="18" t="s">
        <v>177</v>
      </c>
      <c r="BM579" s="247" t="s">
        <v>1780</v>
      </c>
    </row>
    <row r="580" s="2" customFormat="1" ht="21.75" customHeight="1">
      <c r="A580" s="39"/>
      <c r="B580" s="40"/>
      <c r="C580" s="235" t="s">
        <v>319</v>
      </c>
      <c r="D580" s="235" t="s">
        <v>173</v>
      </c>
      <c r="E580" s="236" t="s">
        <v>1242</v>
      </c>
      <c r="F580" s="237" t="s">
        <v>1243</v>
      </c>
      <c r="G580" s="238" t="s">
        <v>176</v>
      </c>
      <c r="H580" s="239">
        <v>437.94499999999999</v>
      </c>
      <c r="I580" s="240"/>
      <c r="J580" s="241">
        <f>ROUND(I580*H580,2)</f>
        <v>0</v>
      </c>
      <c r="K580" s="242"/>
      <c r="L580" s="45"/>
      <c r="M580" s="243" t="s">
        <v>1</v>
      </c>
      <c r="N580" s="244" t="s">
        <v>41</v>
      </c>
      <c r="O580" s="92"/>
      <c r="P580" s="245">
        <f>O580*H580</f>
        <v>0</v>
      </c>
      <c r="Q580" s="245">
        <v>0.00012</v>
      </c>
      <c r="R580" s="245">
        <f>Q580*H580</f>
        <v>0.0525534</v>
      </c>
      <c r="S580" s="245">
        <v>0</v>
      </c>
      <c r="T580" s="246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7" t="s">
        <v>177</v>
      </c>
      <c r="AT580" s="247" t="s">
        <v>173</v>
      </c>
      <c r="AU580" s="247" t="s">
        <v>86</v>
      </c>
      <c r="AY580" s="18" t="s">
        <v>169</v>
      </c>
      <c r="BE580" s="248">
        <f>IF(N580="základní",J580,0)</f>
        <v>0</v>
      </c>
      <c r="BF580" s="248">
        <f>IF(N580="snížená",J580,0)</f>
        <v>0</v>
      </c>
      <c r="BG580" s="248">
        <f>IF(N580="zákl. přenesená",J580,0)</f>
        <v>0</v>
      </c>
      <c r="BH580" s="248">
        <f>IF(N580="sníž. přenesená",J580,0)</f>
        <v>0</v>
      </c>
      <c r="BI580" s="248">
        <f>IF(N580="nulová",J580,0)</f>
        <v>0</v>
      </c>
      <c r="BJ580" s="18" t="s">
        <v>84</v>
      </c>
      <c r="BK580" s="248">
        <f>ROUND(I580*H580,2)</f>
        <v>0</v>
      </c>
      <c r="BL580" s="18" t="s">
        <v>177</v>
      </c>
      <c r="BM580" s="247" t="s">
        <v>1781</v>
      </c>
    </row>
    <row r="581" s="13" customFormat="1">
      <c r="A581" s="13"/>
      <c r="B581" s="249"/>
      <c r="C581" s="250"/>
      <c r="D581" s="251" t="s">
        <v>179</v>
      </c>
      <c r="E581" s="252" t="s">
        <v>1</v>
      </c>
      <c r="F581" s="253" t="s">
        <v>1782</v>
      </c>
      <c r="G581" s="250"/>
      <c r="H581" s="254">
        <v>208.71000000000001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179</v>
      </c>
      <c r="AU581" s="260" t="s">
        <v>86</v>
      </c>
      <c r="AV581" s="13" t="s">
        <v>86</v>
      </c>
      <c r="AW581" s="13" t="s">
        <v>32</v>
      </c>
      <c r="AX581" s="13" t="s">
        <v>76</v>
      </c>
      <c r="AY581" s="260" t="s">
        <v>169</v>
      </c>
    </row>
    <row r="582" s="15" customFormat="1">
      <c r="A582" s="15"/>
      <c r="B582" s="272"/>
      <c r="C582" s="273"/>
      <c r="D582" s="251" t="s">
        <v>179</v>
      </c>
      <c r="E582" s="274" t="s">
        <v>1</v>
      </c>
      <c r="F582" s="275" t="s">
        <v>211</v>
      </c>
      <c r="G582" s="273"/>
      <c r="H582" s="276">
        <v>208.71000000000001</v>
      </c>
      <c r="I582" s="277"/>
      <c r="J582" s="273"/>
      <c r="K582" s="273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179</v>
      </c>
      <c r="AU582" s="282" t="s">
        <v>86</v>
      </c>
      <c r="AV582" s="15" t="s">
        <v>212</v>
      </c>
      <c r="AW582" s="15" t="s">
        <v>32</v>
      </c>
      <c r="AX582" s="15" t="s">
        <v>76</v>
      </c>
      <c r="AY582" s="282" t="s">
        <v>169</v>
      </c>
    </row>
    <row r="583" s="16" customFormat="1">
      <c r="A583" s="16"/>
      <c r="B583" s="283"/>
      <c r="C583" s="284"/>
      <c r="D583" s="251" t="s">
        <v>179</v>
      </c>
      <c r="E583" s="285" t="s">
        <v>1</v>
      </c>
      <c r="F583" s="286" t="s">
        <v>1382</v>
      </c>
      <c r="G583" s="284"/>
      <c r="H583" s="285" t="s">
        <v>1</v>
      </c>
      <c r="I583" s="287"/>
      <c r="J583" s="284"/>
      <c r="K583" s="284"/>
      <c r="L583" s="288"/>
      <c r="M583" s="289"/>
      <c r="N583" s="290"/>
      <c r="O583" s="290"/>
      <c r="P583" s="290"/>
      <c r="Q583" s="290"/>
      <c r="R583" s="290"/>
      <c r="S583" s="290"/>
      <c r="T583" s="291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92" t="s">
        <v>179</v>
      </c>
      <c r="AU583" s="292" t="s">
        <v>86</v>
      </c>
      <c r="AV583" s="16" t="s">
        <v>84</v>
      </c>
      <c r="AW583" s="16" t="s">
        <v>32</v>
      </c>
      <c r="AX583" s="16" t="s">
        <v>76</v>
      </c>
      <c r="AY583" s="292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1783</v>
      </c>
      <c r="G584" s="250"/>
      <c r="H584" s="254">
        <v>72.010000000000005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3" customFormat="1">
      <c r="A585" s="13"/>
      <c r="B585" s="249"/>
      <c r="C585" s="250"/>
      <c r="D585" s="251" t="s">
        <v>179</v>
      </c>
      <c r="E585" s="252" t="s">
        <v>1</v>
      </c>
      <c r="F585" s="253" t="s">
        <v>1784</v>
      </c>
      <c r="G585" s="250"/>
      <c r="H585" s="254">
        <v>76.924999999999997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179</v>
      </c>
      <c r="AU585" s="260" t="s">
        <v>86</v>
      </c>
      <c r="AV585" s="13" t="s">
        <v>86</v>
      </c>
      <c r="AW585" s="13" t="s">
        <v>32</v>
      </c>
      <c r="AX585" s="13" t="s">
        <v>76</v>
      </c>
      <c r="AY585" s="260" t="s">
        <v>169</v>
      </c>
    </row>
    <row r="586" s="15" customFormat="1">
      <c r="A586" s="15"/>
      <c r="B586" s="272"/>
      <c r="C586" s="273"/>
      <c r="D586" s="251" t="s">
        <v>179</v>
      </c>
      <c r="E586" s="274" t="s">
        <v>1</v>
      </c>
      <c r="F586" s="275" t="s">
        <v>211</v>
      </c>
      <c r="G586" s="273"/>
      <c r="H586" s="276">
        <v>148.935</v>
      </c>
      <c r="I586" s="277"/>
      <c r="J586" s="273"/>
      <c r="K586" s="273"/>
      <c r="L586" s="278"/>
      <c r="M586" s="279"/>
      <c r="N586" s="280"/>
      <c r="O586" s="280"/>
      <c r="P586" s="280"/>
      <c r="Q586" s="280"/>
      <c r="R586" s="280"/>
      <c r="S586" s="280"/>
      <c r="T586" s="28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2" t="s">
        <v>179</v>
      </c>
      <c r="AU586" s="282" t="s">
        <v>86</v>
      </c>
      <c r="AV586" s="15" t="s">
        <v>212</v>
      </c>
      <c r="AW586" s="15" t="s">
        <v>32</v>
      </c>
      <c r="AX586" s="15" t="s">
        <v>76</v>
      </c>
      <c r="AY586" s="282" t="s">
        <v>169</v>
      </c>
    </row>
    <row r="587" s="13" customFormat="1">
      <c r="A587" s="13"/>
      <c r="B587" s="249"/>
      <c r="C587" s="250"/>
      <c r="D587" s="251" t="s">
        <v>179</v>
      </c>
      <c r="E587" s="252" t="s">
        <v>1</v>
      </c>
      <c r="F587" s="253" t="s">
        <v>1785</v>
      </c>
      <c r="G587" s="250"/>
      <c r="H587" s="254">
        <v>80.299999999999997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179</v>
      </c>
      <c r="AU587" s="260" t="s">
        <v>86</v>
      </c>
      <c r="AV587" s="13" t="s">
        <v>86</v>
      </c>
      <c r="AW587" s="13" t="s">
        <v>32</v>
      </c>
      <c r="AX587" s="13" t="s">
        <v>76</v>
      </c>
      <c r="AY587" s="260" t="s">
        <v>169</v>
      </c>
    </row>
    <row r="588" s="14" customFormat="1">
      <c r="A588" s="14"/>
      <c r="B588" s="261"/>
      <c r="C588" s="262"/>
      <c r="D588" s="251" t="s">
        <v>179</v>
      </c>
      <c r="E588" s="263" t="s">
        <v>1</v>
      </c>
      <c r="F588" s="264" t="s">
        <v>182</v>
      </c>
      <c r="G588" s="262"/>
      <c r="H588" s="265">
        <v>437.94499999999999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1" t="s">
        <v>179</v>
      </c>
      <c r="AU588" s="271" t="s">
        <v>86</v>
      </c>
      <c r="AV588" s="14" t="s">
        <v>177</v>
      </c>
      <c r="AW588" s="14" t="s">
        <v>32</v>
      </c>
      <c r="AX588" s="14" t="s">
        <v>84</v>
      </c>
      <c r="AY588" s="271" t="s">
        <v>169</v>
      </c>
    </row>
    <row r="589" s="2" customFormat="1" ht="21.75" customHeight="1">
      <c r="A589" s="39"/>
      <c r="B589" s="40"/>
      <c r="C589" s="235" t="s">
        <v>1786</v>
      </c>
      <c r="D589" s="235" t="s">
        <v>173</v>
      </c>
      <c r="E589" s="236" t="s">
        <v>1787</v>
      </c>
      <c r="F589" s="237" t="s">
        <v>1788</v>
      </c>
      <c r="G589" s="238" t="s">
        <v>176</v>
      </c>
      <c r="H589" s="239">
        <v>281.33499999999998</v>
      </c>
      <c r="I589" s="240"/>
      <c r="J589" s="241">
        <f>ROUND(I589*H589,2)</f>
        <v>0</v>
      </c>
      <c r="K589" s="242"/>
      <c r="L589" s="45"/>
      <c r="M589" s="243" t="s">
        <v>1</v>
      </c>
      <c r="N589" s="244" t="s">
        <v>41</v>
      </c>
      <c r="O589" s="92"/>
      <c r="P589" s="245">
        <f>O589*H589</f>
        <v>0</v>
      </c>
      <c r="Q589" s="245">
        <v>0</v>
      </c>
      <c r="R589" s="245">
        <f>Q589*H589</f>
        <v>0</v>
      </c>
      <c r="S589" s="245">
        <v>0</v>
      </c>
      <c r="T589" s="24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7" t="s">
        <v>177</v>
      </c>
      <c r="AT589" s="247" t="s">
        <v>173</v>
      </c>
      <c r="AU589" s="247" t="s">
        <v>86</v>
      </c>
      <c r="AY589" s="18" t="s">
        <v>169</v>
      </c>
      <c r="BE589" s="248">
        <f>IF(N589="základní",J589,0)</f>
        <v>0</v>
      </c>
      <c r="BF589" s="248">
        <f>IF(N589="snížená",J589,0)</f>
        <v>0</v>
      </c>
      <c r="BG589" s="248">
        <f>IF(N589="zákl. přenesená",J589,0)</f>
        <v>0</v>
      </c>
      <c r="BH589" s="248">
        <f>IF(N589="sníž. přenesená",J589,0)</f>
        <v>0</v>
      </c>
      <c r="BI589" s="248">
        <f>IF(N589="nulová",J589,0)</f>
        <v>0</v>
      </c>
      <c r="BJ589" s="18" t="s">
        <v>84</v>
      </c>
      <c r="BK589" s="248">
        <f>ROUND(I589*H589,2)</f>
        <v>0</v>
      </c>
      <c r="BL589" s="18" t="s">
        <v>177</v>
      </c>
      <c r="BM589" s="247" t="s">
        <v>1789</v>
      </c>
    </row>
    <row r="590" s="13" customFormat="1">
      <c r="A590" s="13"/>
      <c r="B590" s="249"/>
      <c r="C590" s="250"/>
      <c r="D590" s="251" t="s">
        <v>179</v>
      </c>
      <c r="E590" s="252" t="s">
        <v>1</v>
      </c>
      <c r="F590" s="253" t="s">
        <v>1790</v>
      </c>
      <c r="G590" s="250"/>
      <c r="H590" s="254">
        <v>0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179</v>
      </c>
      <c r="AU590" s="260" t="s">
        <v>86</v>
      </c>
      <c r="AV590" s="13" t="s">
        <v>86</v>
      </c>
      <c r="AW590" s="13" t="s">
        <v>32</v>
      </c>
      <c r="AX590" s="13" t="s">
        <v>76</v>
      </c>
      <c r="AY590" s="260" t="s">
        <v>169</v>
      </c>
    </row>
    <row r="591" s="13" customFormat="1">
      <c r="A591" s="13"/>
      <c r="B591" s="249"/>
      <c r="C591" s="250"/>
      <c r="D591" s="251" t="s">
        <v>179</v>
      </c>
      <c r="E591" s="252" t="s">
        <v>1</v>
      </c>
      <c r="F591" s="253" t="s">
        <v>1791</v>
      </c>
      <c r="G591" s="250"/>
      <c r="H591" s="254">
        <v>84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179</v>
      </c>
      <c r="AU591" s="260" t="s">
        <v>86</v>
      </c>
      <c r="AV591" s="13" t="s">
        <v>86</v>
      </c>
      <c r="AW591" s="13" t="s">
        <v>32</v>
      </c>
      <c r="AX591" s="13" t="s">
        <v>76</v>
      </c>
      <c r="AY591" s="260" t="s">
        <v>169</v>
      </c>
    </row>
    <row r="592" s="13" customFormat="1">
      <c r="A592" s="13"/>
      <c r="B592" s="249"/>
      <c r="C592" s="250"/>
      <c r="D592" s="251" t="s">
        <v>179</v>
      </c>
      <c r="E592" s="252" t="s">
        <v>1</v>
      </c>
      <c r="F592" s="253" t="s">
        <v>1792</v>
      </c>
      <c r="G592" s="250"/>
      <c r="H592" s="254">
        <v>6.2599999999999998</v>
      </c>
      <c r="I592" s="255"/>
      <c r="J592" s="250"/>
      <c r="K592" s="250"/>
      <c r="L592" s="256"/>
      <c r="M592" s="257"/>
      <c r="N592" s="258"/>
      <c r="O592" s="258"/>
      <c r="P592" s="258"/>
      <c r="Q592" s="258"/>
      <c r="R592" s="258"/>
      <c r="S592" s="258"/>
      <c r="T592" s="25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0" t="s">
        <v>179</v>
      </c>
      <c r="AU592" s="260" t="s">
        <v>86</v>
      </c>
      <c r="AV592" s="13" t="s">
        <v>86</v>
      </c>
      <c r="AW592" s="13" t="s">
        <v>32</v>
      </c>
      <c r="AX592" s="13" t="s">
        <v>76</v>
      </c>
      <c r="AY592" s="260" t="s">
        <v>169</v>
      </c>
    </row>
    <row r="593" s="13" customFormat="1">
      <c r="A593" s="13"/>
      <c r="B593" s="249"/>
      <c r="C593" s="250"/>
      <c r="D593" s="251" t="s">
        <v>179</v>
      </c>
      <c r="E593" s="252" t="s">
        <v>1</v>
      </c>
      <c r="F593" s="253" t="s">
        <v>1793</v>
      </c>
      <c r="G593" s="250"/>
      <c r="H593" s="254">
        <v>13.975</v>
      </c>
      <c r="I593" s="255"/>
      <c r="J593" s="250"/>
      <c r="K593" s="250"/>
      <c r="L593" s="256"/>
      <c r="M593" s="257"/>
      <c r="N593" s="258"/>
      <c r="O593" s="258"/>
      <c r="P593" s="258"/>
      <c r="Q593" s="258"/>
      <c r="R593" s="258"/>
      <c r="S593" s="258"/>
      <c r="T593" s="25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0" t="s">
        <v>179</v>
      </c>
      <c r="AU593" s="260" t="s">
        <v>86</v>
      </c>
      <c r="AV593" s="13" t="s">
        <v>86</v>
      </c>
      <c r="AW593" s="13" t="s">
        <v>32</v>
      </c>
      <c r="AX593" s="13" t="s">
        <v>76</v>
      </c>
      <c r="AY593" s="260" t="s">
        <v>169</v>
      </c>
    </row>
    <row r="594" s="13" customFormat="1">
      <c r="A594" s="13"/>
      <c r="B594" s="249"/>
      <c r="C594" s="250"/>
      <c r="D594" s="251" t="s">
        <v>179</v>
      </c>
      <c r="E594" s="252" t="s">
        <v>1</v>
      </c>
      <c r="F594" s="253" t="s">
        <v>1794</v>
      </c>
      <c r="G594" s="250"/>
      <c r="H594" s="254">
        <v>2.1000000000000001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179</v>
      </c>
      <c r="AU594" s="260" t="s">
        <v>86</v>
      </c>
      <c r="AV594" s="13" t="s">
        <v>86</v>
      </c>
      <c r="AW594" s="13" t="s">
        <v>32</v>
      </c>
      <c r="AX594" s="13" t="s">
        <v>76</v>
      </c>
      <c r="AY594" s="260" t="s">
        <v>169</v>
      </c>
    </row>
    <row r="595" s="13" customFormat="1">
      <c r="A595" s="13"/>
      <c r="B595" s="249"/>
      <c r="C595" s="250"/>
      <c r="D595" s="251" t="s">
        <v>179</v>
      </c>
      <c r="E595" s="252" t="s">
        <v>1</v>
      </c>
      <c r="F595" s="253" t="s">
        <v>1795</v>
      </c>
      <c r="G595" s="250"/>
      <c r="H595" s="254">
        <v>175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179</v>
      </c>
      <c r="AU595" s="260" t="s">
        <v>86</v>
      </c>
      <c r="AV595" s="13" t="s">
        <v>86</v>
      </c>
      <c r="AW595" s="13" t="s">
        <v>32</v>
      </c>
      <c r="AX595" s="13" t="s">
        <v>76</v>
      </c>
      <c r="AY595" s="260" t="s">
        <v>169</v>
      </c>
    </row>
    <row r="596" s="14" customFormat="1">
      <c r="A596" s="14"/>
      <c r="B596" s="261"/>
      <c r="C596" s="262"/>
      <c r="D596" s="251" t="s">
        <v>179</v>
      </c>
      <c r="E596" s="263" t="s">
        <v>1</v>
      </c>
      <c r="F596" s="264" t="s">
        <v>182</v>
      </c>
      <c r="G596" s="262"/>
      <c r="H596" s="265">
        <v>281.33499999999998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179</v>
      </c>
      <c r="AU596" s="271" t="s">
        <v>86</v>
      </c>
      <c r="AV596" s="14" t="s">
        <v>177</v>
      </c>
      <c r="AW596" s="14" t="s">
        <v>32</v>
      </c>
      <c r="AX596" s="14" t="s">
        <v>84</v>
      </c>
      <c r="AY596" s="271" t="s">
        <v>169</v>
      </c>
    </row>
    <row r="597" s="2" customFormat="1" ht="33" customHeight="1">
      <c r="A597" s="39"/>
      <c r="B597" s="40"/>
      <c r="C597" s="235" t="s">
        <v>324</v>
      </c>
      <c r="D597" s="235" t="s">
        <v>173</v>
      </c>
      <c r="E597" s="236" t="s">
        <v>1796</v>
      </c>
      <c r="F597" s="237" t="s">
        <v>1797</v>
      </c>
      <c r="G597" s="238" t="s">
        <v>322</v>
      </c>
      <c r="H597" s="239">
        <v>242.36600000000001</v>
      </c>
      <c r="I597" s="240"/>
      <c r="J597" s="241">
        <f>ROUND(I597*H597,2)</f>
        <v>0</v>
      </c>
      <c r="K597" s="242"/>
      <c r="L597" s="45"/>
      <c r="M597" s="243" t="s">
        <v>1</v>
      </c>
      <c r="N597" s="244" t="s">
        <v>41</v>
      </c>
      <c r="O597" s="92"/>
      <c r="P597" s="245">
        <f>O597*H597</f>
        <v>0</v>
      </c>
      <c r="Q597" s="245">
        <v>3.0000000000000001E-05</v>
      </c>
      <c r="R597" s="245">
        <f>Q597*H597</f>
        <v>0.0072709800000000007</v>
      </c>
      <c r="S597" s="245">
        <v>0</v>
      </c>
      <c r="T597" s="246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7" t="s">
        <v>177</v>
      </c>
      <c r="AT597" s="247" t="s">
        <v>173</v>
      </c>
      <c r="AU597" s="247" t="s">
        <v>86</v>
      </c>
      <c r="AY597" s="18" t="s">
        <v>169</v>
      </c>
      <c r="BE597" s="248">
        <f>IF(N597="základní",J597,0)</f>
        <v>0</v>
      </c>
      <c r="BF597" s="248">
        <f>IF(N597="snížená",J597,0)</f>
        <v>0</v>
      </c>
      <c r="BG597" s="248">
        <f>IF(N597="zákl. přenesená",J597,0)</f>
        <v>0</v>
      </c>
      <c r="BH597" s="248">
        <f>IF(N597="sníž. přenesená",J597,0)</f>
        <v>0</v>
      </c>
      <c r="BI597" s="248">
        <f>IF(N597="nulová",J597,0)</f>
        <v>0</v>
      </c>
      <c r="BJ597" s="18" t="s">
        <v>84</v>
      </c>
      <c r="BK597" s="248">
        <f>ROUND(I597*H597,2)</f>
        <v>0</v>
      </c>
      <c r="BL597" s="18" t="s">
        <v>177</v>
      </c>
      <c r="BM597" s="247" t="s">
        <v>1798</v>
      </c>
    </row>
    <row r="598" s="13" customFormat="1">
      <c r="A598" s="13"/>
      <c r="B598" s="249"/>
      <c r="C598" s="250"/>
      <c r="D598" s="251" t="s">
        <v>179</v>
      </c>
      <c r="E598" s="252" t="s">
        <v>1</v>
      </c>
      <c r="F598" s="253" t="s">
        <v>1799</v>
      </c>
      <c r="G598" s="250"/>
      <c r="H598" s="254">
        <v>5.9749999999999996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179</v>
      </c>
      <c r="AU598" s="260" t="s">
        <v>86</v>
      </c>
      <c r="AV598" s="13" t="s">
        <v>86</v>
      </c>
      <c r="AW598" s="13" t="s">
        <v>32</v>
      </c>
      <c r="AX598" s="13" t="s">
        <v>76</v>
      </c>
      <c r="AY598" s="260" t="s">
        <v>169</v>
      </c>
    </row>
    <row r="599" s="13" customFormat="1">
      <c r="A599" s="13"/>
      <c r="B599" s="249"/>
      <c r="C599" s="250"/>
      <c r="D599" s="251" t="s">
        <v>179</v>
      </c>
      <c r="E599" s="252" t="s">
        <v>1</v>
      </c>
      <c r="F599" s="253" t="s">
        <v>1800</v>
      </c>
      <c r="G599" s="250"/>
      <c r="H599" s="254">
        <v>28.289999999999999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179</v>
      </c>
      <c r="AU599" s="260" t="s">
        <v>86</v>
      </c>
      <c r="AV599" s="13" t="s">
        <v>86</v>
      </c>
      <c r="AW599" s="13" t="s">
        <v>32</v>
      </c>
      <c r="AX599" s="13" t="s">
        <v>76</v>
      </c>
      <c r="AY599" s="260" t="s">
        <v>169</v>
      </c>
    </row>
    <row r="600" s="16" customFormat="1">
      <c r="A600" s="16"/>
      <c r="B600" s="283"/>
      <c r="C600" s="284"/>
      <c r="D600" s="251" t="s">
        <v>179</v>
      </c>
      <c r="E600" s="285" t="s">
        <v>1</v>
      </c>
      <c r="F600" s="286" t="s">
        <v>1801</v>
      </c>
      <c r="G600" s="284"/>
      <c r="H600" s="285" t="s">
        <v>1</v>
      </c>
      <c r="I600" s="287"/>
      <c r="J600" s="284"/>
      <c r="K600" s="284"/>
      <c r="L600" s="288"/>
      <c r="M600" s="289"/>
      <c r="N600" s="290"/>
      <c r="O600" s="290"/>
      <c r="P600" s="290"/>
      <c r="Q600" s="290"/>
      <c r="R600" s="290"/>
      <c r="S600" s="290"/>
      <c r="T600" s="291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92" t="s">
        <v>179</v>
      </c>
      <c r="AU600" s="292" t="s">
        <v>86</v>
      </c>
      <c r="AV600" s="16" t="s">
        <v>84</v>
      </c>
      <c r="AW600" s="16" t="s">
        <v>32</v>
      </c>
      <c r="AX600" s="16" t="s">
        <v>76</v>
      </c>
      <c r="AY600" s="292" t="s">
        <v>169</v>
      </c>
    </row>
    <row r="601" s="13" customFormat="1">
      <c r="A601" s="13"/>
      <c r="B601" s="249"/>
      <c r="C601" s="250"/>
      <c r="D601" s="251" t="s">
        <v>179</v>
      </c>
      <c r="E601" s="252" t="s">
        <v>1</v>
      </c>
      <c r="F601" s="253" t="s">
        <v>1802</v>
      </c>
      <c r="G601" s="250"/>
      <c r="H601" s="254">
        <v>9.0449999999999999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179</v>
      </c>
      <c r="AU601" s="260" t="s">
        <v>86</v>
      </c>
      <c r="AV601" s="13" t="s">
        <v>86</v>
      </c>
      <c r="AW601" s="13" t="s">
        <v>32</v>
      </c>
      <c r="AX601" s="13" t="s">
        <v>76</v>
      </c>
      <c r="AY601" s="260" t="s">
        <v>169</v>
      </c>
    </row>
    <row r="602" s="13" customFormat="1">
      <c r="A602" s="13"/>
      <c r="B602" s="249"/>
      <c r="C602" s="250"/>
      <c r="D602" s="251" t="s">
        <v>179</v>
      </c>
      <c r="E602" s="252" t="s">
        <v>1</v>
      </c>
      <c r="F602" s="253" t="s">
        <v>1803</v>
      </c>
      <c r="G602" s="250"/>
      <c r="H602" s="254">
        <v>8.1400000000000006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179</v>
      </c>
      <c r="AU602" s="260" t="s">
        <v>86</v>
      </c>
      <c r="AV602" s="13" t="s">
        <v>86</v>
      </c>
      <c r="AW602" s="13" t="s">
        <v>32</v>
      </c>
      <c r="AX602" s="13" t="s">
        <v>76</v>
      </c>
      <c r="AY602" s="260" t="s">
        <v>169</v>
      </c>
    </row>
    <row r="603" s="13" customFormat="1">
      <c r="A603" s="13"/>
      <c r="B603" s="249"/>
      <c r="C603" s="250"/>
      <c r="D603" s="251" t="s">
        <v>179</v>
      </c>
      <c r="E603" s="252" t="s">
        <v>1</v>
      </c>
      <c r="F603" s="253" t="s">
        <v>1804</v>
      </c>
      <c r="G603" s="250"/>
      <c r="H603" s="254">
        <v>10.835000000000001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179</v>
      </c>
      <c r="AU603" s="260" t="s">
        <v>86</v>
      </c>
      <c r="AV603" s="13" t="s">
        <v>86</v>
      </c>
      <c r="AW603" s="13" t="s">
        <v>32</v>
      </c>
      <c r="AX603" s="13" t="s">
        <v>76</v>
      </c>
      <c r="AY603" s="260" t="s">
        <v>169</v>
      </c>
    </row>
    <row r="604" s="13" customFormat="1">
      <c r="A604" s="13"/>
      <c r="B604" s="249"/>
      <c r="C604" s="250"/>
      <c r="D604" s="251" t="s">
        <v>179</v>
      </c>
      <c r="E604" s="252" t="s">
        <v>1</v>
      </c>
      <c r="F604" s="253" t="s">
        <v>1805</v>
      </c>
      <c r="G604" s="250"/>
      <c r="H604" s="254">
        <v>12.505000000000001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179</v>
      </c>
      <c r="AU604" s="260" t="s">
        <v>86</v>
      </c>
      <c r="AV604" s="13" t="s">
        <v>86</v>
      </c>
      <c r="AW604" s="13" t="s">
        <v>32</v>
      </c>
      <c r="AX604" s="13" t="s">
        <v>76</v>
      </c>
      <c r="AY604" s="260" t="s">
        <v>169</v>
      </c>
    </row>
    <row r="605" s="13" customFormat="1">
      <c r="A605" s="13"/>
      <c r="B605" s="249"/>
      <c r="C605" s="250"/>
      <c r="D605" s="251" t="s">
        <v>179</v>
      </c>
      <c r="E605" s="252" t="s">
        <v>1</v>
      </c>
      <c r="F605" s="253" t="s">
        <v>1806</v>
      </c>
      <c r="G605" s="250"/>
      <c r="H605" s="254">
        <v>8.1400000000000006</v>
      </c>
      <c r="I605" s="255"/>
      <c r="J605" s="250"/>
      <c r="K605" s="250"/>
      <c r="L605" s="256"/>
      <c r="M605" s="257"/>
      <c r="N605" s="258"/>
      <c r="O605" s="258"/>
      <c r="P605" s="258"/>
      <c r="Q605" s="258"/>
      <c r="R605" s="258"/>
      <c r="S605" s="258"/>
      <c r="T605" s="25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0" t="s">
        <v>179</v>
      </c>
      <c r="AU605" s="260" t="s">
        <v>86</v>
      </c>
      <c r="AV605" s="13" t="s">
        <v>86</v>
      </c>
      <c r="AW605" s="13" t="s">
        <v>32</v>
      </c>
      <c r="AX605" s="13" t="s">
        <v>76</v>
      </c>
      <c r="AY605" s="260" t="s">
        <v>169</v>
      </c>
    </row>
    <row r="606" s="13" customFormat="1">
      <c r="A606" s="13"/>
      <c r="B606" s="249"/>
      <c r="C606" s="250"/>
      <c r="D606" s="251" t="s">
        <v>179</v>
      </c>
      <c r="E606" s="252" t="s">
        <v>1</v>
      </c>
      <c r="F606" s="253" t="s">
        <v>1807</v>
      </c>
      <c r="G606" s="250"/>
      <c r="H606" s="254">
        <v>36.009999999999998</v>
      </c>
      <c r="I606" s="255"/>
      <c r="J606" s="250"/>
      <c r="K606" s="250"/>
      <c r="L606" s="256"/>
      <c r="M606" s="257"/>
      <c r="N606" s="258"/>
      <c r="O606" s="258"/>
      <c r="P606" s="258"/>
      <c r="Q606" s="258"/>
      <c r="R606" s="258"/>
      <c r="S606" s="258"/>
      <c r="T606" s="25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0" t="s">
        <v>179</v>
      </c>
      <c r="AU606" s="260" t="s">
        <v>86</v>
      </c>
      <c r="AV606" s="13" t="s">
        <v>86</v>
      </c>
      <c r="AW606" s="13" t="s">
        <v>32</v>
      </c>
      <c r="AX606" s="13" t="s">
        <v>76</v>
      </c>
      <c r="AY606" s="260" t="s">
        <v>169</v>
      </c>
    </row>
    <row r="607" s="13" customFormat="1">
      <c r="A607" s="13"/>
      <c r="B607" s="249"/>
      <c r="C607" s="250"/>
      <c r="D607" s="251" t="s">
        <v>179</v>
      </c>
      <c r="E607" s="252" t="s">
        <v>1</v>
      </c>
      <c r="F607" s="253" t="s">
        <v>1808</v>
      </c>
      <c r="G607" s="250"/>
      <c r="H607" s="254">
        <v>10.566000000000001</v>
      </c>
      <c r="I607" s="255"/>
      <c r="J607" s="250"/>
      <c r="K607" s="250"/>
      <c r="L607" s="256"/>
      <c r="M607" s="257"/>
      <c r="N607" s="258"/>
      <c r="O607" s="258"/>
      <c r="P607" s="258"/>
      <c r="Q607" s="258"/>
      <c r="R607" s="258"/>
      <c r="S607" s="258"/>
      <c r="T607" s="25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0" t="s">
        <v>179</v>
      </c>
      <c r="AU607" s="260" t="s">
        <v>86</v>
      </c>
      <c r="AV607" s="13" t="s">
        <v>86</v>
      </c>
      <c r="AW607" s="13" t="s">
        <v>32</v>
      </c>
      <c r="AX607" s="13" t="s">
        <v>76</v>
      </c>
      <c r="AY607" s="260" t="s">
        <v>169</v>
      </c>
    </row>
    <row r="608" s="13" customFormat="1">
      <c r="A608" s="13"/>
      <c r="B608" s="249"/>
      <c r="C608" s="250"/>
      <c r="D608" s="251" t="s">
        <v>179</v>
      </c>
      <c r="E608" s="252" t="s">
        <v>1</v>
      </c>
      <c r="F608" s="253" t="s">
        <v>1809</v>
      </c>
      <c r="G608" s="250"/>
      <c r="H608" s="254">
        <v>10.34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179</v>
      </c>
      <c r="AU608" s="260" t="s">
        <v>86</v>
      </c>
      <c r="AV608" s="13" t="s">
        <v>86</v>
      </c>
      <c r="AW608" s="13" t="s">
        <v>32</v>
      </c>
      <c r="AX608" s="13" t="s">
        <v>76</v>
      </c>
      <c r="AY608" s="260" t="s">
        <v>169</v>
      </c>
    </row>
    <row r="609" s="13" customFormat="1">
      <c r="A609" s="13"/>
      <c r="B609" s="249"/>
      <c r="C609" s="250"/>
      <c r="D609" s="251" t="s">
        <v>179</v>
      </c>
      <c r="E609" s="252" t="s">
        <v>1</v>
      </c>
      <c r="F609" s="253" t="s">
        <v>1810</v>
      </c>
      <c r="G609" s="250"/>
      <c r="H609" s="254">
        <v>14.859999999999999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179</v>
      </c>
      <c r="AU609" s="260" t="s">
        <v>86</v>
      </c>
      <c r="AV609" s="13" t="s">
        <v>86</v>
      </c>
      <c r="AW609" s="13" t="s">
        <v>32</v>
      </c>
      <c r="AX609" s="13" t="s">
        <v>76</v>
      </c>
      <c r="AY609" s="260" t="s">
        <v>169</v>
      </c>
    </row>
    <row r="610" s="13" customFormat="1">
      <c r="A610" s="13"/>
      <c r="B610" s="249"/>
      <c r="C610" s="250"/>
      <c r="D610" s="251" t="s">
        <v>179</v>
      </c>
      <c r="E610" s="252" t="s">
        <v>1</v>
      </c>
      <c r="F610" s="253" t="s">
        <v>1811</v>
      </c>
      <c r="G610" s="250"/>
      <c r="H610" s="254">
        <v>14.57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179</v>
      </c>
      <c r="AU610" s="260" t="s">
        <v>86</v>
      </c>
      <c r="AV610" s="13" t="s">
        <v>86</v>
      </c>
      <c r="AW610" s="13" t="s">
        <v>32</v>
      </c>
      <c r="AX610" s="13" t="s">
        <v>76</v>
      </c>
      <c r="AY610" s="260" t="s">
        <v>169</v>
      </c>
    </row>
    <row r="611" s="13" customFormat="1">
      <c r="A611" s="13"/>
      <c r="B611" s="249"/>
      <c r="C611" s="250"/>
      <c r="D611" s="251" t="s">
        <v>179</v>
      </c>
      <c r="E611" s="252" t="s">
        <v>1</v>
      </c>
      <c r="F611" s="253" t="s">
        <v>1812</v>
      </c>
      <c r="G611" s="250"/>
      <c r="H611" s="254">
        <v>18.614999999999998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179</v>
      </c>
      <c r="AU611" s="260" t="s">
        <v>86</v>
      </c>
      <c r="AV611" s="13" t="s">
        <v>86</v>
      </c>
      <c r="AW611" s="13" t="s">
        <v>32</v>
      </c>
      <c r="AX611" s="13" t="s">
        <v>76</v>
      </c>
      <c r="AY611" s="260" t="s">
        <v>169</v>
      </c>
    </row>
    <row r="612" s="13" customFormat="1">
      <c r="A612" s="13"/>
      <c r="B612" s="249"/>
      <c r="C612" s="250"/>
      <c r="D612" s="251" t="s">
        <v>179</v>
      </c>
      <c r="E612" s="252" t="s">
        <v>1</v>
      </c>
      <c r="F612" s="253" t="s">
        <v>1813</v>
      </c>
      <c r="G612" s="250"/>
      <c r="H612" s="254">
        <v>8.6600000000000001</v>
      </c>
      <c r="I612" s="255"/>
      <c r="J612" s="250"/>
      <c r="K612" s="250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179</v>
      </c>
      <c r="AU612" s="260" t="s">
        <v>86</v>
      </c>
      <c r="AV612" s="13" t="s">
        <v>86</v>
      </c>
      <c r="AW612" s="13" t="s">
        <v>32</v>
      </c>
      <c r="AX612" s="13" t="s">
        <v>76</v>
      </c>
      <c r="AY612" s="260" t="s">
        <v>169</v>
      </c>
    </row>
    <row r="613" s="13" customFormat="1">
      <c r="A613" s="13"/>
      <c r="B613" s="249"/>
      <c r="C613" s="250"/>
      <c r="D613" s="251" t="s">
        <v>179</v>
      </c>
      <c r="E613" s="252" t="s">
        <v>1</v>
      </c>
      <c r="F613" s="253" t="s">
        <v>1814</v>
      </c>
      <c r="G613" s="250"/>
      <c r="H613" s="254">
        <v>17.469999999999999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179</v>
      </c>
      <c r="AU613" s="260" t="s">
        <v>86</v>
      </c>
      <c r="AV613" s="13" t="s">
        <v>86</v>
      </c>
      <c r="AW613" s="13" t="s">
        <v>32</v>
      </c>
      <c r="AX613" s="13" t="s">
        <v>76</v>
      </c>
      <c r="AY613" s="260" t="s">
        <v>169</v>
      </c>
    </row>
    <row r="614" s="13" customFormat="1">
      <c r="A614" s="13"/>
      <c r="B614" s="249"/>
      <c r="C614" s="250"/>
      <c r="D614" s="251" t="s">
        <v>179</v>
      </c>
      <c r="E614" s="252" t="s">
        <v>1</v>
      </c>
      <c r="F614" s="253" t="s">
        <v>1815</v>
      </c>
      <c r="G614" s="250"/>
      <c r="H614" s="254">
        <v>11.73</v>
      </c>
      <c r="I614" s="255"/>
      <c r="J614" s="250"/>
      <c r="K614" s="250"/>
      <c r="L614" s="256"/>
      <c r="M614" s="257"/>
      <c r="N614" s="258"/>
      <c r="O614" s="258"/>
      <c r="P614" s="258"/>
      <c r="Q614" s="258"/>
      <c r="R614" s="258"/>
      <c r="S614" s="258"/>
      <c r="T614" s="25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179</v>
      </c>
      <c r="AU614" s="260" t="s">
        <v>86</v>
      </c>
      <c r="AV614" s="13" t="s">
        <v>86</v>
      </c>
      <c r="AW614" s="13" t="s">
        <v>32</v>
      </c>
      <c r="AX614" s="13" t="s">
        <v>76</v>
      </c>
      <c r="AY614" s="260" t="s">
        <v>169</v>
      </c>
    </row>
    <row r="615" s="13" customFormat="1">
      <c r="A615" s="13"/>
      <c r="B615" s="249"/>
      <c r="C615" s="250"/>
      <c r="D615" s="251" t="s">
        <v>179</v>
      </c>
      <c r="E615" s="252" t="s">
        <v>1</v>
      </c>
      <c r="F615" s="253" t="s">
        <v>1816</v>
      </c>
      <c r="G615" s="250"/>
      <c r="H615" s="254">
        <v>7.9000000000000004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179</v>
      </c>
      <c r="AU615" s="260" t="s">
        <v>86</v>
      </c>
      <c r="AV615" s="13" t="s">
        <v>86</v>
      </c>
      <c r="AW615" s="13" t="s">
        <v>32</v>
      </c>
      <c r="AX615" s="13" t="s">
        <v>76</v>
      </c>
      <c r="AY615" s="260" t="s">
        <v>169</v>
      </c>
    </row>
    <row r="616" s="13" customFormat="1">
      <c r="A616" s="13"/>
      <c r="B616" s="249"/>
      <c r="C616" s="250"/>
      <c r="D616" s="251" t="s">
        <v>179</v>
      </c>
      <c r="E616" s="252" t="s">
        <v>1</v>
      </c>
      <c r="F616" s="253" t="s">
        <v>1817</v>
      </c>
      <c r="G616" s="250"/>
      <c r="H616" s="254">
        <v>8.7149999999999999</v>
      </c>
      <c r="I616" s="255"/>
      <c r="J616" s="250"/>
      <c r="K616" s="250"/>
      <c r="L616" s="256"/>
      <c r="M616" s="257"/>
      <c r="N616" s="258"/>
      <c r="O616" s="258"/>
      <c r="P616" s="258"/>
      <c r="Q616" s="258"/>
      <c r="R616" s="258"/>
      <c r="S616" s="258"/>
      <c r="T616" s="25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0" t="s">
        <v>179</v>
      </c>
      <c r="AU616" s="260" t="s">
        <v>86</v>
      </c>
      <c r="AV616" s="13" t="s">
        <v>86</v>
      </c>
      <c r="AW616" s="13" t="s">
        <v>32</v>
      </c>
      <c r="AX616" s="13" t="s">
        <v>76</v>
      </c>
      <c r="AY616" s="260" t="s">
        <v>169</v>
      </c>
    </row>
    <row r="617" s="14" customFormat="1">
      <c r="A617" s="14"/>
      <c r="B617" s="261"/>
      <c r="C617" s="262"/>
      <c r="D617" s="251" t="s">
        <v>179</v>
      </c>
      <c r="E617" s="263" t="s">
        <v>1</v>
      </c>
      <c r="F617" s="264" t="s">
        <v>182</v>
      </c>
      <c r="G617" s="262"/>
      <c r="H617" s="265">
        <v>242.36600000000001</v>
      </c>
      <c r="I617" s="266"/>
      <c r="J617" s="262"/>
      <c r="K617" s="262"/>
      <c r="L617" s="267"/>
      <c r="M617" s="268"/>
      <c r="N617" s="269"/>
      <c r="O617" s="269"/>
      <c r="P617" s="269"/>
      <c r="Q617" s="269"/>
      <c r="R617" s="269"/>
      <c r="S617" s="269"/>
      <c r="T617" s="27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1" t="s">
        <v>179</v>
      </c>
      <c r="AU617" s="271" t="s">
        <v>86</v>
      </c>
      <c r="AV617" s="14" t="s">
        <v>177</v>
      </c>
      <c r="AW617" s="14" t="s">
        <v>32</v>
      </c>
      <c r="AX617" s="14" t="s">
        <v>84</v>
      </c>
      <c r="AY617" s="271" t="s">
        <v>169</v>
      </c>
    </row>
    <row r="618" s="2" customFormat="1" ht="21.75" customHeight="1">
      <c r="A618" s="39"/>
      <c r="B618" s="40"/>
      <c r="C618" s="235" t="s">
        <v>342</v>
      </c>
      <c r="D618" s="235" t="s">
        <v>173</v>
      </c>
      <c r="E618" s="236" t="s">
        <v>1818</v>
      </c>
      <c r="F618" s="237" t="s">
        <v>1819</v>
      </c>
      <c r="G618" s="238" t="s">
        <v>176</v>
      </c>
      <c r="H618" s="239">
        <v>383.70999999999998</v>
      </c>
      <c r="I618" s="240"/>
      <c r="J618" s="241">
        <f>ROUND(I618*H618,2)</f>
        <v>0</v>
      </c>
      <c r="K618" s="242"/>
      <c r="L618" s="45"/>
      <c r="M618" s="243" t="s">
        <v>1</v>
      </c>
      <c r="N618" s="244" t="s">
        <v>41</v>
      </c>
      <c r="O618" s="92"/>
      <c r="P618" s="245">
        <f>O618*H618</f>
        <v>0</v>
      </c>
      <c r="Q618" s="245">
        <v>3.0000000000000001E-05</v>
      </c>
      <c r="R618" s="245">
        <f>Q618*H618</f>
        <v>0.0115113</v>
      </c>
      <c r="S618" s="245">
        <v>0</v>
      </c>
      <c r="T618" s="246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7" t="s">
        <v>177</v>
      </c>
      <c r="AT618" s="247" t="s">
        <v>173</v>
      </c>
      <c r="AU618" s="247" t="s">
        <v>86</v>
      </c>
      <c r="AY618" s="18" t="s">
        <v>169</v>
      </c>
      <c r="BE618" s="248">
        <f>IF(N618="základní",J618,0)</f>
        <v>0</v>
      </c>
      <c r="BF618" s="248">
        <f>IF(N618="snížená",J618,0)</f>
        <v>0</v>
      </c>
      <c r="BG618" s="248">
        <f>IF(N618="zákl. přenesená",J618,0)</f>
        <v>0</v>
      </c>
      <c r="BH618" s="248">
        <f>IF(N618="sníž. přenesená",J618,0)</f>
        <v>0</v>
      </c>
      <c r="BI618" s="248">
        <f>IF(N618="nulová",J618,0)</f>
        <v>0</v>
      </c>
      <c r="BJ618" s="18" t="s">
        <v>84</v>
      </c>
      <c r="BK618" s="248">
        <f>ROUND(I618*H618,2)</f>
        <v>0</v>
      </c>
      <c r="BL618" s="18" t="s">
        <v>177</v>
      </c>
      <c r="BM618" s="247" t="s">
        <v>1820</v>
      </c>
    </row>
    <row r="619" s="13" customFormat="1">
      <c r="A619" s="13"/>
      <c r="B619" s="249"/>
      <c r="C619" s="250"/>
      <c r="D619" s="251" t="s">
        <v>179</v>
      </c>
      <c r="E619" s="252" t="s">
        <v>1</v>
      </c>
      <c r="F619" s="253" t="s">
        <v>1821</v>
      </c>
      <c r="G619" s="250"/>
      <c r="H619" s="254">
        <v>0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179</v>
      </c>
      <c r="AU619" s="260" t="s">
        <v>86</v>
      </c>
      <c r="AV619" s="13" t="s">
        <v>86</v>
      </c>
      <c r="AW619" s="13" t="s">
        <v>32</v>
      </c>
      <c r="AX619" s="13" t="s">
        <v>76</v>
      </c>
      <c r="AY619" s="260" t="s">
        <v>169</v>
      </c>
    </row>
    <row r="620" s="13" customFormat="1">
      <c r="A620" s="13"/>
      <c r="B620" s="249"/>
      <c r="C620" s="250"/>
      <c r="D620" s="251" t="s">
        <v>179</v>
      </c>
      <c r="E620" s="252" t="s">
        <v>1</v>
      </c>
      <c r="F620" s="253" t="s">
        <v>1822</v>
      </c>
      <c r="G620" s="250"/>
      <c r="H620" s="254">
        <v>208.71000000000001</v>
      </c>
      <c r="I620" s="255"/>
      <c r="J620" s="250"/>
      <c r="K620" s="250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179</v>
      </c>
      <c r="AU620" s="260" t="s">
        <v>86</v>
      </c>
      <c r="AV620" s="13" t="s">
        <v>86</v>
      </c>
      <c r="AW620" s="13" t="s">
        <v>32</v>
      </c>
      <c r="AX620" s="13" t="s">
        <v>76</v>
      </c>
      <c r="AY620" s="260" t="s">
        <v>169</v>
      </c>
    </row>
    <row r="621" s="13" customFormat="1">
      <c r="A621" s="13"/>
      <c r="B621" s="249"/>
      <c r="C621" s="250"/>
      <c r="D621" s="251" t="s">
        <v>179</v>
      </c>
      <c r="E621" s="252" t="s">
        <v>1</v>
      </c>
      <c r="F621" s="253" t="s">
        <v>1795</v>
      </c>
      <c r="G621" s="250"/>
      <c r="H621" s="254">
        <v>175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179</v>
      </c>
      <c r="AU621" s="260" t="s">
        <v>86</v>
      </c>
      <c r="AV621" s="13" t="s">
        <v>86</v>
      </c>
      <c r="AW621" s="13" t="s">
        <v>32</v>
      </c>
      <c r="AX621" s="13" t="s">
        <v>76</v>
      </c>
      <c r="AY621" s="260" t="s">
        <v>169</v>
      </c>
    </row>
    <row r="622" s="14" customFormat="1">
      <c r="A622" s="14"/>
      <c r="B622" s="261"/>
      <c r="C622" s="262"/>
      <c r="D622" s="251" t="s">
        <v>179</v>
      </c>
      <c r="E622" s="263" t="s">
        <v>1</v>
      </c>
      <c r="F622" s="264" t="s">
        <v>182</v>
      </c>
      <c r="G622" s="262"/>
      <c r="H622" s="265">
        <v>383.70999999999998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179</v>
      </c>
      <c r="AU622" s="271" t="s">
        <v>86</v>
      </c>
      <c r="AV622" s="14" t="s">
        <v>177</v>
      </c>
      <c r="AW622" s="14" t="s">
        <v>32</v>
      </c>
      <c r="AX622" s="14" t="s">
        <v>84</v>
      </c>
      <c r="AY622" s="271" t="s">
        <v>169</v>
      </c>
    </row>
    <row r="623" s="12" customFormat="1" ht="22.8" customHeight="1">
      <c r="A623" s="12"/>
      <c r="B623" s="219"/>
      <c r="C623" s="220"/>
      <c r="D623" s="221" t="s">
        <v>75</v>
      </c>
      <c r="E623" s="233" t="s">
        <v>170</v>
      </c>
      <c r="F623" s="233" t="s">
        <v>1246</v>
      </c>
      <c r="G623" s="220"/>
      <c r="H623" s="220"/>
      <c r="I623" s="223"/>
      <c r="J623" s="234">
        <f>BK623</f>
        <v>0</v>
      </c>
      <c r="K623" s="220"/>
      <c r="L623" s="225"/>
      <c r="M623" s="226"/>
      <c r="N623" s="227"/>
      <c r="O623" s="227"/>
      <c r="P623" s="228">
        <f>SUM(P624:P681)</f>
        <v>0</v>
      </c>
      <c r="Q623" s="227"/>
      <c r="R623" s="228">
        <f>SUM(R624:R681)</f>
        <v>0.98023469999999979</v>
      </c>
      <c r="S623" s="227"/>
      <c r="T623" s="229">
        <f>SUM(T624:T681)</f>
        <v>3.115875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30" t="s">
        <v>84</v>
      </c>
      <c r="AT623" s="231" t="s">
        <v>75</v>
      </c>
      <c r="AU623" s="231" t="s">
        <v>84</v>
      </c>
      <c r="AY623" s="230" t="s">
        <v>169</v>
      </c>
      <c r="BK623" s="232">
        <f>SUM(BK624:BK681)</f>
        <v>0</v>
      </c>
    </row>
    <row r="624" s="2" customFormat="1" ht="16.5" customHeight="1">
      <c r="A624" s="39"/>
      <c r="B624" s="40"/>
      <c r="C624" s="235" t="s">
        <v>1823</v>
      </c>
      <c r="D624" s="235" t="s">
        <v>173</v>
      </c>
      <c r="E624" s="236" t="s">
        <v>1824</v>
      </c>
      <c r="F624" s="237" t="s">
        <v>1825</v>
      </c>
      <c r="G624" s="238" t="s">
        <v>699</v>
      </c>
      <c r="H624" s="239">
        <v>5</v>
      </c>
      <c r="I624" s="240"/>
      <c r="J624" s="241">
        <f>ROUND(I624*H624,2)</f>
        <v>0</v>
      </c>
      <c r="K624" s="242"/>
      <c r="L624" s="45"/>
      <c r="M624" s="243" t="s">
        <v>1</v>
      </c>
      <c r="N624" s="244" t="s">
        <v>41</v>
      </c>
      <c r="O624" s="92"/>
      <c r="P624" s="245">
        <f>O624*H624</f>
        <v>0</v>
      </c>
      <c r="Q624" s="245">
        <v>0</v>
      </c>
      <c r="R624" s="245">
        <f>Q624*H624</f>
        <v>0</v>
      </c>
      <c r="S624" s="245">
        <v>0</v>
      </c>
      <c r="T624" s="246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7" t="s">
        <v>177</v>
      </c>
      <c r="AT624" s="247" t="s">
        <v>173</v>
      </c>
      <c r="AU624" s="247" t="s">
        <v>86</v>
      </c>
      <c r="AY624" s="18" t="s">
        <v>169</v>
      </c>
      <c r="BE624" s="248">
        <f>IF(N624="základní",J624,0)</f>
        <v>0</v>
      </c>
      <c r="BF624" s="248">
        <f>IF(N624="snížená",J624,0)</f>
        <v>0</v>
      </c>
      <c r="BG624" s="248">
        <f>IF(N624="zákl. přenesená",J624,0)</f>
        <v>0</v>
      </c>
      <c r="BH624" s="248">
        <f>IF(N624="sníž. přenesená",J624,0)</f>
        <v>0</v>
      </c>
      <c r="BI624" s="248">
        <f>IF(N624="nulová",J624,0)</f>
        <v>0</v>
      </c>
      <c r="BJ624" s="18" t="s">
        <v>84</v>
      </c>
      <c r="BK624" s="248">
        <f>ROUND(I624*H624,2)</f>
        <v>0</v>
      </c>
      <c r="BL624" s="18" t="s">
        <v>177</v>
      </c>
      <c r="BM624" s="247" t="s">
        <v>1826</v>
      </c>
    </row>
    <row r="625" s="2" customFormat="1" ht="16.5" customHeight="1">
      <c r="A625" s="39"/>
      <c r="B625" s="40"/>
      <c r="C625" s="235" t="s">
        <v>1827</v>
      </c>
      <c r="D625" s="235" t="s">
        <v>173</v>
      </c>
      <c r="E625" s="236" t="s">
        <v>1828</v>
      </c>
      <c r="F625" s="237" t="s">
        <v>1829</v>
      </c>
      <c r="G625" s="238" t="s">
        <v>699</v>
      </c>
      <c r="H625" s="239">
        <v>20</v>
      </c>
      <c r="I625" s="240"/>
      <c r="J625" s="241">
        <f>ROUND(I625*H625,2)</f>
        <v>0</v>
      </c>
      <c r="K625" s="242"/>
      <c r="L625" s="45"/>
      <c r="M625" s="243" t="s">
        <v>1</v>
      </c>
      <c r="N625" s="244" t="s">
        <v>41</v>
      </c>
      <c r="O625" s="92"/>
      <c r="P625" s="245">
        <f>O625*H625</f>
        <v>0</v>
      </c>
      <c r="Q625" s="245">
        <v>0</v>
      </c>
      <c r="R625" s="245">
        <f>Q625*H625</f>
        <v>0</v>
      </c>
      <c r="S625" s="245">
        <v>0</v>
      </c>
      <c r="T625" s="246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7" t="s">
        <v>177</v>
      </c>
      <c r="AT625" s="247" t="s">
        <v>173</v>
      </c>
      <c r="AU625" s="247" t="s">
        <v>86</v>
      </c>
      <c r="AY625" s="18" t="s">
        <v>169</v>
      </c>
      <c r="BE625" s="248">
        <f>IF(N625="základní",J625,0)</f>
        <v>0</v>
      </c>
      <c r="BF625" s="248">
        <f>IF(N625="snížená",J625,0)</f>
        <v>0</v>
      </c>
      <c r="BG625" s="248">
        <f>IF(N625="zákl. přenesená",J625,0)</f>
        <v>0</v>
      </c>
      <c r="BH625" s="248">
        <f>IF(N625="sníž. přenesená",J625,0)</f>
        <v>0</v>
      </c>
      <c r="BI625" s="248">
        <f>IF(N625="nulová",J625,0)</f>
        <v>0</v>
      </c>
      <c r="BJ625" s="18" t="s">
        <v>84</v>
      </c>
      <c r="BK625" s="248">
        <f>ROUND(I625*H625,2)</f>
        <v>0</v>
      </c>
      <c r="BL625" s="18" t="s">
        <v>177</v>
      </c>
      <c r="BM625" s="247" t="s">
        <v>1830</v>
      </c>
    </row>
    <row r="626" s="2" customFormat="1" ht="16.5" customHeight="1">
      <c r="A626" s="39"/>
      <c r="B626" s="40"/>
      <c r="C626" s="235" t="s">
        <v>1831</v>
      </c>
      <c r="D626" s="235" t="s">
        <v>173</v>
      </c>
      <c r="E626" s="236" t="s">
        <v>1832</v>
      </c>
      <c r="F626" s="237" t="s">
        <v>1833</v>
      </c>
      <c r="G626" s="238" t="s">
        <v>699</v>
      </c>
      <c r="H626" s="239">
        <v>2</v>
      </c>
      <c r="I626" s="240"/>
      <c r="J626" s="241">
        <f>ROUND(I626*H626,2)</f>
        <v>0</v>
      </c>
      <c r="K626" s="242"/>
      <c r="L626" s="45"/>
      <c r="M626" s="243" t="s">
        <v>1</v>
      </c>
      <c r="N626" s="244" t="s">
        <v>41</v>
      </c>
      <c r="O626" s="92"/>
      <c r="P626" s="245">
        <f>O626*H626</f>
        <v>0</v>
      </c>
      <c r="Q626" s="245">
        <v>0</v>
      </c>
      <c r="R626" s="245">
        <f>Q626*H626</f>
        <v>0</v>
      </c>
      <c r="S626" s="245">
        <v>0</v>
      </c>
      <c r="T626" s="246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7" t="s">
        <v>177</v>
      </c>
      <c r="AT626" s="247" t="s">
        <v>173</v>
      </c>
      <c r="AU626" s="247" t="s">
        <v>86</v>
      </c>
      <c r="AY626" s="18" t="s">
        <v>169</v>
      </c>
      <c r="BE626" s="248">
        <f>IF(N626="základní",J626,0)</f>
        <v>0</v>
      </c>
      <c r="BF626" s="248">
        <f>IF(N626="snížená",J626,0)</f>
        <v>0</v>
      </c>
      <c r="BG626" s="248">
        <f>IF(N626="zákl. přenesená",J626,0)</f>
        <v>0</v>
      </c>
      <c r="BH626" s="248">
        <f>IF(N626="sníž. přenesená",J626,0)</f>
        <v>0</v>
      </c>
      <c r="BI626" s="248">
        <f>IF(N626="nulová",J626,0)</f>
        <v>0</v>
      </c>
      <c r="BJ626" s="18" t="s">
        <v>84</v>
      </c>
      <c r="BK626" s="248">
        <f>ROUND(I626*H626,2)</f>
        <v>0</v>
      </c>
      <c r="BL626" s="18" t="s">
        <v>177</v>
      </c>
      <c r="BM626" s="247" t="s">
        <v>1834</v>
      </c>
    </row>
    <row r="627" s="2" customFormat="1" ht="16.5" customHeight="1">
      <c r="A627" s="39"/>
      <c r="B627" s="40"/>
      <c r="C627" s="235" t="s">
        <v>1835</v>
      </c>
      <c r="D627" s="235" t="s">
        <v>173</v>
      </c>
      <c r="E627" s="236" t="s">
        <v>1836</v>
      </c>
      <c r="F627" s="237" t="s">
        <v>1837</v>
      </c>
      <c r="G627" s="238" t="s">
        <v>699</v>
      </c>
      <c r="H627" s="239">
        <v>1</v>
      </c>
      <c r="I627" s="240"/>
      <c r="J627" s="241">
        <f>ROUND(I627*H627,2)</f>
        <v>0</v>
      </c>
      <c r="K627" s="242"/>
      <c r="L627" s="45"/>
      <c r="M627" s="243" t="s">
        <v>1</v>
      </c>
      <c r="N627" s="244" t="s">
        <v>41</v>
      </c>
      <c r="O627" s="92"/>
      <c r="P627" s="245">
        <f>O627*H627</f>
        <v>0</v>
      </c>
      <c r="Q627" s="245">
        <v>0</v>
      </c>
      <c r="R627" s="245">
        <f>Q627*H627</f>
        <v>0</v>
      </c>
      <c r="S627" s="245">
        <v>0</v>
      </c>
      <c r="T627" s="24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7" t="s">
        <v>177</v>
      </c>
      <c r="AT627" s="247" t="s">
        <v>173</v>
      </c>
      <c r="AU627" s="247" t="s">
        <v>86</v>
      </c>
      <c r="AY627" s="18" t="s">
        <v>169</v>
      </c>
      <c r="BE627" s="248">
        <f>IF(N627="základní",J627,0)</f>
        <v>0</v>
      </c>
      <c r="BF627" s="248">
        <f>IF(N627="snížená",J627,0)</f>
        <v>0</v>
      </c>
      <c r="BG627" s="248">
        <f>IF(N627="zákl. přenesená",J627,0)</f>
        <v>0</v>
      </c>
      <c r="BH627" s="248">
        <f>IF(N627="sníž. přenesená",J627,0)</f>
        <v>0</v>
      </c>
      <c r="BI627" s="248">
        <f>IF(N627="nulová",J627,0)</f>
        <v>0</v>
      </c>
      <c r="BJ627" s="18" t="s">
        <v>84</v>
      </c>
      <c r="BK627" s="248">
        <f>ROUND(I627*H627,2)</f>
        <v>0</v>
      </c>
      <c r="BL627" s="18" t="s">
        <v>177</v>
      </c>
      <c r="BM627" s="247" t="s">
        <v>1838</v>
      </c>
    </row>
    <row r="628" s="2" customFormat="1" ht="16.5" customHeight="1">
      <c r="A628" s="39"/>
      <c r="B628" s="40"/>
      <c r="C628" s="235" t="s">
        <v>1839</v>
      </c>
      <c r="D628" s="235" t="s">
        <v>173</v>
      </c>
      <c r="E628" s="236" t="s">
        <v>1840</v>
      </c>
      <c r="F628" s="237" t="s">
        <v>1841</v>
      </c>
      <c r="G628" s="238" t="s">
        <v>699</v>
      </c>
      <c r="H628" s="239">
        <v>6</v>
      </c>
      <c r="I628" s="240"/>
      <c r="J628" s="241">
        <f>ROUND(I628*H628,2)</f>
        <v>0</v>
      </c>
      <c r="K628" s="242"/>
      <c r="L628" s="45"/>
      <c r="M628" s="243" t="s">
        <v>1</v>
      </c>
      <c r="N628" s="244" t="s">
        <v>41</v>
      </c>
      <c r="O628" s="92"/>
      <c r="P628" s="245">
        <f>O628*H628</f>
        <v>0</v>
      </c>
      <c r="Q628" s="245">
        <v>0</v>
      </c>
      <c r="R628" s="245">
        <f>Q628*H628</f>
        <v>0</v>
      </c>
      <c r="S628" s="245">
        <v>0</v>
      </c>
      <c r="T628" s="246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7" t="s">
        <v>177</v>
      </c>
      <c r="AT628" s="247" t="s">
        <v>173</v>
      </c>
      <c r="AU628" s="247" t="s">
        <v>86</v>
      </c>
      <c r="AY628" s="18" t="s">
        <v>169</v>
      </c>
      <c r="BE628" s="248">
        <f>IF(N628="základní",J628,0)</f>
        <v>0</v>
      </c>
      <c r="BF628" s="248">
        <f>IF(N628="snížená",J628,0)</f>
        <v>0</v>
      </c>
      <c r="BG628" s="248">
        <f>IF(N628="zákl. přenesená",J628,0)</f>
        <v>0</v>
      </c>
      <c r="BH628" s="248">
        <f>IF(N628="sníž. přenesená",J628,0)</f>
        <v>0</v>
      </c>
      <c r="BI628" s="248">
        <f>IF(N628="nulová",J628,0)</f>
        <v>0</v>
      </c>
      <c r="BJ628" s="18" t="s">
        <v>84</v>
      </c>
      <c r="BK628" s="248">
        <f>ROUND(I628*H628,2)</f>
        <v>0</v>
      </c>
      <c r="BL628" s="18" t="s">
        <v>177</v>
      </c>
      <c r="BM628" s="247" t="s">
        <v>1842</v>
      </c>
    </row>
    <row r="629" s="2" customFormat="1" ht="16.5" customHeight="1">
      <c r="A629" s="39"/>
      <c r="B629" s="40"/>
      <c r="C629" s="235" t="s">
        <v>1843</v>
      </c>
      <c r="D629" s="235" t="s">
        <v>173</v>
      </c>
      <c r="E629" s="236" t="s">
        <v>1247</v>
      </c>
      <c r="F629" s="237" t="s">
        <v>1844</v>
      </c>
      <c r="G629" s="238" t="s">
        <v>699</v>
      </c>
      <c r="H629" s="239">
        <v>1</v>
      </c>
      <c r="I629" s="240"/>
      <c r="J629" s="241">
        <f>ROUND(I629*H629,2)</f>
        <v>0</v>
      </c>
      <c r="K629" s="242"/>
      <c r="L629" s="45"/>
      <c r="M629" s="243" t="s">
        <v>1</v>
      </c>
      <c r="N629" s="244" t="s">
        <v>41</v>
      </c>
      <c r="O629" s="92"/>
      <c r="P629" s="245">
        <f>O629*H629</f>
        <v>0</v>
      </c>
      <c r="Q629" s="245">
        <v>0</v>
      </c>
      <c r="R629" s="245">
        <f>Q629*H629</f>
        <v>0</v>
      </c>
      <c r="S629" s="245">
        <v>0</v>
      </c>
      <c r="T629" s="246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7" t="s">
        <v>177</v>
      </c>
      <c r="AT629" s="247" t="s">
        <v>173</v>
      </c>
      <c r="AU629" s="247" t="s">
        <v>86</v>
      </c>
      <c r="AY629" s="18" t="s">
        <v>169</v>
      </c>
      <c r="BE629" s="248">
        <f>IF(N629="základní",J629,0)</f>
        <v>0</v>
      </c>
      <c r="BF629" s="248">
        <f>IF(N629="snížená",J629,0)</f>
        <v>0</v>
      </c>
      <c r="BG629" s="248">
        <f>IF(N629="zákl. přenesená",J629,0)</f>
        <v>0</v>
      </c>
      <c r="BH629" s="248">
        <f>IF(N629="sníž. přenesená",J629,0)</f>
        <v>0</v>
      </c>
      <c r="BI629" s="248">
        <f>IF(N629="nulová",J629,0)</f>
        <v>0</v>
      </c>
      <c r="BJ629" s="18" t="s">
        <v>84</v>
      </c>
      <c r="BK629" s="248">
        <f>ROUND(I629*H629,2)</f>
        <v>0</v>
      </c>
      <c r="BL629" s="18" t="s">
        <v>177</v>
      </c>
      <c r="BM629" s="247" t="s">
        <v>1845</v>
      </c>
    </row>
    <row r="630" s="2" customFormat="1" ht="21.75" customHeight="1">
      <c r="A630" s="39"/>
      <c r="B630" s="40"/>
      <c r="C630" s="235" t="s">
        <v>1846</v>
      </c>
      <c r="D630" s="235" t="s">
        <v>173</v>
      </c>
      <c r="E630" s="236" t="s">
        <v>483</v>
      </c>
      <c r="F630" s="237" t="s">
        <v>484</v>
      </c>
      <c r="G630" s="238" t="s">
        <v>199</v>
      </c>
      <c r="H630" s="239">
        <v>658.79999999999995</v>
      </c>
      <c r="I630" s="240"/>
      <c r="J630" s="241">
        <f>ROUND(I630*H630,2)</f>
        <v>0</v>
      </c>
      <c r="K630" s="242"/>
      <c r="L630" s="45"/>
      <c r="M630" s="243" t="s">
        <v>1</v>
      </c>
      <c r="N630" s="244" t="s">
        <v>41</v>
      </c>
      <c r="O630" s="92"/>
      <c r="P630" s="245">
        <f>O630*H630</f>
        <v>0</v>
      </c>
      <c r="Q630" s="245">
        <v>0</v>
      </c>
      <c r="R630" s="245">
        <f>Q630*H630</f>
        <v>0</v>
      </c>
      <c r="S630" s="245">
        <v>0</v>
      </c>
      <c r="T630" s="246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7" t="s">
        <v>177</v>
      </c>
      <c r="AT630" s="247" t="s">
        <v>173</v>
      </c>
      <c r="AU630" s="247" t="s">
        <v>86</v>
      </c>
      <c r="AY630" s="18" t="s">
        <v>169</v>
      </c>
      <c r="BE630" s="248">
        <f>IF(N630="základní",J630,0)</f>
        <v>0</v>
      </c>
      <c r="BF630" s="248">
        <f>IF(N630="snížená",J630,0)</f>
        <v>0</v>
      </c>
      <c r="BG630" s="248">
        <f>IF(N630="zákl. přenesená",J630,0)</f>
        <v>0</v>
      </c>
      <c r="BH630" s="248">
        <f>IF(N630="sníž. přenesená",J630,0)</f>
        <v>0</v>
      </c>
      <c r="BI630" s="248">
        <f>IF(N630="nulová",J630,0)</f>
        <v>0</v>
      </c>
      <c r="BJ630" s="18" t="s">
        <v>84</v>
      </c>
      <c r="BK630" s="248">
        <f>ROUND(I630*H630,2)</f>
        <v>0</v>
      </c>
      <c r="BL630" s="18" t="s">
        <v>177</v>
      </c>
      <c r="BM630" s="247" t="s">
        <v>1847</v>
      </c>
    </row>
    <row r="631" s="16" customFormat="1">
      <c r="A631" s="16"/>
      <c r="B631" s="283"/>
      <c r="C631" s="284"/>
      <c r="D631" s="251" t="s">
        <v>179</v>
      </c>
      <c r="E631" s="285" t="s">
        <v>1</v>
      </c>
      <c r="F631" s="286" t="s">
        <v>1848</v>
      </c>
      <c r="G631" s="284"/>
      <c r="H631" s="285" t="s">
        <v>1</v>
      </c>
      <c r="I631" s="287"/>
      <c r="J631" s="284"/>
      <c r="K631" s="284"/>
      <c r="L631" s="288"/>
      <c r="M631" s="289"/>
      <c r="N631" s="290"/>
      <c r="O631" s="290"/>
      <c r="P631" s="290"/>
      <c r="Q631" s="290"/>
      <c r="R631" s="290"/>
      <c r="S631" s="290"/>
      <c r="T631" s="291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92" t="s">
        <v>179</v>
      </c>
      <c r="AU631" s="292" t="s">
        <v>86</v>
      </c>
      <c r="AV631" s="16" t="s">
        <v>84</v>
      </c>
      <c r="AW631" s="16" t="s">
        <v>32</v>
      </c>
      <c r="AX631" s="16" t="s">
        <v>76</v>
      </c>
      <c r="AY631" s="292" t="s">
        <v>169</v>
      </c>
    </row>
    <row r="632" s="13" customFormat="1">
      <c r="A632" s="13"/>
      <c r="B632" s="249"/>
      <c r="C632" s="250"/>
      <c r="D632" s="251" t="s">
        <v>179</v>
      </c>
      <c r="E632" s="252" t="s">
        <v>1</v>
      </c>
      <c r="F632" s="253" t="s">
        <v>1655</v>
      </c>
      <c r="G632" s="250"/>
      <c r="H632" s="254">
        <v>127.7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179</v>
      </c>
      <c r="AU632" s="260" t="s">
        <v>86</v>
      </c>
      <c r="AV632" s="13" t="s">
        <v>86</v>
      </c>
      <c r="AW632" s="13" t="s">
        <v>32</v>
      </c>
      <c r="AX632" s="13" t="s">
        <v>76</v>
      </c>
      <c r="AY632" s="260" t="s">
        <v>169</v>
      </c>
    </row>
    <row r="633" s="13" customFormat="1">
      <c r="A633" s="13"/>
      <c r="B633" s="249"/>
      <c r="C633" s="250"/>
      <c r="D633" s="251" t="s">
        <v>179</v>
      </c>
      <c r="E633" s="252" t="s">
        <v>1</v>
      </c>
      <c r="F633" s="253" t="s">
        <v>1656</v>
      </c>
      <c r="G633" s="250"/>
      <c r="H633" s="254">
        <v>13.5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179</v>
      </c>
      <c r="AU633" s="260" t="s">
        <v>86</v>
      </c>
      <c r="AV633" s="13" t="s">
        <v>86</v>
      </c>
      <c r="AW633" s="13" t="s">
        <v>32</v>
      </c>
      <c r="AX633" s="13" t="s">
        <v>76</v>
      </c>
      <c r="AY633" s="260" t="s">
        <v>169</v>
      </c>
    </row>
    <row r="634" s="13" customFormat="1">
      <c r="A634" s="13"/>
      <c r="B634" s="249"/>
      <c r="C634" s="250"/>
      <c r="D634" s="251" t="s">
        <v>179</v>
      </c>
      <c r="E634" s="252" t="s">
        <v>1</v>
      </c>
      <c r="F634" s="253" t="s">
        <v>1657</v>
      </c>
      <c r="G634" s="250"/>
      <c r="H634" s="254">
        <v>7.2999999999999998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179</v>
      </c>
      <c r="AU634" s="260" t="s">
        <v>86</v>
      </c>
      <c r="AV634" s="13" t="s">
        <v>86</v>
      </c>
      <c r="AW634" s="13" t="s">
        <v>32</v>
      </c>
      <c r="AX634" s="13" t="s">
        <v>76</v>
      </c>
      <c r="AY634" s="260" t="s">
        <v>169</v>
      </c>
    </row>
    <row r="635" s="15" customFormat="1">
      <c r="A635" s="15"/>
      <c r="B635" s="272"/>
      <c r="C635" s="273"/>
      <c r="D635" s="251" t="s">
        <v>179</v>
      </c>
      <c r="E635" s="274" t="s">
        <v>1</v>
      </c>
      <c r="F635" s="275" t="s">
        <v>211</v>
      </c>
      <c r="G635" s="273"/>
      <c r="H635" s="276">
        <v>148.5</v>
      </c>
      <c r="I635" s="277"/>
      <c r="J635" s="273"/>
      <c r="K635" s="273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179</v>
      </c>
      <c r="AU635" s="282" t="s">
        <v>86</v>
      </c>
      <c r="AV635" s="15" t="s">
        <v>212</v>
      </c>
      <c r="AW635" s="15" t="s">
        <v>32</v>
      </c>
      <c r="AX635" s="15" t="s">
        <v>76</v>
      </c>
      <c r="AY635" s="282" t="s">
        <v>169</v>
      </c>
    </row>
    <row r="636" s="13" customFormat="1">
      <c r="A636" s="13"/>
      <c r="B636" s="249"/>
      <c r="C636" s="250"/>
      <c r="D636" s="251" t="s">
        <v>179</v>
      </c>
      <c r="E636" s="252" t="s">
        <v>1</v>
      </c>
      <c r="F636" s="253" t="s">
        <v>1849</v>
      </c>
      <c r="G636" s="250"/>
      <c r="H636" s="254">
        <v>445.5</v>
      </c>
      <c r="I636" s="255"/>
      <c r="J636" s="250"/>
      <c r="K636" s="250"/>
      <c r="L636" s="256"/>
      <c r="M636" s="257"/>
      <c r="N636" s="258"/>
      <c r="O636" s="258"/>
      <c r="P636" s="258"/>
      <c r="Q636" s="258"/>
      <c r="R636" s="258"/>
      <c r="S636" s="258"/>
      <c r="T636" s="25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0" t="s">
        <v>179</v>
      </c>
      <c r="AU636" s="260" t="s">
        <v>86</v>
      </c>
      <c r="AV636" s="13" t="s">
        <v>86</v>
      </c>
      <c r="AW636" s="13" t="s">
        <v>32</v>
      </c>
      <c r="AX636" s="13" t="s">
        <v>76</v>
      </c>
      <c r="AY636" s="260" t="s">
        <v>169</v>
      </c>
    </row>
    <row r="637" s="15" customFormat="1">
      <c r="A637" s="15"/>
      <c r="B637" s="272"/>
      <c r="C637" s="273"/>
      <c r="D637" s="251" t="s">
        <v>179</v>
      </c>
      <c r="E637" s="274" t="s">
        <v>1</v>
      </c>
      <c r="F637" s="275" t="s">
        <v>211</v>
      </c>
      <c r="G637" s="273"/>
      <c r="H637" s="276">
        <v>445.5</v>
      </c>
      <c r="I637" s="277"/>
      <c r="J637" s="273"/>
      <c r="K637" s="273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179</v>
      </c>
      <c r="AU637" s="282" t="s">
        <v>86</v>
      </c>
      <c r="AV637" s="15" t="s">
        <v>212</v>
      </c>
      <c r="AW637" s="15" t="s">
        <v>32</v>
      </c>
      <c r="AX637" s="15" t="s">
        <v>76</v>
      </c>
      <c r="AY637" s="282" t="s">
        <v>169</v>
      </c>
    </row>
    <row r="638" s="13" customFormat="1">
      <c r="A638" s="13"/>
      <c r="B638" s="249"/>
      <c r="C638" s="250"/>
      <c r="D638" s="251" t="s">
        <v>179</v>
      </c>
      <c r="E638" s="252" t="s">
        <v>1</v>
      </c>
      <c r="F638" s="253" t="s">
        <v>1850</v>
      </c>
      <c r="G638" s="250"/>
      <c r="H638" s="254">
        <v>64.799999999999997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179</v>
      </c>
      <c r="AU638" s="260" t="s">
        <v>86</v>
      </c>
      <c r="AV638" s="13" t="s">
        <v>86</v>
      </c>
      <c r="AW638" s="13" t="s">
        <v>32</v>
      </c>
      <c r="AX638" s="13" t="s">
        <v>76</v>
      </c>
      <c r="AY638" s="260" t="s">
        <v>169</v>
      </c>
    </row>
    <row r="639" s="14" customFormat="1">
      <c r="A639" s="14"/>
      <c r="B639" s="261"/>
      <c r="C639" s="262"/>
      <c r="D639" s="251" t="s">
        <v>179</v>
      </c>
      <c r="E639" s="263" t="s">
        <v>1</v>
      </c>
      <c r="F639" s="264" t="s">
        <v>182</v>
      </c>
      <c r="G639" s="262"/>
      <c r="H639" s="265">
        <v>658.79999999999995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1" t="s">
        <v>179</v>
      </c>
      <c r="AU639" s="271" t="s">
        <v>86</v>
      </c>
      <c r="AV639" s="14" t="s">
        <v>177</v>
      </c>
      <c r="AW639" s="14" t="s">
        <v>32</v>
      </c>
      <c r="AX639" s="14" t="s">
        <v>84</v>
      </c>
      <c r="AY639" s="271" t="s">
        <v>169</v>
      </c>
    </row>
    <row r="640" s="2" customFormat="1" ht="33" customHeight="1">
      <c r="A640" s="39"/>
      <c r="B640" s="40"/>
      <c r="C640" s="235" t="s">
        <v>1851</v>
      </c>
      <c r="D640" s="235" t="s">
        <v>173</v>
      </c>
      <c r="E640" s="236" t="s">
        <v>1852</v>
      </c>
      <c r="F640" s="237" t="s">
        <v>1853</v>
      </c>
      <c r="G640" s="238" t="s">
        <v>199</v>
      </c>
      <c r="H640" s="239">
        <v>37141.199999999997</v>
      </c>
      <c r="I640" s="240"/>
      <c r="J640" s="241">
        <f>ROUND(I640*H640,2)</f>
        <v>0</v>
      </c>
      <c r="K640" s="242"/>
      <c r="L640" s="45"/>
      <c r="M640" s="243" t="s">
        <v>1</v>
      </c>
      <c r="N640" s="244" t="s">
        <v>41</v>
      </c>
      <c r="O640" s="92"/>
      <c r="P640" s="245">
        <f>O640*H640</f>
        <v>0</v>
      </c>
      <c r="Q640" s="245">
        <v>0</v>
      </c>
      <c r="R640" s="245">
        <f>Q640*H640</f>
        <v>0</v>
      </c>
      <c r="S640" s="245">
        <v>0</v>
      </c>
      <c r="T640" s="246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7" t="s">
        <v>177</v>
      </c>
      <c r="AT640" s="247" t="s">
        <v>173</v>
      </c>
      <c r="AU640" s="247" t="s">
        <v>86</v>
      </c>
      <c r="AY640" s="18" t="s">
        <v>169</v>
      </c>
      <c r="BE640" s="248">
        <f>IF(N640="základní",J640,0)</f>
        <v>0</v>
      </c>
      <c r="BF640" s="248">
        <f>IF(N640="snížená",J640,0)</f>
        <v>0</v>
      </c>
      <c r="BG640" s="248">
        <f>IF(N640="zákl. přenesená",J640,0)</f>
        <v>0</v>
      </c>
      <c r="BH640" s="248">
        <f>IF(N640="sníž. přenesená",J640,0)</f>
        <v>0</v>
      </c>
      <c r="BI640" s="248">
        <f>IF(N640="nulová",J640,0)</f>
        <v>0</v>
      </c>
      <c r="BJ640" s="18" t="s">
        <v>84</v>
      </c>
      <c r="BK640" s="248">
        <f>ROUND(I640*H640,2)</f>
        <v>0</v>
      </c>
      <c r="BL640" s="18" t="s">
        <v>177</v>
      </c>
      <c r="BM640" s="247" t="s">
        <v>1854</v>
      </c>
    </row>
    <row r="641" s="13" customFormat="1">
      <c r="A641" s="13"/>
      <c r="B641" s="249"/>
      <c r="C641" s="250"/>
      <c r="D641" s="251" t="s">
        <v>179</v>
      </c>
      <c r="E641" s="252" t="s">
        <v>1</v>
      </c>
      <c r="F641" s="253" t="s">
        <v>1855</v>
      </c>
      <c r="G641" s="250"/>
      <c r="H641" s="254">
        <v>36234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179</v>
      </c>
      <c r="AU641" s="260" t="s">
        <v>86</v>
      </c>
      <c r="AV641" s="13" t="s">
        <v>86</v>
      </c>
      <c r="AW641" s="13" t="s">
        <v>32</v>
      </c>
      <c r="AX641" s="13" t="s">
        <v>76</v>
      </c>
      <c r="AY641" s="260" t="s">
        <v>169</v>
      </c>
    </row>
    <row r="642" s="13" customFormat="1">
      <c r="A642" s="13"/>
      <c r="B642" s="249"/>
      <c r="C642" s="250"/>
      <c r="D642" s="251" t="s">
        <v>179</v>
      </c>
      <c r="E642" s="252" t="s">
        <v>1</v>
      </c>
      <c r="F642" s="253" t="s">
        <v>1856</v>
      </c>
      <c r="G642" s="250"/>
      <c r="H642" s="254">
        <v>907.20000000000005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179</v>
      </c>
      <c r="AU642" s="260" t="s">
        <v>86</v>
      </c>
      <c r="AV642" s="13" t="s">
        <v>86</v>
      </c>
      <c r="AW642" s="13" t="s">
        <v>32</v>
      </c>
      <c r="AX642" s="13" t="s">
        <v>76</v>
      </c>
      <c r="AY642" s="260" t="s">
        <v>169</v>
      </c>
    </row>
    <row r="643" s="14" customFormat="1">
      <c r="A643" s="14"/>
      <c r="B643" s="261"/>
      <c r="C643" s="262"/>
      <c r="D643" s="251" t="s">
        <v>179</v>
      </c>
      <c r="E643" s="263" t="s">
        <v>1</v>
      </c>
      <c r="F643" s="264" t="s">
        <v>182</v>
      </c>
      <c r="G643" s="262"/>
      <c r="H643" s="265">
        <v>37141.199999999997</v>
      </c>
      <c r="I643" s="266"/>
      <c r="J643" s="262"/>
      <c r="K643" s="262"/>
      <c r="L643" s="267"/>
      <c r="M643" s="268"/>
      <c r="N643" s="269"/>
      <c r="O643" s="269"/>
      <c r="P643" s="269"/>
      <c r="Q643" s="269"/>
      <c r="R643" s="269"/>
      <c r="S643" s="269"/>
      <c r="T643" s="27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1" t="s">
        <v>179</v>
      </c>
      <c r="AU643" s="271" t="s">
        <v>86</v>
      </c>
      <c r="AV643" s="14" t="s">
        <v>177</v>
      </c>
      <c r="AW643" s="14" t="s">
        <v>32</v>
      </c>
      <c r="AX643" s="14" t="s">
        <v>84</v>
      </c>
      <c r="AY643" s="271" t="s">
        <v>169</v>
      </c>
    </row>
    <row r="644" s="2" customFormat="1" ht="33" customHeight="1">
      <c r="A644" s="39"/>
      <c r="B644" s="40"/>
      <c r="C644" s="235" t="s">
        <v>1857</v>
      </c>
      <c r="D644" s="235" t="s">
        <v>173</v>
      </c>
      <c r="E644" s="236" t="s">
        <v>1858</v>
      </c>
      <c r="F644" s="237" t="s">
        <v>1859</v>
      </c>
      <c r="G644" s="238" t="s">
        <v>199</v>
      </c>
      <c r="H644" s="239">
        <v>658.79999999999995</v>
      </c>
      <c r="I644" s="240"/>
      <c r="J644" s="241">
        <f>ROUND(I644*H644,2)</f>
        <v>0</v>
      </c>
      <c r="K644" s="242"/>
      <c r="L644" s="45"/>
      <c r="M644" s="243" t="s">
        <v>1</v>
      </c>
      <c r="N644" s="244" t="s">
        <v>41</v>
      </c>
      <c r="O644" s="92"/>
      <c r="P644" s="245">
        <f>O644*H644</f>
        <v>0</v>
      </c>
      <c r="Q644" s="245">
        <v>0</v>
      </c>
      <c r="R644" s="245">
        <f>Q644*H644</f>
        <v>0</v>
      </c>
      <c r="S644" s="245">
        <v>0</v>
      </c>
      <c r="T644" s="246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7" t="s">
        <v>177</v>
      </c>
      <c r="AT644" s="247" t="s">
        <v>173</v>
      </c>
      <c r="AU644" s="247" t="s">
        <v>86</v>
      </c>
      <c r="AY644" s="18" t="s">
        <v>169</v>
      </c>
      <c r="BE644" s="248">
        <f>IF(N644="základní",J644,0)</f>
        <v>0</v>
      </c>
      <c r="BF644" s="248">
        <f>IF(N644="snížená",J644,0)</f>
        <v>0</v>
      </c>
      <c r="BG644" s="248">
        <f>IF(N644="zákl. přenesená",J644,0)</f>
        <v>0</v>
      </c>
      <c r="BH644" s="248">
        <f>IF(N644="sníž. přenesená",J644,0)</f>
        <v>0</v>
      </c>
      <c r="BI644" s="248">
        <f>IF(N644="nulová",J644,0)</f>
        <v>0</v>
      </c>
      <c r="BJ644" s="18" t="s">
        <v>84</v>
      </c>
      <c r="BK644" s="248">
        <f>ROUND(I644*H644,2)</f>
        <v>0</v>
      </c>
      <c r="BL644" s="18" t="s">
        <v>177</v>
      </c>
      <c r="BM644" s="247" t="s">
        <v>1860</v>
      </c>
    </row>
    <row r="645" s="2" customFormat="1" ht="33" customHeight="1">
      <c r="A645" s="39"/>
      <c r="B645" s="40"/>
      <c r="C645" s="235" t="s">
        <v>1861</v>
      </c>
      <c r="D645" s="235" t="s">
        <v>173</v>
      </c>
      <c r="E645" s="236" t="s">
        <v>499</v>
      </c>
      <c r="F645" s="237" t="s">
        <v>1258</v>
      </c>
      <c r="G645" s="238" t="s">
        <v>176</v>
      </c>
      <c r="H645" s="239">
        <v>1259.3699999999999</v>
      </c>
      <c r="I645" s="240"/>
      <c r="J645" s="241">
        <f>ROUND(I645*H645,2)</f>
        <v>0</v>
      </c>
      <c r="K645" s="242"/>
      <c r="L645" s="45"/>
      <c r="M645" s="243" t="s">
        <v>1</v>
      </c>
      <c r="N645" s="244" t="s">
        <v>41</v>
      </c>
      <c r="O645" s="92"/>
      <c r="P645" s="245">
        <f>O645*H645</f>
        <v>0</v>
      </c>
      <c r="Q645" s="245">
        <v>0.00021000000000000001</v>
      </c>
      <c r="R645" s="245">
        <f>Q645*H645</f>
        <v>0.26446769999999997</v>
      </c>
      <c r="S645" s="245">
        <v>0</v>
      </c>
      <c r="T645" s="246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7" t="s">
        <v>177</v>
      </c>
      <c r="AT645" s="247" t="s">
        <v>173</v>
      </c>
      <c r="AU645" s="247" t="s">
        <v>86</v>
      </c>
      <c r="AY645" s="18" t="s">
        <v>169</v>
      </c>
      <c r="BE645" s="248">
        <f>IF(N645="základní",J645,0)</f>
        <v>0</v>
      </c>
      <c r="BF645" s="248">
        <f>IF(N645="snížená",J645,0)</f>
        <v>0</v>
      </c>
      <c r="BG645" s="248">
        <f>IF(N645="zákl. přenesená",J645,0)</f>
        <v>0</v>
      </c>
      <c r="BH645" s="248">
        <f>IF(N645="sníž. přenesená",J645,0)</f>
        <v>0</v>
      </c>
      <c r="BI645" s="248">
        <f>IF(N645="nulová",J645,0)</f>
        <v>0</v>
      </c>
      <c r="BJ645" s="18" t="s">
        <v>84</v>
      </c>
      <c r="BK645" s="248">
        <f>ROUND(I645*H645,2)</f>
        <v>0</v>
      </c>
      <c r="BL645" s="18" t="s">
        <v>177</v>
      </c>
      <c r="BM645" s="247" t="s">
        <v>1862</v>
      </c>
    </row>
    <row r="646" s="13" customFormat="1">
      <c r="A646" s="13"/>
      <c r="B646" s="249"/>
      <c r="C646" s="250"/>
      <c r="D646" s="251" t="s">
        <v>179</v>
      </c>
      <c r="E646" s="252" t="s">
        <v>1</v>
      </c>
      <c r="F646" s="253" t="s">
        <v>1863</v>
      </c>
      <c r="G646" s="250"/>
      <c r="H646" s="254">
        <v>291.57799999999997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179</v>
      </c>
      <c r="AU646" s="260" t="s">
        <v>86</v>
      </c>
      <c r="AV646" s="13" t="s">
        <v>86</v>
      </c>
      <c r="AW646" s="13" t="s">
        <v>32</v>
      </c>
      <c r="AX646" s="13" t="s">
        <v>76</v>
      </c>
      <c r="AY646" s="260" t="s">
        <v>169</v>
      </c>
    </row>
    <row r="647" s="13" customFormat="1">
      <c r="A647" s="13"/>
      <c r="B647" s="249"/>
      <c r="C647" s="250"/>
      <c r="D647" s="251" t="s">
        <v>179</v>
      </c>
      <c r="E647" s="252" t="s">
        <v>1</v>
      </c>
      <c r="F647" s="253" t="s">
        <v>1864</v>
      </c>
      <c r="G647" s="250"/>
      <c r="H647" s="254">
        <v>767.79200000000003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179</v>
      </c>
      <c r="AU647" s="260" t="s">
        <v>86</v>
      </c>
      <c r="AV647" s="13" t="s">
        <v>86</v>
      </c>
      <c r="AW647" s="13" t="s">
        <v>32</v>
      </c>
      <c r="AX647" s="13" t="s">
        <v>76</v>
      </c>
      <c r="AY647" s="260" t="s">
        <v>169</v>
      </c>
    </row>
    <row r="648" s="13" customFormat="1">
      <c r="A648" s="13"/>
      <c r="B648" s="249"/>
      <c r="C648" s="250"/>
      <c r="D648" s="251" t="s">
        <v>179</v>
      </c>
      <c r="E648" s="252" t="s">
        <v>1</v>
      </c>
      <c r="F648" s="253" t="s">
        <v>1865</v>
      </c>
      <c r="G648" s="250"/>
      <c r="H648" s="254">
        <v>200</v>
      </c>
      <c r="I648" s="255"/>
      <c r="J648" s="250"/>
      <c r="K648" s="250"/>
      <c r="L648" s="256"/>
      <c r="M648" s="257"/>
      <c r="N648" s="258"/>
      <c r="O648" s="258"/>
      <c r="P648" s="258"/>
      <c r="Q648" s="258"/>
      <c r="R648" s="258"/>
      <c r="S648" s="258"/>
      <c r="T648" s="259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0" t="s">
        <v>179</v>
      </c>
      <c r="AU648" s="260" t="s">
        <v>86</v>
      </c>
      <c r="AV648" s="13" t="s">
        <v>86</v>
      </c>
      <c r="AW648" s="13" t="s">
        <v>32</v>
      </c>
      <c r="AX648" s="13" t="s">
        <v>76</v>
      </c>
      <c r="AY648" s="260" t="s">
        <v>169</v>
      </c>
    </row>
    <row r="649" s="14" customFormat="1">
      <c r="A649" s="14"/>
      <c r="B649" s="261"/>
      <c r="C649" s="262"/>
      <c r="D649" s="251" t="s">
        <v>179</v>
      </c>
      <c r="E649" s="263" t="s">
        <v>1</v>
      </c>
      <c r="F649" s="264" t="s">
        <v>182</v>
      </c>
      <c r="G649" s="262"/>
      <c r="H649" s="265">
        <v>1259.3699999999999</v>
      </c>
      <c r="I649" s="266"/>
      <c r="J649" s="262"/>
      <c r="K649" s="262"/>
      <c r="L649" s="267"/>
      <c r="M649" s="268"/>
      <c r="N649" s="269"/>
      <c r="O649" s="269"/>
      <c r="P649" s="269"/>
      <c r="Q649" s="269"/>
      <c r="R649" s="269"/>
      <c r="S649" s="269"/>
      <c r="T649" s="27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1" t="s">
        <v>179</v>
      </c>
      <c r="AU649" s="271" t="s">
        <v>86</v>
      </c>
      <c r="AV649" s="14" t="s">
        <v>177</v>
      </c>
      <c r="AW649" s="14" t="s">
        <v>32</v>
      </c>
      <c r="AX649" s="14" t="s">
        <v>84</v>
      </c>
      <c r="AY649" s="271" t="s">
        <v>169</v>
      </c>
    </row>
    <row r="650" s="2" customFormat="1" ht="16.5" customHeight="1">
      <c r="A650" s="39"/>
      <c r="B650" s="40"/>
      <c r="C650" s="235" t="s">
        <v>1866</v>
      </c>
      <c r="D650" s="235" t="s">
        <v>173</v>
      </c>
      <c r="E650" s="236" t="s">
        <v>1867</v>
      </c>
      <c r="F650" s="237" t="s">
        <v>1868</v>
      </c>
      <c r="G650" s="238" t="s">
        <v>327</v>
      </c>
      <c r="H650" s="239">
        <v>8</v>
      </c>
      <c r="I650" s="240"/>
      <c r="J650" s="241">
        <f>ROUND(I650*H650,2)</f>
        <v>0</v>
      </c>
      <c r="K650" s="242"/>
      <c r="L650" s="45"/>
      <c r="M650" s="243" t="s">
        <v>1</v>
      </c>
      <c r="N650" s="244" t="s">
        <v>41</v>
      </c>
      <c r="O650" s="92"/>
      <c r="P650" s="245">
        <f>O650*H650</f>
        <v>0</v>
      </c>
      <c r="Q650" s="245">
        <v>0.00018000000000000001</v>
      </c>
      <c r="R650" s="245">
        <f>Q650*H650</f>
        <v>0.0014400000000000001</v>
      </c>
      <c r="S650" s="245">
        <v>0</v>
      </c>
      <c r="T650" s="246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7" t="s">
        <v>177</v>
      </c>
      <c r="AT650" s="247" t="s">
        <v>173</v>
      </c>
      <c r="AU650" s="247" t="s">
        <v>86</v>
      </c>
      <c r="AY650" s="18" t="s">
        <v>169</v>
      </c>
      <c r="BE650" s="248">
        <f>IF(N650="základní",J650,0)</f>
        <v>0</v>
      </c>
      <c r="BF650" s="248">
        <f>IF(N650="snížená",J650,0)</f>
        <v>0</v>
      </c>
      <c r="BG650" s="248">
        <f>IF(N650="zákl. přenesená",J650,0)</f>
        <v>0</v>
      </c>
      <c r="BH650" s="248">
        <f>IF(N650="sníž. přenesená",J650,0)</f>
        <v>0</v>
      </c>
      <c r="BI650" s="248">
        <f>IF(N650="nulová",J650,0)</f>
        <v>0</v>
      </c>
      <c r="BJ650" s="18" t="s">
        <v>84</v>
      </c>
      <c r="BK650" s="248">
        <f>ROUND(I650*H650,2)</f>
        <v>0</v>
      </c>
      <c r="BL650" s="18" t="s">
        <v>177</v>
      </c>
      <c r="BM650" s="247" t="s">
        <v>1869</v>
      </c>
    </row>
    <row r="651" s="13" customFormat="1">
      <c r="A651" s="13"/>
      <c r="B651" s="249"/>
      <c r="C651" s="250"/>
      <c r="D651" s="251" t="s">
        <v>179</v>
      </c>
      <c r="E651" s="252" t="s">
        <v>1</v>
      </c>
      <c r="F651" s="253" t="s">
        <v>1870</v>
      </c>
      <c r="G651" s="250"/>
      <c r="H651" s="254">
        <v>3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179</v>
      </c>
      <c r="AU651" s="260" t="s">
        <v>86</v>
      </c>
      <c r="AV651" s="13" t="s">
        <v>86</v>
      </c>
      <c r="AW651" s="13" t="s">
        <v>32</v>
      </c>
      <c r="AX651" s="13" t="s">
        <v>76</v>
      </c>
      <c r="AY651" s="260" t="s">
        <v>169</v>
      </c>
    </row>
    <row r="652" s="13" customFormat="1">
      <c r="A652" s="13"/>
      <c r="B652" s="249"/>
      <c r="C652" s="250"/>
      <c r="D652" s="251" t="s">
        <v>179</v>
      </c>
      <c r="E652" s="252" t="s">
        <v>1</v>
      </c>
      <c r="F652" s="253" t="s">
        <v>1871</v>
      </c>
      <c r="G652" s="250"/>
      <c r="H652" s="254">
        <v>3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179</v>
      </c>
      <c r="AU652" s="260" t="s">
        <v>86</v>
      </c>
      <c r="AV652" s="13" t="s">
        <v>86</v>
      </c>
      <c r="AW652" s="13" t="s">
        <v>32</v>
      </c>
      <c r="AX652" s="13" t="s">
        <v>76</v>
      </c>
      <c r="AY652" s="260" t="s">
        <v>169</v>
      </c>
    </row>
    <row r="653" s="13" customFormat="1">
      <c r="A653" s="13"/>
      <c r="B653" s="249"/>
      <c r="C653" s="250"/>
      <c r="D653" s="251" t="s">
        <v>179</v>
      </c>
      <c r="E653" s="252" t="s">
        <v>1</v>
      </c>
      <c r="F653" s="253" t="s">
        <v>1872</v>
      </c>
      <c r="G653" s="250"/>
      <c r="H653" s="254">
        <v>1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179</v>
      </c>
      <c r="AU653" s="260" t="s">
        <v>86</v>
      </c>
      <c r="AV653" s="13" t="s">
        <v>86</v>
      </c>
      <c r="AW653" s="13" t="s">
        <v>32</v>
      </c>
      <c r="AX653" s="13" t="s">
        <v>76</v>
      </c>
      <c r="AY653" s="260" t="s">
        <v>169</v>
      </c>
    </row>
    <row r="654" s="13" customFormat="1">
      <c r="A654" s="13"/>
      <c r="B654" s="249"/>
      <c r="C654" s="250"/>
      <c r="D654" s="251" t="s">
        <v>179</v>
      </c>
      <c r="E654" s="252" t="s">
        <v>1</v>
      </c>
      <c r="F654" s="253" t="s">
        <v>1873</v>
      </c>
      <c r="G654" s="250"/>
      <c r="H654" s="254">
        <v>1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179</v>
      </c>
      <c r="AU654" s="260" t="s">
        <v>86</v>
      </c>
      <c r="AV654" s="13" t="s">
        <v>86</v>
      </c>
      <c r="AW654" s="13" t="s">
        <v>32</v>
      </c>
      <c r="AX654" s="13" t="s">
        <v>76</v>
      </c>
      <c r="AY654" s="260" t="s">
        <v>169</v>
      </c>
    </row>
    <row r="655" s="14" customFormat="1">
      <c r="A655" s="14"/>
      <c r="B655" s="261"/>
      <c r="C655" s="262"/>
      <c r="D655" s="251" t="s">
        <v>179</v>
      </c>
      <c r="E655" s="263" t="s">
        <v>1</v>
      </c>
      <c r="F655" s="264" t="s">
        <v>182</v>
      </c>
      <c r="G655" s="262"/>
      <c r="H655" s="265">
        <v>8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179</v>
      </c>
      <c r="AU655" s="271" t="s">
        <v>86</v>
      </c>
      <c r="AV655" s="14" t="s">
        <v>177</v>
      </c>
      <c r="AW655" s="14" t="s">
        <v>32</v>
      </c>
      <c r="AX655" s="14" t="s">
        <v>84</v>
      </c>
      <c r="AY655" s="271" t="s">
        <v>169</v>
      </c>
    </row>
    <row r="656" s="2" customFormat="1" ht="16.5" customHeight="1">
      <c r="A656" s="39"/>
      <c r="B656" s="40"/>
      <c r="C656" s="304" t="s">
        <v>1874</v>
      </c>
      <c r="D656" s="304" t="s">
        <v>1283</v>
      </c>
      <c r="E656" s="305" t="s">
        <v>1875</v>
      </c>
      <c r="F656" s="306" t="s">
        <v>1876</v>
      </c>
      <c r="G656" s="307" t="s">
        <v>327</v>
      </c>
      <c r="H656" s="308">
        <v>8</v>
      </c>
      <c r="I656" s="309"/>
      <c r="J656" s="310">
        <f>ROUND(I656*H656,2)</f>
        <v>0</v>
      </c>
      <c r="K656" s="311"/>
      <c r="L656" s="312"/>
      <c r="M656" s="313" t="s">
        <v>1</v>
      </c>
      <c r="N656" s="314" t="s">
        <v>41</v>
      </c>
      <c r="O656" s="92"/>
      <c r="P656" s="245">
        <f>O656*H656</f>
        <v>0</v>
      </c>
      <c r="Q656" s="245">
        <v>0.012</v>
      </c>
      <c r="R656" s="245">
        <f>Q656*H656</f>
        <v>0.096000000000000002</v>
      </c>
      <c r="S656" s="245">
        <v>0</v>
      </c>
      <c r="T656" s="24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7" t="s">
        <v>260</v>
      </c>
      <c r="AT656" s="247" t="s">
        <v>1283</v>
      </c>
      <c r="AU656" s="247" t="s">
        <v>86</v>
      </c>
      <c r="AY656" s="18" t="s">
        <v>169</v>
      </c>
      <c r="BE656" s="248">
        <f>IF(N656="základní",J656,0)</f>
        <v>0</v>
      </c>
      <c r="BF656" s="248">
        <f>IF(N656="snížená",J656,0)</f>
        <v>0</v>
      </c>
      <c r="BG656" s="248">
        <f>IF(N656="zákl. přenesená",J656,0)</f>
        <v>0</v>
      </c>
      <c r="BH656" s="248">
        <f>IF(N656="sníž. přenesená",J656,0)</f>
        <v>0</v>
      </c>
      <c r="BI656" s="248">
        <f>IF(N656="nulová",J656,0)</f>
        <v>0</v>
      </c>
      <c r="BJ656" s="18" t="s">
        <v>84</v>
      </c>
      <c r="BK656" s="248">
        <f>ROUND(I656*H656,2)</f>
        <v>0</v>
      </c>
      <c r="BL656" s="18" t="s">
        <v>177</v>
      </c>
      <c r="BM656" s="247" t="s">
        <v>1877</v>
      </c>
    </row>
    <row r="657" s="2" customFormat="1" ht="21.75" customHeight="1">
      <c r="A657" s="39"/>
      <c r="B657" s="40"/>
      <c r="C657" s="235" t="s">
        <v>1878</v>
      </c>
      <c r="D657" s="235" t="s">
        <v>173</v>
      </c>
      <c r="E657" s="236" t="s">
        <v>1879</v>
      </c>
      <c r="F657" s="237" t="s">
        <v>1880</v>
      </c>
      <c r="G657" s="238" t="s">
        <v>239</v>
      </c>
      <c r="H657" s="239">
        <v>1</v>
      </c>
      <c r="I657" s="240"/>
      <c r="J657" s="241">
        <f>ROUND(I657*H657,2)</f>
        <v>0</v>
      </c>
      <c r="K657" s="242"/>
      <c r="L657" s="45"/>
      <c r="M657" s="243" t="s">
        <v>1</v>
      </c>
      <c r="N657" s="244" t="s">
        <v>41</v>
      </c>
      <c r="O657" s="92"/>
      <c r="P657" s="245">
        <f>O657*H657</f>
        <v>0</v>
      </c>
      <c r="Q657" s="245">
        <v>0.00018000000000000001</v>
      </c>
      <c r="R657" s="245">
        <f>Q657*H657</f>
        <v>0.00018000000000000001</v>
      </c>
      <c r="S657" s="245">
        <v>0</v>
      </c>
      <c r="T657" s="246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7" t="s">
        <v>177</v>
      </c>
      <c r="AT657" s="247" t="s">
        <v>173</v>
      </c>
      <c r="AU657" s="247" t="s">
        <v>86</v>
      </c>
      <c r="AY657" s="18" t="s">
        <v>169</v>
      </c>
      <c r="BE657" s="248">
        <f>IF(N657="základní",J657,0)</f>
        <v>0</v>
      </c>
      <c r="BF657" s="248">
        <f>IF(N657="snížená",J657,0)</f>
        <v>0</v>
      </c>
      <c r="BG657" s="248">
        <f>IF(N657="zákl. přenesená",J657,0)</f>
        <v>0</v>
      </c>
      <c r="BH657" s="248">
        <f>IF(N657="sníž. přenesená",J657,0)</f>
        <v>0</v>
      </c>
      <c r="BI657" s="248">
        <f>IF(N657="nulová",J657,0)</f>
        <v>0</v>
      </c>
      <c r="BJ657" s="18" t="s">
        <v>84</v>
      </c>
      <c r="BK657" s="248">
        <f>ROUND(I657*H657,2)</f>
        <v>0</v>
      </c>
      <c r="BL657" s="18" t="s">
        <v>177</v>
      </c>
      <c r="BM657" s="247" t="s">
        <v>1881</v>
      </c>
    </row>
    <row r="658" s="2" customFormat="1" ht="21.75" customHeight="1">
      <c r="A658" s="39"/>
      <c r="B658" s="40"/>
      <c r="C658" s="235" t="s">
        <v>192</v>
      </c>
      <c r="D658" s="235" t="s">
        <v>173</v>
      </c>
      <c r="E658" s="236" t="s">
        <v>1882</v>
      </c>
      <c r="F658" s="237" t="s">
        <v>1883</v>
      </c>
      <c r="G658" s="238" t="s">
        <v>176</v>
      </c>
      <c r="H658" s="239">
        <v>208.71000000000001</v>
      </c>
      <c r="I658" s="240"/>
      <c r="J658" s="241">
        <f>ROUND(I658*H658,2)</f>
        <v>0</v>
      </c>
      <c r="K658" s="242"/>
      <c r="L658" s="45"/>
      <c r="M658" s="243" t="s">
        <v>1</v>
      </c>
      <c r="N658" s="244" t="s">
        <v>41</v>
      </c>
      <c r="O658" s="92"/>
      <c r="P658" s="245">
        <f>O658*H658</f>
        <v>0</v>
      </c>
      <c r="Q658" s="245">
        <v>0</v>
      </c>
      <c r="R658" s="245">
        <f>Q658*H658</f>
        <v>0</v>
      </c>
      <c r="S658" s="245">
        <v>0</v>
      </c>
      <c r="T658" s="24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7" t="s">
        <v>286</v>
      </c>
      <c r="AT658" s="247" t="s">
        <v>173</v>
      </c>
      <c r="AU658" s="247" t="s">
        <v>86</v>
      </c>
      <c r="AY658" s="18" t="s">
        <v>169</v>
      </c>
      <c r="BE658" s="248">
        <f>IF(N658="základní",J658,0)</f>
        <v>0</v>
      </c>
      <c r="BF658" s="248">
        <f>IF(N658="snížená",J658,0)</f>
        <v>0</v>
      </c>
      <c r="BG658" s="248">
        <f>IF(N658="zákl. přenesená",J658,0)</f>
        <v>0</v>
      </c>
      <c r="BH658" s="248">
        <f>IF(N658="sníž. přenesená",J658,0)</f>
        <v>0</v>
      </c>
      <c r="BI658" s="248">
        <f>IF(N658="nulová",J658,0)</f>
        <v>0</v>
      </c>
      <c r="BJ658" s="18" t="s">
        <v>84</v>
      </c>
      <c r="BK658" s="248">
        <f>ROUND(I658*H658,2)</f>
        <v>0</v>
      </c>
      <c r="BL658" s="18" t="s">
        <v>286</v>
      </c>
      <c r="BM658" s="247" t="s">
        <v>1884</v>
      </c>
    </row>
    <row r="659" s="13" customFormat="1">
      <c r="A659" s="13"/>
      <c r="B659" s="249"/>
      <c r="C659" s="250"/>
      <c r="D659" s="251" t="s">
        <v>179</v>
      </c>
      <c r="E659" s="252" t="s">
        <v>1</v>
      </c>
      <c r="F659" s="253" t="s">
        <v>1821</v>
      </c>
      <c r="G659" s="250"/>
      <c r="H659" s="254">
        <v>0</v>
      </c>
      <c r="I659" s="255"/>
      <c r="J659" s="250"/>
      <c r="K659" s="250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179</v>
      </c>
      <c r="AU659" s="260" t="s">
        <v>86</v>
      </c>
      <c r="AV659" s="13" t="s">
        <v>86</v>
      </c>
      <c r="AW659" s="13" t="s">
        <v>32</v>
      </c>
      <c r="AX659" s="13" t="s">
        <v>76</v>
      </c>
      <c r="AY659" s="260" t="s">
        <v>169</v>
      </c>
    </row>
    <row r="660" s="13" customFormat="1">
      <c r="A660" s="13"/>
      <c r="B660" s="249"/>
      <c r="C660" s="250"/>
      <c r="D660" s="251" t="s">
        <v>179</v>
      </c>
      <c r="E660" s="252" t="s">
        <v>1</v>
      </c>
      <c r="F660" s="253" t="s">
        <v>1822</v>
      </c>
      <c r="G660" s="250"/>
      <c r="H660" s="254">
        <v>208.71000000000001</v>
      </c>
      <c r="I660" s="255"/>
      <c r="J660" s="250"/>
      <c r="K660" s="250"/>
      <c r="L660" s="256"/>
      <c r="M660" s="257"/>
      <c r="N660" s="258"/>
      <c r="O660" s="258"/>
      <c r="P660" s="258"/>
      <c r="Q660" s="258"/>
      <c r="R660" s="258"/>
      <c r="S660" s="258"/>
      <c r="T660" s="25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0" t="s">
        <v>179</v>
      </c>
      <c r="AU660" s="260" t="s">
        <v>86</v>
      </c>
      <c r="AV660" s="13" t="s">
        <v>86</v>
      </c>
      <c r="AW660" s="13" t="s">
        <v>32</v>
      </c>
      <c r="AX660" s="13" t="s">
        <v>76</v>
      </c>
      <c r="AY660" s="260" t="s">
        <v>169</v>
      </c>
    </row>
    <row r="661" s="14" customFormat="1">
      <c r="A661" s="14"/>
      <c r="B661" s="261"/>
      <c r="C661" s="262"/>
      <c r="D661" s="251" t="s">
        <v>179</v>
      </c>
      <c r="E661" s="263" t="s">
        <v>1</v>
      </c>
      <c r="F661" s="264" t="s">
        <v>182</v>
      </c>
      <c r="G661" s="262"/>
      <c r="H661" s="265">
        <v>208.71000000000001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179</v>
      </c>
      <c r="AU661" s="271" t="s">
        <v>86</v>
      </c>
      <c r="AV661" s="14" t="s">
        <v>177</v>
      </c>
      <c r="AW661" s="14" t="s">
        <v>32</v>
      </c>
      <c r="AX661" s="14" t="s">
        <v>84</v>
      </c>
      <c r="AY661" s="271" t="s">
        <v>169</v>
      </c>
    </row>
    <row r="662" s="2" customFormat="1" ht="21.75" customHeight="1">
      <c r="A662" s="39"/>
      <c r="B662" s="40"/>
      <c r="C662" s="235" t="s">
        <v>1885</v>
      </c>
      <c r="D662" s="235" t="s">
        <v>173</v>
      </c>
      <c r="E662" s="236" t="s">
        <v>1261</v>
      </c>
      <c r="F662" s="237" t="s">
        <v>1262</v>
      </c>
      <c r="G662" s="238" t="s">
        <v>327</v>
      </c>
      <c r="H662" s="239">
        <v>43</v>
      </c>
      <c r="I662" s="240"/>
      <c r="J662" s="241">
        <f>ROUND(I662*H662,2)</f>
        <v>0</v>
      </c>
      <c r="K662" s="242"/>
      <c r="L662" s="45"/>
      <c r="M662" s="243" t="s">
        <v>1</v>
      </c>
      <c r="N662" s="244" t="s">
        <v>41</v>
      </c>
      <c r="O662" s="92"/>
      <c r="P662" s="245">
        <f>O662*H662</f>
        <v>0</v>
      </c>
      <c r="Q662" s="245">
        <v>0</v>
      </c>
      <c r="R662" s="245">
        <f>Q662*H662</f>
        <v>0</v>
      </c>
      <c r="S662" s="245">
        <v>0.031</v>
      </c>
      <c r="T662" s="246">
        <f>S662*H662</f>
        <v>1.333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7" t="s">
        <v>177</v>
      </c>
      <c r="AT662" s="247" t="s">
        <v>173</v>
      </c>
      <c r="AU662" s="247" t="s">
        <v>86</v>
      </c>
      <c r="AY662" s="18" t="s">
        <v>169</v>
      </c>
      <c r="BE662" s="248">
        <f>IF(N662="základní",J662,0)</f>
        <v>0</v>
      </c>
      <c r="BF662" s="248">
        <f>IF(N662="snížená",J662,0)</f>
        <v>0</v>
      </c>
      <c r="BG662" s="248">
        <f>IF(N662="zákl. přenesená",J662,0)</f>
        <v>0</v>
      </c>
      <c r="BH662" s="248">
        <f>IF(N662="sníž. přenesená",J662,0)</f>
        <v>0</v>
      </c>
      <c r="BI662" s="248">
        <f>IF(N662="nulová",J662,0)</f>
        <v>0</v>
      </c>
      <c r="BJ662" s="18" t="s">
        <v>84</v>
      </c>
      <c r="BK662" s="248">
        <f>ROUND(I662*H662,2)</f>
        <v>0</v>
      </c>
      <c r="BL662" s="18" t="s">
        <v>177</v>
      </c>
      <c r="BM662" s="247" t="s">
        <v>1886</v>
      </c>
    </row>
    <row r="663" s="13" customFormat="1">
      <c r="A663" s="13"/>
      <c r="B663" s="249"/>
      <c r="C663" s="250"/>
      <c r="D663" s="251" t="s">
        <v>179</v>
      </c>
      <c r="E663" s="252" t="s">
        <v>1</v>
      </c>
      <c r="F663" s="253" t="s">
        <v>1264</v>
      </c>
      <c r="G663" s="250"/>
      <c r="H663" s="254">
        <v>6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179</v>
      </c>
      <c r="AU663" s="260" t="s">
        <v>86</v>
      </c>
      <c r="AV663" s="13" t="s">
        <v>86</v>
      </c>
      <c r="AW663" s="13" t="s">
        <v>32</v>
      </c>
      <c r="AX663" s="13" t="s">
        <v>76</v>
      </c>
      <c r="AY663" s="260" t="s">
        <v>169</v>
      </c>
    </row>
    <row r="664" s="13" customFormat="1">
      <c r="A664" s="13"/>
      <c r="B664" s="249"/>
      <c r="C664" s="250"/>
      <c r="D664" s="251" t="s">
        <v>179</v>
      </c>
      <c r="E664" s="252" t="s">
        <v>1</v>
      </c>
      <c r="F664" s="253" t="s">
        <v>1887</v>
      </c>
      <c r="G664" s="250"/>
      <c r="H664" s="254">
        <v>37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179</v>
      </c>
      <c r="AU664" s="260" t="s">
        <v>86</v>
      </c>
      <c r="AV664" s="13" t="s">
        <v>86</v>
      </c>
      <c r="AW664" s="13" t="s">
        <v>32</v>
      </c>
      <c r="AX664" s="13" t="s">
        <v>76</v>
      </c>
      <c r="AY664" s="260" t="s">
        <v>169</v>
      </c>
    </row>
    <row r="665" s="14" customFormat="1">
      <c r="A665" s="14"/>
      <c r="B665" s="261"/>
      <c r="C665" s="262"/>
      <c r="D665" s="251" t="s">
        <v>179</v>
      </c>
      <c r="E665" s="263" t="s">
        <v>1</v>
      </c>
      <c r="F665" s="264" t="s">
        <v>182</v>
      </c>
      <c r="G665" s="262"/>
      <c r="H665" s="265">
        <v>43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1" t="s">
        <v>179</v>
      </c>
      <c r="AU665" s="271" t="s">
        <v>86</v>
      </c>
      <c r="AV665" s="14" t="s">
        <v>177</v>
      </c>
      <c r="AW665" s="14" t="s">
        <v>32</v>
      </c>
      <c r="AX665" s="14" t="s">
        <v>84</v>
      </c>
      <c r="AY665" s="271" t="s">
        <v>169</v>
      </c>
    </row>
    <row r="666" s="2" customFormat="1" ht="21.75" customHeight="1">
      <c r="A666" s="39"/>
      <c r="B666" s="40"/>
      <c r="C666" s="235" t="s">
        <v>1888</v>
      </c>
      <c r="D666" s="235" t="s">
        <v>173</v>
      </c>
      <c r="E666" s="236" t="s">
        <v>1889</v>
      </c>
      <c r="F666" s="237" t="s">
        <v>1890</v>
      </c>
      <c r="G666" s="238" t="s">
        <v>327</v>
      </c>
      <c r="H666" s="239">
        <v>8</v>
      </c>
      <c r="I666" s="240"/>
      <c r="J666" s="241">
        <f>ROUND(I666*H666,2)</f>
        <v>0</v>
      </c>
      <c r="K666" s="242"/>
      <c r="L666" s="45"/>
      <c r="M666" s="243" t="s">
        <v>1</v>
      </c>
      <c r="N666" s="244" t="s">
        <v>41</v>
      </c>
      <c r="O666" s="92"/>
      <c r="P666" s="245">
        <f>O666*H666</f>
        <v>0</v>
      </c>
      <c r="Q666" s="245">
        <v>0</v>
      </c>
      <c r="R666" s="245">
        <f>Q666*H666</f>
        <v>0</v>
      </c>
      <c r="S666" s="245">
        <v>0.062</v>
      </c>
      <c r="T666" s="246">
        <f>S666*H666</f>
        <v>0.496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7" t="s">
        <v>177</v>
      </c>
      <c r="AT666" s="247" t="s">
        <v>173</v>
      </c>
      <c r="AU666" s="247" t="s">
        <v>86</v>
      </c>
      <c r="AY666" s="18" t="s">
        <v>169</v>
      </c>
      <c r="BE666" s="248">
        <f>IF(N666="základní",J666,0)</f>
        <v>0</v>
      </c>
      <c r="BF666" s="248">
        <f>IF(N666="snížená",J666,0)</f>
        <v>0</v>
      </c>
      <c r="BG666" s="248">
        <f>IF(N666="zákl. přenesená",J666,0)</f>
        <v>0</v>
      </c>
      <c r="BH666" s="248">
        <f>IF(N666="sníž. přenesená",J666,0)</f>
        <v>0</v>
      </c>
      <c r="BI666" s="248">
        <f>IF(N666="nulová",J666,0)</f>
        <v>0</v>
      </c>
      <c r="BJ666" s="18" t="s">
        <v>84</v>
      </c>
      <c r="BK666" s="248">
        <f>ROUND(I666*H666,2)</f>
        <v>0</v>
      </c>
      <c r="BL666" s="18" t="s">
        <v>177</v>
      </c>
      <c r="BM666" s="247" t="s">
        <v>1891</v>
      </c>
    </row>
    <row r="667" s="13" customFormat="1">
      <c r="A667" s="13"/>
      <c r="B667" s="249"/>
      <c r="C667" s="250"/>
      <c r="D667" s="251" t="s">
        <v>179</v>
      </c>
      <c r="E667" s="252" t="s">
        <v>1</v>
      </c>
      <c r="F667" s="253" t="s">
        <v>1892</v>
      </c>
      <c r="G667" s="250"/>
      <c r="H667" s="254">
        <v>8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179</v>
      </c>
      <c r="AU667" s="260" t="s">
        <v>86</v>
      </c>
      <c r="AV667" s="13" t="s">
        <v>86</v>
      </c>
      <c r="AW667" s="13" t="s">
        <v>32</v>
      </c>
      <c r="AX667" s="13" t="s">
        <v>76</v>
      </c>
      <c r="AY667" s="260" t="s">
        <v>169</v>
      </c>
    </row>
    <row r="668" s="16" customFormat="1">
      <c r="A668" s="16"/>
      <c r="B668" s="283"/>
      <c r="C668" s="284"/>
      <c r="D668" s="251" t="s">
        <v>179</v>
      </c>
      <c r="E668" s="285" t="s">
        <v>1</v>
      </c>
      <c r="F668" s="286" t="s">
        <v>1893</v>
      </c>
      <c r="G668" s="284"/>
      <c r="H668" s="285" t="s">
        <v>1</v>
      </c>
      <c r="I668" s="287"/>
      <c r="J668" s="284"/>
      <c r="K668" s="284"/>
      <c r="L668" s="288"/>
      <c r="M668" s="289"/>
      <c r="N668" s="290"/>
      <c r="O668" s="290"/>
      <c r="P668" s="290"/>
      <c r="Q668" s="290"/>
      <c r="R668" s="290"/>
      <c r="S668" s="290"/>
      <c r="T668" s="291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92" t="s">
        <v>179</v>
      </c>
      <c r="AU668" s="292" t="s">
        <v>86</v>
      </c>
      <c r="AV668" s="16" t="s">
        <v>84</v>
      </c>
      <c r="AW668" s="16" t="s">
        <v>32</v>
      </c>
      <c r="AX668" s="16" t="s">
        <v>76</v>
      </c>
      <c r="AY668" s="292" t="s">
        <v>169</v>
      </c>
    </row>
    <row r="669" s="14" customFormat="1">
      <c r="A669" s="14"/>
      <c r="B669" s="261"/>
      <c r="C669" s="262"/>
      <c r="D669" s="251" t="s">
        <v>179</v>
      </c>
      <c r="E669" s="263" t="s">
        <v>1</v>
      </c>
      <c r="F669" s="264" t="s">
        <v>182</v>
      </c>
      <c r="G669" s="262"/>
      <c r="H669" s="265">
        <v>8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179</v>
      </c>
      <c r="AU669" s="271" t="s">
        <v>86</v>
      </c>
      <c r="AV669" s="14" t="s">
        <v>177</v>
      </c>
      <c r="AW669" s="14" t="s">
        <v>32</v>
      </c>
      <c r="AX669" s="14" t="s">
        <v>84</v>
      </c>
      <c r="AY669" s="271" t="s">
        <v>169</v>
      </c>
    </row>
    <row r="670" s="2" customFormat="1" ht="21.75" customHeight="1">
      <c r="A670" s="39"/>
      <c r="B670" s="40"/>
      <c r="C670" s="235" t="s">
        <v>1894</v>
      </c>
      <c r="D670" s="235" t="s">
        <v>173</v>
      </c>
      <c r="E670" s="236" t="s">
        <v>1265</v>
      </c>
      <c r="F670" s="237" t="s">
        <v>1266</v>
      </c>
      <c r="G670" s="238" t="s">
        <v>322</v>
      </c>
      <c r="H670" s="239">
        <v>82.125</v>
      </c>
      <c r="I670" s="240"/>
      <c r="J670" s="241">
        <f>ROUND(I670*H670,2)</f>
        <v>0</v>
      </c>
      <c r="K670" s="242"/>
      <c r="L670" s="45"/>
      <c r="M670" s="243" t="s">
        <v>1</v>
      </c>
      <c r="N670" s="244" t="s">
        <v>41</v>
      </c>
      <c r="O670" s="92"/>
      <c r="P670" s="245">
        <f>O670*H670</f>
        <v>0</v>
      </c>
      <c r="Q670" s="245">
        <v>0</v>
      </c>
      <c r="R670" s="245">
        <f>Q670*H670</f>
        <v>0</v>
      </c>
      <c r="S670" s="245">
        <v>0.0070000000000000001</v>
      </c>
      <c r="T670" s="246">
        <f>S670*H670</f>
        <v>0.57487500000000002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7" t="s">
        <v>177</v>
      </c>
      <c r="AT670" s="247" t="s">
        <v>173</v>
      </c>
      <c r="AU670" s="247" t="s">
        <v>86</v>
      </c>
      <c r="AY670" s="18" t="s">
        <v>169</v>
      </c>
      <c r="BE670" s="248">
        <f>IF(N670="základní",J670,0)</f>
        <v>0</v>
      </c>
      <c r="BF670" s="248">
        <f>IF(N670="snížená",J670,0)</f>
        <v>0</v>
      </c>
      <c r="BG670" s="248">
        <f>IF(N670="zákl. přenesená",J670,0)</f>
        <v>0</v>
      </c>
      <c r="BH670" s="248">
        <f>IF(N670="sníž. přenesená",J670,0)</f>
        <v>0</v>
      </c>
      <c r="BI670" s="248">
        <f>IF(N670="nulová",J670,0)</f>
        <v>0</v>
      </c>
      <c r="BJ670" s="18" t="s">
        <v>84</v>
      </c>
      <c r="BK670" s="248">
        <f>ROUND(I670*H670,2)</f>
        <v>0</v>
      </c>
      <c r="BL670" s="18" t="s">
        <v>177</v>
      </c>
      <c r="BM670" s="247" t="s">
        <v>1895</v>
      </c>
    </row>
    <row r="671" s="13" customFormat="1">
      <c r="A671" s="13"/>
      <c r="B671" s="249"/>
      <c r="C671" s="250"/>
      <c r="D671" s="251" t="s">
        <v>179</v>
      </c>
      <c r="E671" s="252" t="s">
        <v>1</v>
      </c>
      <c r="F671" s="253" t="s">
        <v>1896</v>
      </c>
      <c r="G671" s="250"/>
      <c r="H671" s="254">
        <v>51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179</v>
      </c>
      <c r="AU671" s="260" t="s">
        <v>86</v>
      </c>
      <c r="AV671" s="13" t="s">
        <v>86</v>
      </c>
      <c r="AW671" s="13" t="s">
        <v>32</v>
      </c>
      <c r="AX671" s="13" t="s">
        <v>76</v>
      </c>
      <c r="AY671" s="260" t="s">
        <v>169</v>
      </c>
    </row>
    <row r="672" s="13" customFormat="1">
      <c r="A672" s="13"/>
      <c r="B672" s="249"/>
      <c r="C672" s="250"/>
      <c r="D672" s="251" t="s">
        <v>179</v>
      </c>
      <c r="E672" s="252" t="s">
        <v>1</v>
      </c>
      <c r="F672" s="253" t="s">
        <v>1897</v>
      </c>
      <c r="G672" s="250"/>
      <c r="H672" s="254">
        <v>5.125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0" t="s">
        <v>179</v>
      </c>
      <c r="AU672" s="260" t="s">
        <v>86</v>
      </c>
      <c r="AV672" s="13" t="s">
        <v>86</v>
      </c>
      <c r="AW672" s="13" t="s">
        <v>32</v>
      </c>
      <c r="AX672" s="13" t="s">
        <v>76</v>
      </c>
      <c r="AY672" s="260" t="s">
        <v>169</v>
      </c>
    </row>
    <row r="673" s="13" customFormat="1">
      <c r="A673" s="13"/>
      <c r="B673" s="249"/>
      <c r="C673" s="250"/>
      <c r="D673" s="251" t="s">
        <v>179</v>
      </c>
      <c r="E673" s="252" t="s">
        <v>1</v>
      </c>
      <c r="F673" s="253" t="s">
        <v>1898</v>
      </c>
      <c r="G673" s="250"/>
      <c r="H673" s="254">
        <v>26</v>
      </c>
      <c r="I673" s="255"/>
      <c r="J673" s="250"/>
      <c r="K673" s="250"/>
      <c r="L673" s="256"/>
      <c r="M673" s="257"/>
      <c r="N673" s="258"/>
      <c r="O673" s="258"/>
      <c r="P673" s="258"/>
      <c r="Q673" s="258"/>
      <c r="R673" s="258"/>
      <c r="S673" s="258"/>
      <c r="T673" s="25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0" t="s">
        <v>179</v>
      </c>
      <c r="AU673" s="260" t="s">
        <v>86</v>
      </c>
      <c r="AV673" s="13" t="s">
        <v>86</v>
      </c>
      <c r="AW673" s="13" t="s">
        <v>32</v>
      </c>
      <c r="AX673" s="13" t="s">
        <v>76</v>
      </c>
      <c r="AY673" s="260" t="s">
        <v>169</v>
      </c>
    </row>
    <row r="674" s="14" customFormat="1">
      <c r="A674" s="14"/>
      <c r="B674" s="261"/>
      <c r="C674" s="262"/>
      <c r="D674" s="251" t="s">
        <v>179</v>
      </c>
      <c r="E674" s="263" t="s">
        <v>1</v>
      </c>
      <c r="F674" s="264" t="s">
        <v>182</v>
      </c>
      <c r="G674" s="262"/>
      <c r="H674" s="265">
        <v>82.125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1" t="s">
        <v>179</v>
      </c>
      <c r="AU674" s="271" t="s">
        <v>86</v>
      </c>
      <c r="AV674" s="14" t="s">
        <v>177</v>
      </c>
      <c r="AW674" s="14" t="s">
        <v>32</v>
      </c>
      <c r="AX674" s="14" t="s">
        <v>84</v>
      </c>
      <c r="AY674" s="271" t="s">
        <v>169</v>
      </c>
    </row>
    <row r="675" s="2" customFormat="1" ht="33" customHeight="1">
      <c r="A675" s="39"/>
      <c r="B675" s="40"/>
      <c r="C675" s="235" t="s">
        <v>215</v>
      </c>
      <c r="D675" s="235" t="s">
        <v>173</v>
      </c>
      <c r="E675" s="236" t="s">
        <v>1899</v>
      </c>
      <c r="F675" s="237" t="s">
        <v>1900</v>
      </c>
      <c r="G675" s="238" t="s">
        <v>322</v>
      </c>
      <c r="H675" s="239">
        <v>89</v>
      </c>
      <c r="I675" s="240"/>
      <c r="J675" s="241">
        <f>ROUND(I675*H675,2)</f>
        <v>0</v>
      </c>
      <c r="K675" s="242"/>
      <c r="L675" s="45"/>
      <c r="M675" s="243" t="s">
        <v>1</v>
      </c>
      <c r="N675" s="244" t="s">
        <v>41</v>
      </c>
      <c r="O675" s="92"/>
      <c r="P675" s="245">
        <f>O675*H675</f>
        <v>0</v>
      </c>
      <c r="Q675" s="245">
        <v>0</v>
      </c>
      <c r="R675" s="245">
        <f>Q675*H675</f>
        <v>0</v>
      </c>
      <c r="S675" s="245">
        <v>0.0080000000000000002</v>
      </c>
      <c r="T675" s="246">
        <f>S675*H675</f>
        <v>0.71199999999999997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7" t="s">
        <v>177</v>
      </c>
      <c r="AT675" s="247" t="s">
        <v>173</v>
      </c>
      <c r="AU675" s="247" t="s">
        <v>86</v>
      </c>
      <c r="AY675" s="18" t="s">
        <v>169</v>
      </c>
      <c r="BE675" s="248">
        <f>IF(N675="základní",J675,0)</f>
        <v>0</v>
      </c>
      <c r="BF675" s="248">
        <f>IF(N675="snížená",J675,0)</f>
        <v>0</v>
      </c>
      <c r="BG675" s="248">
        <f>IF(N675="zákl. přenesená",J675,0)</f>
        <v>0</v>
      </c>
      <c r="BH675" s="248">
        <f>IF(N675="sníž. přenesená",J675,0)</f>
        <v>0</v>
      </c>
      <c r="BI675" s="248">
        <f>IF(N675="nulová",J675,0)</f>
        <v>0</v>
      </c>
      <c r="BJ675" s="18" t="s">
        <v>84</v>
      </c>
      <c r="BK675" s="248">
        <f>ROUND(I675*H675,2)</f>
        <v>0</v>
      </c>
      <c r="BL675" s="18" t="s">
        <v>177</v>
      </c>
      <c r="BM675" s="247" t="s">
        <v>1901</v>
      </c>
    </row>
    <row r="676" s="2" customFormat="1" ht="21.75" customHeight="1">
      <c r="A676" s="39"/>
      <c r="B676" s="40"/>
      <c r="C676" s="235" t="s">
        <v>1902</v>
      </c>
      <c r="D676" s="235" t="s">
        <v>173</v>
      </c>
      <c r="E676" s="236" t="s">
        <v>1903</v>
      </c>
      <c r="F676" s="237" t="s">
        <v>1904</v>
      </c>
      <c r="G676" s="238" t="s">
        <v>176</v>
      </c>
      <c r="H676" s="239">
        <v>28.559999999999999</v>
      </c>
      <c r="I676" s="240"/>
      <c r="J676" s="241">
        <f>ROUND(I676*H676,2)</f>
        <v>0</v>
      </c>
      <c r="K676" s="242"/>
      <c r="L676" s="45"/>
      <c r="M676" s="243" t="s">
        <v>1</v>
      </c>
      <c r="N676" s="244" t="s">
        <v>41</v>
      </c>
      <c r="O676" s="92"/>
      <c r="P676" s="245">
        <f>O676*H676</f>
        <v>0</v>
      </c>
      <c r="Q676" s="245">
        <v>0.019949999999999999</v>
      </c>
      <c r="R676" s="245">
        <f>Q676*H676</f>
        <v>0.56977199999999995</v>
      </c>
      <c r="S676" s="245">
        <v>0</v>
      </c>
      <c r="T676" s="246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7" t="s">
        <v>177</v>
      </c>
      <c r="AT676" s="247" t="s">
        <v>173</v>
      </c>
      <c r="AU676" s="247" t="s">
        <v>86</v>
      </c>
      <c r="AY676" s="18" t="s">
        <v>169</v>
      </c>
      <c r="BE676" s="248">
        <f>IF(N676="základní",J676,0)</f>
        <v>0</v>
      </c>
      <c r="BF676" s="248">
        <f>IF(N676="snížená",J676,0)</f>
        <v>0</v>
      </c>
      <c r="BG676" s="248">
        <f>IF(N676="zákl. přenesená",J676,0)</f>
        <v>0</v>
      </c>
      <c r="BH676" s="248">
        <f>IF(N676="sníž. přenesená",J676,0)</f>
        <v>0</v>
      </c>
      <c r="BI676" s="248">
        <f>IF(N676="nulová",J676,0)</f>
        <v>0</v>
      </c>
      <c r="BJ676" s="18" t="s">
        <v>84</v>
      </c>
      <c r="BK676" s="248">
        <f>ROUND(I676*H676,2)</f>
        <v>0</v>
      </c>
      <c r="BL676" s="18" t="s">
        <v>177</v>
      </c>
      <c r="BM676" s="247" t="s">
        <v>1905</v>
      </c>
    </row>
    <row r="677" s="13" customFormat="1">
      <c r="A677" s="13"/>
      <c r="B677" s="249"/>
      <c r="C677" s="250"/>
      <c r="D677" s="251" t="s">
        <v>179</v>
      </c>
      <c r="E677" s="252" t="s">
        <v>1</v>
      </c>
      <c r="F677" s="253" t="s">
        <v>1906</v>
      </c>
      <c r="G677" s="250"/>
      <c r="H677" s="254">
        <v>18.359999999999999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179</v>
      </c>
      <c r="AU677" s="260" t="s">
        <v>86</v>
      </c>
      <c r="AV677" s="13" t="s">
        <v>86</v>
      </c>
      <c r="AW677" s="13" t="s">
        <v>32</v>
      </c>
      <c r="AX677" s="13" t="s">
        <v>76</v>
      </c>
      <c r="AY677" s="260" t="s">
        <v>169</v>
      </c>
    </row>
    <row r="678" s="13" customFormat="1">
      <c r="A678" s="13"/>
      <c r="B678" s="249"/>
      <c r="C678" s="250"/>
      <c r="D678" s="251" t="s">
        <v>179</v>
      </c>
      <c r="E678" s="252" t="s">
        <v>1</v>
      </c>
      <c r="F678" s="253" t="s">
        <v>1907</v>
      </c>
      <c r="G678" s="250"/>
      <c r="H678" s="254">
        <v>10.199999999999999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179</v>
      </c>
      <c r="AU678" s="260" t="s">
        <v>86</v>
      </c>
      <c r="AV678" s="13" t="s">
        <v>86</v>
      </c>
      <c r="AW678" s="13" t="s">
        <v>32</v>
      </c>
      <c r="AX678" s="13" t="s">
        <v>76</v>
      </c>
      <c r="AY678" s="260" t="s">
        <v>169</v>
      </c>
    </row>
    <row r="679" s="14" customFormat="1">
      <c r="A679" s="14"/>
      <c r="B679" s="261"/>
      <c r="C679" s="262"/>
      <c r="D679" s="251" t="s">
        <v>179</v>
      </c>
      <c r="E679" s="263" t="s">
        <v>1</v>
      </c>
      <c r="F679" s="264" t="s">
        <v>182</v>
      </c>
      <c r="G679" s="262"/>
      <c r="H679" s="265">
        <v>28.559999999999999</v>
      </c>
      <c r="I679" s="266"/>
      <c r="J679" s="262"/>
      <c r="K679" s="262"/>
      <c r="L679" s="267"/>
      <c r="M679" s="268"/>
      <c r="N679" s="269"/>
      <c r="O679" s="269"/>
      <c r="P679" s="269"/>
      <c r="Q679" s="269"/>
      <c r="R679" s="269"/>
      <c r="S679" s="269"/>
      <c r="T679" s="27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1" t="s">
        <v>179</v>
      </c>
      <c r="AU679" s="271" t="s">
        <v>86</v>
      </c>
      <c r="AV679" s="14" t="s">
        <v>177</v>
      </c>
      <c r="AW679" s="14" t="s">
        <v>32</v>
      </c>
      <c r="AX679" s="14" t="s">
        <v>84</v>
      </c>
      <c r="AY679" s="271" t="s">
        <v>169</v>
      </c>
    </row>
    <row r="680" s="2" customFormat="1" ht="21.75" customHeight="1">
      <c r="A680" s="39"/>
      <c r="B680" s="40"/>
      <c r="C680" s="235" t="s">
        <v>1908</v>
      </c>
      <c r="D680" s="235" t="s">
        <v>173</v>
      </c>
      <c r="E680" s="236" t="s">
        <v>1909</v>
      </c>
      <c r="F680" s="237" t="s">
        <v>1910</v>
      </c>
      <c r="G680" s="238" t="s">
        <v>322</v>
      </c>
      <c r="H680" s="239">
        <v>37.5</v>
      </c>
      <c r="I680" s="240"/>
      <c r="J680" s="241">
        <f>ROUND(I680*H680,2)</f>
        <v>0</v>
      </c>
      <c r="K680" s="242"/>
      <c r="L680" s="45"/>
      <c r="M680" s="243" t="s">
        <v>1</v>
      </c>
      <c r="N680" s="244" t="s">
        <v>41</v>
      </c>
      <c r="O680" s="92"/>
      <c r="P680" s="245">
        <f>O680*H680</f>
        <v>0</v>
      </c>
      <c r="Q680" s="245">
        <v>0.0012899999999999999</v>
      </c>
      <c r="R680" s="245">
        <f>Q680*H680</f>
        <v>0.048374999999999994</v>
      </c>
      <c r="S680" s="245">
        <v>0</v>
      </c>
      <c r="T680" s="246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7" t="s">
        <v>177</v>
      </c>
      <c r="AT680" s="247" t="s">
        <v>173</v>
      </c>
      <c r="AU680" s="247" t="s">
        <v>86</v>
      </c>
      <c r="AY680" s="18" t="s">
        <v>169</v>
      </c>
      <c r="BE680" s="248">
        <f>IF(N680="základní",J680,0)</f>
        <v>0</v>
      </c>
      <c r="BF680" s="248">
        <f>IF(N680="snížená",J680,0)</f>
        <v>0</v>
      </c>
      <c r="BG680" s="248">
        <f>IF(N680="zákl. přenesená",J680,0)</f>
        <v>0</v>
      </c>
      <c r="BH680" s="248">
        <f>IF(N680="sníž. přenesená",J680,0)</f>
        <v>0</v>
      </c>
      <c r="BI680" s="248">
        <f>IF(N680="nulová",J680,0)</f>
        <v>0</v>
      </c>
      <c r="BJ680" s="18" t="s">
        <v>84</v>
      </c>
      <c r="BK680" s="248">
        <f>ROUND(I680*H680,2)</f>
        <v>0</v>
      </c>
      <c r="BL680" s="18" t="s">
        <v>177</v>
      </c>
      <c r="BM680" s="247" t="s">
        <v>1911</v>
      </c>
    </row>
    <row r="681" s="13" customFormat="1">
      <c r="A681" s="13"/>
      <c r="B681" s="249"/>
      <c r="C681" s="250"/>
      <c r="D681" s="251" t="s">
        <v>179</v>
      </c>
      <c r="E681" s="252" t="s">
        <v>1</v>
      </c>
      <c r="F681" s="253" t="s">
        <v>1912</v>
      </c>
      <c r="G681" s="250"/>
      <c r="H681" s="254">
        <v>37.5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179</v>
      </c>
      <c r="AU681" s="260" t="s">
        <v>86</v>
      </c>
      <c r="AV681" s="13" t="s">
        <v>86</v>
      </c>
      <c r="AW681" s="13" t="s">
        <v>32</v>
      </c>
      <c r="AX681" s="13" t="s">
        <v>84</v>
      </c>
      <c r="AY681" s="260" t="s">
        <v>169</v>
      </c>
    </row>
    <row r="682" s="12" customFormat="1" ht="22.8" customHeight="1">
      <c r="A682" s="12"/>
      <c r="B682" s="219"/>
      <c r="C682" s="220"/>
      <c r="D682" s="221" t="s">
        <v>75</v>
      </c>
      <c r="E682" s="233" t="s">
        <v>1272</v>
      </c>
      <c r="F682" s="233" t="s">
        <v>1273</v>
      </c>
      <c r="G682" s="220"/>
      <c r="H682" s="220"/>
      <c r="I682" s="223"/>
      <c r="J682" s="234">
        <f>BK682</f>
        <v>0</v>
      </c>
      <c r="K682" s="220"/>
      <c r="L682" s="225"/>
      <c r="M682" s="226"/>
      <c r="N682" s="227"/>
      <c r="O682" s="227"/>
      <c r="P682" s="228">
        <f>P683</f>
        <v>0</v>
      </c>
      <c r="Q682" s="227"/>
      <c r="R682" s="228">
        <f>R683</f>
        <v>0</v>
      </c>
      <c r="S682" s="227"/>
      <c r="T682" s="229">
        <f>T683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30" t="s">
        <v>84</v>
      </c>
      <c r="AT682" s="231" t="s">
        <v>75</v>
      </c>
      <c r="AU682" s="231" t="s">
        <v>84</v>
      </c>
      <c r="AY682" s="230" t="s">
        <v>169</v>
      </c>
      <c r="BK682" s="232">
        <f>BK683</f>
        <v>0</v>
      </c>
    </row>
    <row r="683" s="2" customFormat="1" ht="16.5" customHeight="1">
      <c r="A683" s="39"/>
      <c r="B683" s="40"/>
      <c r="C683" s="235" t="s">
        <v>298</v>
      </c>
      <c r="D683" s="235" t="s">
        <v>173</v>
      </c>
      <c r="E683" s="236" t="s">
        <v>1274</v>
      </c>
      <c r="F683" s="237" t="s">
        <v>1275</v>
      </c>
      <c r="G683" s="238" t="s">
        <v>249</v>
      </c>
      <c r="H683" s="239">
        <v>548.99199999999996</v>
      </c>
      <c r="I683" s="240"/>
      <c r="J683" s="241">
        <f>ROUND(I683*H683,2)</f>
        <v>0</v>
      </c>
      <c r="K683" s="242"/>
      <c r="L683" s="45"/>
      <c r="M683" s="243" t="s">
        <v>1</v>
      </c>
      <c r="N683" s="244" t="s">
        <v>41</v>
      </c>
      <c r="O683" s="92"/>
      <c r="P683" s="245">
        <f>O683*H683</f>
        <v>0</v>
      </c>
      <c r="Q683" s="245">
        <v>0</v>
      </c>
      <c r="R683" s="245">
        <f>Q683*H683</f>
        <v>0</v>
      </c>
      <c r="S683" s="245">
        <v>0</v>
      </c>
      <c r="T683" s="24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7" t="s">
        <v>177</v>
      </c>
      <c r="AT683" s="247" t="s">
        <v>173</v>
      </c>
      <c r="AU683" s="247" t="s">
        <v>86</v>
      </c>
      <c r="AY683" s="18" t="s">
        <v>169</v>
      </c>
      <c r="BE683" s="248">
        <f>IF(N683="základní",J683,0)</f>
        <v>0</v>
      </c>
      <c r="BF683" s="248">
        <f>IF(N683="snížená",J683,0)</f>
        <v>0</v>
      </c>
      <c r="BG683" s="248">
        <f>IF(N683="zákl. přenesená",J683,0)</f>
        <v>0</v>
      </c>
      <c r="BH683" s="248">
        <f>IF(N683="sníž. přenesená",J683,0)</f>
        <v>0</v>
      </c>
      <c r="BI683" s="248">
        <f>IF(N683="nulová",J683,0)</f>
        <v>0</v>
      </c>
      <c r="BJ683" s="18" t="s">
        <v>84</v>
      </c>
      <c r="BK683" s="248">
        <f>ROUND(I683*H683,2)</f>
        <v>0</v>
      </c>
      <c r="BL683" s="18" t="s">
        <v>177</v>
      </c>
      <c r="BM683" s="247" t="s">
        <v>1913</v>
      </c>
    </row>
    <row r="684" s="12" customFormat="1" ht="25.92" customHeight="1">
      <c r="A684" s="12"/>
      <c r="B684" s="219"/>
      <c r="C684" s="220"/>
      <c r="D684" s="221" t="s">
        <v>75</v>
      </c>
      <c r="E684" s="222" t="s">
        <v>280</v>
      </c>
      <c r="F684" s="222" t="s">
        <v>281</v>
      </c>
      <c r="G684" s="220"/>
      <c r="H684" s="220"/>
      <c r="I684" s="223"/>
      <c r="J684" s="224">
        <f>BK684</f>
        <v>0</v>
      </c>
      <c r="K684" s="220"/>
      <c r="L684" s="225"/>
      <c r="M684" s="226"/>
      <c r="N684" s="227"/>
      <c r="O684" s="227"/>
      <c r="P684" s="228">
        <f>P685+P750+P775+P787+P825+P860+P913+P940+P947+P965+P1149+P1178+P1183</f>
        <v>0</v>
      </c>
      <c r="Q684" s="227"/>
      <c r="R684" s="228">
        <f>R685+R750+R775+R787+R825+R860+R913+R940+R947+R965+R1149+R1178+R1183</f>
        <v>68.188094089999993</v>
      </c>
      <c r="S684" s="227"/>
      <c r="T684" s="229">
        <f>T685+T750+T775+T787+T825+T860+T913+T940+T947+T965+T1149+T1178+T1183</f>
        <v>0.076967099999999997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30" t="s">
        <v>86</v>
      </c>
      <c r="AT684" s="231" t="s">
        <v>75</v>
      </c>
      <c r="AU684" s="231" t="s">
        <v>76</v>
      </c>
      <c r="AY684" s="230" t="s">
        <v>169</v>
      </c>
      <c r="BK684" s="232">
        <f>BK685+BK750+BK775+BK787+BK825+BK860+BK913+BK940+BK947+BK965+BK1149+BK1178+BK1183</f>
        <v>0</v>
      </c>
    </row>
    <row r="685" s="12" customFormat="1" ht="22.8" customHeight="1">
      <c r="A685" s="12"/>
      <c r="B685" s="219"/>
      <c r="C685" s="220"/>
      <c r="D685" s="221" t="s">
        <v>75</v>
      </c>
      <c r="E685" s="233" t="s">
        <v>1277</v>
      </c>
      <c r="F685" s="233" t="s">
        <v>1278</v>
      </c>
      <c r="G685" s="220"/>
      <c r="H685" s="220"/>
      <c r="I685" s="223"/>
      <c r="J685" s="234">
        <f>BK685</f>
        <v>0</v>
      </c>
      <c r="K685" s="220"/>
      <c r="L685" s="225"/>
      <c r="M685" s="226"/>
      <c r="N685" s="227"/>
      <c r="O685" s="227"/>
      <c r="P685" s="228">
        <f>SUM(P686:P749)</f>
        <v>0</v>
      </c>
      <c r="Q685" s="227"/>
      <c r="R685" s="228">
        <f>SUM(R686:R749)</f>
        <v>3.2701762799999994</v>
      </c>
      <c r="S685" s="227"/>
      <c r="T685" s="229">
        <f>SUM(T686:T749)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30" t="s">
        <v>86</v>
      </c>
      <c r="AT685" s="231" t="s">
        <v>75</v>
      </c>
      <c r="AU685" s="231" t="s">
        <v>84</v>
      </c>
      <c r="AY685" s="230" t="s">
        <v>169</v>
      </c>
      <c r="BK685" s="232">
        <f>SUM(BK686:BK749)</f>
        <v>0</v>
      </c>
    </row>
    <row r="686" s="2" customFormat="1" ht="21.75" customHeight="1">
      <c r="A686" s="39"/>
      <c r="B686" s="40"/>
      <c r="C686" s="235" t="s">
        <v>196</v>
      </c>
      <c r="D686" s="235" t="s">
        <v>173</v>
      </c>
      <c r="E686" s="236" t="s">
        <v>1279</v>
      </c>
      <c r="F686" s="237" t="s">
        <v>1280</v>
      </c>
      <c r="G686" s="238" t="s">
        <v>176</v>
      </c>
      <c r="H686" s="239">
        <v>368.245</v>
      </c>
      <c r="I686" s="240"/>
      <c r="J686" s="241">
        <f>ROUND(I686*H686,2)</f>
        <v>0</v>
      </c>
      <c r="K686" s="242"/>
      <c r="L686" s="45"/>
      <c r="M686" s="243" t="s">
        <v>1</v>
      </c>
      <c r="N686" s="244" t="s">
        <v>41</v>
      </c>
      <c r="O686" s="92"/>
      <c r="P686" s="245">
        <f>O686*H686</f>
        <v>0</v>
      </c>
      <c r="Q686" s="245">
        <v>0</v>
      </c>
      <c r="R686" s="245">
        <f>Q686*H686</f>
        <v>0</v>
      </c>
      <c r="S686" s="245">
        <v>0</v>
      </c>
      <c r="T686" s="246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7" t="s">
        <v>286</v>
      </c>
      <c r="AT686" s="247" t="s">
        <v>173</v>
      </c>
      <c r="AU686" s="247" t="s">
        <v>86</v>
      </c>
      <c r="AY686" s="18" t="s">
        <v>169</v>
      </c>
      <c r="BE686" s="248">
        <f>IF(N686="základní",J686,0)</f>
        <v>0</v>
      </c>
      <c r="BF686" s="248">
        <f>IF(N686="snížená",J686,0)</f>
        <v>0</v>
      </c>
      <c r="BG686" s="248">
        <f>IF(N686="zákl. přenesená",J686,0)</f>
        <v>0</v>
      </c>
      <c r="BH686" s="248">
        <f>IF(N686="sníž. přenesená",J686,0)</f>
        <v>0</v>
      </c>
      <c r="BI686" s="248">
        <f>IF(N686="nulová",J686,0)</f>
        <v>0</v>
      </c>
      <c r="BJ686" s="18" t="s">
        <v>84</v>
      </c>
      <c r="BK686" s="248">
        <f>ROUND(I686*H686,2)</f>
        <v>0</v>
      </c>
      <c r="BL686" s="18" t="s">
        <v>286</v>
      </c>
      <c r="BM686" s="247" t="s">
        <v>1914</v>
      </c>
    </row>
    <row r="687" s="16" customFormat="1">
      <c r="A687" s="16"/>
      <c r="B687" s="283"/>
      <c r="C687" s="284"/>
      <c r="D687" s="251" t="s">
        <v>179</v>
      </c>
      <c r="E687" s="285" t="s">
        <v>1</v>
      </c>
      <c r="F687" s="286" t="s">
        <v>1915</v>
      </c>
      <c r="G687" s="284"/>
      <c r="H687" s="285" t="s">
        <v>1</v>
      </c>
      <c r="I687" s="287"/>
      <c r="J687" s="284"/>
      <c r="K687" s="284"/>
      <c r="L687" s="288"/>
      <c r="M687" s="289"/>
      <c r="N687" s="290"/>
      <c r="O687" s="290"/>
      <c r="P687" s="290"/>
      <c r="Q687" s="290"/>
      <c r="R687" s="290"/>
      <c r="S687" s="290"/>
      <c r="T687" s="29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92" t="s">
        <v>179</v>
      </c>
      <c r="AU687" s="292" t="s">
        <v>86</v>
      </c>
      <c r="AV687" s="16" t="s">
        <v>84</v>
      </c>
      <c r="AW687" s="16" t="s">
        <v>32</v>
      </c>
      <c r="AX687" s="16" t="s">
        <v>76</v>
      </c>
      <c r="AY687" s="292" t="s">
        <v>169</v>
      </c>
    </row>
    <row r="688" s="13" customFormat="1">
      <c r="A688" s="13"/>
      <c r="B688" s="249"/>
      <c r="C688" s="250"/>
      <c r="D688" s="251" t="s">
        <v>179</v>
      </c>
      <c r="E688" s="252" t="s">
        <v>1</v>
      </c>
      <c r="F688" s="253" t="s">
        <v>1916</v>
      </c>
      <c r="G688" s="250"/>
      <c r="H688" s="254">
        <v>208.71000000000001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179</v>
      </c>
      <c r="AU688" s="260" t="s">
        <v>86</v>
      </c>
      <c r="AV688" s="13" t="s">
        <v>86</v>
      </c>
      <c r="AW688" s="13" t="s">
        <v>32</v>
      </c>
      <c r="AX688" s="13" t="s">
        <v>76</v>
      </c>
      <c r="AY688" s="260" t="s">
        <v>169</v>
      </c>
    </row>
    <row r="689" s="13" customFormat="1">
      <c r="A689" s="13"/>
      <c r="B689" s="249"/>
      <c r="C689" s="250"/>
      <c r="D689" s="251" t="s">
        <v>179</v>
      </c>
      <c r="E689" s="252" t="s">
        <v>1</v>
      </c>
      <c r="F689" s="253" t="s">
        <v>1917</v>
      </c>
      <c r="G689" s="250"/>
      <c r="H689" s="254">
        <v>10.6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179</v>
      </c>
      <c r="AU689" s="260" t="s">
        <v>86</v>
      </c>
      <c r="AV689" s="13" t="s">
        <v>86</v>
      </c>
      <c r="AW689" s="13" t="s">
        <v>32</v>
      </c>
      <c r="AX689" s="13" t="s">
        <v>76</v>
      </c>
      <c r="AY689" s="260" t="s">
        <v>169</v>
      </c>
    </row>
    <row r="690" s="15" customFormat="1">
      <c r="A690" s="15"/>
      <c r="B690" s="272"/>
      <c r="C690" s="273"/>
      <c r="D690" s="251" t="s">
        <v>179</v>
      </c>
      <c r="E690" s="274" t="s">
        <v>1</v>
      </c>
      <c r="F690" s="275" t="s">
        <v>211</v>
      </c>
      <c r="G690" s="273"/>
      <c r="H690" s="276">
        <v>219.31</v>
      </c>
      <c r="I690" s="277"/>
      <c r="J690" s="273"/>
      <c r="K690" s="273"/>
      <c r="L690" s="278"/>
      <c r="M690" s="279"/>
      <c r="N690" s="280"/>
      <c r="O690" s="280"/>
      <c r="P690" s="280"/>
      <c r="Q690" s="280"/>
      <c r="R690" s="280"/>
      <c r="S690" s="280"/>
      <c r="T690" s="281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82" t="s">
        <v>179</v>
      </c>
      <c r="AU690" s="282" t="s">
        <v>86</v>
      </c>
      <c r="AV690" s="15" t="s">
        <v>212</v>
      </c>
      <c r="AW690" s="15" t="s">
        <v>32</v>
      </c>
      <c r="AX690" s="15" t="s">
        <v>76</v>
      </c>
      <c r="AY690" s="282" t="s">
        <v>169</v>
      </c>
    </row>
    <row r="691" s="16" customFormat="1">
      <c r="A691" s="16"/>
      <c r="B691" s="283"/>
      <c r="C691" s="284"/>
      <c r="D691" s="251" t="s">
        <v>179</v>
      </c>
      <c r="E691" s="285" t="s">
        <v>1</v>
      </c>
      <c r="F691" s="286" t="s">
        <v>1382</v>
      </c>
      <c r="G691" s="284"/>
      <c r="H691" s="285" t="s">
        <v>1</v>
      </c>
      <c r="I691" s="287"/>
      <c r="J691" s="284"/>
      <c r="K691" s="284"/>
      <c r="L691" s="288"/>
      <c r="M691" s="289"/>
      <c r="N691" s="290"/>
      <c r="O691" s="290"/>
      <c r="P691" s="290"/>
      <c r="Q691" s="290"/>
      <c r="R691" s="290"/>
      <c r="S691" s="290"/>
      <c r="T691" s="291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92" t="s">
        <v>179</v>
      </c>
      <c r="AU691" s="292" t="s">
        <v>86</v>
      </c>
      <c r="AV691" s="16" t="s">
        <v>84</v>
      </c>
      <c r="AW691" s="16" t="s">
        <v>32</v>
      </c>
      <c r="AX691" s="16" t="s">
        <v>76</v>
      </c>
      <c r="AY691" s="292" t="s">
        <v>169</v>
      </c>
    </row>
    <row r="692" s="13" customFormat="1">
      <c r="A692" s="13"/>
      <c r="B692" s="249"/>
      <c r="C692" s="250"/>
      <c r="D692" s="251" t="s">
        <v>179</v>
      </c>
      <c r="E692" s="252" t="s">
        <v>1</v>
      </c>
      <c r="F692" s="253" t="s">
        <v>1918</v>
      </c>
      <c r="G692" s="250"/>
      <c r="H692" s="254">
        <v>72.010000000000005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179</v>
      </c>
      <c r="AU692" s="260" t="s">
        <v>86</v>
      </c>
      <c r="AV692" s="13" t="s">
        <v>86</v>
      </c>
      <c r="AW692" s="13" t="s">
        <v>32</v>
      </c>
      <c r="AX692" s="13" t="s">
        <v>76</v>
      </c>
      <c r="AY692" s="260" t="s">
        <v>169</v>
      </c>
    </row>
    <row r="693" s="13" customFormat="1">
      <c r="A693" s="13"/>
      <c r="B693" s="249"/>
      <c r="C693" s="250"/>
      <c r="D693" s="251" t="s">
        <v>179</v>
      </c>
      <c r="E693" s="252" t="s">
        <v>1</v>
      </c>
      <c r="F693" s="253" t="s">
        <v>1919</v>
      </c>
      <c r="G693" s="250"/>
      <c r="H693" s="254">
        <v>76.924999999999997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179</v>
      </c>
      <c r="AU693" s="260" t="s">
        <v>86</v>
      </c>
      <c r="AV693" s="13" t="s">
        <v>86</v>
      </c>
      <c r="AW693" s="13" t="s">
        <v>32</v>
      </c>
      <c r="AX693" s="13" t="s">
        <v>76</v>
      </c>
      <c r="AY693" s="260" t="s">
        <v>169</v>
      </c>
    </row>
    <row r="694" s="15" customFormat="1">
      <c r="A694" s="15"/>
      <c r="B694" s="272"/>
      <c r="C694" s="273"/>
      <c r="D694" s="251" t="s">
        <v>179</v>
      </c>
      <c r="E694" s="274" t="s">
        <v>1</v>
      </c>
      <c r="F694" s="275" t="s">
        <v>211</v>
      </c>
      <c r="G694" s="273"/>
      <c r="H694" s="276">
        <v>148.935</v>
      </c>
      <c r="I694" s="277"/>
      <c r="J694" s="273"/>
      <c r="K694" s="273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179</v>
      </c>
      <c r="AU694" s="282" t="s">
        <v>86</v>
      </c>
      <c r="AV694" s="15" t="s">
        <v>212</v>
      </c>
      <c r="AW694" s="15" t="s">
        <v>32</v>
      </c>
      <c r="AX694" s="15" t="s">
        <v>76</v>
      </c>
      <c r="AY694" s="282" t="s">
        <v>169</v>
      </c>
    </row>
    <row r="695" s="14" customFormat="1">
      <c r="A695" s="14"/>
      <c r="B695" s="261"/>
      <c r="C695" s="262"/>
      <c r="D695" s="251" t="s">
        <v>179</v>
      </c>
      <c r="E695" s="263" t="s">
        <v>1</v>
      </c>
      <c r="F695" s="264" t="s">
        <v>182</v>
      </c>
      <c r="G695" s="262"/>
      <c r="H695" s="265">
        <v>368.245</v>
      </c>
      <c r="I695" s="266"/>
      <c r="J695" s="262"/>
      <c r="K695" s="262"/>
      <c r="L695" s="267"/>
      <c r="M695" s="268"/>
      <c r="N695" s="269"/>
      <c r="O695" s="269"/>
      <c r="P695" s="269"/>
      <c r="Q695" s="269"/>
      <c r="R695" s="269"/>
      <c r="S695" s="269"/>
      <c r="T695" s="27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1" t="s">
        <v>179</v>
      </c>
      <c r="AU695" s="271" t="s">
        <v>86</v>
      </c>
      <c r="AV695" s="14" t="s">
        <v>177</v>
      </c>
      <c r="AW695" s="14" t="s">
        <v>32</v>
      </c>
      <c r="AX695" s="14" t="s">
        <v>84</v>
      </c>
      <c r="AY695" s="271" t="s">
        <v>169</v>
      </c>
    </row>
    <row r="696" s="2" customFormat="1" ht="16.5" customHeight="1">
      <c r="A696" s="39"/>
      <c r="B696" s="40"/>
      <c r="C696" s="304" t="s">
        <v>302</v>
      </c>
      <c r="D696" s="304" t="s">
        <v>1283</v>
      </c>
      <c r="E696" s="305" t="s">
        <v>1284</v>
      </c>
      <c r="F696" s="306" t="s">
        <v>1285</v>
      </c>
      <c r="G696" s="307" t="s">
        <v>249</v>
      </c>
      <c r="H696" s="308">
        <v>0.127</v>
      </c>
      <c r="I696" s="309"/>
      <c r="J696" s="310">
        <f>ROUND(I696*H696,2)</f>
        <v>0</v>
      </c>
      <c r="K696" s="311"/>
      <c r="L696" s="312"/>
      <c r="M696" s="313" t="s">
        <v>1</v>
      </c>
      <c r="N696" s="314" t="s">
        <v>41</v>
      </c>
      <c r="O696" s="92"/>
      <c r="P696" s="245">
        <f>O696*H696</f>
        <v>0</v>
      </c>
      <c r="Q696" s="245">
        <v>1</v>
      </c>
      <c r="R696" s="245">
        <f>Q696*H696</f>
        <v>0.127</v>
      </c>
      <c r="S696" s="245">
        <v>0</v>
      </c>
      <c r="T696" s="246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7" t="s">
        <v>298</v>
      </c>
      <c r="AT696" s="247" t="s">
        <v>1283</v>
      </c>
      <c r="AU696" s="247" t="s">
        <v>86</v>
      </c>
      <c r="AY696" s="18" t="s">
        <v>169</v>
      </c>
      <c r="BE696" s="248">
        <f>IF(N696="základní",J696,0)</f>
        <v>0</v>
      </c>
      <c r="BF696" s="248">
        <f>IF(N696="snížená",J696,0)</f>
        <v>0</v>
      </c>
      <c r="BG696" s="248">
        <f>IF(N696="zákl. přenesená",J696,0)</f>
        <v>0</v>
      </c>
      <c r="BH696" s="248">
        <f>IF(N696="sníž. přenesená",J696,0)</f>
        <v>0</v>
      </c>
      <c r="BI696" s="248">
        <f>IF(N696="nulová",J696,0)</f>
        <v>0</v>
      </c>
      <c r="BJ696" s="18" t="s">
        <v>84</v>
      </c>
      <c r="BK696" s="248">
        <f>ROUND(I696*H696,2)</f>
        <v>0</v>
      </c>
      <c r="BL696" s="18" t="s">
        <v>286</v>
      </c>
      <c r="BM696" s="247" t="s">
        <v>1920</v>
      </c>
    </row>
    <row r="697" s="13" customFormat="1">
      <c r="A697" s="13"/>
      <c r="B697" s="249"/>
      <c r="C697" s="250"/>
      <c r="D697" s="251" t="s">
        <v>179</v>
      </c>
      <c r="E697" s="250"/>
      <c r="F697" s="253" t="s">
        <v>1921</v>
      </c>
      <c r="G697" s="250"/>
      <c r="H697" s="254">
        <v>0.127</v>
      </c>
      <c r="I697" s="255"/>
      <c r="J697" s="250"/>
      <c r="K697" s="250"/>
      <c r="L697" s="256"/>
      <c r="M697" s="257"/>
      <c r="N697" s="258"/>
      <c r="O697" s="258"/>
      <c r="P697" s="258"/>
      <c r="Q697" s="258"/>
      <c r="R697" s="258"/>
      <c r="S697" s="258"/>
      <c r="T697" s="25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0" t="s">
        <v>179</v>
      </c>
      <c r="AU697" s="260" t="s">
        <v>86</v>
      </c>
      <c r="AV697" s="13" t="s">
        <v>86</v>
      </c>
      <c r="AW697" s="13" t="s">
        <v>4</v>
      </c>
      <c r="AX697" s="13" t="s">
        <v>84</v>
      </c>
      <c r="AY697" s="260" t="s">
        <v>169</v>
      </c>
    </row>
    <row r="698" s="2" customFormat="1" ht="21.75" customHeight="1">
      <c r="A698" s="39"/>
      <c r="B698" s="40"/>
      <c r="C698" s="235" t="s">
        <v>275</v>
      </c>
      <c r="D698" s="235" t="s">
        <v>173</v>
      </c>
      <c r="E698" s="236" t="s">
        <v>1289</v>
      </c>
      <c r="F698" s="237" t="s">
        <v>1290</v>
      </c>
      <c r="G698" s="238" t="s">
        <v>176</v>
      </c>
      <c r="H698" s="239">
        <v>55.921999999999997</v>
      </c>
      <c r="I698" s="240"/>
      <c r="J698" s="241">
        <f>ROUND(I698*H698,2)</f>
        <v>0</v>
      </c>
      <c r="K698" s="242"/>
      <c r="L698" s="45"/>
      <c r="M698" s="243" t="s">
        <v>1</v>
      </c>
      <c r="N698" s="244" t="s">
        <v>41</v>
      </c>
      <c r="O698" s="92"/>
      <c r="P698" s="245">
        <f>O698*H698</f>
        <v>0</v>
      </c>
      <c r="Q698" s="245">
        <v>0</v>
      </c>
      <c r="R698" s="245">
        <f>Q698*H698</f>
        <v>0</v>
      </c>
      <c r="S698" s="245">
        <v>0</v>
      </c>
      <c r="T698" s="24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7" t="s">
        <v>286</v>
      </c>
      <c r="AT698" s="247" t="s">
        <v>173</v>
      </c>
      <c r="AU698" s="247" t="s">
        <v>86</v>
      </c>
      <c r="AY698" s="18" t="s">
        <v>169</v>
      </c>
      <c r="BE698" s="248">
        <f>IF(N698="základní",J698,0)</f>
        <v>0</v>
      </c>
      <c r="BF698" s="248">
        <f>IF(N698="snížená",J698,0)</f>
        <v>0</v>
      </c>
      <c r="BG698" s="248">
        <f>IF(N698="zákl. přenesená",J698,0)</f>
        <v>0</v>
      </c>
      <c r="BH698" s="248">
        <f>IF(N698="sníž. přenesená",J698,0)</f>
        <v>0</v>
      </c>
      <c r="BI698" s="248">
        <f>IF(N698="nulová",J698,0)</f>
        <v>0</v>
      </c>
      <c r="BJ698" s="18" t="s">
        <v>84</v>
      </c>
      <c r="BK698" s="248">
        <f>ROUND(I698*H698,2)</f>
        <v>0</v>
      </c>
      <c r="BL698" s="18" t="s">
        <v>286</v>
      </c>
      <c r="BM698" s="247" t="s">
        <v>1922</v>
      </c>
    </row>
    <row r="699" s="16" customFormat="1">
      <c r="A699" s="16"/>
      <c r="B699" s="283"/>
      <c r="C699" s="284"/>
      <c r="D699" s="251" t="s">
        <v>179</v>
      </c>
      <c r="E699" s="285" t="s">
        <v>1</v>
      </c>
      <c r="F699" s="286" t="s">
        <v>1923</v>
      </c>
      <c r="G699" s="284"/>
      <c r="H699" s="285" t="s">
        <v>1</v>
      </c>
      <c r="I699" s="287"/>
      <c r="J699" s="284"/>
      <c r="K699" s="284"/>
      <c r="L699" s="288"/>
      <c r="M699" s="289"/>
      <c r="N699" s="290"/>
      <c r="O699" s="290"/>
      <c r="P699" s="290"/>
      <c r="Q699" s="290"/>
      <c r="R699" s="290"/>
      <c r="S699" s="290"/>
      <c r="T699" s="291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92" t="s">
        <v>179</v>
      </c>
      <c r="AU699" s="292" t="s">
        <v>86</v>
      </c>
      <c r="AV699" s="16" t="s">
        <v>84</v>
      </c>
      <c r="AW699" s="16" t="s">
        <v>32</v>
      </c>
      <c r="AX699" s="16" t="s">
        <v>76</v>
      </c>
      <c r="AY699" s="292" t="s">
        <v>169</v>
      </c>
    </row>
    <row r="700" s="13" customFormat="1">
      <c r="A700" s="13"/>
      <c r="B700" s="249"/>
      <c r="C700" s="250"/>
      <c r="D700" s="251" t="s">
        <v>179</v>
      </c>
      <c r="E700" s="252" t="s">
        <v>1</v>
      </c>
      <c r="F700" s="253" t="s">
        <v>1924</v>
      </c>
      <c r="G700" s="250"/>
      <c r="H700" s="254">
        <v>16.199999999999999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179</v>
      </c>
      <c r="AU700" s="260" t="s">
        <v>86</v>
      </c>
      <c r="AV700" s="13" t="s">
        <v>86</v>
      </c>
      <c r="AW700" s="13" t="s">
        <v>32</v>
      </c>
      <c r="AX700" s="13" t="s">
        <v>76</v>
      </c>
      <c r="AY700" s="260" t="s">
        <v>169</v>
      </c>
    </row>
    <row r="701" s="13" customFormat="1">
      <c r="A701" s="13"/>
      <c r="B701" s="249"/>
      <c r="C701" s="250"/>
      <c r="D701" s="251" t="s">
        <v>179</v>
      </c>
      <c r="E701" s="252" t="s">
        <v>1</v>
      </c>
      <c r="F701" s="253" t="s">
        <v>1925</v>
      </c>
      <c r="G701" s="250"/>
      <c r="H701" s="254">
        <v>2.1000000000000001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179</v>
      </c>
      <c r="AU701" s="260" t="s">
        <v>86</v>
      </c>
      <c r="AV701" s="13" t="s">
        <v>86</v>
      </c>
      <c r="AW701" s="13" t="s">
        <v>32</v>
      </c>
      <c r="AX701" s="13" t="s">
        <v>76</v>
      </c>
      <c r="AY701" s="260" t="s">
        <v>169</v>
      </c>
    </row>
    <row r="702" s="13" customFormat="1">
      <c r="A702" s="13"/>
      <c r="B702" s="249"/>
      <c r="C702" s="250"/>
      <c r="D702" s="251" t="s">
        <v>179</v>
      </c>
      <c r="E702" s="252" t="s">
        <v>1</v>
      </c>
      <c r="F702" s="253" t="s">
        <v>1926</v>
      </c>
      <c r="G702" s="250"/>
      <c r="H702" s="254">
        <v>12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179</v>
      </c>
      <c r="AU702" s="260" t="s">
        <v>86</v>
      </c>
      <c r="AV702" s="13" t="s">
        <v>86</v>
      </c>
      <c r="AW702" s="13" t="s">
        <v>32</v>
      </c>
      <c r="AX702" s="13" t="s">
        <v>76</v>
      </c>
      <c r="AY702" s="260" t="s">
        <v>169</v>
      </c>
    </row>
    <row r="703" s="15" customFormat="1">
      <c r="A703" s="15"/>
      <c r="B703" s="272"/>
      <c r="C703" s="273"/>
      <c r="D703" s="251" t="s">
        <v>179</v>
      </c>
      <c r="E703" s="274" t="s">
        <v>1</v>
      </c>
      <c r="F703" s="275" t="s">
        <v>211</v>
      </c>
      <c r="G703" s="273"/>
      <c r="H703" s="276">
        <v>30.300000000000001</v>
      </c>
      <c r="I703" s="277"/>
      <c r="J703" s="273"/>
      <c r="K703" s="273"/>
      <c r="L703" s="278"/>
      <c r="M703" s="279"/>
      <c r="N703" s="280"/>
      <c r="O703" s="280"/>
      <c r="P703" s="280"/>
      <c r="Q703" s="280"/>
      <c r="R703" s="280"/>
      <c r="S703" s="280"/>
      <c r="T703" s="281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82" t="s">
        <v>179</v>
      </c>
      <c r="AU703" s="282" t="s">
        <v>86</v>
      </c>
      <c r="AV703" s="15" t="s">
        <v>212</v>
      </c>
      <c r="AW703" s="15" t="s">
        <v>32</v>
      </c>
      <c r="AX703" s="15" t="s">
        <v>76</v>
      </c>
      <c r="AY703" s="282" t="s">
        <v>169</v>
      </c>
    </row>
    <row r="704" s="13" customFormat="1">
      <c r="A704" s="13"/>
      <c r="B704" s="249"/>
      <c r="C704" s="250"/>
      <c r="D704" s="251" t="s">
        <v>179</v>
      </c>
      <c r="E704" s="252" t="s">
        <v>1</v>
      </c>
      <c r="F704" s="253" t="s">
        <v>1927</v>
      </c>
      <c r="G704" s="250"/>
      <c r="H704" s="254">
        <v>25.622</v>
      </c>
      <c r="I704" s="255"/>
      <c r="J704" s="250"/>
      <c r="K704" s="250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179</v>
      </c>
      <c r="AU704" s="260" t="s">
        <v>86</v>
      </c>
      <c r="AV704" s="13" t="s">
        <v>86</v>
      </c>
      <c r="AW704" s="13" t="s">
        <v>32</v>
      </c>
      <c r="AX704" s="13" t="s">
        <v>76</v>
      </c>
      <c r="AY704" s="260" t="s">
        <v>169</v>
      </c>
    </row>
    <row r="705" s="14" customFormat="1">
      <c r="A705" s="14"/>
      <c r="B705" s="261"/>
      <c r="C705" s="262"/>
      <c r="D705" s="251" t="s">
        <v>179</v>
      </c>
      <c r="E705" s="263" t="s">
        <v>1</v>
      </c>
      <c r="F705" s="264" t="s">
        <v>182</v>
      </c>
      <c r="G705" s="262"/>
      <c r="H705" s="265">
        <v>55.921999999999997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179</v>
      </c>
      <c r="AU705" s="271" t="s">
        <v>86</v>
      </c>
      <c r="AV705" s="14" t="s">
        <v>177</v>
      </c>
      <c r="AW705" s="14" t="s">
        <v>32</v>
      </c>
      <c r="AX705" s="14" t="s">
        <v>84</v>
      </c>
      <c r="AY705" s="271" t="s">
        <v>169</v>
      </c>
    </row>
    <row r="706" s="2" customFormat="1" ht="21.75" customHeight="1">
      <c r="A706" s="39"/>
      <c r="B706" s="40"/>
      <c r="C706" s="235" t="s">
        <v>236</v>
      </c>
      <c r="D706" s="235" t="s">
        <v>173</v>
      </c>
      <c r="E706" s="236" t="s">
        <v>1293</v>
      </c>
      <c r="F706" s="237" t="s">
        <v>1294</v>
      </c>
      <c r="G706" s="238" t="s">
        <v>176</v>
      </c>
      <c r="H706" s="239">
        <v>1104.7349999999999</v>
      </c>
      <c r="I706" s="240"/>
      <c r="J706" s="241">
        <f>ROUND(I706*H706,2)</f>
        <v>0</v>
      </c>
      <c r="K706" s="242"/>
      <c r="L706" s="45"/>
      <c r="M706" s="243" t="s">
        <v>1</v>
      </c>
      <c r="N706" s="244" t="s">
        <v>41</v>
      </c>
      <c r="O706" s="92"/>
      <c r="P706" s="245">
        <f>O706*H706</f>
        <v>0</v>
      </c>
      <c r="Q706" s="245">
        <v>0.00040000000000000002</v>
      </c>
      <c r="R706" s="245">
        <f>Q706*H706</f>
        <v>0.44189399999999995</v>
      </c>
      <c r="S706" s="245">
        <v>0</v>
      </c>
      <c r="T706" s="246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7" t="s">
        <v>286</v>
      </c>
      <c r="AT706" s="247" t="s">
        <v>173</v>
      </c>
      <c r="AU706" s="247" t="s">
        <v>86</v>
      </c>
      <c r="AY706" s="18" t="s">
        <v>169</v>
      </c>
      <c r="BE706" s="248">
        <f>IF(N706="základní",J706,0)</f>
        <v>0</v>
      </c>
      <c r="BF706" s="248">
        <f>IF(N706="snížená",J706,0)</f>
        <v>0</v>
      </c>
      <c r="BG706" s="248">
        <f>IF(N706="zákl. přenesená",J706,0)</f>
        <v>0</v>
      </c>
      <c r="BH706" s="248">
        <f>IF(N706="sníž. přenesená",J706,0)</f>
        <v>0</v>
      </c>
      <c r="BI706" s="248">
        <f>IF(N706="nulová",J706,0)</f>
        <v>0</v>
      </c>
      <c r="BJ706" s="18" t="s">
        <v>84</v>
      </c>
      <c r="BK706" s="248">
        <f>ROUND(I706*H706,2)</f>
        <v>0</v>
      </c>
      <c r="BL706" s="18" t="s">
        <v>286</v>
      </c>
      <c r="BM706" s="247" t="s">
        <v>1928</v>
      </c>
    </row>
    <row r="707" s="16" customFormat="1">
      <c r="A707" s="16"/>
      <c r="B707" s="283"/>
      <c r="C707" s="284"/>
      <c r="D707" s="251" t="s">
        <v>179</v>
      </c>
      <c r="E707" s="285" t="s">
        <v>1</v>
      </c>
      <c r="F707" s="286" t="s">
        <v>1915</v>
      </c>
      <c r="G707" s="284"/>
      <c r="H707" s="285" t="s">
        <v>1</v>
      </c>
      <c r="I707" s="287"/>
      <c r="J707" s="284"/>
      <c r="K707" s="284"/>
      <c r="L707" s="288"/>
      <c r="M707" s="289"/>
      <c r="N707" s="290"/>
      <c r="O707" s="290"/>
      <c r="P707" s="290"/>
      <c r="Q707" s="290"/>
      <c r="R707" s="290"/>
      <c r="S707" s="290"/>
      <c r="T707" s="291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92" t="s">
        <v>179</v>
      </c>
      <c r="AU707" s="292" t="s">
        <v>86</v>
      </c>
      <c r="AV707" s="16" t="s">
        <v>84</v>
      </c>
      <c r="AW707" s="16" t="s">
        <v>32</v>
      </c>
      <c r="AX707" s="16" t="s">
        <v>76</v>
      </c>
      <c r="AY707" s="292" t="s">
        <v>169</v>
      </c>
    </row>
    <row r="708" s="13" customFormat="1">
      <c r="A708" s="13"/>
      <c r="B708" s="249"/>
      <c r="C708" s="250"/>
      <c r="D708" s="251" t="s">
        <v>179</v>
      </c>
      <c r="E708" s="252" t="s">
        <v>1</v>
      </c>
      <c r="F708" s="253" t="s">
        <v>1929</v>
      </c>
      <c r="G708" s="250"/>
      <c r="H708" s="254">
        <v>626.13</v>
      </c>
      <c r="I708" s="255"/>
      <c r="J708" s="250"/>
      <c r="K708" s="250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179</v>
      </c>
      <c r="AU708" s="260" t="s">
        <v>86</v>
      </c>
      <c r="AV708" s="13" t="s">
        <v>86</v>
      </c>
      <c r="AW708" s="13" t="s">
        <v>32</v>
      </c>
      <c r="AX708" s="13" t="s">
        <v>76</v>
      </c>
      <c r="AY708" s="260" t="s">
        <v>169</v>
      </c>
    </row>
    <row r="709" s="13" customFormat="1">
      <c r="A709" s="13"/>
      <c r="B709" s="249"/>
      <c r="C709" s="250"/>
      <c r="D709" s="251" t="s">
        <v>179</v>
      </c>
      <c r="E709" s="252" t="s">
        <v>1</v>
      </c>
      <c r="F709" s="253" t="s">
        <v>1930</v>
      </c>
      <c r="G709" s="250"/>
      <c r="H709" s="254">
        <v>31.800000000000001</v>
      </c>
      <c r="I709" s="255"/>
      <c r="J709" s="250"/>
      <c r="K709" s="250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179</v>
      </c>
      <c r="AU709" s="260" t="s">
        <v>86</v>
      </c>
      <c r="AV709" s="13" t="s">
        <v>86</v>
      </c>
      <c r="AW709" s="13" t="s">
        <v>32</v>
      </c>
      <c r="AX709" s="13" t="s">
        <v>76</v>
      </c>
      <c r="AY709" s="260" t="s">
        <v>169</v>
      </c>
    </row>
    <row r="710" s="15" customFormat="1">
      <c r="A710" s="15"/>
      <c r="B710" s="272"/>
      <c r="C710" s="273"/>
      <c r="D710" s="251" t="s">
        <v>179</v>
      </c>
      <c r="E710" s="274" t="s">
        <v>1</v>
      </c>
      <c r="F710" s="275" t="s">
        <v>211</v>
      </c>
      <c r="G710" s="273"/>
      <c r="H710" s="276">
        <v>657.92999999999995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2" t="s">
        <v>179</v>
      </c>
      <c r="AU710" s="282" t="s">
        <v>86</v>
      </c>
      <c r="AV710" s="15" t="s">
        <v>212</v>
      </c>
      <c r="AW710" s="15" t="s">
        <v>32</v>
      </c>
      <c r="AX710" s="15" t="s">
        <v>76</v>
      </c>
      <c r="AY710" s="282" t="s">
        <v>169</v>
      </c>
    </row>
    <row r="711" s="16" customFormat="1">
      <c r="A711" s="16"/>
      <c r="B711" s="283"/>
      <c r="C711" s="284"/>
      <c r="D711" s="251" t="s">
        <v>179</v>
      </c>
      <c r="E711" s="285" t="s">
        <v>1</v>
      </c>
      <c r="F711" s="286" t="s">
        <v>1382</v>
      </c>
      <c r="G711" s="284"/>
      <c r="H711" s="285" t="s">
        <v>1</v>
      </c>
      <c r="I711" s="287"/>
      <c r="J711" s="284"/>
      <c r="K711" s="284"/>
      <c r="L711" s="288"/>
      <c r="M711" s="289"/>
      <c r="N711" s="290"/>
      <c r="O711" s="290"/>
      <c r="P711" s="290"/>
      <c r="Q711" s="290"/>
      <c r="R711" s="290"/>
      <c r="S711" s="290"/>
      <c r="T711" s="291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92" t="s">
        <v>179</v>
      </c>
      <c r="AU711" s="292" t="s">
        <v>86</v>
      </c>
      <c r="AV711" s="16" t="s">
        <v>84</v>
      </c>
      <c r="AW711" s="16" t="s">
        <v>32</v>
      </c>
      <c r="AX711" s="16" t="s">
        <v>76</v>
      </c>
      <c r="AY711" s="292" t="s">
        <v>169</v>
      </c>
    </row>
    <row r="712" s="13" customFormat="1">
      <c r="A712" s="13"/>
      <c r="B712" s="249"/>
      <c r="C712" s="250"/>
      <c r="D712" s="251" t="s">
        <v>179</v>
      </c>
      <c r="E712" s="252" t="s">
        <v>1</v>
      </c>
      <c r="F712" s="253" t="s">
        <v>1931</v>
      </c>
      <c r="G712" s="250"/>
      <c r="H712" s="254">
        <v>216.03</v>
      </c>
      <c r="I712" s="255"/>
      <c r="J712" s="250"/>
      <c r="K712" s="250"/>
      <c r="L712" s="256"/>
      <c r="M712" s="257"/>
      <c r="N712" s="258"/>
      <c r="O712" s="258"/>
      <c r="P712" s="258"/>
      <c r="Q712" s="258"/>
      <c r="R712" s="258"/>
      <c r="S712" s="258"/>
      <c r="T712" s="25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0" t="s">
        <v>179</v>
      </c>
      <c r="AU712" s="260" t="s">
        <v>86</v>
      </c>
      <c r="AV712" s="13" t="s">
        <v>86</v>
      </c>
      <c r="AW712" s="13" t="s">
        <v>32</v>
      </c>
      <c r="AX712" s="13" t="s">
        <v>76</v>
      </c>
      <c r="AY712" s="260" t="s">
        <v>169</v>
      </c>
    </row>
    <row r="713" s="13" customFormat="1">
      <c r="A713" s="13"/>
      <c r="B713" s="249"/>
      <c r="C713" s="250"/>
      <c r="D713" s="251" t="s">
        <v>179</v>
      </c>
      <c r="E713" s="252" t="s">
        <v>1</v>
      </c>
      <c r="F713" s="253" t="s">
        <v>1932</v>
      </c>
      <c r="G713" s="250"/>
      <c r="H713" s="254">
        <v>230.77500000000001</v>
      </c>
      <c r="I713" s="255"/>
      <c r="J713" s="250"/>
      <c r="K713" s="250"/>
      <c r="L713" s="256"/>
      <c r="M713" s="257"/>
      <c r="N713" s="258"/>
      <c r="O713" s="258"/>
      <c r="P713" s="258"/>
      <c r="Q713" s="258"/>
      <c r="R713" s="258"/>
      <c r="S713" s="258"/>
      <c r="T713" s="25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0" t="s">
        <v>179</v>
      </c>
      <c r="AU713" s="260" t="s">
        <v>86</v>
      </c>
      <c r="AV713" s="13" t="s">
        <v>86</v>
      </c>
      <c r="AW713" s="13" t="s">
        <v>32</v>
      </c>
      <c r="AX713" s="13" t="s">
        <v>76</v>
      </c>
      <c r="AY713" s="260" t="s">
        <v>169</v>
      </c>
    </row>
    <row r="714" s="15" customFormat="1">
      <c r="A714" s="15"/>
      <c r="B714" s="272"/>
      <c r="C714" s="273"/>
      <c r="D714" s="251" t="s">
        <v>179</v>
      </c>
      <c r="E714" s="274" t="s">
        <v>1</v>
      </c>
      <c r="F714" s="275" t="s">
        <v>211</v>
      </c>
      <c r="G714" s="273"/>
      <c r="H714" s="276">
        <v>446.80500000000001</v>
      </c>
      <c r="I714" s="277"/>
      <c r="J714" s="273"/>
      <c r="K714" s="273"/>
      <c r="L714" s="278"/>
      <c r="M714" s="279"/>
      <c r="N714" s="280"/>
      <c r="O714" s="280"/>
      <c r="P714" s="280"/>
      <c r="Q714" s="280"/>
      <c r="R714" s="280"/>
      <c r="S714" s="280"/>
      <c r="T714" s="28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82" t="s">
        <v>179</v>
      </c>
      <c r="AU714" s="282" t="s">
        <v>86</v>
      </c>
      <c r="AV714" s="15" t="s">
        <v>212</v>
      </c>
      <c r="AW714" s="15" t="s">
        <v>32</v>
      </c>
      <c r="AX714" s="15" t="s">
        <v>76</v>
      </c>
      <c r="AY714" s="282" t="s">
        <v>169</v>
      </c>
    </row>
    <row r="715" s="14" customFormat="1">
      <c r="A715" s="14"/>
      <c r="B715" s="261"/>
      <c r="C715" s="262"/>
      <c r="D715" s="251" t="s">
        <v>179</v>
      </c>
      <c r="E715" s="263" t="s">
        <v>1</v>
      </c>
      <c r="F715" s="264" t="s">
        <v>182</v>
      </c>
      <c r="G715" s="262"/>
      <c r="H715" s="265">
        <v>1104.7349999999999</v>
      </c>
      <c r="I715" s="266"/>
      <c r="J715" s="262"/>
      <c r="K715" s="262"/>
      <c r="L715" s="267"/>
      <c r="M715" s="268"/>
      <c r="N715" s="269"/>
      <c r="O715" s="269"/>
      <c r="P715" s="269"/>
      <c r="Q715" s="269"/>
      <c r="R715" s="269"/>
      <c r="S715" s="269"/>
      <c r="T715" s="27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1" t="s">
        <v>179</v>
      </c>
      <c r="AU715" s="271" t="s">
        <v>86</v>
      </c>
      <c r="AV715" s="14" t="s">
        <v>177</v>
      </c>
      <c r="AW715" s="14" t="s">
        <v>32</v>
      </c>
      <c r="AX715" s="14" t="s">
        <v>84</v>
      </c>
      <c r="AY715" s="271" t="s">
        <v>169</v>
      </c>
    </row>
    <row r="716" s="2" customFormat="1" ht="16.5" customHeight="1">
      <c r="A716" s="39"/>
      <c r="B716" s="40"/>
      <c r="C716" s="304" t="s">
        <v>241</v>
      </c>
      <c r="D716" s="304" t="s">
        <v>1283</v>
      </c>
      <c r="E716" s="305" t="s">
        <v>1298</v>
      </c>
      <c r="F716" s="306" t="s">
        <v>1299</v>
      </c>
      <c r="G716" s="307" t="s">
        <v>176</v>
      </c>
      <c r="H716" s="308">
        <v>450.70699999999999</v>
      </c>
      <c r="I716" s="309"/>
      <c r="J716" s="310">
        <f>ROUND(I716*H716,2)</f>
        <v>0</v>
      </c>
      <c r="K716" s="311"/>
      <c r="L716" s="312"/>
      <c r="M716" s="313" t="s">
        <v>1</v>
      </c>
      <c r="N716" s="314" t="s">
        <v>41</v>
      </c>
      <c r="O716" s="92"/>
      <c r="P716" s="245">
        <f>O716*H716</f>
        <v>0</v>
      </c>
      <c r="Q716" s="245">
        <v>0.0044999999999999997</v>
      </c>
      <c r="R716" s="245">
        <f>Q716*H716</f>
        <v>2.0281814999999996</v>
      </c>
      <c r="S716" s="245">
        <v>0</v>
      </c>
      <c r="T716" s="246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7" t="s">
        <v>298</v>
      </c>
      <c r="AT716" s="247" t="s">
        <v>1283</v>
      </c>
      <c r="AU716" s="247" t="s">
        <v>86</v>
      </c>
      <c r="AY716" s="18" t="s">
        <v>169</v>
      </c>
      <c r="BE716" s="248">
        <f>IF(N716="základní",J716,0)</f>
        <v>0</v>
      </c>
      <c r="BF716" s="248">
        <f>IF(N716="snížená",J716,0)</f>
        <v>0</v>
      </c>
      <c r="BG716" s="248">
        <f>IF(N716="zákl. přenesená",J716,0)</f>
        <v>0</v>
      </c>
      <c r="BH716" s="248">
        <f>IF(N716="sníž. přenesená",J716,0)</f>
        <v>0</v>
      </c>
      <c r="BI716" s="248">
        <f>IF(N716="nulová",J716,0)</f>
        <v>0</v>
      </c>
      <c r="BJ716" s="18" t="s">
        <v>84</v>
      </c>
      <c r="BK716" s="248">
        <f>ROUND(I716*H716,2)</f>
        <v>0</v>
      </c>
      <c r="BL716" s="18" t="s">
        <v>286</v>
      </c>
      <c r="BM716" s="247" t="s">
        <v>1933</v>
      </c>
    </row>
    <row r="717" s="13" customFormat="1">
      <c r="A717" s="13"/>
      <c r="B717" s="249"/>
      <c r="C717" s="250"/>
      <c r="D717" s="251" t="s">
        <v>179</v>
      </c>
      <c r="E717" s="250"/>
      <c r="F717" s="253" t="s">
        <v>1934</v>
      </c>
      <c r="G717" s="250"/>
      <c r="H717" s="254">
        <v>450.70699999999999</v>
      </c>
      <c r="I717" s="255"/>
      <c r="J717" s="250"/>
      <c r="K717" s="250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179</v>
      </c>
      <c r="AU717" s="260" t="s">
        <v>86</v>
      </c>
      <c r="AV717" s="13" t="s">
        <v>86</v>
      </c>
      <c r="AW717" s="13" t="s">
        <v>4</v>
      </c>
      <c r="AX717" s="13" t="s">
        <v>84</v>
      </c>
      <c r="AY717" s="260" t="s">
        <v>169</v>
      </c>
    </row>
    <row r="718" s="2" customFormat="1" ht="16.5" customHeight="1">
      <c r="A718" s="39"/>
      <c r="B718" s="40"/>
      <c r="C718" s="304" t="s">
        <v>763</v>
      </c>
      <c r="D718" s="304" t="s">
        <v>1283</v>
      </c>
      <c r="E718" s="305" t="s">
        <v>1935</v>
      </c>
      <c r="F718" s="306" t="s">
        <v>1936</v>
      </c>
      <c r="G718" s="307" t="s">
        <v>176</v>
      </c>
      <c r="H718" s="308">
        <v>487.79199999999997</v>
      </c>
      <c r="I718" s="309"/>
      <c r="J718" s="310">
        <f>ROUND(I718*H718,2)</f>
        <v>0</v>
      </c>
      <c r="K718" s="311"/>
      <c r="L718" s="312"/>
      <c r="M718" s="313" t="s">
        <v>1</v>
      </c>
      <c r="N718" s="314" t="s">
        <v>41</v>
      </c>
      <c r="O718" s="92"/>
      <c r="P718" s="245">
        <f>O718*H718</f>
        <v>0</v>
      </c>
      <c r="Q718" s="245">
        <v>0.00064000000000000005</v>
      </c>
      <c r="R718" s="245">
        <f>Q718*H718</f>
        <v>0.31218688</v>
      </c>
      <c r="S718" s="245">
        <v>0</v>
      </c>
      <c r="T718" s="246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7" t="s">
        <v>298</v>
      </c>
      <c r="AT718" s="247" t="s">
        <v>1283</v>
      </c>
      <c r="AU718" s="247" t="s">
        <v>86</v>
      </c>
      <c r="AY718" s="18" t="s">
        <v>169</v>
      </c>
      <c r="BE718" s="248">
        <f>IF(N718="základní",J718,0)</f>
        <v>0</v>
      </c>
      <c r="BF718" s="248">
        <f>IF(N718="snížená",J718,0)</f>
        <v>0</v>
      </c>
      <c r="BG718" s="248">
        <f>IF(N718="zákl. přenesená",J718,0)</f>
        <v>0</v>
      </c>
      <c r="BH718" s="248">
        <f>IF(N718="sníž. přenesená",J718,0)</f>
        <v>0</v>
      </c>
      <c r="BI718" s="248">
        <f>IF(N718="nulová",J718,0)</f>
        <v>0</v>
      </c>
      <c r="BJ718" s="18" t="s">
        <v>84</v>
      </c>
      <c r="BK718" s="248">
        <f>ROUND(I718*H718,2)</f>
        <v>0</v>
      </c>
      <c r="BL718" s="18" t="s">
        <v>286</v>
      </c>
      <c r="BM718" s="247" t="s">
        <v>1937</v>
      </c>
    </row>
    <row r="719" s="13" customFormat="1">
      <c r="A719" s="13"/>
      <c r="B719" s="249"/>
      <c r="C719" s="250"/>
      <c r="D719" s="251" t="s">
        <v>179</v>
      </c>
      <c r="E719" s="252" t="s">
        <v>1</v>
      </c>
      <c r="F719" s="253" t="s">
        <v>1938</v>
      </c>
      <c r="G719" s="250"/>
      <c r="H719" s="254">
        <v>208.71000000000001</v>
      </c>
      <c r="I719" s="255"/>
      <c r="J719" s="250"/>
      <c r="K719" s="250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179</v>
      </c>
      <c r="AU719" s="260" t="s">
        <v>86</v>
      </c>
      <c r="AV719" s="13" t="s">
        <v>86</v>
      </c>
      <c r="AW719" s="13" t="s">
        <v>32</v>
      </c>
      <c r="AX719" s="13" t="s">
        <v>76</v>
      </c>
      <c r="AY719" s="260" t="s">
        <v>169</v>
      </c>
    </row>
    <row r="720" s="15" customFormat="1">
      <c r="A720" s="15"/>
      <c r="B720" s="272"/>
      <c r="C720" s="273"/>
      <c r="D720" s="251" t="s">
        <v>179</v>
      </c>
      <c r="E720" s="274" t="s">
        <v>1</v>
      </c>
      <c r="F720" s="275" t="s">
        <v>211</v>
      </c>
      <c r="G720" s="273"/>
      <c r="H720" s="276">
        <v>208.71000000000001</v>
      </c>
      <c r="I720" s="277"/>
      <c r="J720" s="273"/>
      <c r="K720" s="273"/>
      <c r="L720" s="278"/>
      <c r="M720" s="279"/>
      <c r="N720" s="280"/>
      <c r="O720" s="280"/>
      <c r="P720" s="280"/>
      <c r="Q720" s="280"/>
      <c r="R720" s="280"/>
      <c r="S720" s="280"/>
      <c r="T720" s="28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2" t="s">
        <v>179</v>
      </c>
      <c r="AU720" s="282" t="s">
        <v>86</v>
      </c>
      <c r="AV720" s="15" t="s">
        <v>212</v>
      </c>
      <c r="AW720" s="15" t="s">
        <v>32</v>
      </c>
      <c r="AX720" s="15" t="s">
        <v>76</v>
      </c>
      <c r="AY720" s="282" t="s">
        <v>169</v>
      </c>
    </row>
    <row r="721" s="16" customFormat="1">
      <c r="A721" s="16"/>
      <c r="B721" s="283"/>
      <c r="C721" s="284"/>
      <c r="D721" s="251" t="s">
        <v>179</v>
      </c>
      <c r="E721" s="285" t="s">
        <v>1</v>
      </c>
      <c r="F721" s="286" t="s">
        <v>1382</v>
      </c>
      <c r="G721" s="284"/>
      <c r="H721" s="285" t="s">
        <v>1</v>
      </c>
      <c r="I721" s="287"/>
      <c r="J721" s="284"/>
      <c r="K721" s="284"/>
      <c r="L721" s="288"/>
      <c r="M721" s="289"/>
      <c r="N721" s="290"/>
      <c r="O721" s="290"/>
      <c r="P721" s="290"/>
      <c r="Q721" s="290"/>
      <c r="R721" s="290"/>
      <c r="S721" s="290"/>
      <c r="T721" s="29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92" t="s">
        <v>179</v>
      </c>
      <c r="AU721" s="292" t="s">
        <v>86</v>
      </c>
      <c r="AV721" s="16" t="s">
        <v>84</v>
      </c>
      <c r="AW721" s="16" t="s">
        <v>32</v>
      </c>
      <c r="AX721" s="16" t="s">
        <v>76</v>
      </c>
      <c r="AY721" s="292" t="s">
        <v>169</v>
      </c>
    </row>
    <row r="722" s="13" customFormat="1">
      <c r="A722" s="13"/>
      <c r="B722" s="249"/>
      <c r="C722" s="250"/>
      <c r="D722" s="251" t="s">
        <v>179</v>
      </c>
      <c r="E722" s="252" t="s">
        <v>1</v>
      </c>
      <c r="F722" s="253" t="s">
        <v>1918</v>
      </c>
      <c r="G722" s="250"/>
      <c r="H722" s="254">
        <v>72.010000000000005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179</v>
      </c>
      <c r="AU722" s="260" t="s">
        <v>86</v>
      </c>
      <c r="AV722" s="13" t="s">
        <v>86</v>
      </c>
      <c r="AW722" s="13" t="s">
        <v>32</v>
      </c>
      <c r="AX722" s="13" t="s">
        <v>76</v>
      </c>
      <c r="AY722" s="260" t="s">
        <v>169</v>
      </c>
    </row>
    <row r="723" s="13" customFormat="1">
      <c r="A723" s="13"/>
      <c r="B723" s="249"/>
      <c r="C723" s="250"/>
      <c r="D723" s="251" t="s">
        <v>179</v>
      </c>
      <c r="E723" s="252" t="s">
        <v>1</v>
      </c>
      <c r="F723" s="253" t="s">
        <v>1919</v>
      </c>
      <c r="G723" s="250"/>
      <c r="H723" s="254">
        <v>76.924999999999997</v>
      </c>
      <c r="I723" s="255"/>
      <c r="J723" s="250"/>
      <c r="K723" s="250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179</v>
      </c>
      <c r="AU723" s="260" t="s">
        <v>86</v>
      </c>
      <c r="AV723" s="13" t="s">
        <v>86</v>
      </c>
      <c r="AW723" s="13" t="s">
        <v>32</v>
      </c>
      <c r="AX723" s="13" t="s">
        <v>76</v>
      </c>
      <c r="AY723" s="260" t="s">
        <v>169</v>
      </c>
    </row>
    <row r="724" s="15" customFormat="1">
      <c r="A724" s="15"/>
      <c r="B724" s="272"/>
      <c r="C724" s="273"/>
      <c r="D724" s="251" t="s">
        <v>179</v>
      </c>
      <c r="E724" s="274" t="s">
        <v>1</v>
      </c>
      <c r="F724" s="275" t="s">
        <v>211</v>
      </c>
      <c r="G724" s="273"/>
      <c r="H724" s="276">
        <v>148.935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179</v>
      </c>
      <c r="AU724" s="282" t="s">
        <v>86</v>
      </c>
      <c r="AV724" s="15" t="s">
        <v>212</v>
      </c>
      <c r="AW724" s="15" t="s">
        <v>32</v>
      </c>
      <c r="AX724" s="15" t="s">
        <v>76</v>
      </c>
      <c r="AY724" s="282" t="s">
        <v>169</v>
      </c>
    </row>
    <row r="725" s="13" customFormat="1">
      <c r="A725" s="13"/>
      <c r="B725" s="249"/>
      <c r="C725" s="250"/>
      <c r="D725" s="251" t="s">
        <v>179</v>
      </c>
      <c r="E725" s="252" t="s">
        <v>1</v>
      </c>
      <c r="F725" s="253" t="s">
        <v>1917</v>
      </c>
      <c r="G725" s="250"/>
      <c r="H725" s="254">
        <v>10.6</v>
      </c>
      <c r="I725" s="255"/>
      <c r="J725" s="250"/>
      <c r="K725" s="250"/>
      <c r="L725" s="256"/>
      <c r="M725" s="257"/>
      <c r="N725" s="258"/>
      <c r="O725" s="258"/>
      <c r="P725" s="258"/>
      <c r="Q725" s="258"/>
      <c r="R725" s="258"/>
      <c r="S725" s="258"/>
      <c r="T725" s="25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0" t="s">
        <v>179</v>
      </c>
      <c r="AU725" s="260" t="s">
        <v>86</v>
      </c>
      <c r="AV725" s="13" t="s">
        <v>86</v>
      </c>
      <c r="AW725" s="13" t="s">
        <v>32</v>
      </c>
      <c r="AX725" s="13" t="s">
        <v>76</v>
      </c>
      <c r="AY725" s="260" t="s">
        <v>169</v>
      </c>
    </row>
    <row r="726" s="15" customFormat="1">
      <c r="A726" s="15"/>
      <c r="B726" s="272"/>
      <c r="C726" s="273"/>
      <c r="D726" s="251" t="s">
        <v>179</v>
      </c>
      <c r="E726" s="274" t="s">
        <v>1</v>
      </c>
      <c r="F726" s="275" t="s">
        <v>211</v>
      </c>
      <c r="G726" s="273"/>
      <c r="H726" s="276">
        <v>10.6</v>
      </c>
      <c r="I726" s="277"/>
      <c r="J726" s="273"/>
      <c r="K726" s="273"/>
      <c r="L726" s="278"/>
      <c r="M726" s="279"/>
      <c r="N726" s="280"/>
      <c r="O726" s="280"/>
      <c r="P726" s="280"/>
      <c r="Q726" s="280"/>
      <c r="R726" s="280"/>
      <c r="S726" s="280"/>
      <c r="T726" s="281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2" t="s">
        <v>179</v>
      </c>
      <c r="AU726" s="282" t="s">
        <v>86</v>
      </c>
      <c r="AV726" s="15" t="s">
        <v>212</v>
      </c>
      <c r="AW726" s="15" t="s">
        <v>32</v>
      </c>
      <c r="AX726" s="15" t="s">
        <v>76</v>
      </c>
      <c r="AY726" s="282" t="s">
        <v>169</v>
      </c>
    </row>
    <row r="727" s="13" customFormat="1">
      <c r="A727" s="13"/>
      <c r="B727" s="249"/>
      <c r="C727" s="250"/>
      <c r="D727" s="251" t="s">
        <v>179</v>
      </c>
      <c r="E727" s="252" t="s">
        <v>1</v>
      </c>
      <c r="F727" s="253" t="s">
        <v>1939</v>
      </c>
      <c r="G727" s="250"/>
      <c r="H727" s="254">
        <v>0</v>
      </c>
      <c r="I727" s="255"/>
      <c r="J727" s="250"/>
      <c r="K727" s="250"/>
      <c r="L727" s="256"/>
      <c r="M727" s="257"/>
      <c r="N727" s="258"/>
      <c r="O727" s="258"/>
      <c r="P727" s="258"/>
      <c r="Q727" s="258"/>
      <c r="R727" s="258"/>
      <c r="S727" s="258"/>
      <c r="T727" s="25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0" t="s">
        <v>179</v>
      </c>
      <c r="AU727" s="260" t="s">
        <v>86</v>
      </c>
      <c r="AV727" s="13" t="s">
        <v>86</v>
      </c>
      <c r="AW727" s="13" t="s">
        <v>32</v>
      </c>
      <c r="AX727" s="13" t="s">
        <v>76</v>
      </c>
      <c r="AY727" s="260" t="s">
        <v>169</v>
      </c>
    </row>
    <row r="728" s="13" customFormat="1">
      <c r="A728" s="13"/>
      <c r="B728" s="249"/>
      <c r="C728" s="250"/>
      <c r="D728" s="251" t="s">
        <v>179</v>
      </c>
      <c r="E728" s="252" t="s">
        <v>1</v>
      </c>
      <c r="F728" s="253" t="s">
        <v>1924</v>
      </c>
      <c r="G728" s="250"/>
      <c r="H728" s="254">
        <v>16.199999999999999</v>
      </c>
      <c r="I728" s="255"/>
      <c r="J728" s="250"/>
      <c r="K728" s="250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179</v>
      </c>
      <c r="AU728" s="260" t="s">
        <v>86</v>
      </c>
      <c r="AV728" s="13" t="s">
        <v>86</v>
      </c>
      <c r="AW728" s="13" t="s">
        <v>32</v>
      </c>
      <c r="AX728" s="13" t="s">
        <v>76</v>
      </c>
      <c r="AY728" s="260" t="s">
        <v>169</v>
      </c>
    </row>
    <row r="729" s="13" customFormat="1">
      <c r="A729" s="13"/>
      <c r="B729" s="249"/>
      <c r="C729" s="250"/>
      <c r="D729" s="251" t="s">
        <v>179</v>
      </c>
      <c r="E729" s="252" t="s">
        <v>1</v>
      </c>
      <c r="F729" s="253" t="s">
        <v>1925</v>
      </c>
      <c r="G729" s="250"/>
      <c r="H729" s="254">
        <v>2.1000000000000001</v>
      </c>
      <c r="I729" s="255"/>
      <c r="J729" s="250"/>
      <c r="K729" s="250"/>
      <c r="L729" s="256"/>
      <c r="M729" s="257"/>
      <c r="N729" s="258"/>
      <c r="O729" s="258"/>
      <c r="P729" s="258"/>
      <c r="Q729" s="258"/>
      <c r="R729" s="258"/>
      <c r="S729" s="258"/>
      <c r="T729" s="25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0" t="s">
        <v>179</v>
      </c>
      <c r="AU729" s="260" t="s">
        <v>86</v>
      </c>
      <c r="AV729" s="13" t="s">
        <v>86</v>
      </c>
      <c r="AW729" s="13" t="s">
        <v>32</v>
      </c>
      <c r="AX729" s="13" t="s">
        <v>76</v>
      </c>
      <c r="AY729" s="260" t="s">
        <v>169</v>
      </c>
    </row>
    <row r="730" s="13" customFormat="1">
      <c r="A730" s="13"/>
      <c r="B730" s="249"/>
      <c r="C730" s="250"/>
      <c r="D730" s="251" t="s">
        <v>179</v>
      </c>
      <c r="E730" s="252" t="s">
        <v>1</v>
      </c>
      <c r="F730" s="253" t="s">
        <v>1926</v>
      </c>
      <c r="G730" s="250"/>
      <c r="H730" s="254">
        <v>12</v>
      </c>
      <c r="I730" s="255"/>
      <c r="J730" s="250"/>
      <c r="K730" s="250"/>
      <c r="L730" s="256"/>
      <c r="M730" s="257"/>
      <c r="N730" s="258"/>
      <c r="O730" s="258"/>
      <c r="P730" s="258"/>
      <c r="Q730" s="258"/>
      <c r="R730" s="258"/>
      <c r="S730" s="258"/>
      <c r="T730" s="25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0" t="s">
        <v>179</v>
      </c>
      <c r="AU730" s="260" t="s">
        <v>86</v>
      </c>
      <c r="AV730" s="13" t="s">
        <v>86</v>
      </c>
      <c r="AW730" s="13" t="s">
        <v>32</v>
      </c>
      <c r="AX730" s="13" t="s">
        <v>76</v>
      </c>
      <c r="AY730" s="260" t="s">
        <v>169</v>
      </c>
    </row>
    <row r="731" s="15" customFormat="1">
      <c r="A731" s="15"/>
      <c r="B731" s="272"/>
      <c r="C731" s="273"/>
      <c r="D731" s="251" t="s">
        <v>179</v>
      </c>
      <c r="E731" s="274" t="s">
        <v>1</v>
      </c>
      <c r="F731" s="275" t="s">
        <v>211</v>
      </c>
      <c r="G731" s="273"/>
      <c r="H731" s="276">
        <v>30.300000000000001</v>
      </c>
      <c r="I731" s="277"/>
      <c r="J731" s="273"/>
      <c r="K731" s="273"/>
      <c r="L731" s="278"/>
      <c r="M731" s="279"/>
      <c r="N731" s="280"/>
      <c r="O731" s="280"/>
      <c r="P731" s="280"/>
      <c r="Q731" s="280"/>
      <c r="R731" s="280"/>
      <c r="S731" s="280"/>
      <c r="T731" s="281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82" t="s">
        <v>179</v>
      </c>
      <c r="AU731" s="282" t="s">
        <v>86</v>
      </c>
      <c r="AV731" s="15" t="s">
        <v>212</v>
      </c>
      <c r="AW731" s="15" t="s">
        <v>32</v>
      </c>
      <c r="AX731" s="15" t="s">
        <v>76</v>
      </c>
      <c r="AY731" s="282" t="s">
        <v>169</v>
      </c>
    </row>
    <row r="732" s="13" customFormat="1">
      <c r="A732" s="13"/>
      <c r="B732" s="249"/>
      <c r="C732" s="250"/>
      <c r="D732" s="251" t="s">
        <v>179</v>
      </c>
      <c r="E732" s="252" t="s">
        <v>1</v>
      </c>
      <c r="F732" s="253" t="s">
        <v>1927</v>
      </c>
      <c r="G732" s="250"/>
      <c r="H732" s="254">
        <v>25.622</v>
      </c>
      <c r="I732" s="255"/>
      <c r="J732" s="250"/>
      <c r="K732" s="250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179</v>
      </c>
      <c r="AU732" s="260" t="s">
        <v>86</v>
      </c>
      <c r="AV732" s="13" t="s">
        <v>86</v>
      </c>
      <c r="AW732" s="13" t="s">
        <v>32</v>
      </c>
      <c r="AX732" s="13" t="s">
        <v>76</v>
      </c>
      <c r="AY732" s="260" t="s">
        <v>169</v>
      </c>
    </row>
    <row r="733" s="14" customFormat="1">
      <c r="A733" s="14"/>
      <c r="B733" s="261"/>
      <c r="C733" s="262"/>
      <c r="D733" s="251" t="s">
        <v>179</v>
      </c>
      <c r="E733" s="263" t="s">
        <v>1</v>
      </c>
      <c r="F733" s="264" t="s">
        <v>182</v>
      </c>
      <c r="G733" s="262"/>
      <c r="H733" s="265">
        <v>424.16699999999997</v>
      </c>
      <c r="I733" s="266"/>
      <c r="J733" s="262"/>
      <c r="K733" s="262"/>
      <c r="L733" s="267"/>
      <c r="M733" s="268"/>
      <c r="N733" s="269"/>
      <c r="O733" s="269"/>
      <c r="P733" s="269"/>
      <c r="Q733" s="269"/>
      <c r="R733" s="269"/>
      <c r="S733" s="269"/>
      <c r="T733" s="27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71" t="s">
        <v>179</v>
      </c>
      <c r="AU733" s="271" t="s">
        <v>86</v>
      </c>
      <c r="AV733" s="14" t="s">
        <v>177</v>
      </c>
      <c r="AW733" s="14" t="s">
        <v>32</v>
      </c>
      <c r="AX733" s="14" t="s">
        <v>84</v>
      </c>
      <c r="AY733" s="271" t="s">
        <v>169</v>
      </c>
    </row>
    <row r="734" s="13" customFormat="1">
      <c r="A734" s="13"/>
      <c r="B734" s="249"/>
      <c r="C734" s="250"/>
      <c r="D734" s="251" t="s">
        <v>179</v>
      </c>
      <c r="E734" s="250"/>
      <c r="F734" s="253" t="s">
        <v>1940</v>
      </c>
      <c r="G734" s="250"/>
      <c r="H734" s="254">
        <v>487.79199999999997</v>
      </c>
      <c r="I734" s="255"/>
      <c r="J734" s="250"/>
      <c r="K734" s="250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179</v>
      </c>
      <c r="AU734" s="260" t="s">
        <v>86</v>
      </c>
      <c r="AV734" s="13" t="s">
        <v>86</v>
      </c>
      <c r="AW734" s="13" t="s">
        <v>4</v>
      </c>
      <c r="AX734" s="13" t="s">
        <v>84</v>
      </c>
      <c r="AY734" s="260" t="s">
        <v>169</v>
      </c>
    </row>
    <row r="735" s="2" customFormat="1" ht="16.5" customHeight="1">
      <c r="A735" s="39"/>
      <c r="B735" s="40"/>
      <c r="C735" s="304" t="s">
        <v>685</v>
      </c>
      <c r="D735" s="304" t="s">
        <v>1283</v>
      </c>
      <c r="E735" s="305" t="s">
        <v>1304</v>
      </c>
      <c r="F735" s="306" t="s">
        <v>1305</v>
      </c>
      <c r="G735" s="307" t="s">
        <v>176</v>
      </c>
      <c r="H735" s="308">
        <v>450.70699999999999</v>
      </c>
      <c r="I735" s="309"/>
      <c r="J735" s="310">
        <f>ROUND(I735*H735,2)</f>
        <v>0</v>
      </c>
      <c r="K735" s="311"/>
      <c r="L735" s="312"/>
      <c r="M735" s="313" t="s">
        <v>1</v>
      </c>
      <c r="N735" s="314" t="s">
        <v>41</v>
      </c>
      <c r="O735" s="92"/>
      <c r="P735" s="245">
        <f>O735*H735</f>
        <v>0</v>
      </c>
      <c r="Q735" s="245">
        <v>0.00064000000000000005</v>
      </c>
      <c r="R735" s="245">
        <f>Q735*H735</f>
        <v>0.28845248000000001</v>
      </c>
      <c r="S735" s="245">
        <v>0</v>
      </c>
      <c r="T735" s="246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7" t="s">
        <v>298</v>
      </c>
      <c r="AT735" s="247" t="s">
        <v>1283</v>
      </c>
      <c r="AU735" s="247" t="s">
        <v>86</v>
      </c>
      <c r="AY735" s="18" t="s">
        <v>169</v>
      </c>
      <c r="BE735" s="248">
        <f>IF(N735="základní",J735,0)</f>
        <v>0</v>
      </c>
      <c r="BF735" s="248">
        <f>IF(N735="snížená",J735,0)</f>
        <v>0</v>
      </c>
      <c r="BG735" s="248">
        <f>IF(N735="zákl. přenesená",J735,0)</f>
        <v>0</v>
      </c>
      <c r="BH735" s="248">
        <f>IF(N735="sníž. přenesená",J735,0)</f>
        <v>0</v>
      </c>
      <c r="BI735" s="248">
        <f>IF(N735="nulová",J735,0)</f>
        <v>0</v>
      </c>
      <c r="BJ735" s="18" t="s">
        <v>84</v>
      </c>
      <c r="BK735" s="248">
        <f>ROUND(I735*H735,2)</f>
        <v>0</v>
      </c>
      <c r="BL735" s="18" t="s">
        <v>286</v>
      </c>
      <c r="BM735" s="247" t="s">
        <v>1941</v>
      </c>
    </row>
    <row r="736" s="2" customFormat="1" ht="21.75" customHeight="1">
      <c r="A736" s="39"/>
      <c r="B736" s="40"/>
      <c r="C736" s="235" t="s">
        <v>725</v>
      </c>
      <c r="D736" s="235" t="s">
        <v>173</v>
      </c>
      <c r="E736" s="236" t="s">
        <v>1308</v>
      </c>
      <c r="F736" s="237" t="s">
        <v>1309</v>
      </c>
      <c r="G736" s="238" t="s">
        <v>176</v>
      </c>
      <c r="H736" s="239">
        <v>107.167</v>
      </c>
      <c r="I736" s="240"/>
      <c r="J736" s="241">
        <f>ROUND(I736*H736,2)</f>
        <v>0</v>
      </c>
      <c r="K736" s="242"/>
      <c r="L736" s="45"/>
      <c r="M736" s="243" t="s">
        <v>1</v>
      </c>
      <c r="N736" s="244" t="s">
        <v>41</v>
      </c>
      <c r="O736" s="92"/>
      <c r="P736" s="245">
        <f>O736*H736</f>
        <v>0</v>
      </c>
      <c r="Q736" s="245">
        <v>0.00040000000000000002</v>
      </c>
      <c r="R736" s="245">
        <f>Q736*H736</f>
        <v>0.042866800000000004</v>
      </c>
      <c r="S736" s="245">
        <v>0</v>
      </c>
      <c r="T736" s="246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7" t="s">
        <v>286</v>
      </c>
      <c r="AT736" s="247" t="s">
        <v>173</v>
      </c>
      <c r="AU736" s="247" t="s">
        <v>86</v>
      </c>
      <c r="AY736" s="18" t="s">
        <v>169</v>
      </c>
      <c r="BE736" s="248">
        <f>IF(N736="základní",J736,0)</f>
        <v>0</v>
      </c>
      <c r="BF736" s="248">
        <f>IF(N736="snížená",J736,0)</f>
        <v>0</v>
      </c>
      <c r="BG736" s="248">
        <f>IF(N736="zákl. přenesená",J736,0)</f>
        <v>0</v>
      </c>
      <c r="BH736" s="248">
        <f>IF(N736="sníž. přenesená",J736,0)</f>
        <v>0</v>
      </c>
      <c r="BI736" s="248">
        <f>IF(N736="nulová",J736,0)</f>
        <v>0</v>
      </c>
      <c r="BJ736" s="18" t="s">
        <v>84</v>
      </c>
      <c r="BK736" s="248">
        <f>ROUND(I736*H736,2)</f>
        <v>0</v>
      </c>
      <c r="BL736" s="18" t="s">
        <v>286</v>
      </c>
      <c r="BM736" s="247" t="s">
        <v>1942</v>
      </c>
    </row>
    <row r="737" s="16" customFormat="1">
      <c r="A737" s="16"/>
      <c r="B737" s="283"/>
      <c r="C737" s="284"/>
      <c r="D737" s="251" t="s">
        <v>179</v>
      </c>
      <c r="E737" s="285" t="s">
        <v>1</v>
      </c>
      <c r="F737" s="286" t="s">
        <v>1943</v>
      </c>
      <c r="G737" s="284"/>
      <c r="H737" s="285" t="s">
        <v>1</v>
      </c>
      <c r="I737" s="287"/>
      <c r="J737" s="284"/>
      <c r="K737" s="284"/>
      <c r="L737" s="288"/>
      <c r="M737" s="289"/>
      <c r="N737" s="290"/>
      <c r="O737" s="290"/>
      <c r="P737" s="290"/>
      <c r="Q737" s="290"/>
      <c r="R737" s="290"/>
      <c r="S737" s="290"/>
      <c r="T737" s="291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92" t="s">
        <v>179</v>
      </c>
      <c r="AU737" s="292" t="s">
        <v>86</v>
      </c>
      <c r="AV737" s="16" t="s">
        <v>84</v>
      </c>
      <c r="AW737" s="16" t="s">
        <v>32</v>
      </c>
      <c r="AX737" s="16" t="s">
        <v>76</v>
      </c>
      <c r="AY737" s="292" t="s">
        <v>169</v>
      </c>
    </row>
    <row r="738" s="13" customFormat="1">
      <c r="A738" s="13"/>
      <c r="B738" s="249"/>
      <c r="C738" s="250"/>
      <c r="D738" s="251" t="s">
        <v>179</v>
      </c>
      <c r="E738" s="252" t="s">
        <v>1</v>
      </c>
      <c r="F738" s="253" t="s">
        <v>1939</v>
      </c>
      <c r="G738" s="250"/>
      <c r="H738" s="254">
        <v>0</v>
      </c>
      <c r="I738" s="255"/>
      <c r="J738" s="250"/>
      <c r="K738" s="250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179</v>
      </c>
      <c r="AU738" s="260" t="s">
        <v>86</v>
      </c>
      <c r="AV738" s="13" t="s">
        <v>86</v>
      </c>
      <c r="AW738" s="13" t="s">
        <v>32</v>
      </c>
      <c r="AX738" s="13" t="s">
        <v>76</v>
      </c>
      <c r="AY738" s="260" t="s">
        <v>169</v>
      </c>
    </row>
    <row r="739" s="13" customFormat="1">
      <c r="A739" s="13"/>
      <c r="B739" s="249"/>
      <c r="C739" s="250"/>
      <c r="D739" s="251" t="s">
        <v>179</v>
      </c>
      <c r="E739" s="252" t="s">
        <v>1</v>
      </c>
      <c r="F739" s="253" t="s">
        <v>1924</v>
      </c>
      <c r="G739" s="250"/>
      <c r="H739" s="254">
        <v>16.199999999999999</v>
      </c>
      <c r="I739" s="255"/>
      <c r="J739" s="250"/>
      <c r="K739" s="250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179</v>
      </c>
      <c r="AU739" s="260" t="s">
        <v>86</v>
      </c>
      <c r="AV739" s="13" t="s">
        <v>86</v>
      </c>
      <c r="AW739" s="13" t="s">
        <v>32</v>
      </c>
      <c r="AX739" s="13" t="s">
        <v>76</v>
      </c>
      <c r="AY739" s="260" t="s">
        <v>169</v>
      </c>
    </row>
    <row r="740" s="13" customFormat="1">
      <c r="A740" s="13"/>
      <c r="B740" s="249"/>
      <c r="C740" s="250"/>
      <c r="D740" s="251" t="s">
        <v>179</v>
      </c>
      <c r="E740" s="252" t="s">
        <v>1</v>
      </c>
      <c r="F740" s="253" t="s">
        <v>1925</v>
      </c>
      <c r="G740" s="250"/>
      <c r="H740" s="254">
        <v>2.1000000000000001</v>
      </c>
      <c r="I740" s="255"/>
      <c r="J740" s="250"/>
      <c r="K740" s="250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179</v>
      </c>
      <c r="AU740" s="260" t="s">
        <v>86</v>
      </c>
      <c r="AV740" s="13" t="s">
        <v>86</v>
      </c>
      <c r="AW740" s="13" t="s">
        <v>32</v>
      </c>
      <c r="AX740" s="13" t="s">
        <v>76</v>
      </c>
      <c r="AY740" s="260" t="s">
        <v>169</v>
      </c>
    </row>
    <row r="741" s="13" customFormat="1">
      <c r="A741" s="13"/>
      <c r="B741" s="249"/>
      <c r="C741" s="250"/>
      <c r="D741" s="251" t="s">
        <v>179</v>
      </c>
      <c r="E741" s="252" t="s">
        <v>1</v>
      </c>
      <c r="F741" s="253" t="s">
        <v>1926</v>
      </c>
      <c r="G741" s="250"/>
      <c r="H741" s="254">
        <v>12</v>
      </c>
      <c r="I741" s="255"/>
      <c r="J741" s="250"/>
      <c r="K741" s="250"/>
      <c r="L741" s="256"/>
      <c r="M741" s="257"/>
      <c r="N741" s="258"/>
      <c r="O741" s="258"/>
      <c r="P741" s="258"/>
      <c r="Q741" s="258"/>
      <c r="R741" s="258"/>
      <c r="S741" s="258"/>
      <c r="T741" s="25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0" t="s">
        <v>179</v>
      </c>
      <c r="AU741" s="260" t="s">
        <v>86</v>
      </c>
      <c r="AV741" s="13" t="s">
        <v>86</v>
      </c>
      <c r="AW741" s="13" t="s">
        <v>32</v>
      </c>
      <c r="AX741" s="13" t="s">
        <v>76</v>
      </c>
      <c r="AY741" s="260" t="s">
        <v>169</v>
      </c>
    </row>
    <row r="742" s="15" customFormat="1">
      <c r="A742" s="15"/>
      <c r="B742" s="272"/>
      <c r="C742" s="273"/>
      <c r="D742" s="251" t="s">
        <v>179</v>
      </c>
      <c r="E742" s="274" t="s">
        <v>1</v>
      </c>
      <c r="F742" s="275" t="s">
        <v>211</v>
      </c>
      <c r="G742" s="273"/>
      <c r="H742" s="276">
        <v>30.300000000000001</v>
      </c>
      <c r="I742" s="277"/>
      <c r="J742" s="273"/>
      <c r="K742" s="273"/>
      <c r="L742" s="278"/>
      <c r="M742" s="279"/>
      <c r="N742" s="280"/>
      <c r="O742" s="280"/>
      <c r="P742" s="280"/>
      <c r="Q742" s="280"/>
      <c r="R742" s="280"/>
      <c r="S742" s="280"/>
      <c r="T742" s="28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2" t="s">
        <v>179</v>
      </c>
      <c r="AU742" s="282" t="s">
        <v>86</v>
      </c>
      <c r="AV742" s="15" t="s">
        <v>212</v>
      </c>
      <c r="AW742" s="15" t="s">
        <v>32</v>
      </c>
      <c r="AX742" s="15" t="s">
        <v>76</v>
      </c>
      <c r="AY742" s="282" t="s">
        <v>169</v>
      </c>
    </row>
    <row r="743" s="13" customFormat="1">
      <c r="A743" s="13"/>
      <c r="B743" s="249"/>
      <c r="C743" s="250"/>
      <c r="D743" s="251" t="s">
        <v>179</v>
      </c>
      <c r="E743" s="252" t="s">
        <v>1</v>
      </c>
      <c r="F743" s="253" t="s">
        <v>1944</v>
      </c>
      <c r="G743" s="250"/>
      <c r="H743" s="254">
        <v>76.867000000000004</v>
      </c>
      <c r="I743" s="255"/>
      <c r="J743" s="250"/>
      <c r="K743" s="250"/>
      <c r="L743" s="256"/>
      <c r="M743" s="257"/>
      <c r="N743" s="258"/>
      <c r="O743" s="258"/>
      <c r="P743" s="258"/>
      <c r="Q743" s="258"/>
      <c r="R743" s="258"/>
      <c r="S743" s="258"/>
      <c r="T743" s="25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0" t="s">
        <v>179</v>
      </c>
      <c r="AU743" s="260" t="s">
        <v>86</v>
      </c>
      <c r="AV743" s="13" t="s">
        <v>86</v>
      </c>
      <c r="AW743" s="13" t="s">
        <v>32</v>
      </c>
      <c r="AX743" s="13" t="s">
        <v>76</v>
      </c>
      <c r="AY743" s="260" t="s">
        <v>169</v>
      </c>
    </row>
    <row r="744" s="14" customFormat="1">
      <c r="A744" s="14"/>
      <c r="B744" s="261"/>
      <c r="C744" s="262"/>
      <c r="D744" s="251" t="s">
        <v>179</v>
      </c>
      <c r="E744" s="263" t="s">
        <v>1</v>
      </c>
      <c r="F744" s="264" t="s">
        <v>182</v>
      </c>
      <c r="G744" s="262"/>
      <c r="H744" s="265">
        <v>107.167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1" t="s">
        <v>179</v>
      </c>
      <c r="AU744" s="271" t="s">
        <v>86</v>
      </c>
      <c r="AV744" s="14" t="s">
        <v>177</v>
      </c>
      <c r="AW744" s="14" t="s">
        <v>32</v>
      </c>
      <c r="AX744" s="14" t="s">
        <v>84</v>
      </c>
      <c r="AY744" s="271" t="s">
        <v>169</v>
      </c>
    </row>
    <row r="745" s="2" customFormat="1" ht="33" customHeight="1">
      <c r="A745" s="39"/>
      <c r="B745" s="40"/>
      <c r="C745" s="235" t="s">
        <v>1945</v>
      </c>
      <c r="D745" s="235" t="s">
        <v>173</v>
      </c>
      <c r="E745" s="236" t="s">
        <v>1946</v>
      </c>
      <c r="F745" s="237" t="s">
        <v>1947</v>
      </c>
      <c r="G745" s="238" t="s">
        <v>176</v>
      </c>
      <c r="H745" s="239">
        <v>1.887</v>
      </c>
      <c r="I745" s="240"/>
      <c r="J745" s="241">
        <f>ROUND(I745*H745,2)</f>
        <v>0</v>
      </c>
      <c r="K745" s="242"/>
      <c r="L745" s="45"/>
      <c r="M745" s="243" t="s">
        <v>1</v>
      </c>
      <c r="N745" s="244" t="s">
        <v>41</v>
      </c>
      <c r="O745" s="92"/>
      <c r="P745" s="245">
        <f>O745*H745</f>
        <v>0</v>
      </c>
      <c r="Q745" s="245">
        <v>0.0045100000000000001</v>
      </c>
      <c r="R745" s="245">
        <f>Q745*H745</f>
        <v>0.0085103699999999997</v>
      </c>
      <c r="S745" s="245">
        <v>0</v>
      </c>
      <c r="T745" s="246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7" t="s">
        <v>286</v>
      </c>
      <c r="AT745" s="247" t="s">
        <v>173</v>
      </c>
      <c r="AU745" s="247" t="s">
        <v>86</v>
      </c>
      <c r="AY745" s="18" t="s">
        <v>169</v>
      </c>
      <c r="BE745" s="248">
        <f>IF(N745="základní",J745,0)</f>
        <v>0</v>
      </c>
      <c r="BF745" s="248">
        <f>IF(N745="snížená",J745,0)</f>
        <v>0</v>
      </c>
      <c r="BG745" s="248">
        <f>IF(N745="zákl. přenesená",J745,0)</f>
        <v>0</v>
      </c>
      <c r="BH745" s="248">
        <f>IF(N745="sníž. přenesená",J745,0)</f>
        <v>0</v>
      </c>
      <c r="BI745" s="248">
        <f>IF(N745="nulová",J745,0)</f>
        <v>0</v>
      </c>
      <c r="BJ745" s="18" t="s">
        <v>84</v>
      </c>
      <c r="BK745" s="248">
        <f>ROUND(I745*H745,2)</f>
        <v>0</v>
      </c>
      <c r="BL745" s="18" t="s">
        <v>286</v>
      </c>
      <c r="BM745" s="247" t="s">
        <v>1948</v>
      </c>
    </row>
    <row r="746" s="13" customFormat="1">
      <c r="A746" s="13"/>
      <c r="B746" s="249"/>
      <c r="C746" s="250"/>
      <c r="D746" s="251" t="s">
        <v>179</v>
      </c>
      <c r="E746" s="252" t="s">
        <v>1</v>
      </c>
      <c r="F746" s="253" t="s">
        <v>1949</v>
      </c>
      <c r="G746" s="250"/>
      <c r="H746" s="254">
        <v>1.887</v>
      </c>
      <c r="I746" s="255"/>
      <c r="J746" s="250"/>
      <c r="K746" s="250"/>
      <c r="L746" s="256"/>
      <c r="M746" s="257"/>
      <c r="N746" s="258"/>
      <c r="O746" s="258"/>
      <c r="P746" s="258"/>
      <c r="Q746" s="258"/>
      <c r="R746" s="258"/>
      <c r="S746" s="258"/>
      <c r="T746" s="25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0" t="s">
        <v>179</v>
      </c>
      <c r="AU746" s="260" t="s">
        <v>86</v>
      </c>
      <c r="AV746" s="13" t="s">
        <v>86</v>
      </c>
      <c r="AW746" s="13" t="s">
        <v>32</v>
      </c>
      <c r="AX746" s="13" t="s">
        <v>84</v>
      </c>
      <c r="AY746" s="260" t="s">
        <v>169</v>
      </c>
    </row>
    <row r="747" s="2" customFormat="1" ht="21.75" customHeight="1">
      <c r="A747" s="39"/>
      <c r="B747" s="40"/>
      <c r="C747" s="235" t="s">
        <v>1950</v>
      </c>
      <c r="D747" s="235" t="s">
        <v>173</v>
      </c>
      <c r="E747" s="236" t="s">
        <v>1951</v>
      </c>
      <c r="F747" s="237" t="s">
        <v>1952</v>
      </c>
      <c r="G747" s="238" t="s">
        <v>176</v>
      </c>
      <c r="H747" s="239">
        <v>4.6749999999999998</v>
      </c>
      <c r="I747" s="240"/>
      <c r="J747" s="241">
        <f>ROUND(I747*H747,2)</f>
        <v>0</v>
      </c>
      <c r="K747" s="242"/>
      <c r="L747" s="45"/>
      <c r="M747" s="243" t="s">
        <v>1</v>
      </c>
      <c r="N747" s="244" t="s">
        <v>41</v>
      </c>
      <c r="O747" s="92"/>
      <c r="P747" s="245">
        <f>O747*H747</f>
        <v>0</v>
      </c>
      <c r="Q747" s="245">
        <v>0.0045100000000000001</v>
      </c>
      <c r="R747" s="245">
        <f>Q747*H747</f>
        <v>0.021084249999999999</v>
      </c>
      <c r="S747" s="245">
        <v>0</v>
      </c>
      <c r="T747" s="246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7" t="s">
        <v>286</v>
      </c>
      <c r="AT747" s="247" t="s">
        <v>173</v>
      </c>
      <c r="AU747" s="247" t="s">
        <v>86</v>
      </c>
      <c r="AY747" s="18" t="s">
        <v>169</v>
      </c>
      <c r="BE747" s="248">
        <f>IF(N747="základní",J747,0)</f>
        <v>0</v>
      </c>
      <c r="BF747" s="248">
        <f>IF(N747="snížená",J747,0)</f>
        <v>0</v>
      </c>
      <c r="BG747" s="248">
        <f>IF(N747="zákl. přenesená",J747,0)</f>
        <v>0</v>
      </c>
      <c r="BH747" s="248">
        <f>IF(N747="sníž. přenesená",J747,0)</f>
        <v>0</v>
      </c>
      <c r="BI747" s="248">
        <f>IF(N747="nulová",J747,0)</f>
        <v>0</v>
      </c>
      <c r="BJ747" s="18" t="s">
        <v>84</v>
      </c>
      <c r="BK747" s="248">
        <f>ROUND(I747*H747,2)</f>
        <v>0</v>
      </c>
      <c r="BL747" s="18" t="s">
        <v>286</v>
      </c>
      <c r="BM747" s="247" t="s">
        <v>1953</v>
      </c>
    </row>
    <row r="748" s="13" customFormat="1">
      <c r="A748" s="13"/>
      <c r="B748" s="249"/>
      <c r="C748" s="250"/>
      <c r="D748" s="251" t="s">
        <v>179</v>
      </c>
      <c r="E748" s="252" t="s">
        <v>1</v>
      </c>
      <c r="F748" s="253" t="s">
        <v>1954</v>
      </c>
      <c r="G748" s="250"/>
      <c r="H748" s="254">
        <v>4.6749999999999998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179</v>
      </c>
      <c r="AU748" s="260" t="s">
        <v>86</v>
      </c>
      <c r="AV748" s="13" t="s">
        <v>86</v>
      </c>
      <c r="AW748" s="13" t="s">
        <v>32</v>
      </c>
      <c r="AX748" s="13" t="s">
        <v>84</v>
      </c>
      <c r="AY748" s="260" t="s">
        <v>169</v>
      </c>
    </row>
    <row r="749" s="2" customFormat="1" ht="21.75" customHeight="1">
      <c r="A749" s="39"/>
      <c r="B749" s="40"/>
      <c r="C749" s="235" t="s">
        <v>855</v>
      </c>
      <c r="D749" s="235" t="s">
        <v>173</v>
      </c>
      <c r="E749" s="236" t="s">
        <v>1312</v>
      </c>
      <c r="F749" s="237" t="s">
        <v>1313</v>
      </c>
      <c r="G749" s="238" t="s">
        <v>1314</v>
      </c>
      <c r="H749" s="315"/>
      <c r="I749" s="240"/>
      <c r="J749" s="241">
        <f>ROUND(I749*H749,2)</f>
        <v>0</v>
      </c>
      <c r="K749" s="242"/>
      <c r="L749" s="45"/>
      <c r="M749" s="243" t="s">
        <v>1</v>
      </c>
      <c r="N749" s="244" t="s">
        <v>41</v>
      </c>
      <c r="O749" s="92"/>
      <c r="P749" s="245">
        <f>O749*H749</f>
        <v>0</v>
      </c>
      <c r="Q749" s="245">
        <v>0</v>
      </c>
      <c r="R749" s="245">
        <f>Q749*H749</f>
        <v>0</v>
      </c>
      <c r="S749" s="245">
        <v>0</v>
      </c>
      <c r="T749" s="246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7" t="s">
        <v>286</v>
      </c>
      <c r="AT749" s="247" t="s">
        <v>173</v>
      </c>
      <c r="AU749" s="247" t="s">
        <v>86</v>
      </c>
      <c r="AY749" s="18" t="s">
        <v>169</v>
      </c>
      <c r="BE749" s="248">
        <f>IF(N749="základní",J749,0)</f>
        <v>0</v>
      </c>
      <c r="BF749" s="248">
        <f>IF(N749="snížená",J749,0)</f>
        <v>0</v>
      </c>
      <c r="BG749" s="248">
        <f>IF(N749="zákl. přenesená",J749,0)</f>
        <v>0</v>
      </c>
      <c r="BH749" s="248">
        <f>IF(N749="sníž. přenesená",J749,0)</f>
        <v>0</v>
      </c>
      <c r="BI749" s="248">
        <f>IF(N749="nulová",J749,0)</f>
        <v>0</v>
      </c>
      <c r="BJ749" s="18" t="s">
        <v>84</v>
      </c>
      <c r="BK749" s="248">
        <f>ROUND(I749*H749,2)</f>
        <v>0</v>
      </c>
      <c r="BL749" s="18" t="s">
        <v>286</v>
      </c>
      <c r="BM749" s="247" t="s">
        <v>1955</v>
      </c>
    </row>
    <row r="750" s="12" customFormat="1" ht="22.8" customHeight="1">
      <c r="A750" s="12"/>
      <c r="B750" s="219"/>
      <c r="C750" s="220"/>
      <c r="D750" s="221" t="s">
        <v>75</v>
      </c>
      <c r="E750" s="233" t="s">
        <v>1008</v>
      </c>
      <c r="F750" s="233" t="s">
        <v>1009</v>
      </c>
      <c r="G750" s="220"/>
      <c r="H750" s="220"/>
      <c r="I750" s="223"/>
      <c r="J750" s="234">
        <f>BK750</f>
        <v>0</v>
      </c>
      <c r="K750" s="220"/>
      <c r="L750" s="225"/>
      <c r="M750" s="226"/>
      <c r="N750" s="227"/>
      <c r="O750" s="227"/>
      <c r="P750" s="228">
        <f>SUM(P751:P774)</f>
        <v>0</v>
      </c>
      <c r="Q750" s="227"/>
      <c r="R750" s="228">
        <f>SUM(R751:R774)</f>
        <v>0.89821960000000001</v>
      </c>
      <c r="S750" s="227"/>
      <c r="T750" s="229">
        <f>SUM(T751:T774)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30" t="s">
        <v>86</v>
      </c>
      <c r="AT750" s="231" t="s">
        <v>75</v>
      </c>
      <c r="AU750" s="231" t="s">
        <v>84</v>
      </c>
      <c r="AY750" s="230" t="s">
        <v>169</v>
      </c>
      <c r="BK750" s="232">
        <f>SUM(BK751:BK774)</f>
        <v>0</v>
      </c>
    </row>
    <row r="751" s="2" customFormat="1" ht="21.75" customHeight="1">
      <c r="A751" s="39"/>
      <c r="B751" s="40"/>
      <c r="C751" s="235" t="s">
        <v>714</v>
      </c>
      <c r="D751" s="235" t="s">
        <v>173</v>
      </c>
      <c r="E751" s="236" t="s">
        <v>1316</v>
      </c>
      <c r="F751" s="237" t="s">
        <v>1317</v>
      </c>
      <c r="G751" s="238" t="s">
        <v>176</v>
      </c>
      <c r="H751" s="239">
        <v>425.125</v>
      </c>
      <c r="I751" s="240"/>
      <c r="J751" s="241">
        <f>ROUND(I751*H751,2)</f>
        <v>0</v>
      </c>
      <c r="K751" s="242"/>
      <c r="L751" s="45"/>
      <c r="M751" s="243" t="s">
        <v>1</v>
      </c>
      <c r="N751" s="244" t="s">
        <v>41</v>
      </c>
      <c r="O751" s="92"/>
      <c r="P751" s="245">
        <f>O751*H751</f>
        <v>0</v>
      </c>
      <c r="Q751" s="245">
        <v>0</v>
      </c>
      <c r="R751" s="245">
        <f>Q751*H751</f>
        <v>0</v>
      </c>
      <c r="S751" s="245">
        <v>0</v>
      </c>
      <c r="T751" s="246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7" t="s">
        <v>286</v>
      </c>
      <c r="AT751" s="247" t="s">
        <v>173</v>
      </c>
      <c r="AU751" s="247" t="s">
        <v>86</v>
      </c>
      <c r="AY751" s="18" t="s">
        <v>169</v>
      </c>
      <c r="BE751" s="248">
        <f>IF(N751="základní",J751,0)</f>
        <v>0</v>
      </c>
      <c r="BF751" s="248">
        <f>IF(N751="snížená",J751,0)</f>
        <v>0</v>
      </c>
      <c r="BG751" s="248">
        <f>IF(N751="zákl. přenesená",J751,0)</f>
        <v>0</v>
      </c>
      <c r="BH751" s="248">
        <f>IF(N751="sníž. přenesená",J751,0)</f>
        <v>0</v>
      </c>
      <c r="BI751" s="248">
        <f>IF(N751="nulová",J751,0)</f>
        <v>0</v>
      </c>
      <c r="BJ751" s="18" t="s">
        <v>84</v>
      </c>
      <c r="BK751" s="248">
        <f>ROUND(I751*H751,2)</f>
        <v>0</v>
      </c>
      <c r="BL751" s="18" t="s">
        <v>286</v>
      </c>
      <c r="BM751" s="247" t="s">
        <v>1956</v>
      </c>
    </row>
    <row r="752" s="13" customFormat="1">
      <c r="A752" s="13"/>
      <c r="B752" s="249"/>
      <c r="C752" s="250"/>
      <c r="D752" s="251" t="s">
        <v>179</v>
      </c>
      <c r="E752" s="252" t="s">
        <v>1</v>
      </c>
      <c r="F752" s="253" t="s">
        <v>1782</v>
      </c>
      <c r="G752" s="250"/>
      <c r="H752" s="254">
        <v>208.71000000000001</v>
      </c>
      <c r="I752" s="255"/>
      <c r="J752" s="250"/>
      <c r="K752" s="250"/>
      <c r="L752" s="256"/>
      <c r="M752" s="257"/>
      <c r="N752" s="258"/>
      <c r="O752" s="258"/>
      <c r="P752" s="258"/>
      <c r="Q752" s="258"/>
      <c r="R752" s="258"/>
      <c r="S752" s="258"/>
      <c r="T752" s="25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0" t="s">
        <v>179</v>
      </c>
      <c r="AU752" s="260" t="s">
        <v>86</v>
      </c>
      <c r="AV752" s="13" t="s">
        <v>86</v>
      </c>
      <c r="AW752" s="13" t="s">
        <v>32</v>
      </c>
      <c r="AX752" s="13" t="s">
        <v>76</v>
      </c>
      <c r="AY752" s="260" t="s">
        <v>169</v>
      </c>
    </row>
    <row r="753" s="13" customFormat="1">
      <c r="A753" s="13"/>
      <c r="B753" s="249"/>
      <c r="C753" s="250"/>
      <c r="D753" s="251" t="s">
        <v>179</v>
      </c>
      <c r="E753" s="252" t="s">
        <v>1</v>
      </c>
      <c r="F753" s="253" t="s">
        <v>1917</v>
      </c>
      <c r="G753" s="250"/>
      <c r="H753" s="254">
        <v>10.6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179</v>
      </c>
      <c r="AU753" s="260" t="s">
        <v>86</v>
      </c>
      <c r="AV753" s="13" t="s">
        <v>86</v>
      </c>
      <c r="AW753" s="13" t="s">
        <v>32</v>
      </c>
      <c r="AX753" s="13" t="s">
        <v>76</v>
      </c>
      <c r="AY753" s="260" t="s">
        <v>169</v>
      </c>
    </row>
    <row r="754" s="15" customFormat="1">
      <c r="A754" s="15"/>
      <c r="B754" s="272"/>
      <c r="C754" s="273"/>
      <c r="D754" s="251" t="s">
        <v>179</v>
      </c>
      <c r="E754" s="274" t="s">
        <v>1</v>
      </c>
      <c r="F754" s="275" t="s">
        <v>211</v>
      </c>
      <c r="G754" s="273"/>
      <c r="H754" s="276">
        <v>219.31</v>
      </c>
      <c r="I754" s="277"/>
      <c r="J754" s="273"/>
      <c r="K754" s="273"/>
      <c r="L754" s="278"/>
      <c r="M754" s="279"/>
      <c r="N754" s="280"/>
      <c r="O754" s="280"/>
      <c r="P754" s="280"/>
      <c r="Q754" s="280"/>
      <c r="R754" s="280"/>
      <c r="S754" s="280"/>
      <c r="T754" s="28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2" t="s">
        <v>179</v>
      </c>
      <c r="AU754" s="282" t="s">
        <v>86</v>
      </c>
      <c r="AV754" s="15" t="s">
        <v>212</v>
      </c>
      <c r="AW754" s="15" t="s">
        <v>32</v>
      </c>
      <c r="AX754" s="15" t="s">
        <v>76</v>
      </c>
      <c r="AY754" s="282" t="s">
        <v>169</v>
      </c>
    </row>
    <row r="755" s="16" customFormat="1">
      <c r="A755" s="16"/>
      <c r="B755" s="283"/>
      <c r="C755" s="284"/>
      <c r="D755" s="251" t="s">
        <v>179</v>
      </c>
      <c r="E755" s="285" t="s">
        <v>1</v>
      </c>
      <c r="F755" s="286" t="s">
        <v>1382</v>
      </c>
      <c r="G755" s="284"/>
      <c r="H755" s="285" t="s">
        <v>1</v>
      </c>
      <c r="I755" s="287"/>
      <c r="J755" s="284"/>
      <c r="K755" s="284"/>
      <c r="L755" s="288"/>
      <c r="M755" s="289"/>
      <c r="N755" s="290"/>
      <c r="O755" s="290"/>
      <c r="P755" s="290"/>
      <c r="Q755" s="290"/>
      <c r="R755" s="290"/>
      <c r="S755" s="290"/>
      <c r="T755" s="291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92" t="s">
        <v>179</v>
      </c>
      <c r="AU755" s="292" t="s">
        <v>86</v>
      </c>
      <c r="AV755" s="16" t="s">
        <v>84</v>
      </c>
      <c r="AW755" s="16" t="s">
        <v>32</v>
      </c>
      <c r="AX755" s="16" t="s">
        <v>76</v>
      </c>
      <c r="AY755" s="292" t="s">
        <v>169</v>
      </c>
    </row>
    <row r="756" s="13" customFormat="1">
      <c r="A756" s="13"/>
      <c r="B756" s="249"/>
      <c r="C756" s="250"/>
      <c r="D756" s="251" t="s">
        <v>179</v>
      </c>
      <c r="E756" s="252" t="s">
        <v>1</v>
      </c>
      <c r="F756" s="253" t="s">
        <v>1918</v>
      </c>
      <c r="G756" s="250"/>
      <c r="H756" s="254">
        <v>72.010000000000005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179</v>
      </c>
      <c r="AU756" s="260" t="s">
        <v>86</v>
      </c>
      <c r="AV756" s="13" t="s">
        <v>86</v>
      </c>
      <c r="AW756" s="13" t="s">
        <v>32</v>
      </c>
      <c r="AX756" s="13" t="s">
        <v>76</v>
      </c>
      <c r="AY756" s="260" t="s">
        <v>169</v>
      </c>
    </row>
    <row r="757" s="13" customFormat="1">
      <c r="A757" s="13"/>
      <c r="B757" s="249"/>
      <c r="C757" s="250"/>
      <c r="D757" s="251" t="s">
        <v>179</v>
      </c>
      <c r="E757" s="252" t="s">
        <v>1</v>
      </c>
      <c r="F757" s="253" t="s">
        <v>1957</v>
      </c>
      <c r="G757" s="250"/>
      <c r="H757" s="254">
        <v>53.505000000000003</v>
      </c>
      <c r="I757" s="255"/>
      <c r="J757" s="250"/>
      <c r="K757" s="250"/>
      <c r="L757" s="256"/>
      <c r="M757" s="257"/>
      <c r="N757" s="258"/>
      <c r="O757" s="258"/>
      <c r="P757" s="258"/>
      <c r="Q757" s="258"/>
      <c r="R757" s="258"/>
      <c r="S757" s="258"/>
      <c r="T757" s="25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0" t="s">
        <v>179</v>
      </c>
      <c r="AU757" s="260" t="s">
        <v>86</v>
      </c>
      <c r="AV757" s="13" t="s">
        <v>86</v>
      </c>
      <c r="AW757" s="13" t="s">
        <v>32</v>
      </c>
      <c r="AX757" s="13" t="s">
        <v>76</v>
      </c>
      <c r="AY757" s="260" t="s">
        <v>169</v>
      </c>
    </row>
    <row r="758" s="15" customFormat="1">
      <c r="A758" s="15"/>
      <c r="B758" s="272"/>
      <c r="C758" s="273"/>
      <c r="D758" s="251" t="s">
        <v>179</v>
      </c>
      <c r="E758" s="274" t="s">
        <v>1</v>
      </c>
      <c r="F758" s="275" t="s">
        <v>211</v>
      </c>
      <c r="G758" s="273"/>
      <c r="H758" s="276">
        <v>125.515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2" t="s">
        <v>179</v>
      </c>
      <c r="AU758" s="282" t="s">
        <v>86</v>
      </c>
      <c r="AV758" s="15" t="s">
        <v>212</v>
      </c>
      <c r="AW758" s="15" t="s">
        <v>32</v>
      </c>
      <c r="AX758" s="15" t="s">
        <v>76</v>
      </c>
      <c r="AY758" s="282" t="s">
        <v>169</v>
      </c>
    </row>
    <row r="759" s="13" customFormat="1">
      <c r="A759" s="13"/>
      <c r="B759" s="249"/>
      <c r="C759" s="250"/>
      <c r="D759" s="251" t="s">
        <v>179</v>
      </c>
      <c r="E759" s="252" t="s">
        <v>1</v>
      </c>
      <c r="F759" s="253" t="s">
        <v>1958</v>
      </c>
      <c r="G759" s="250"/>
      <c r="H759" s="254">
        <v>80.299999999999997</v>
      </c>
      <c r="I759" s="255"/>
      <c r="J759" s="250"/>
      <c r="K759" s="250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179</v>
      </c>
      <c r="AU759" s="260" t="s">
        <v>86</v>
      </c>
      <c r="AV759" s="13" t="s">
        <v>86</v>
      </c>
      <c r="AW759" s="13" t="s">
        <v>32</v>
      </c>
      <c r="AX759" s="13" t="s">
        <v>76</v>
      </c>
      <c r="AY759" s="260" t="s">
        <v>169</v>
      </c>
    </row>
    <row r="760" s="14" customFormat="1">
      <c r="A760" s="14"/>
      <c r="B760" s="261"/>
      <c r="C760" s="262"/>
      <c r="D760" s="251" t="s">
        <v>179</v>
      </c>
      <c r="E760" s="263" t="s">
        <v>1</v>
      </c>
      <c r="F760" s="264" t="s">
        <v>182</v>
      </c>
      <c r="G760" s="262"/>
      <c r="H760" s="265">
        <v>425.125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179</v>
      </c>
      <c r="AU760" s="271" t="s">
        <v>86</v>
      </c>
      <c r="AV760" s="14" t="s">
        <v>177</v>
      </c>
      <c r="AW760" s="14" t="s">
        <v>32</v>
      </c>
      <c r="AX760" s="14" t="s">
        <v>84</v>
      </c>
      <c r="AY760" s="271" t="s">
        <v>169</v>
      </c>
    </row>
    <row r="761" s="2" customFormat="1" ht="21.75" customHeight="1">
      <c r="A761" s="39"/>
      <c r="B761" s="40"/>
      <c r="C761" s="304" t="s">
        <v>785</v>
      </c>
      <c r="D761" s="304" t="s">
        <v>1283</v>
      </c>
      <c r="E761" s="305" t="s">
        <v>1320</v>
      </c>
      <c r="F761" s="306" t="s">
        <v>1321</v>
      </c>
      <c r="G761" s="307" t="s">
        <v>176</v>
      </c>
      <c r="H761" s="308">
        <v>230.27600000000001</v>
      </c>
      <c r="I761" s="309"/>
      <c r="J761" s="310">
        <f>ROUND(I761*H761,2)</f>
        <v>0</v>
      </c>
      <c r="K761" s="311"/>
      <c r="L761" s="312"/>
      <c r="M761" s="313" t="s">
        <v>1</v>
      </c>
      <c r="N761" s="314" t="s">
        <v>41</v>
      </c>
      <c r="O761" s="92"/>
      <c r="P761" s="245">
        <f>O761*H761</f>
        <v>0</v>
      </c>
      <c r="Q761" s="245">
        <v>0.0028999999999999998</v>
      </c>
      <c r="R761" s="245">
        <f>Q761*H761</f>
        <v>0.66780039999999996</v>
      </c>
      <c r="S761" s="245">
        <v>0</v>
      </c>
      <c r="T761" s="246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7" t="s">
        <v>298</v>
      </c>
      <c r="AT761" s="247" t="s">
        <v>1283</v>
      </c>
      <c r="AU761" s="247" t="s">
        <v>86</v>
      </c>
      <c r="AY761" s="18" t="s">
        <v>169</v>
      </c>
      <c r="BE761" s="248">
        <f>IF(N761="základní",J761,0)</f>
        <v>0</v>
      </c>
      <c r="BF761" s="248">
        <f>IF(N761="snížená",J761,0)</f>
        <v>0</v>
      </c>
      <c r="BG761" s="248">
        <f>IF(N761="zákl. přenesená",J761,0)</f>
        <v>0</v>
      </c>
      <c r="BH761" s="248">
        <f>IF(N761="sníž. přenesená",J761,0)</f>
        <v>0</v>
      </c>
      <c r="BI761" s="248">
        <f>IF(N761="nulová",J761,0)</f>
        <v>0</v>
      </c>
      <c r="BJ761" s="18" t="s">
        <v>84</v>
      </c>
      <c r="BK761" s="248">
        <f>ROUND(I761*H761,2)</f>
        <v>0</v>
      </c>
      <c r="BL761" s="18" t="s">
        <v>286</v>
      </c>
      <c r="BM761" s="247" t="s">
        <v>1959</v>
      </c>
    </row>
    <row r="762" s="13" customFormat="1">
      <c r="A762" s="13"/>
      <c r="B762" s="249"/>
      <c r="C762" s="250"/>
      <c r="D762" s="251" t="s">
        <v>179</v>
      </c>
      <c r="E762" s="252" t="s">
        <v>1</v>
      </c>
      <c r="F762" s="253" t="s">
        <v>1782</v>
      </c>
      <c r="G762" s="250"/>
      <c r="H762" s="254">
        <v>208.71000000000001</v>
      </c>
      <c r="I762" s="255"/>
      <c r="J762" s="250"/>
      <c r="K762" s="250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179</v>
      </c>
      <c r="AU762" s="260" t="s">
        <v>86</v>
      </c>
      <c r="AV762" s="13" t="s">
        <v>86</v>
      </c>
      <c r="AW762" s="13" t="s">
        <v>32</v>
      </c>
      <c r="AX762" s="13" t="s">
        <v>76</v>
      </c>
      <c r="AY762" s="260" t="s">
        <v>169</v>
      </c>
    </row>
    <row r="763" s="13" customFormat="1">
      <c r="A763" s="13"/>
      <c r="B763" s="249"/>
      <c r="C763" s="250"/>
      <c r="D763" s="251" t="s">
        <v>179</v>
      </c>
      <c r="E763" s="252" t="s">
        <v>1</v>
      </c>
      <c r="F763" s="253" t="s">
        <v>1917</v>
      </c>
      <c r="G763" s="250"/>
      <c r="H763" s="254">
        <v>10.6</v>
      </c>
      <c r="I763" s="255"/>
      <c r="J763" s="250"/>
      <c r="K763" s="250"/>
      <c r="L763" s="256"/>
      <c r="M763" s="257"/>
      <c r="N763" s="258"/>
      <c r="O763" s="258"/>
      <c r="P763" s="258"/>
      <c r="Q763" s="258"/>
      <c r="R763" s="258"/>
      <c r="S763" s="258"/>
      <c r="T763" s="25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0" t="s">
        <v>179</v>
      </c>
      <c r="AU763" s="260" t="s">
        <v>86</v>
      </c>
      <c r="AV763" s="13" t="s">
        <v>86</v>
      </c>
      <c r="AW763" s="13" t="s">
        <v>32</v>
      </c>
      <c r="AX763" s="13" t="s">
        <v>76</v>
      </c>
      <c r="AY763" s="260" t="s">
        <v>169</v>
      </c>
    </row>
    <row r="764" s="14" customFormat="1">
      <c r="A764" s="14"/>
      <c r="B764" s="261"/>
      <c r="C764" s="262"/>
      <c r="D764" s="251" t="s">
        <v>179</v>
      </c>
      <c r="E764" s="263" t="s">
        <v>1</v>
      </c>
      <c r="F764" s="264" t="s">
        <v>182</v>
      </c>
      <c r="G764" s="262"/>
      <c r="H764" s="265">
        <v>219.31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1" t="s">
        <v>179</v>
      </c>
      <c r="AU764" s="271" t="s">
        <v>86</v>
      </c>
      <c r="AV764" s="14" t="s">
        <v>177</v>
      </c>
      <c r="AW764" s="14" t="s">
        <v>32</v>
      </c>
      <c r="AX764" s="14" t="s">
        <v>84</v>
      </c>
      <c r="AY764" s="271" t="s">
        <v>169</v>
      </c>
    </row>
    <row r="765" s="13" customFormat="1">
      <c r="A765" s="13"/>
      <c r="B765" s="249"/>
      <c r="C765" s="250"/>
      <c r="D765" s="251" t="s">
        <v>179</v>
      </c>
      <c r="E765" s="250"/>
      <c r="F765" s="253" t="s">
        <v>1960</v>
      </c>
      <c r="G765" s="250"/>
      <c r="H765" s="254">
        <v>230.27600000000001</v>
      </c>
      <c r="I765" s="255"/>
      <c r="J765" s="250"/>
      <c r="K765" s="250"/>
      <c r="L765" s="256"/>
      <c r="M765" s="257"/>
      <c r="N765" s="258"/>
      <c r="O765" s="258"/>
      <c r="P765" s="258"/>
      <c r="Q765" s="258"/>
      <c r="R765" s="258"/>
      <c r="S765" s="258"/>
      <c r="T765" s="25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0" t="s">
        <v>179</v>
      </c>
      <c r="AU765" s="260" t="s">
        <v>86</v>
      </c>
      <c r="AV765" s="13" t="s">
        <v>86</v>
      </c>
      <c r="AW765" s="13" t="s">
        <v>4</v>
      </c>
      <c r="AX765" s="13" t="s">
        <v>84</v>
      </c>
      <c r="AY765" s="260" t="s">
        <v>169</v>
      </c>
    </row>
    <row r="766" s="2" customFormat="1" ht="21.75" customHeight="1">
      <c r="A766" s="39"/>
      <c r="B766" s="40"/>
      <c r="C766" s="304" t="s">
        <v>553</v>
      </c>
      <c r="D766" s="304" t="s">
        <v>1283</v>
      </c>
      <c r="E766" s="305" t="s">
        <v>1961</v>
      </c>
      <c r="F766" s="306" t="s">
        <v>1962</v>
      </c>
      <c r="G766" s="307" t="s">
        <v>176</v>
      </c>
      <c r="H766" s="308">
        <v>131.791</v>
      </c>
      <c r="I766" s="309"/>
      <c r="J766" s="310">
        <f>ROUND(I766*H766,2)</f>
        <v>0</v>
      </c>
      <c r="K766" s="311"/>
      <c r="L766" s="312"/>
      <c r="M766" s="313" t="s">
        <v>1</v>
      </c>
      <c r="N766" s="314" t="s">
        <v>41</v>
      </c>
      <c r="O766" s="92"/>
      <c r="P766" s="245">
        <f>O766*H766</f>
        <v>0</v>
      </c>
      <c r="Q766" s="245">
        <v>0.0011999999999999999</v>
      </c>
      <c r="R766" s="245">
        <f>Q766*H766</f>
        <v>0.15814919999999999</v>
      </c>
      <c r="S766" s="245">
        <v>0</v>
      </c>
      <c r="T766" s="246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7" t="s">
        <v>298</v>
      </c>
      <c r="AT766" s="247" t="s">
        <v>1283</v>
      </c>
      <c r="AU766" s="247" t="s">
        <v>86</v>
      </c>
      <c r="AY766" s="18" t="s">
        <v>169</v>
      </c>
      <c r="BE766" s="248">
        <f>IF(N766="základní",J766,0)</f>
        <v>0</v>
      </c>
      <c r="BF766" s="248">
        <f>IF(N766="snížená",J766,0)</f>
        <v>0</v>
      </c>
      <c r="BG766" s="248">
        <f>IF(N766="zákl. přenesená",J766,0)</f>
        <v>0</v>
      </c>
      <c r="BH766" s="248">
        <f>IF(N766="sníž. přenesená",J766,0)</f>
        <v>0</v>
      </c>
      <c r="BI766" s="248">
        <f>IF(N766="nulová",J766,0)</f>
        <v>0</v>
      </c>
      <c r="BJ766" s="18" t="s">
        <v>84</v>
      </c>
      <c r="BK766" s="248">
        <f>ROUND(I766*H766,2)</f>
        <v>0</v>
      </c>
      <c r="BL766" s="18" t="s">
        <v>286</v>
      </c>
      <c r="BM766" s="247" t="s">
        <v>1963</v>
      </c>
    </row>
    <row r="767" s="16" customFormat="1">
      <c r="A767" s="16"/>
      <c r="B767" s="283"/>
      <c r="C767" s="284"/>
      <c r="D767" s="251" t="s">
        <v>179</v>
      </c>
      <c r="E767" s="285" t="s">
        <v>1</v>
      </c>
      <c r="F767" s="286" t="s">
        <v>1382</v>
      </c>
      <c r="G767" s="284"/>
      <c r="H767" s="285" t="s">
        <v>1</v>
      </c>
      <c r="I767" s="287"/>
      <c r="J767" s="284"/>
      <c r="K767" s="284"/>
      <c r="L767" s="288"/>
      <c r="M767" s="289"/>
      <c r="N767" s="290"/>
      <c r="O767" s="290"/>
      <c r="P767" s="290"/>
      <c r="Q767" s="290"/>
      <c r="R767" s="290"/>
      <c r="S767" s="290"/>
      <c r="T767" s="291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92" t="s">
        <v>179</v>
      </c>
      <c r="AU767" s="292" t="s">
        <v>86</v>
      </c>
      <c r="AV767" s="16" t="s">
        <v>84</v>
      </c>
      <c r="AW767" s="16" t="s">
        <v>32</v>
      </c>
      <c r="AX767" s="16" t="s">
        <v>76</v>
      </c>
      <c r="AY767" s="292" t="s">
        <v>169</v>
      </c>
    </row>
    <row r="768" s="13" customFormat="1">
      <c r="A768" s="13"/>
      <c r="B768" s="249"/>
      <c r="C768" s="250"/>
      <c r="D768" s="251" t="s">
        <v>179</v>
      </c>
      <c r="E768" s="252" t="s">
        <v>1</v>
      </c>
      <c r="F768" s="253" t="s">
        <v>1918</v>
      </c>
      <c r="G768" s="250"/>
      <c r="H768" s="254">
        <v>72.010000000000005</v>
      </c>
      <c r="I768" s="255"/>
      <c r="J768" s="250"/>
      <c r="K768" s="250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179</v>
      </c>
      <c r="AU768" s="260" t="s">
        <v>86</v>
      </c>
      <c r="AV768" s="13" t="s">
        <v>86</v>
      </c>
      <c r="AW768" s="13" t="s">
        <v>32</v>
      </c>
      <c r="AX768" s="13" t="s">
        <v>76</v>
      </c>
      <c r="AY768" s="260" t="s">
        <v>169</v>
      </c>
    </row>
    <row r="769" s="13" customFormat="1">
      <c r="A769" s="13"/>
      <c r="B769" s="249"/>
      <c r="C769" s="250"/>
      <c r="D769" s="251" t="s">
        <v>179</v>
      </c>
      <c r="E769" s="252" t="s">
        <v>1</v>
      </c>
      <c r="F769" s="253" t="s">
        <v>1957</v>
      </c>
      <c r="G769" s="250"/>
      <c r="H769" s="254">
        <v>53.505000000000003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179</v>
      </c>
      <c r="AU769" s="260" t="s">
        <v>86</v>
      </c>
      <c r="AV769" s="13" t="s">
        <v>86</v>
      </c>
      <c r="AW769" s="13" t="s">
        <v>32</v>
      </c>
      <c r="AX769" s="13" t="s">
        <v>76</v>
      </c>
      <c r="AY769" s="260" t="s">
        <v>169</v>
      </c>
    </row>
    <row r="770" s="14" customFormat="1">
      <c r="A770" s="14"/>
      <c r="B770" s="261"/>
      <c r="C770" s="262"/>
      <c r="D770" s="251" t="s">
        <v>179</v>
      </c>
      <c r="E770" s="263" t="s">
        <v>1</v>
      </c>
      <c r="F770" s="264" t="s">
        <v>182</v>
      </c>
      <c r="G770" s="262"/>
      <c r="H770" s="265">
        <v>125.515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179</v>
      </c>
      <c r="AU770" s="271" t="s">
        <v>86</v>
      </c>
      <c r="AV770" s="14" t="s">
        <v>177</v>
      </c>
      <c r="AW770" s="14" t="s">
        <v>32</v>
      </c>
      <c r="AX770" s="14" t="s">
        <v>84</v>
      </c>
      <c r="AY770" s="271" t="s">
        <v>169</v>
      </c>
    </row>
    <row r="771" s="13" customFormat="1">
      <c r="A771" s="13"/>
      <c r="B771" s="249"/>
      <c r="C771" s="250"/>
      <c r="D771" s="251" t="s">
        <v>179</v>
      </c>
      <c r="E771" s="250"/>
      <c r="F771" s="253" t="s">
        <v>1964</v>
      </c>
      <c r="G771" s="250"/>
      <c r="H771" s="254">
        <v>131.791</v>
      </c>
      <c r="I771" s="255"/>
      <c r="J771" s="250"/>
      <c r="K771" s="250"/>
      <c r="L771" s="256"/>
      <c r="M771" s="257"/>
      <c r="N771" s="258"/>
      <c r="O771" s="258"/>
      <c r="P771" s="258"/>
      <c r="Q771" s="258"/>
      <c r="R771" s="258"/>
      <c r="S771" s="258"/>
      <c r="T771" s="25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0" t="s">
        <v>179</v>
      </c>
      <c r="AU771" s="260" t="s">
        <v>86</v>
      </c>
      <c r="AV771" s="13" t="s">
        <v>86</v>
      </c>
      <c r="AW771" s="13" t="s">
        <v>4</v>
      </c>
      <c r="AX771" s="13" t="s">
        <v>84</v>
      </c>
      <c r="AY771" s="260" t="s">
        <v>169</v>
      </c>
    </row>
    <row r="772" s="2" customFormat="1" ht="21.75" customHeight="1">
      <c r="A772" s="39"/>
      <c r="B772" s="40"/>
      <c r="C772" s="304" t="s">
        <v>1965</v>
      </c>
      <c r="D772" s="304" t="s">
        <v>1283</v>
      </c>
      <c r="E772" s="305" t="s">
        <v>1966</v>
      </c>
      <c r="F772" s="306" t="s">
        <v>1967</v>
      </c>
      <c r="G772" s="307" t="s">
        <v>176</v>
      </c>
      <c r="H772" s="308">
        <v>80.299999999999997</v>
      </c>
      <c r="I772" s="309"/>
      <c r="J772" s="310">
        <f>ROUND(I772*H772,2)</f>
        <v>0</v>
      </c>
      <c r="K772" s="311"/>
      <c r="L772" s="312"/>
      <c r="M772" s="313" t="s">
        <v>1</v>
      </c>
      <c r="N772" s="314" t="s">
        <v>41</v>
      </c>
      <c r="O772" s="92"/>
      <c r="P772" s="245">
        <f>O772*H772</f>
        <v>0</v>
      </c>
      <c r="Q772" s="245">
        <v>0.00089999999999999998</v>
      </c>
      <c r="R772" s="245">
        <f>Q772*H772</f>
        <v>0.072270000000000001</v>
      </c>
      <c r="S772" s="245">
        <v>0</v>
      </c>
      <c r="T772" s="246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7" t="s">
        <v>298</v>
      </c>
      <c r="AT772" s="247" t="s">
        <v>1283</v>
      </c>
      <c r="AU772" s="247" t="s">
        <v>86</v>
      </c>
      <c r="AY772" s="18" t="s">
        <v>169</v>
      </c>
      <c r="BE772" s="248">
        <f>IF(N772="základní",J772,0)</f>
        <v>0</v>
      </c>
      <c r="BF772" s="248">
        <f>IF(N772="snížená",J772,0)</f>
        <v>0</v>
      </c>
      <c r="BG772" s="248">
        <f>IF(N772="zákl. přenesená",J772,0)</f>
        <v>0</v>
      </c>
      <c r="BH772" s="248">
        <f>IF(N772="sníž. přenesená",J772,0)</f>
        <v>0</v>
      </c>
      <c r="BI772" s="248">
        <f>IF(N772="nulová",J772,0)</f>
        <v>0</v>
      </c>
      <c r="BJ772" s="18" t="s">
        <v>84</v>
      </c>
      <c r="BK772" s="248">
        <f>ROUND(I772*H772,2)</f>
        <v>0</v>
      </c>
      <c r="BL772" s="18" t="s">
        <v>286</v>
      </c>
      <c r="BM772" s="247" t="s">
        <v>1968</v>
      </c>
    </row>
    <row r="773" s="13" customFormat="1">
      <c r="A773" s="13"/>
      <c r="B773" s="249"/>
      <c r="C773" s="250"/>
      <c r="D773" s="251" t="s">
        <v>179</v>
      </c>
      <c r="E773" s="252" t="s">
        <v>1</v>
      </c>
      <c r="F773" s="253" t="s">
        <v>1958</v>
      </c>
      <c r="G773" s="250"/>
      <c r="H773" s="254">
        <v>80.299999999999997</v>
      </c>
      <c r="I773" s="255"/>
      <c r="J773" s="250"/>
      <c r="K773" s="250"/>
      <c r="L773" s="256"/>
      <c r="M773" s="257"/>
      <c r="N773" s="258"/>
      <c r="O773" s="258"/>
      <c r="P773" s="258"/>
      <c r="Q773" s="258"/>
      <c r="R773" s="258"/>
      <c r="S773" s="258"/>
      <c r="T773" s="25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0" t="s">
        <v>179</v>
      </c>
      <c r="AU773" s="260" t="s">
        <v>86</v>
      </c>
      <c r="AV773" s="13" t="s">
        <v>86</v>
      </c>
      <c r="AW773" s="13" t="s">
        <v>32</v>
      </c>
      <c r="AX773" s="13" t="s">
        <v>84</v>
      </c>
      <c r="AY773" s="260" t="s">
        <v>169</v>
      </c>
    </row>
    <row r="774" s="2" customFormat="1" ht="21.75" customHeight="1">
      <c r="A774" s="39"/>
      <c r="B774" s="40"/>
      <c r="C774" s="235" t="s">
        <v>1969</v>
      </c>
      <c r="D774" s="235" t="s">
        <v>173</v>
      </c>
      <c r="E774" s="236" t="s">
        <v>1324</v>
      </c>
      <c r="F774" s="237" t="s">
        <v>1325</v>
      </c>
      <c r="G774" s="238" t="s">
        <v>249</v>
      </c>
      <c r="H774" s="239">
        <v>0.89800000000000002</v>
      </c>
      <c r="I774" s="240"/>
      <c r="J774" s="241">
        <f>ROUND(I774*H774,2)</f>
        <v>0</v>
      </c>
      <c r="K774" s="242"/>
      <c r="L774" s="45"/>
      <c r="M774" s="243" t="s">
        <v>1</v>
      </c>
      <c r="N774" s="244" t="s">
        <v>41</v>
      </c>
      <c r="O774" s="92"/>
      <c r="P774" s="245">
        <f>O774*H774</f>
        <v>0</v>
      </c>
      <c r="Q774" s="245">
        <v>0</v>
      </c>
      <c r="R774" s="245">
        <f>Q774*H774</f>
        <v>0</v>
      </c>
      <c r="S774" s="245">
        <v>0</v>
      </c>
      <c r="T774" s="246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7" t="s">
        <v>177</v>
      </c>
      <c r="AT774" s="247" t="s">
        <v>173</v>
      </c>
      <c r="AU774" s="247" t="s">
        <v>86</v>
      </c>
      <c r="AY774" s="18" t="s">
        <v>169</v>
      </c>
      <c r="BE774" s="248">
        <f>IF(N774="základní",J774,0)</f>
        <v>0</v>
      </c>
      <c r="BF774" s="248">
        <f>IF(N774="snížená",J774,0)</f>
        <v>0</v>
      </c>
      <c r="BG774" s="248">
        <f>IF(N774="zákl. přenesená",J774,0)</f>
        <v>0</v>
      </c>
      <c r="BH774" s="248">
        <f>IF(N774="sníž. přenesená",J774,0)</f>
        <v>0</v>
      </c>
      <c r="BI774" s="248">
        <f>IF(N774="nulová",J774,0)</f>
        <v>0</v>
      </c>
      <c r="BJ774" s="18" t="s">
        <v>84</v>
      </c>
      <c r="BK774" s="248">
        <f>ROUND(I774*H774,2)</f>
        <v>0</v>
      </c>
      <c r="BL774" s="18" t="s">
        <v>177</v>
      </c>
      <c r="BM774" s="247" t="s">
        <v>1970</v>
      </c>
    </row>
    <row r="775" s="12" customFormat="1" ht="22.8" customHeight="1">
      <c r="A775" s="12"/>
      <c r="B775" s="219"/>
      <c r="C775" s="220"/>
      <c r="D775" s="221" t="s">
        <v>75</v>
      </c>
      <c r="E775" s="233" t="s">
        <v>296</v>
      </c>
      <c r="F775" s="233" t="s">
        <v>297</v>
      </c>
      <c r="G775" s="220"/>
      <c r="H775" s="220"/>
      <c r="I775" s="223"/>
      <c r="J775" s="234">
        <f>BK775</f>
        <v>0</v>
      </c>
      <c r="K775" s="220"/>
      <c r="L775" s="225"/>
      <c r="M775" s="226"/>
      <c r="N775" s="227"/>
      <c r="O775" s="227"/>
      <c r="P775" s="228">
        <f>SUM(P776:P786)</f>
        <v>0</v>
      </c>
      <c r="Q775" s="227"/>
      <c r="R775" s="228">
        <f>SUM(R776:R786)</f>
        <v>0.53737119999999994</v>
      </c>
      <c r="S775" s="227"/>
      <c r="T775" s="229">
        <f>SUM(T776:T786)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30" t="s">
        <v>86</v>
      </c>
      <c r="AT775" s="231" t="s">
        <v>75</v>
      </c>
      <c r="AU775" s="231" t="s">
        <v>84</v>
      </c>
      <c r="AY775" s="230" t="s">
        <v>169</v>
      </c>
      <c r="BK775" s="232">
        <f>SUM(BK776:BK786)</f>
        <v>0</v>
      </c>
    </row>
    <row r="776" s="2" customFormat="1" ht="21.75" customHeight="1">
      <c r="A776" s="39"/>
      <c r="B776" s="40"/>
      <c r="C776" s="235" t="s">
        <v>1971</v>
      </c>
      <c r="D776" s="235" t="s">
        <v>173</v>
      </c>
      <c r="E776" s="236" t="s">
        <v>1972</v>
      </c>
      <c r="F776" s="237" t="s">
        <v>1973</v>
      </c>
      <c r="G776" s="238" t="s">
        <v>199</v>
      </c>
      <c r="H776" s="239">
        <v>0.47999999999999998</v>
      </c>
      <c r="I776" s="240"/>
      <c r="J776" s="241">
        <f>ROUND(I776*H776,2)</f>
        <v>0</v>
      </c>
      <c r="K776" s="242"/>
      <c r="L776" s="45"/>
      <c r="M776" s="243" t="s">
        <v>1</v>
      </c>
      <c r="N776" s="244" t="s">
        <v>41</v>
      </c>
      <c r="O776" s="92"/>
      <c r="P776" s="245">
        <f>O776*H776</f>
        <v>0</v>
      </c>
      <c r="Q776" s="245">
        <v>0.00122</v>
      </c>
      <c r="R776" s="245">
        <f>Q776*H776</f>
        <v>0.00058559999999999992</v>
      </c>
      <c r="S776" s="245">
        <v>0</v>
      </c>
      <c r="T776" s="246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7" t="s">
        <v>286</v>
      </c>
      <c r="AT776" s="247" t="s">
        <v>173</v>
      </c>
      <c r="AU776" s="247" t="s">
        <v>86</v>
      </c>
      <c r="AY776" s="18" t="s">
        <v>169</v>
      </c>
      <c r="BE776" s="248">
        <f>IF(N776="základní",J776,0)</f>
        <v>0</v>
      </c>
      <c r="BF776" s="248">
        <f>IF(N776="snížená",J776,0)</f>
        <v>0</v>
      </c>
      <c r="BG776" s="248">
        <f>IF(N776="zákl. přenesená",J776,0)</f>
        <v>0</v>
      </c>
      <c r="BH776" s="248">
        <f>IF(N776="sníž. přenesená",J776,0)</f>
        <v>0</v>
      </c>
      <c r="BI776" s="248">
        <f>IF(N776="nulová",J776,0)</f>
        <v>0</v>
      </c>
      <c r="BJ776" s="18" t="s">
        <v>84</v>
      </c>
      <c r="BK776" s="248">
        <f>ROUND(I776*H776,2)</f>
        <v>0</v>
      </c>
      <c r="BL776" s="18" t="s">
        <v>286</v>
      </c>
      <c r="BM776" s="247" t="s">
        <v>1974</v>
      </c>
    </row>
    <row r="777" s="2" customFormat="1" ht="21.75" customHeight="1">
      <c r="A777" s="39"/>
      <c r="B777" s="40"/>
      <c r="C777" s="235" t="s">
        <v>1975</v>
      </c>
      <c r="D777" s="235" t="s">
        <v>173</v>
      </c>
      <c r="E777" s="236" t="s">
        <v>1976</v>
      </c>
      <c r="F777" s="237" t="s">
        <v>1977</v>
      </c>
      <c r="G777" s="238" t="s">
        <v>176</v>
      </c>
      <c r="H777" s="239">
        <v>16</v>
      </c>
      <c r="I777" s="240"/>
      <c r="J777" s="241">
        <f>ROUND(I777*H777,2)</f>
        <v>0</v>
      </c>
      <c r="K777" s="242"/>
      <c r="L777" s="45"/>
      <c r="M777" s="243" t="s">
        <v>1</v>
      </c>
      <c r="N777" s="244" t="s">
        <v>41</v>
      </c>
      <c r="O777" s="92"/>
      <c r="P777" s="245">
        <f>O777*H777</f>
        <v>0</v>
      </c>
      <c r="Q777" s="245">
        <v>0.015740000000000001</v>
      </c>
      <c r="R777" s="245">
        <f>Q777*H777</f>
        <v>0.25184000000000001</v>
      </c>
      <c r="S777" s="245">
        <v>0</v>
      </c>
      <c r="T777" s="246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7" t="s">
        <v>286</v>
      </c>
      <c r="AT777" s="247" t="s">
        <v>173</v>
      </c>
      <c r="AU777" s="247" t="s">
        <v>86</v>
      </c>
      <c r="AY777" s="18" t="s">
        <v>169</v>
      </c>
      <c r="BE777" s="248">
        <f>IF(N777="základní",J777,0)</f>
        <v>0</v>
      </c>
      <c r="BF777" s="248">
        <f>IF(N777="snížená",J777,0)</f>
        <v>0</v>
      </c>
      <c r="BG777" s="248">
        <f>IF(N777="zákl. přenesená",J777,0)</f>
        <v>0</v>
      </c>
      <c r="BH777" s="248">
        <f>IF(N777="sníž. přenesená",J777,0)</f>
        <v>0</v>
      </c>
      <c r="BI777" s="248">
        <f>IF(N777="nulová",J777,0)</f>
        <v>0</v>
      </c>
      <c r="BJ777" s="18" t="s">
        <v>84</v>
      </c>
      <c r="BK777" s="248">
        <f>ROUND(I777*H777,2)</f>
        <v>0</v>
      </c>
      <c r="BL777" s="18" t="s">
        <v>286</v>
      </c>
      <c r="BM777" s="247" t="s">
        <v>1978</v>
      </c>
    </row>
    <row r="778" s="13" customFormat="1">
      <c r="A778" s="13"/>
      <c r="B778" s="249"/>
      <c r="C778" s="250"/>
      <c r="D778" s="251" t="s">
        <v>179</v>
      </c>
      <c r="E778" s="252" t="s">
        <v>1</v>
      </c>
      <c r="F778" s="253" t="s">
        <v>1979</v>
      </c>
      <c r="G778" s="250"/>
      <c r="H778" s="254">
        <v>16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179</v>
      </c>
      <c r="AU778" s="260" t="s">
        <v>86</v>
      </c>
      <c r="AV778" s="13" t="s">
        <v>86</v>
      </c>
      <c r="AW778" s="13" t="s">
        <v>32</v>
      </c>
      <c r="AX778" s="13" t="s">
        <v>84</v>
      </c>
      <c r="AY778" s="260" t="s">
        <v>169</v>
      </c>
    </row>
    <row r="779" s="2" customFormat="1" ht="21.75" customHeight="1">
      <c r="A779" s="39"/>
      <c r="B779" s="40"/>
      <c r="C779" s="235" t="s">
        <v>1980</v>
      </c>
      <c r="D779" s="235" t="s">
        <v>173</v>
      </c>
      <c r="E779" s="236" t="s">
        <v>1981</v>
      </c>
      <c r="F779" s="237" t="s">
        <v>1982</v>
      </c>
      <c r="G779" s="238" t="s">
        <v>176</v>
      </c>
      <c r="H779" s="239">
        <v>16</v>
      </c>
      <c r="I779" s="240"/>
      <c r="J779" s="241">
        <f>ROUND(I779*H779,2)</f>
        <v>0</v>
      </c>
      <c r="K779" s="242"/>
      <c r="L779" s="45"/>
      <c r="M779" s="243" t="s">
        <v>1</v>
      </c>
      <c r="N779" s="244" t="s">
        <v>41</v>
      </c>
      <c r="O779" s="92"/>
      <c r="P779" s="245">
        <f>O779*H779</f>
        <v>0</v>
      </c>
      <c r="Q779" s="245">
        <v>0.00020000000000000001</v>
      </c>
      <c r="R779" s="245">
        <f>Q779*H779</f>
        <v>0.0032000000000000002</v>
      </c>
      <c r="S779" s="245">
        <v>0</v>
      </c>
      <c r="T779" s="246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7" t="s">
        <v>286</v>
      </c>
      <c r="AT779" s="247" t="s">
        <v>173</v>
      </c>
      <c r="AU779" s="247" t="s">
        <v>86</v>
      </c>
      <c r="AY779" s="18" t="s">
        <v>169</v>
      </c>
      <c r="BE779" s="248">
        <f>IF(N779="základní",J779,0)</f>
        <v>0</v>
      </c>
      <c r="BF779" s="248">
        <f>IF(N779="snížená",J779,0)</f>
        <v>0</v>
      </c>
      <c r="BG779" s="248">
        <f>IF(N779="zákl. přenesená",J779,0)</f>
        <v>0</v>
      </c>
      <c r="BH779" s="248">
        <f>IF(N779="sníž. přenesená",J779,0)</f>
        <v>0</v>
      </c>
      <c r="BI779" s="248">
        <f>IF(N779="nulová",J779,0)</f>
        <v>0</v>
      </c>
      <c r="BJ779" s="18" t="s">
        <v>84</v>
      </c>
      <c r="BK779" s="248">
        <f>ROUND(I779*H779,2)</f>
        <v>0</v>
      </c>
      <c r="BL779" s="18" t="s">
        <v>286</v>
      </c>
      <c r="BM779" s="247" t="s">
        <v>1983</v>
      </c>
    </row>
    <row r="780" s="2" customFormat="1" ht="33" customHeight="1">
      <c r="A780" s="39"/>
      <c r="B780" s="40"/>
      <c r="C780" s="235" t="s">
        <v>1984</v>
      </c>
      <c r="D780" s="235" t="s">
        <v>173</v>
      </c>
      <c r="E780" s="236" t="s">
        <v>1985</v>
      </c>
      <c r="F780" s="237" t="s">
        <v>1986</v>
      </c>
      <c r="G780" s="238" t="s">
        <v>322</v>
      </c>
      <c r="H780" s="239">
        <v>75</v>
      </c>
      <c r="I780" s="240"/>
      <c r="J780" s="241">
        <f>ROUND(I780*H780,2)</f>
        <v>0</v>
      </c>
      <c r="K780" s="242"/>
      <c r="L780" s="45"/>
      <c r="M780" s="243" t="s">
        <v>1</v>
      </c>
      <c r="N780" s="244" t="s">
        <v>41</v>
      </c>
      <c r="O780" s="92"/>
      <c r="P780" s="245">
        <f>O780*H780</f>
        <v>0</v>
      </c>
      <c r="Q780" s="245">
        <v>0</v>
      </c>
      <c r="R780" s="245">
        <f>Q780*H780</f>
        <v>0</v>
      </c>
      <c r="S780" s="245">
        <v>0</v>
      </c>
      <c r="T780" s="246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7" t="s">
        <v>286</v>
      </c>
      <c r="AT780" s="247" t="s">
        <v>173</v>
      </c>
      <c r="AU780" s="247" t="s">
        <v>86</v>
      </c>
      <c r="AY780" s="18" t="s">
        <v>169</v>
      </c>
      <c r="BE780" s="248">
        <f>IF(N780="základní",J780,0)</f>
        <v>0</v>
      </c>
      <c r="BF780" s="248">
        <f>IF(N780="snížená",J780,0)</f>
        <v>0</v>
      </c>
      <c r="BG780" s="248">
        <f>IF(N780="zákl. přenesená",J780,0)</f>
        <v>0</v>
      </c>
      <c r="BH780" s="248">
        <f>IF(N780="sníž. přenesená",J780,0)</f>
        <v>0</v>
      </c>
      <c r="BI780" s="248">
        <f>IF(N780="nulová",J780,0)</f>
        <v>0</v>
      </c>
      <c r="BJ780" s="18" t="s">
        <v>84</v>
      </c>
      <c r="BK780" s="248">
        <f>ROUND(I780*H780,2)</f>
        <v>0</v>
      </c>
      <c r="BL780" s="18" t="s">
        <v>286</v>
      </c>
      <c r="BM780" s="247" t="s">
        <v>1987</v>
      </c>
    </row>
    <row r="781" s="13" customFormat="1">
      <c r="A781" s="13"/>
      <c r="B781" s="249"/>
      <c r="C781" s="250"/>
      <c r="D781" s="251" t="s">
        <v>179</v>
      </c>
      <c r="E781" s="252" t="s">
        <v>1</v>
      </c>
      <c r="F781" s="253" t="s">
        <v>1988</v>
      </c>
      <c r="G781" s="250"/>
      <c r="H781" s="254">
        <v>75</v>
      </c>
      <c r="I781" s="255"/>
      <c r="J781" s="250"/>
      <c r="K781" s="250"/>
      <c r="L781" s="256"/>
      <c r="M781" s="257"/>
      <c r="N781" s="258"/>
      <c r="O781" s="258"/>
      <c r="P781" s="258"/>
      <c r="Q781" s="258"/>
      <c r="R781" s="258"/>
      <c r="S781" s="258"/>
      <c r="T781" s="25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0" t="s">
        <v>179</v>
      </c>
      <c r="AU781" s="260" t="s">
        <v>86</v>
      </c>
      <c r="AV781" s="13" t="s">
        <v>86</v>
      </c>
      <c r="AW781" s="13" t="s">
        <v>32</v>
      </c>
      <c r="AX781" s="13" t="s">
        <v>84</v>
      </c>
      <c r="AY781" s="260" t="s">
        <v>169</v>
      </c>
    </row>
    <row r="782" s="2" customFormat="1" ht="16.5" customHeight="1">
      <c r="A782" s="39"/>
      <c r="B782" s="40"/>
      <c r="C782" s="304" t="s">
        <v>1989</v>
      </c>
      <c r="D782" s="304" t="s">
        <v>1283</v>
      </c>
      <c r="E782" s="305" t="s">
        <v>1990</v>
      </c>
      <c r="F782" s="306" t="s">
        <v>1991</v>
      </c>
      <c r="G782" s="307" t="s">
        <v>327</v>
      </c>
      <c r="H782" s="308">
        <v>420</v>
      </c>
      <c r="I782" s="309"/>
      <c r="J782" s="310">
        <f>ROUND(I782*H782,2)</f>
        <v>0</v>
      </c>
      <c r="K782" s="311"/>
      <c r="L782" s="312"/>
      <c r="M782" s="313" t="s">
        <v>1</v>
      </c>
      <c r="N782" s="314" t="s">
        <v>41</v>
      </c>
      <c r="O782" s="92"/>
      <c r="P782" s="245">
        <f>O782*H782</f>
        <v>0</v>
      </c>
      <c r="Q782" s="245">
        <v>0.00013999999999999999</v>
      </c>
      <c r="R782" s="245">
        <f>Q782*H782</f>
        <v>0.058799999999999998</v>
      </c>
      <c r="S782" s="245">
        <v>0</v>
      </c>
      <c r="T782" s="246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7" t="s">
        <v>298</v>
      </c>
      <c r="AT782" s="247" t="s">
        <v>1283</v>
      </c>
      <c r="AU782" s="247" t="s">
        <v>86</v>
      </c>
      <c r="AY782" s="18" t="s">
        <v>169</v>
      </c>
      <c r="BE782" s="248">
        <f>IF(N782="základní",J782,0)</f>
        <v>0</v>
      </c>
      <c r="BF782" s="248">
        <f>IF(N782="snížená",J782,0)</f>
        <v>0</v>
      </c>
      <c r="BG782" s="248">
        <f>IF(N782="zákl. přenesená",J782,0)</f>
        <v>0</v>
      </c>
      <c r="BH782" s="248">
        <f>IF(N782="sníž. přenesená",J782,0)</f>
        <v>0</v>
      </c>
      <c r="BI782" s="248">
        <f>IF(N782="nulová",J782,0)</f>
        <v>0</v>
      </c>
      <c r="BJ782" s="18" t="s">
        <v>84</v>
      </c>
      <c r="BK782" s="248">
        <f>ROUND(I782*H782,2)</f>
        <v>0</v>
      </c>
      <c r="BL782" s="18" t="s">
        <v>286</v>
      </c>
      <c r="BM782" s="247" t="s">
        <v>1992</v>
      </c>
    </row>
    <row r="783" s="2" customFormat="1" ht="21.75" customHeight="1">
      <c r="A783" s="39"/>
      <c r="B783" s="40"/>
      <c r="C783" s="304" t="s">
        <v>1993</v>
      </c>
      <c r="D783" s="304" t="s">
        <v>1283</v>
      </c>
      <c r="E783" s="305" t="s">
        <v>1994</v>
      </c>
      <c r="F783" s="306" t="s">
        <v>1995</v>
      </c>
      <c r="G783" s="307" t="s">
        <v>199</v>
      </c>
      <c r="H783" s="308">
        <v>0.47999999999999998</v>
      </c>
      <c r="I783" s="309"/>
      <c r="J783" s="310">
        <f>ROUND(I783*H783,2)</f>
        <v>0</v>
      </c>
      <c r="K783" s="311"/>
      <c r="L783" s="312"/>
      <c r="M783" s="313" t="s">
        <v>1</v>
      </c>
      <c r="N783" s="314" t="s">
        <v>41</v>
      </c>
      <c r="O783" s="92"/>
      <c r="P783" s="245">
        <f>O783*H783</f>
        <v>0</v>
      </c>
      <c r="Q783" s="245">
        <v>0.44</v>
      </c>
      <c r="R783" s="245">
        <f>Q783*H783</f>
        <v>0.2112</v>
      </c>
      <c r="S783" s="245">
        <v>0</v>
      </c>
      <c r="T783" s="24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7" t="s">
        <v>298</v>
      </c>
      <c r="AT783" s="247" t="s">
        <v>1283</v>
      </c>
      <c r="AU783" s="247" t="s">
        <v>86</v>
      </c>
      <c r="AY783" s="18" t="s">
        <v>169</v>
      </c>
      <c r="BE783" s="248">
        <f>IF(N783="základní",J783,0)</f>
        <v>0</v>
      </c>
      <c r="BF783" s="248">
        <f>IF(N783="snížená",J783,0)</f>
        <v>0</v>
      </c>
      <c r="BG783" s="248">
        <f>IF(N783="zákl. přenesená",J783,0)</f>
        <v>0</v>
      </c>
      <c r="BH783" s="248">
        <f>IF(N783="sníž. přenesená",J783,0)</f>
        <v>0</v>
      </c>
      <c r="BI783" s="248">
        <f>IF(N783="nulová",J783,0)</f>
        <v>0</v>
      </c>
      <c r="BJ783" s="18" t="s">
        <v>84</v>
      </c>
      <c r="BK783" s="248">
        <f>ROUND(I783*H783,2)</f>
        <v>0</v>
      </c>
      <c r="BL783" s="18" t="s">
        <v>286</v>
      </c>
      <c r="BM783" s="247" t="s">
        <v>1996</v>
      </c>
    </row>
    <row r="784" s="13" customFormat="1">
      <c r="A784" s="13"/>
      <c r="B784" s="249"/>
      <c r="C784" s="250"/>
      <c r="D784" s="251" t="s">
        <v>179</v>
      </c>
      <c r="E784" s="252" t="s">
        <v>1</v>
      </c>
      <c r="F784" s="253" t="s">
        <v>1997</v>
      </c>
      <c r="G784" s="250"/>
      <c r="H784" s="254">
        <v>0.47999999999999998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179</v>
      </c>
      <c r="AU784" s="260" t="s">
        <v>86</v>
      </c>
      <c r="AV784" s="13" t="s">
        <v>86</v>
      </c>
      <c r="AW784" s="13" t="s">
        <v>32</v>
      </c>
      <c r="AX784" s="13" t="s">
        <v>84</v>
      </c>
      <c r="AY784" s="260" t="s">
        <v>169</v>
      </c>
    </row>
    <row r="785" s="2" customFormat="1" ht="21.75" customHeight="1">
      <c r="A785" s="39"/>
      <c r="B785" s="40"/>
      <c r="C785" s="235" t="s">
        <v>1998</v>
      </c>
      <c r="D785" s="235" t="s">
        <v>173</v>
      </c>
      <c r="E785" s="236" t="s">
        <v>1999</v>
      </c>
      <c r="F785" s="237" t="s">
        <v>2000</v>
      </c>
      <c r="G785" s="238" t="s">
        <v>199</v>
      </c>
      <c r="H785" s="239">
        <v>0.47999999999999998</v>
      </c>
      <c r="I785" s="240"/>
      <c r="J785" s="241">
        <f>ROUND(I785*H785,2)</f>
        <v>0</v>
      </c>
      <c r="K785" s="242"/>
      <c r="L785" s="45"/>
      <c r="M785" s="243" t="s">
        <v>1</v>
      </c>
      <c r="N785" s="244" t="s">
        <v>41</v>
      </c>
      <c r="O785" s="92"/>
      <c r="P785" s="245">
        <f>O785*H785</f>
        <v>0</v>
      </c>
      <c r="Q785" s="245">
        <v>0.024469999999999999</v>
      </c>
      <c r="R785" s="245">
        <f>Q785*H785</f>
        <v>0.011745599999999998</v>
      </c>
      <c r="S785" s="245">
        <v>0</v>
      </c>
      <c r="T785" s="246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7" t="s">
        <v>286</v>
      </c>
      <c r="AT785" s="247" t="s">
        <v>173</v>
      </c>
      <c r="AU785" s="247" t="s">
        <v>86</v>
      </c>
      <c r="AY785" s="18" t="s">
        <v>169</v>
      </c>
      <c r="BE785" s="248">
        <f>IF(N785="základní",J785,0)</f>
        <v>0</v>
      </c>
      <c r="BF785" s="248">
        <f>IF(N785="snížená",J785,0)</f>
        <v>0</v>
      </c>
      <c r="BG785" s="248">
        <f>IF(N785="zákl. přenesená",J785,0)</f>
        <v>0</v>
      </c>
      <c r="BH785" s="248">
        <f>IF(N785="sníž. přenesená",J785,0)</f>
        <v>0</v>
      </c>
      <c r="BI785" s="248">
        <f>IF(N785="nulová",J785,0)</f>
        <v>0</v>
      </c>
      <c r="BJ785" s="18" t="s">
        <v>84</v>
      </c>
      <c r="BK785" s="248">
        <f>ROUND(I785*H785,2)</f>
        <v>0</v>
      </c>
      <c r="BL785" s="18" t="s">
        <v>286</v>
      </c>
      <c r="BM785" s="247" t="s">
        <v>2001</v>
      </c>
    </row>
    <row r="786" s="2" customFormat="1" ht="21.75" customHeight="1">
      <c r="A786" s="39"/>
      <c r="B786" s="40"/>
      <c r="C786" s="235" t="s">
        <v>2002</v>
      </c>
      <c r="D786" s="235" t="s">
        <v>173</v>
      </c>
      <c r="E786" s="236" t="s">
        <v>2003</v>
      </c>
      <c r="F786" s="237" t="s">
        <v>2004</v>
      </c>
      <c r="G786" s="238" t="s">
        <v>249</v>
      </c>
      <c r="H786" s="239">
        <v>0.53700000000000003</v>
      </c>
      <c r="I786" s="240"/>
      <c r="J786" s="241">
        <f>ROUND(I786*H786,2)</f>
        <v>0</v>
      </c>
      <c r="K786" s="242"/>
      <c r="L786" s="45"/>
      <c r="M786" s="243" t="s">
        <v>1</v>
      </c>
      <c r="N786" s="244" t="s">
        <v>41</v>
      </c>
      <c r="O786" s="92"/>
      <c r="P786" s="245">
        <f>O786*H786</f>
        <v>0</v>
      </c>
      <c r="Q786" s="245">
        <v>0</v>
      </c>
      <c r="R786" s="245">
        <f>Q786*H786</f>
        <v>0</v>
      </c>
      <c r="S786" s="245">
        <v>0</v>
      </c>
      <c r="T786" s="246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7" t="s">
        <v>286</v>
      </c>
      <c r="AT786" s="247" t="s">
        <v>173</v>
      </c>
      <c r="AU786" s="247" t="s">
        <v>86</v>
      </c>
      <c r="AY786" s="18" t="s">
        <v>169</v>
      </c>
      <c r="BE786" s="248">
        <f>IF(N786="základní",J786,0)</f>
        <v>0</v>
      </c>
      <c r="BF786" s="248">
        <f>IF(N786="snížená",J786,0)</f>
        <v>0</v>
      </c>
      <c r="BG786" s="248">
        <f>IF(N786="zákl. přenesená",J786,0)</f>
        <v>0</v>
      </c>
      <c r="BH786" s="248">
        <f>IF(N786="sníž. přenesená",J786,0)</f>
        <v>0</v>
      </c>
      <c r="BI786" s="248">
        <f>IF(N786="nulová",J786,0)</f>
        <v>0</v>
      </c>
      <c r="BJ786" s="18" t="s">
        <v>84</v>
      </c>
      <c r="BK786" s="248">
        <f>ROUND(I786*H786,2)</f>
        <v>0</v>
      </c>
      <c r="BL786" s="18" t="s">
        <v>286</v>
      </c>
      <c r="BM786" s="247" t="s">
        <v>2005</v>
      </c>
    </row>
    <row r="787" s="12" customFormat="1" ht="22.8" customHeight="1">
      <c r="A787" s="12"/>
      <c r="B787" s="219"/>
      <c r="C787" s="220"/>
      <c r="D787" s="221" t="s">
        <v>75</v>
      </c>
      <c r="E787" s="233" t="s">
        <v>1026</v>
      </c>
      <c r="F787" s="233" t="s">
        <v>1027</v>
      </c>
      <c r="G787" s="220"/>
      <c r="H787" s="220"/>
      <c r="I787" s="223"/>
      <c r="J787" s="234">
        <f>BK787</f>
        <v>0</v>
      </c>
      <c r="K787" s="220"/>
      <c r="L787" s="225"/>
      <c r="M787" s="226"/>
      <c r="N787" s="227"/>
      <c r="O787" s="227"/>
      <c r="P787" s="228">
        <f>SUM(P788:P824)</f>
        <v>0</v>
      </c>
      <c r="Q787" s="227"/>
      <c r="R787" s="228">
        <f>SUM(R788:R824)</f>
        <v>11.170607159999999</v>
      </c>
      <c r="S787" s="227"/>
      <c r="T787" s="229">
        <f>SUM(T788:T824)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30" t="s">
        <v>86</v>
      </c>
      <c r="AT787" s="231" t="s">
        <v>75</v>
      </c>
      <c r="AU787" s="231" t="s">
        <v>84</v>
      </c>
      <c r="AY787" s="230" t="s">
        <v>169</v>
      </c>
      <c r="BK787" s="232">
        <f>SUM(BK788:BK824)</f>
        <v>0</v>
      </c>
    </row>
    <row r="788" s="2" customFormat="1" ht="33" customHeight="1">
      <c r="A788" s="39"/>
      <c r="B788" s="40"/>
      <c r="C788" s="235" t="s">
        <v>2006</v>
      </c>
      <c r="D788" s="235" t="s">
        <v>173</v>
      </c>
      <c r="E788" s="236" t="s">
        <v>2007</v>
      </c>
      <c r="F788" s="237" t="s">
        <v>2008</v>
      </c>
      <c r="G788" s="238" t="s">
        <v>176</v>
      </c>
      <c r="H788" s="239">
        <v>19.108000000000001</v>
      </c>
      <c r="I788" s="240"/>
      <c r="J788" s="241">
        <f>ROUND(I788*H788,2)</f>
        <v>0</v>
      </c>
      <c r="K788" s="242"/>
      <c r="L788" s="45"/>
      <c r="M788" s="243" t="s">
        <v>1</v>
      </c>
      <c r="N788" s="244" t="s">
        <v>41</v>
      </c>
      <c r="O788" s="92"/>
      <c r="P788" s="245">
        <f>O788*H788</f>
        <v>0</v>
      </c>
      <c r="Q788" s="245">
        <v>0.025069999999999999</v>
      </c>
      <c r="R788" s="245">
        <f>Q788*H788</f>
        <v>0.47903755999999997</v>
      </c>
      <c r="S788" s="245">
        <v>0</v>
      </c>
      <c r="T788" s="246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7" t="s">
        <v>286</v>
      </c>
      <c r="AT788" s="247" t="s">
        <v>173</v>
      </c>
      <c r="AU788" s="247" t="s">
        <v>86</v>
      </c>
      <c r="AY788" s="18" t="s">
        <v>169</v>
      </c>
      <c r="BE788" s="248">
        <f>IF(N788="základní",J788,0)</f>
        <v>0</v>
      </c>
      <c r="BF788" s="248">
        <f>IF(N788="snížená",J788,0)</f>
        <v>0</v>
      </c>
      <c r="BG788" s="248">
        <f>IF(N788="zákl. přenesená",J788,0)</f>
        <v>0</v>
      </c>
      <c r="BH788" s="248">
        <f>IF(N788="sníž. přenesená",J788,0)</f>
        <v>0</v>
      </c>
      <c r="BI788" s="248">
        <f>IF(N788="nulová",J788,0)</f>
        <v>0</v>
      </c>
      <c r="BJ788" s="18" t="s">
        <v>84</v>
      </c>
      <c r="BK788" s="248">
        <f>ROUND(I788*H788,2)</f>
        <v>0</v>
      </c>
      <c r="BL788" s="18" t="s">
        <v>286</v>
      </c>
      <c r="BM788" s="247" t="s">
        <v>2009</v>
      </c>
    </row>
    <row r="789" s="13" customFormat="1">
      <c r="A789" s="13"/>
      <c r="B789" s="249"/>
      <c r="C789" s="250"/>
      <c r="D789" s="251" t="s">
        <v>179</v>
      </c>
      <c r="E789" s="252" t="s">
        <v>1</v>
      </c>
      <c r="F789" s="253" t="s">
        <v>2010</v>
      </c>
      <c r="G789" s="250"/>
      <c r="H789" s="254">
        <v>19.108000000000001</v>
      </c>
      <c r="I789" s="255"/>
      <c r="J789" s="250"/>
      <c r="K789" s="250"/>
      <c r="L789" s="256"/>
      <c r="M789" s="257"/>
      <c r="N789" s="258"/>
      <c r="O789" s="258"/>
      <c r="P789" s="258"/>
      <c r="Q789" s="258"/>
      <c r="R789" s="258"/>
      <c r="S789" s="258"/>
      <c r="T789" s="25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0" t="s">
        <v>179</v>
      </c>
      <c r="AU789" s="260" t="s">
        <v>86</v>
      </c>
      <c r="AV789" s="13" t="s">
        <v>86</v>
      </c>
      <c r="AW789" s="13" t="s">
        <v>32</v>
      </c>
      <c r="AX789" s="13" t="s">
        <v>84</v>
      </c>
      <c r="AY789" s="260" t="s">
        <v>169</v>
      </c>
    </row>
    <row r="790" s="2" customFormat="1" ht="16.5" customHeight="1">
      <c r="A790" s="39"/>
      <c r="B790" s="40"/>
      <c r="C790" s="235" t="s">
        <v>2011</v>
      </c>
      <c r="D790" s="235" t="s">
        <v>173</v>
      </c>
      <c r="E790" s="236" t="s">
        <v>2012</v>
      </c>
      <c r="F790" s="237" t="s">
        <v>2013</v>
      </c>
      <c r="G790" s="238" t="s">
        <v>176</v>
      </c>
      <c r="H790" s="239">
        <v>19.108000000000001</v>
      </c>
      <c r="I790" s="240"/>
      <c r="J790" s="241">
        <f>ROUND(I790*H790,2)</f>
        <v>0</v>
      </c>
      <c r="K790" s="242"/>
      <c r="L790" s="45"/>
      <c r="M790" s="243" t="s">
        <v>1</v>
      </c>
      <c r="N790" s="244" t="s">
        <v>41</v>
      </c>
      <c r="O790" s="92"/>
      <c r="P790" s="245">
        <f>O790*H790</f>
        <v>0</v>
      </c>
      <c r="Q790" s="245">
        <v>0.00010000000000000001</v>
      </c>
      <c r="R790" s="245">
        <f>Q790*H790</f>
        <v>0.0019108</v>
      </c>
      <c r="S790" s="245">
        <v>0</v>
      </c>
      <c r="T790" s="246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7" t="s">
        <v>286</v>
      </c>
      <c r="AT790" s="247" t="s">
        <v>173</v>
      </c>
      <c r="AU790" s="247" t="s">
        <v>86</v>
      </c>
      <c r="AY790" s="18" t="s">
        <v>169</v>
      </c>
      <c r="BE790" s="248">
        <f>IF(N790="základní",J790,0)</f>
        <v>0</v>
      </c>
      <c r="BF790" s="248">
        <f>IF(N790="snížená",J790,0)</f>
        <v>0</v>
      </c>
      <c r="BG790" s="248">
        <f>IF(N790="zákl. přenesená",J790,0)</f>
        <v>0</v>
      </c>
      <c r="BH790" s="248">
        <f>IF(N790="sníž. přenesená",J790,0)</f>
        <v>0</v>
      </c>
      <c r="BI790" s="248">
        <f>IF(N790="nulová",J790,0)</f>
        <v>0</v>
      </c>
      <c r="BJ790" s="18" t="s">
        <v>84</v>
      </c>
      <c r="BK790" s="248">
        <f>ROUND(I790*H790,2)</f>
        <v>0</v>
      </c>
      <c r="BL790" s="18" t="s">
        <v>286</v>
      </c>
      <c r="BM790" s="247" t="s">
        <v>2014</v>
      </c>
    </row>
    <row r="791" s="2" customFormat="1" ht="21.75" customHeight="1">
      <c r="A791" s="39"/>
      <c r="B791" s="40"/>
      <c r="C791" s="235" t="s">
        <v>2015</v>
      </c>
      <c r="D791" s="235" t="s">
        <v>173</v>
      </c>
      <c r="E791" s="236" t="s">
        <v>2016</v>
      </c>
      <c r="F791" s="237" t="s">
        <v>2017</v>
      </c>
      <c r="G791" s="238" t="s">
        <v>176</v>
      </c>
      <c r="H791" s="239">
        <v>19.18</v>
      </c>
      <c r="I791" s="240"/>
      <c r="J791" s="241">
        <f>ROUND(I791*H791,2)</f>
        <v>0</v>
      </c>
      <c r="K791" s="242"/>
      <c r="L791" s="45"/>
      <c r="M791" s="243" t="s">
        <v>1</v>
      </c>
      <c r="N791" s="244" t="s">
        <v>41</v>
      </c>
      <c r="O791" s="92"/>
      <c r="P791" s="245">
        <f>O791*H791</f>
        <v>0</v>
      </c>
      <c r="Q791" s="245">
        <v>0</v>
      </c>
      <c r="R791" s="245">
        <f>Q791*H791</f>
        <v>0</v>
      </c>
      <c r="S791" s="245">
        <v>0</v>
      </c>
      <c r="T791" s="24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7" t="s">
        <v>286</v>
      </c>
      <c r="AT791" s="247" t="s">
        <v>173</v>
      </c>
      <c r="AU791" s="247" t="s">
        <v>86</v>
      </c>
      <c r="AY791" s="18" t="s">
        <v>169</v>
      </c>
      <c r="BE791" s="248">
        <f>IF(N791="základní",J791,0)</f>
        <v>0</v>
      </c>
      <c r="BF791" s="248">
        <f>IF(N791="snížená",J791,0)</f>
        <v>0</v>
      </c>
      <c r="BG791" s="248">
        <f>IF(N791="zákl. přenesená",J791,0)</f>
        <v>0</v>
      </c>
      <c r="BH791" s="248">
        <f>IF(N791="sníž. přenesená",J791,0)</f>
        <v>0</v>
      </c>
      <c r="BI791" s="248">
        <f>IF(N791="nulová",J791,0)</f>
        <v>0</v>
      </c>
      <c r="BJ791" s="18" t="s">
        <v>84</v>
      </c>
      <c r="BK791" s="248">
        <f>ROUND(I791*H791,2)</f>
        <v>0</v>
      </c>
      <c r="BL791" s="18" t="s">
        <v>286</v>
      </c>
      <c r="BM791" s="247" t="s">
        <v>2018</v>
      </c>
    </row>
    <row r="792" s="2" customFormat="1" ht="21.75" customHeight="1">
      <c r="A792" s="39"/>
      <c r="B792" s="40"/>
      <c r="C792" s="235" t="s">
        <v>578</v>
      </c>
      <c r="D792" s="235" t="s">
        <v>173</v>
      </c>
      <c r="E792" s="236" t="s">
        <v>2019</v>
      </c>
      <c r="F792" s="237" t="s">
        <v>2020</v>
      </c>
      <c r="G792" s="238" t="s">
        <v>176</v>
      </c>
      <c r="H792" s="239">
        <v>302.19499999999999</v>
      </c>
      <c r="I792" s="240"/>
      <c r="J792" s="241">
        <f>ROUND(I792*H792,2)</f>
        <v>0</v>
      </c>
      <c r="K792" s="242"/>
      <c r="L792" s="45"/>
      <c r="M792" s="243" t="s">
        <v>1</v>
      </c>
      <c r="N792" s="244" t="s">
        <v>41</v>
      </c>
      <c r="O792" s="92"/>
      <c r="P792" s="245">
        <f>O792*H792</f>
        <v>0</v>
      </c>
      <c r="Q792" s="245">
        <v>0.014500000000000001</v>
      </c>
      <c r="R792" s="245">
        <f>Q792*H792</f>
        <v>4.3818275</v>
      </c>
      <c r="S792" s="245">
        <v>0</v>
      </c>
      <c r="T792" s="246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7" t="s">
        <v>286</v>
      </c>
      <c r="AT792" s="247" t="s">
        <v>173</v>
      </c>
      <c r="AU792" s="247" t="s">
        <v>86</v>
      </c>
      <c r="AY792" s="18" t="s">
        <v>169</v>
      </c>
      <c r="BE792" s="248">
        <f>IF(N792="základní",J792,0)</f>
        <v>0</v>
      </c>
      <c r="BF792" s="248">
        <f>IF(N792="snížená",J792,0)</f>
        <v>0</v>
      </c>
      <c r="BG792" s="248">
        <f>IF(N792="zákl. přenesená",J792,0)</f>
        <v>0</v>
      </c>
      <c r="BH792" s="248">
        <f>IF(N792="sníž. přenesená",J792,0)</f>
        <v>0</v>
      </c>
      <c r="BI792" s="248">
        <f>IF(N792="nulová",J792,0)</f>
        <v>0</v>
      </c>
      <c r="BJ792" s="18" t="s">
        <v>84</v>
      </c>
      <c r="BK792" s="248">
        <f>ROUND(I792*H792,2)</f>
        <v>0</v>
      </c>
      <c r="BL792" s="18" t="s">
        <v>286</v>
      </c>
      <c r="BM792" s="247" t="s">
        <v>2021</v>
      </c>
    </row>
    <row r="793" s="13" customFormat="1">
      <c r="A793" s="13"/>
      <c r="B793" s="249"/>
      <c r="C793" s="250"/>
      <c r="D793" s="251" t="s">
        <v>179</v>
      </c>
      <c r="E793" s="252" t="s">
        <v>1</v>
      </c>
      <c r="F793" s="253" t="s">
        <v>2022</v>
      </c>
      <c r="G793" s="250"/>
      <c r="H793" s="254">
        <v>295.72000000000003</v>
      </c>
      <c r="I793" s="255"/>
      <c r="J793" s="250"/>
      <c r="K793" s="250"/>
      <c r="L793" s="256"/>
      <c r="M793" s="257"/>
      <c r="N793" s="258"/>
      <c r="O793" s="258"/>
      <c r="P793" s="258"/>
      <c r="Q793" s="258"/>
      <c r="R793" s="258"/>
      <c r="S793" s="258"/>
      <c r="T793" s="25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0" t="s">
        <v>179</v>
      </c>
      <c r="AU793" s="260" t="s">
        <v>86</v>
      </c>
      <c r="AV793" s="13" t="s">
        <v>86</v>
      </c>
      <c r="AW793" s="13" t="s">
        <v>32</v>
      </c>
      <c r="AX793" s="13" t="s">
        <v>76</v>
      </c>
      <c r="AY793" s="260" t="s">
        <v>169</v>
      </c>
    </row>
    <row r="794" s="13" customFormat="1">
      <c r="A794" s="13"/>
      <c r="B794" s="249"/>
      <c r="C794" s="250"/>
      <c r="D794" s="251" t="s">
        <v>179</v>
      </c>
      <c r="E794" s="252" t="s">
        <v>1</v>
      </c>
      <c r="F794" s="253" t="s">
        <v>2023</v>
      </c>
      <c r="G794" s="250"/>
      <c r="H794" s="254">
        <v>6.4749999999999996</v>
      </c>
      <c r="I794" s="255"/>
      <c r="J794" s="250"/>
      <c r="K794" s="250"/>
      <c r="L794" s="256"/>
      <c r="M794" s="257"/>
      <c r="N794" s="258"/>
      <c r="O794" s="258"/>
      <c r="P794" s="258"/>
      <c r="Q794" s="258"/>
      <c r="R794" s="258"/>
      <c r="S794" s="258"/>
      <c r="T794" s="25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0" t="s">
        <v>179</v>
      </c>
      <c r="AU794" s="260" t="s">
        <v>86</v>
      </c>
      <c r="AV794" s="13" t="s">
        <v>86</v>
      </c>
      <c r="AW794" s="13" t="s">
        <v>32</v>
      </c>
      <c r="AX794" s="13" t="s">
        <v>76</v>
      </c>
      <c r="AY794" s="260" t="s">
        <v>169</v>
      </c>
    </row>
    <row r="795" s="14" customFormat="1">
      <c r="A795" s="14"/>
      <c r="B795" s="261"/>
      <c r="C795" s="262"/>
      <c r="D795" s="251" t="s">
        <v>179</v>
      </c>
      <c r="E795" s="263" t="s">
        <v>1</v>
      </c>
      <c r="F795" s="264" t="s">
        <v>182</v>
      </c>
      <c r="G795" s="262"/>
      <c r="H795" s="265">
        <v>302.19499999999999</v>
      </c>
      <c r="I795" s="266"/>
      <c r="J795" s="262"/>
      <c r="K795" s="262"/>
      <c r="L795" s="267"/>
      <c r="M795" s="268"/>
      <c r="N795" s="269"/>
      <c r="O795" s="269"/>
      <c r="P795" s="269"/>
      <c r="Q795" s="269"/>
      <c r="R795" s="269"/>
      <c r="S795" s="269"/>
      <c r="T795" s="27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1" t="s">
        <v>179</v>
      </c>
      <c r="AU795" s="271" t="s">
        <v>86</v>
      </c>
      <c r="AV795" s="14" t="s">
        <v>177</v>
      </c>
      <c r="AW795" s="14" t="s">
        <v>32</v>
      </c>
      <c r="AX795" s="14" t="s">
        <v>84</v>
      </c>
      <c r="AY795" s="271" t="s">
        <v>169</v>
      </c>
    </row>
    <row r="796" s="2" customFormat="1" ht="21.75" customHeight="1">
      <c r="A796" s="39"/>
      <c r="B796" s="40"/>
      <c r="C796" s="235" t="s">
        <v>2024</v>
      </c>
      <c r="D796" s="235" t="s">
        <v>173</v>
      </c>
      <c r="E796" s="236" t="s">
        <v>2025</v>
      </c>
      <c r="F796" s="237" t="s">
        <v>2026</v>
      </c>
      <c r="G796" s="238" t="s">
        <v>176</v>
      </c>
      <c r="H796" s="239">
        <v>68.75</v>
      </c>
      <c r="I796" s="240"/>
      <c r="J796" s="241">
        <f>ROUND(I796*H796,2)</f>
        <v>0</v>
      </c>
      <c r="K796" s="242"/>
      <c r="L796" s="45"/>
      <c r="M796" s="243" t="s">
        <v>1</v>
      </c>
      <c r="N796" s="244" t="s">
        <v>41</v>
      </c>
      <c r="O796" s="92"/>
      <c r="P796" s="245">
        <f>O796*H796</f>
        <v>0</v>
      </c>
      <c r="Q796" s="245">
        <v>0.031189999999999999</v>
      </c>
      <c r="R796" s="245">
        <f>Q796*H796</f>
        <v>2.1443124999999998</v>
      </c>
      <c r="S796" s="245">
        <v>0</v>
      </c>
      <c r="T796" s="246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7" t="s">
        <v>286</v>
      </c>
      <c r="AT796" s="247" t="s">
        <v>173</v>
      </c>
      <c r="AU796" s="247" t="s">
        <v>86</v>
      </c>
      <c r="AY796" s="18" t="s">
        <v>169</v>
      </c>
      <c r="BE796" s="248">
        <f>IF(N796="základní",J796,0)</f>
        <v>0</v>
      </c>
      <c r="BF796" s="248">
        <f>IF(N796="snížená",J796,0)</f>
        <v>0</v>
      </c>
      <c r="BG796" s="248">
        <f>IF(N796="zákl. přenesená",J796,0)</f>
        <v>0</v>
      </c>
      <c r="BH796" s="248">
        <f>IF(N796="sníž. přenesená",J796,0)</f>
        <v>0</v>
      </c>
      <c r="BI796" s="248">
        <f>IF(N796="nulová",J796,0)</f>
        <v>0</v>
      </c>
      <c r="BJ796" s="18" t="s">
        <v>84</v>
      </c>
      <c r="BK796" s="248">
        <f>ROUND(I796*H796,2)</f>
        <v>0</v>
      </c>
      <c r="BL796" s="18" t="s">
        <v>286</v>
      </c>
      <c r="BM796" s="247" t="s">
        <v>2027</v>
      </c>
    </row>
    <row r="797" s="13" customFormat="1">
      <c r="A797" s="13"/>
      <c r="B797" s="249"/>
      <c r="C797" s="250"/>
      <c r="D797" s="251" t="s">
        <v>179</v>
      </c>
      <c r="E797" s="252" t="s">
        <v>1</v>
      </c>
      <c r="F797" s="253" t="s">
        <v>2028</v>
      </c>
      <c r="G797" s="250"/>
      <c r="H797" s="254">
        <v>68.75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179</v>
      </c>
      <c r="AU797" s="260" t="s">
        <v>86</v>
      </c>
      <c r="AV797" s="13" t="s">
        <v>86</v>
      </c>
      <c r="AW797" s="13" t="s">
        <v>32</v>
      </c>
      <c r="AX797" s="13" t="s">
        <v>84</v>
      </c>
      <c r="AY797" s="260" t="s">
        <v>169</v>
      </c>
    </row>
    <row r="798" s="2" customFormat="1" ht="21.75" customHeight="1">
      <c r="A798" s="39"/>
      <c r="B798" s="40"/>
      <c r="C798" s="235" t="s">
        <v>2029</v>
      </c>
      <c r="D798" s="235" t="s">
        <v>173</v>
      </c>
      <c r="E798" s="236" t="s">
        <v>2030</v>
      </c>
      <c r="F798" s="237" t="s">
        <v>2031</v>
      </c>
      <c r="G798" s="238" t="s">
        <v>176</v>
      </c>
      <c r="H798" s="239">
        <v>24.440000000000001</v>
      </c>
      <c r="I798" s="240"/>
      <c r="J798" s="241">
        <f>ROUND(I798*H798,2)</f>
        <v>0</v>
      </c>
      <c r="K798" s="242"/>
      <c r="L798" s="45"/>
      <c r="M798" s="243" t="s">
        <v>1</v>
      </c>
      <c r="N798" s="244" t="s">
        <v>41</v>
      </c>
      <c r="O798" s="92"/>
      <c r="P798" s="245">
        <f>O798*H798</f>
        <v>0</v>
      </c>
      <c r="Q798" s="245">
        <v>0.012590000000000001</v>
      </c>
      <c r="R798" s="245">
        <f>Q798*H798</f>
        <v>0.30769960000000002</v>
      </c>
      <c r="S798" s="245">
        <v>0</v>
      </c>
      <c r="T798" s="246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7" t="s">
        <v>286</v>
      </c>
      <c r="AT798" s="247" t="s">
        <v>173</v>
      </c>
      <c r="AU798" s="247" t="s">
        <v>86</v>
      </c>
      <c r="AY798" s="18" t="s">
        <v>169</v>
      </c>
      <c r="BE798" s="248">
        <f>IF(N798="základní",J798,0)</f>
        <v>0</v>
      </c>
      <c r="BF798" s="248">
        <f>IF(N798="snížená",J798,0)</f>
        <v>0</v>
      </c>
      <c r="BG798" s="248">
        <f>IF(N798="zákl. přenesená",J798,0)</f>
        <v>0</v>
      </c>
      <c r="BH798" s="248">
        <f>IF(N798="sníž. přenesená",J798,0)</f>
        <v>0</v>
      </c>
      <c r="BI798" s="248">
        <f>IF(N798="nulová",J798,0)</f>
        <v>0</v>
      </c>
      <c r="BJ798" s="18" t="s">
        <v>84</v>
      </c>
      <c r="BK798" s="248">
        <f>ROUND(I798*H798,2)</f>
        <v>0</v>
      </c>
      <c r="BL798" s="18" t="s">
        <v>286</v>
      </c>
      <c r="BM798" s="247" t="s">
        <v>2032</v>
      </c>
    </row>
    <row r="799" s="13" customFormat="1">
      <c r="A799" s="13"/>
      <c r="B799" s="249"/>
      <c r="C799" s="250"/>
      <c r="D799" s="251" t="s">
        <v>179</v>
      </c>
      <c r="E799" s="252" t="s">
        <v>1</v>
      </c>
      <c r="F799" s="253" t="s">
        <v>2033</v>
      </c>
      <c r="G799" s="250"/>
      <c r="H799" s="254">
        <v>24.440000000000001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179</v>
      </c>
      <c r="AU799" s="260" t="s">
        <v>86</v>
      </c>
      <c r="AV799" s="13" t="s">
        <v>86</v>
      </c>
      <c r="AW799" s="13" t="s">
        <v>32</v>
      </c>
      <c r="AX799" s="13" t="s">
        <v>84</v>
      </c>
      <c r="AY799" s="260" t="s">
        <v>169</v>
      </c>
    </row>
    <row r="800" s="2" customFormat="1" ht="21.75" customHeight="1">
      <c r="A800" s="39"/>
      <c r="B800" s="40"/>
      <c r="C800" s="235" t="s">
        <v>2034</v>
      </c>
      <c r="D800" s="235" t="s">
        <v>173</v>
      </c>
      <c r="E800" s="236" t="s">
        <v>2035</v>
      </c>
      <c r="F800" s="237" t="s">
        <v>2036</v>
      </c>
      <c r="G800" s="238" t="s">
        <v>176</v>
      </c>
      <c r="H800" s="239">
        <v>133.02000000000001</v>
      </c>
      <c r="I800" s="240"/>
      <c r="J800" s="241">
        <f>ROUND(I800*H800,2)</f>
        <v>0</v>
      </c>
      <c r="K800" s="242"/>
      <c r="L800" s="45"/>
      <c r="M800" s="243" t="s">
        <v>1</v>
      </c>
      <c r="N800" s="244" t="s">
        <v>41</v>
      </c>
      <c r="O800" s="92"/>
      <c r="P800" s="245">
        <f>O800*H800</f>
        <v>0</v>
      </c>
      <c r="Q800" s="245">
        <v>0.01525</v>
      </c>
      <c r="R800" s="245">
        <f>Q800*H800</f>
        <v>2.0285550000000003</v>
      </c>
      <c r="S800" s="245">
        <v>0</v>
      </c>
      <c r="T800" s="246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7" t="s">
        <v>286</v>
      </c>
      <c r="AT800" s="247" t="s">
        <v>173</v>
      </c>
      <c r="AU800" s="247" t="s">
        <v>86</v>
      </c>
      <c r="AY800" s="18" t="s">
        <v>169</v>
      </c>
      <c r="BE800" s="248">
        <f>IF(N800="základní",J800,0)</f>
        <v>0</v>
      </c>
      <c r="BF800" s="248">
        <f>IF(N800="snížená",J800,0)</f>
        <v>0</v>
      </c>
      <c r="BG800" s="248">
        <f>IF(N800="zákl. přenesená",J800,0)</f>
        <v>0</v>
      </c>
      <c r="BH800" s="248">
        <f>IF(N800="sníž. přenesená",J800,0)</f>
        <v>0</v>
      </c>
      <c r="BI800" s="248">
        <f>IF(N800="nulová",J800,0)</f>
        <v>0</v>
      </c>
      <c r="BJ800" s="18" t="s">
        <v>84</v>
      </c>
      <c r="BK800" s="248">
        <f>ROUND(I800*H800,2)</f>
        <v>0</v>
      </c>
      <c r="BL800" s="18" t="s">
        <v>286</v>
      </c>
      <c r="BM800" s="247" t="s">
        <v>2037</v>
      </c>
    </row>
    <row r="801" s="13" customFormat="1">
      <c r="A801" s="13"/>
      <c r="B801" s="249"/>
      <c r="C801" s="250"/>
      <c r="D801" s="251" t="s">
        <v>179</v>
      </c>
      <c r="E801" s="252" t="s">
        <v>1</v>
      </c>
      <c r="F801" s="253" t="s">
        <v>2038</v>
      </c>
      <c r="G801" s="250"/>
      <c r="H801" s="254">
        <v>133.02000000000001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179</v>
      </c>
      <c r="AU801" s="260" t="s">
        <v>86</v>
      </c>
      <c r="AV801" s="13" t="s">
        <v>86</v>
      </c>
      <c r="AW801" s="13" t="s">
        <v>32</v>
      </c>
      <c r="AX801" s="13" t="s">
        <v>84</v>
      </c>
      <c r="AY801" s="260" t="s">
        <v>169</v>
      </c>
    </row>
    <row r="802" s="2" customFormat="1" ht="33" customHeight="1">
      <c r="A802" s="39"/>
      <c r="B802" s="40"/>
      <c r="C802" s="304" t="s">
        <v>2039</v>
      </c>
      <c r="D802" s="304" t="s">
        <v>1283</v>
      </c>
      <c r="E802" s="305" t="s">
        <v>2040</v>
      </c>
      <c r="F802" s="306" t="s">
        <v>2041</v>
      </c>
      <c r="G802" s="307" t="s">
        <v>327</v>
      </c>
      <c r="H802" s="308">
        <v>224</v>
      </c>
      <c r="I802" s="309"/>
      <c r="J802" s="310">
        <f>ROUND(I802*H802,2)</f>
        <v>0</v>
      </c>
      <c r="K802" s="311"/>
      <c r="L802" s="312"/>
      <c r="M802" s="313" t="s">
        <v>1</v>
      </c>
      <c r="N802" s="314" t="s">
        <v>41</v>
      </c>
      <c r="O802" s="92"/>
      <c r="P802" s="245">
        <f>O802*H802</f>
        <v>0</v>
      </c>
      <c r="Q802" s="245">
        <v>0.0057999999999999996</v>
      </c>
      <c r="R802" s="245">
        <f>Q802*H802</f>
        <v>1.2991999999999999</v>
      </c>
      <c r="S802" s="245">
        <v>0</v>
      </c>
      <c r="T802" s="246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7" t="s">
        <v>298</v>
      </c>
      <c r="AT802" s="247" t="s">
        <v>1283</v>
      </c>
      <c r="AU802" s="247" t="s">
        <v>86</v>
      </c>
      <c r="AY802" s="18" t="s">
        <v>169</v>
      </c>
      <c r="BE802" s="248">
        <f>IF(N802="základní",J802,0)</f>
        <v>0</v>
      </c>
      <c r="BF802" s="248">
        <f>IF(N802="snížená",J802,0)</f>
        <v>0</v>
      </c>
      <c r="BG802" s="248">
        <f>IF(N802="zákl. přenesená",J802,0)</f>
        <v>0</v>
      </c>
      <c r="BH802" s="248">
        <f>IF(N802="sníž. přenesená",J802,0)</f>
        <v>0</v>
      </c>
      <c r="BI802" s="248">
        <f>IF(N802="nulová",J802,0)</f>
        <v>0</v>
      </c>
      <c r="BJ802" s="18" t="s">
        <v>84</v>
      </c>
      <c r="BK802" s="248">
        <f>ROUND(I802*H802,2)</f>
        <v>0</v>
      </c>
      <c r="BL802" s="18" t="s">
        <v>286</v>
      </c>
      <c r="BM802" s="247" t="s">
        <v>2042</v>
      </c>
    </row>
    <row r="803" s="2" customFormat="1" ht="16.5" customHeight="1">
      <c r="A803" s="39"/>
      <c r="B803" s="40"/>
      <c r="C803" s="235" t="s">
        <v>2043</v>
      </c>
      <c r="D803" s="235" t="s">
        <v>173</v>
      </c>
      <c r="E803" s="236" t="s">
        <v>2044</v>
      </c>
      <c r="F803" s="237" t="s">
        <v>2045</v>
      </c>
      <c r="G803" s="238" t="s">
        <v>176</v>
      </c>
      <c r="H803" s="239">
        <v>320.16000000000003</v>
      </c>
      <c r="I803" s="240"/>
      <c r="J803" s="241">
        <f>ROUND(I803*H803,2)</f>
        <v>0</v>
      </c>
      <c r="K803" s="242"/>
      <c r="L803" s="45"/>
      <c r="M803" s="243" t="s">
        <v>1</v>
      </c>
      <c r="N803" s="244" t="s">
        <v>41</v>
      </c>
      <c r="O803" s="92"/>
      <c r="P803" s="245">
        <f>O803*H803</f>
        <v>0</v>
      </c>
      <c r="Q803" s="245">
        <v>0.00010000000000000001</v>
      </c>
      <c r="R803" s="245">
        <f>Q803*H803</f>
        <v>0.032016000000000003</v>
      </c>
      <c r="S803" s="245">
        <v>0</v>
      </c>
      <c r="T803" s="246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7" t="s">
        <v>286</v>
      </c>
      <c r="AT803" s="247" t="s">
        <v>173</v>
      </c>
      <c r="AU803" s="247" t="s">
        <v>86</v>
      </c>
      <c r="AY803" s="18" t="s">
        <v>169</v>
      </c>
      <c r="BE803" s="248">
        <f>IF(N803="základní",J803,0)</f>
        <v>0</v>
      </c>
      <c r="BF803" s="248">
        <f>IF(N803="snížená",J803,0)</f>
        <v>0</v>
      </c>
      <c r="BG803" s="248">
        <f>IF(N803="zákl. přenesená",J803,0)</f>
        <v>0</v>
      </c>
      <c r="BH803" s="248">
        <f>IF(N803="sníž. přenesená",J803,0)</f>
        <v>0</v>
      </c>
      <c r="BI803" s="248">
        <f>IF(N803="nulová",J803,0)</f>
        <v>0</v>
      </c>
      <c r="BJ803" s="18" t="s">
        <v>84</v>
      </c>
      <c r="BK803" s="248">
        <f>ROUND(I803*H803,2)</f>
        <v>0</v>
      </c>
      <c r="BL803" s="18" t="s">
        <v>286</v>
      </c>
      <c r="BM803" s="247" t="s">
        <v>2046</v>
      </c>
    </row>
    <row r="804" s="13" customFormat="1">
      <c r="A804" s="13"/>
      <c r="B804" s="249"/>
      <c r="C804" s="250"/>
      <c r="D804" s="251" t="s">
        <v>179</v>
      </c>
      <c r="E804" s="252" t="s">
        <v>1</v>
      </c>
      <c r="F804" s="253" t="s">
        <v>2047</v>
      </c>
      <c r="G804" s="250"/>
      <c r="H804" s="254">
        <v>320.16000000000003</v>
      </c>
      <c r="I804" s="255"/>
      <c r="J804" s="250"/>
      <c r="K804" s="250"/>
      <c r="L804" s="256"/>
      <c r="M804" s="257"/>
      <c r="N804" s="258"/>
      <c r="O804" s="258"/>
      <c r="P804" s="258"/>
      <c r="Q804" s="258"/>
      <c r="R804" s="258"/>
      <c r="S804" s="258"/>
      <c r="T804" s="25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0" t="s">
        <v>179</v>
      </c>
      <c r="AU804" s="260" t="s">
        <v>86</v>
      </c>
      <c r="AV804" s="13" t="s">
        <v>86</v>
      </c>
      <c r="AW804" s="13" t="s">
        <v>32</v>
      </c>
      <c r="AX804" s="13" t="s">
        <v>84</v>
      </c>
      <c r="AY804" s="260" t="s">
        <v>169</v>
      </c>
    </row>
    <row r="805" s="2" customFormat="1" ht="16.5" customHeight="1">
      <c r="A805" s="39"/>
      <c r="B805" s="40"/>
      <c r="C805" s="235" t="s">
        <v>2048</v>
      </c>
      <c r="D805" s="235" t="s">
        <v>173</v>
      </c>
      <c r="E805" s="236" t="s">
        <v>2049</v>
      </c>
      <c r="F805" s="237" t="s">
        <v>2050</v>
      </c>
      <c r="G805" s="238" t="s">
        <v>176</v>
      </c>
      <c r="H805" s="239">
        <v>75.400000000000006</v>
      </c>
      <c r="I805" s="240"/>
      <c r="J805" s="241">
        <f>ROUND(I805*H805,2)</f>
        <v>0</v>
      </c>
      <c r="K805" s="242"/>
      <c r="L805" s="45"/>
      <c r="M805" s="243" t="s">
        <v>1</v>
      </c>
      <c r="N805" s="244" t="s">
        <v>41</v>
      </c>
      <c r="O805" s="92"/>
      <c r="P805" s="245">
        <f>O805*H805</f>
        <v>0</v>
      </c>
      <c r="Q805" s="245">
        <v>0</v>
      </c>
      <c r="R805" s="245">
        <f>Q805*H805</f>
        <v>0</v>
      </c>
      <c r="S805" s="245">
        <v>0</v>
      </c>
      <c r="T805" s="246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7" t="s">
        <v>286</v>
      </c>
      <c r="AT805" s="247" t="s">
        <v>173</v>
      </c>
      <c r="AU805" s="247" t="s">
        <v>86</v>
      </c>
      <c r="AY805" s="18" t="s">
        <v>169</v>
      </c>
      <c r="BE805" s="248">
        <f>IF(N805="základní",J805,0)</f>
        <v>0</v>
      </c>
      <c r="BF805" s="248">
        <f>IF(N805="snížená",J805,0)</f>
        <v>0</v>
      </c>
      <c r="BG805" s="248">
        <f>IF(N805="zákl. přenesená",J805,0)</f>
        <v>0</v>
      </c>
      <c r="BH805" s="248">
        <f>IF(N805="sníž. přenesená",J805,0)</f>
        <v>0</v>
      </c>
      <c r="BI805" s="248">
        <f>IF(N805="nulová",J805,0)</f>
        <v>0</v>
      </c>
      <c r="BJ805" s="18" t="s">
        <v>84</v>
      </c>
      <c r="BK805" s="248">
        <f>ROUND(I805*H805,2)</f>
        <v>0</v>
      </c>
      <c r="BL805" s="18" t="s">
        <v>286</v>
      </c>
      <c r="BM805" s="247" t="s">
        <v>2051</v>
      </c>
    </row>
    <row r="806" s="2" customFormat="1" ht="21.75" customHeight="1">
      <c r="A806" s="39"/>
      <c r="B806" s="40"/>
      <c r="C806" s="235" t="s">
        <v>2052</v>
      </c>
      <c r="D806" s="235" t="s">
        <v>173</v>
      </c>
      <c r="E806" s="236" t="s">
        <v>2053</v>
      </c>
      <c r="F806" s="237" t="s">
        <v>2054</v>
      </c>
      <c r="G806" s="238" t="s">
        <v>176</v>
      </c>
      <c r="H806" s="239">
        <v>75.400000000000006</v>
      </c>
      <c r="I806" s="240"/>
      <c r="J806" s="241">
        <f>ROUND(I806*H806,2)</f>
        <v>0</v>
      </c>
      <c r="K806" s="242"/>
      <c r="L806" s="45"/>
      <c r="M806" s="243" t="s">
        <v>1</v>
      </c>
      <c r="N806" s="244" t="s">
        <v>41</v>
      </c>
      <c r="O806" s="92"/>
      <c r="P806" s="245">
        <f>O806*H806</f>
        <v>0</v>
      </c>
      <c r="Q806" s="245">
        <v>0</v>
      </c>
      <c r="R806" s="245">
        <f>Q806*H806</f>
        <v>0</v>
      </c>
      <c r="S806" s="245">
        <v>0</v>
      </c>
      <c r="T806" s="246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7" t="s">
        <v>286</v>
      </c>
      <c r="AT806" s="247" t="s">
        <v>173</v>
      </c>
      <c r="AU806" s="247" t="s">
        <v>86</v>
      </c>
      <c r="AY806" s="18" t="s">
        <v>169</v>
      </c>
      <c r="BE806" s="248">
        <f>IF(N806="základní",J806,0)</f>
        <v>0</v>
      </c>
      <c r="BF806" s="248">
        <f>IF(N806="snížená",J806,0)</f>
        <v>0</v>
      </c>
      <c r="BG806" s="248">
        <f>IF(N806="zákl. přenesená",J806,0)</f>
        <v>0</v>
      </c>
      <c r="BH806" s="248">
        <f>IF(N806="sníž. přenesená",J806,0)</f>
        <v>0</v>
      </c>
      <c r="BI806" s="248">
        <f>IF(N806="nulová",J806,0)</f>
        <v>0</v>
      </c>
      <c r="BJ806" s="18" t="s">
        <v>84</v>
      </c>
      <c r="BK806" s="248">
        <f>ROUND(I806*H806,2)</f>
        <v>0</v>
      </c>
      <c r="BL806" s="18" t="s">
        <v>286</v>
      </c>
      <c r="BM806" s="247" t="s">
        <v>2055</v>
      </c>
    </row>
    <row r="807" s="13" customFormat="1">
      <c r="A807" s="13"/>
      <c r="B807" s="249"/>
      <c r="C807" s="250"/>
      <c r="D807" s="251" t="s">
        <v>179</v>
      </c>
      <c r="E807" s="252" t="s">
        <v>1</v>
      </c>
      <c r="F807" s="253" t="s">
        <v>2056</v>
      </c>
      <c r="G807" s="250"/>
      <c r="H807" s="254">
        <v>75.400000000000006</v>
      </c>
      <c r="I807" s="255"/>
      <c r="J807" s="250"/>
      <c r="K807" s="250"/>
      <c r="L807" s="256"/>
      <c r="M807" s="257"/>
      <c r="N807" s="258"/>
      <c r="O807" s="258"/>
      <c r="P807" s="258"/>
      <c r="Q807" s="258"/>
      <c r="R807" s="258"/>
      <c r="S807" s="258"/>
      <c r="T807" s="25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0" t="s">
        <v>179</v>
      </c>
      <c r="AU807" s="260" t="s">
        <v>86</v>
      </c>
      <c r="AV807" s="13" t="s">
        <v>86</v>
      </c>
      <c r="AW807" s="13" t="s">
        <v>32</v>
      </c>
      <c r="AX807" s="13" t="s">
        <v>84</v>
      </c>
      <c r="AY807" s="260" t="s">
        <v>169</v>
      </c>
    </row>
    <row r="808" s="2" customFormat="1" ht="16.5" customHeight="1">
      <c r="A808" s="39"/>
      <c r="B808" s="40"/>
      <c r="C808" s="304" t="s">
        <v>2057</v>
      </c>
      <c r="D808" s="304" t="s">
        <v>1283</v>
      </c>
      <c r="E808" s="305" t="s">
        <v>2058</v>
      </c>
      <c r="F808" s="306" t="s">
        <v>2059</v>
      </c>
      <c r="G808" s="307" t="s">
        <v>176</v>
      </c>
      <c r="H808" s="308">
        <v>82.939999999999998</v>
      </c>
      <c r="I808" s="309"/>
      <c r="J808" s="310">
        <f>ROUND(I808*H808,2)</f>
        <v>0</v>
      </c>
      <c r="K808" s="311"/>
      <c r="L808" s="312"/>
      <c r="M808" s="313" t="s">
        <v>1</v>
      </c>
      <c r="N808" s="314" t="s">
        <v>41</v>
      </c>
      <c r="O808" s="92"/>
      <c r="P808" s="245">
        <f>O808*H808</f>
        <v>0</v>
      </c>
      <c r="Q808" s="245">
        <v>0.00020000000000000001</v>
      </c>
      <c r="R808" s="245">
        <f>Q808*H808</f>
        <v>0.016588000000000002</v>
      </c>
      <c r="S808" s="245">
        <v>0</v>
      </c>
      <c r="T808" s="246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7" t="s">
        <v>298</v>
      </c>
      <c r="AT808" s="247" t="s">
        <v>1283</v>
      </c>
      <c r="AU808" s="247" t="s">
        <v>86</v>
      </c>
      <c r="AY808" s="18" t="s">
        <v>169</v>
      </c>
      <c r="BE808" s="248">
        <f>IF(N808="základní",J808,0)</f>
        <v>0</v>
      </c>
      <c r="BF808" s="248">
        <f>IF(N808="snížená",J808,0)</f>
        <v>0</v>
      </c>
      <c r="BG808" s="248">
        <f>IF(N808="zákl. přenesená",J808,0)</f>
        <v>0</v>
      </c>
      <c r="BH808" s="248">
        <f>IF(N808="sníž. přenesená",J808,0)</f>
        <v>0</v>
      </c>
      <c r="BI808" s="248">
        <f>IF(N808="nulová",J808,0)</f>
        <v>0</v>
      </c>
      <c r="BJ808" s="18" t="s">
        <v>84</v>
      </c>
      <c r="BK808" s="248">
        <f>ROUND(I808*H808,2)</f>
        <v>0</v>
      </c>
      <c r="BL808" s="18" t="s">
        <v>286</v>
      </c>
      <c r="BM808" s="247" t="s">
        <v>2060</v>
      </c>
    </row>
    <row r="809" s="13" customFormat="1">
      <c r="A809" s="13"/>
      <c r="B809" s="249"/>
      <c r="C809" s="250"/>
      <c r="D809" s="251" t="s">
        <v>179</v>
      </c>
      <c r="E809" s="250"/>
      <c r="F809" s="253" t="s">
        <v>2061</v>
      </c>
      <c r="G809" s="250"/>
      <c r="H809" s="254">
        <v>82.939999999999998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179</v>
      </c>
      <c r="AU809" s="260" t="s">
        <v>86</v>
      </c>
      <c r="AV809" s="13" t="s">
        <v>86</v>
      </c>
      <c r="AW809" s="13" t="s">
        <v>4</v>
      </c>
      <c r="AX809" s="13" t="s">
        <v>84</v>
      </c>
      <c r="AY809" s="260" t="s">
        <v>169</v>
      </c>
    </row>
    <row r="810" s="2" customFormat="1" ht="16.5" customHeight="1">
      <c r="A810" s="39"/>
      <c r="B810" s="40"/>
      <c r="C810" s="304" t="s">
        <v>2062</v>
      </c>
      <c r="D810" s="304" t="s">
        <v>1283</v>
      </c>
      <c r="E810" s="305" t="s">
        <v>2063</v>
      </c>
      <c r="F810" s="306" t="s">
        <v>2064</v>
      </c>
      <c r="G810" s="307" t="s">
        <v>322</v>
      </c>
      <c r="H810" s="308">
        <v>76.771000000000001</v>
      </c>
      <c r="I810" s="309"/>
      <c r="J810" s="310">
        <f>ROUND(I810*H810,2)</f>
        <v>0</v>
      </c>
      <c r="K810" s="311"/>
      <c r="L810" s="312"/>
      <c r="M810" s="313" t="s">
        <v>1</v>
      </c>
      <c r="N810" s="314" t="s">
        <v>41</v>
      </c>
      <c r="O810" s="92"/>
      <c r="P810" s="245">
        <f>O810*H810</f>
        <v>0</v>
      </c>
      <c r="Q810" s="245">
        <v>0</v>
      </c>
      <c r="R810" s="245">
        <f>Q810*H810</f>
        <v>0</v>
      </c>
      <c r="S810" s="245">
        <v>0</v>
      </c>
      <c r="T810" s="246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7" t="s">
        <v>298</v>
      </c>
      <c r="AT810" s="247" t="s">
        <v>1283</v>
      </c>
      <c r="AU810" s="247" t="s">
        <v>86</v>
      </c>
      <c r="AY810" s="18" t="s">
        <v>169</v>
      </c>
      <c r="BE810" s="248">
        <f>IF(N810="základní",J810,0)</f>
        <v>0</v>
      </c>
      <c r="BF810" s="248">
        <f>IF(N810="snížená",J810,0)</f>
        <v>0</v>
      </c>
      <c r="BG810" s="248">
        <f>IF(N810="zákl. přenesená",J810,0)</f>
        <v>0</v>
      </c>
      <c r="BH810" s="248">
        <f>IF(N810="sníž. přenesená",J810,0)</f>
        <v>0</v>
      </c>
      <c r="BI810" s="248">
        <f>IF(N810="nulová",J810,0)</f>
        <v>0</v>
      </c>
      <c r="BJ810" s="18" t="s">
        <v>84</v>
      </c>
      <c r="BK810" s="248">
        <f>ROUND(I810*H810,2)</f>
        <v>0</v>
      </c>
      <c r="BL810" s="18" t="s">
        <v>286</v>
      </c>
      <c r="BM810" s="247" t="s">
        <v>2065</v>
      </c>
    </row>
    <row r="811" s="13" customFormat="1">
      <c r="A811" s="13"/>
      <c r="B811" s="249"/>
      <c r="C811" s="250"/>
      <c r="D811" s="251" t="s">
        <v>179</v>
      </c>
      <c r="E811" s="250"/>
      <c r="F811" s="253" t="s">
        <v>2066</v>
      </c>
      <c r="G811" s="250"/>
      <c r="H811" s="254">
        <v>76.771000000000001</v>
      </c>
      <c r="I811" s="255"/>
      <c r="J811" s="250"/>
      <c r="K811" s="250"/>
      <c r="L811" s="256"/>
      <c r="M811" s="257"/>
      <c r="N811" s="258"/>
      <c r="O811" s="258"/>
      <c r="P811" s="258"/>
      <c r="Q811" s="258"/>
      <c r="R811" s="258"/>
      <c r="S811" s="258"/>
      <c r="T811" s="25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0" t="s">
        <v>179</v>
      </c>
      <c r="AU811" s="260" t="s">
        <v>86</v>
      </c>
      <c r="AV811" s="13" t="s">
        <v>86</v>
      </c>
      <c r="AW811" s="13" t="s">
        <v>4</v>
      </c>
      <c r="AX811" s="13" t="s">
        <v>84</v>
      </c>
      <c r="AY811" s="260" t="s">
        <v>169</v>
      </c>
    </row>
    <row r="812" s="2" customFormat="1" ht="21.75" customHeight="1">
      <c r="A812" s="39"/>
      <c r="B812" s="40"/>
      <c r="C812" s="235" t="s">
        <v>2067</v>
      </c>
      <c r="D812" s="235" t="s">
        <v>173</v>
      </c>
      <c r="E812" s="236" t="s">
        <v>2068</v>
      </c>
      <c r="F812" s="237" t="s">
        <v>2069</v>
      </c>
      <c r="G812" s="238" t="s">
        <v>176</v>
      </c>
      <c r="H812" s="239">
        <v>75.400000000000006</v>
      </c>
      <c r="I812" s="240"/>
      <c r="J812" s="241">
        <f>ROUND(I812*H812,2)</f>
        <v>0</v>
      </c>
      <c r="K812" s="242"/>
      <c r="L812" s="45"/>
      <c r="M812" s="243" t="s">
        <v>1</v>
      </c>
      <c r="N812" s="244" t="s">
        <v>41</v>
      </c>
      <c r="O812" s="92"/>
      <c r="P812" s="245">
        <f>O812*H812</f>
        <v>0</v>
      </c>
      <c r="Q812" s="245">
        <v>0</v>
      </c>
      <c r="R812" s="245">
        <f>Q812*H812</f>
        <v>0</v>
      </c>
      <c r="S812" s="245">
        <v>0</v>
      </c>
      <c r="T812" s="246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7" t="s">
        <v>286</v>
      </c>
      <c r="AT812" s="247" t="s">
        <v>173</v>
      </c>
      <c r="AU812" s="247" t="s">
        <v>86</v>
      </c>
      <c r="AY812" s="18" t="s">
        <v>169</v>
      </c>
      <c r="BE812" s="248">
        <f>IF(N812="základní",J812,0)</f>
        <v>0</v>
      </c>
      <c r="BF812" s="248">
        <f>IF(N812="snížená",J812,0)</f>
        <v>0</v>
      </c>
      <c r="BG812" s="248">
        <f>IF(N812="zákl. přenesená",J812,0)</f>
        <v>0</v>
      </c>
      <c r="BH812" s="248">
        <f>IF(N812="sníž. přenesená",J812,0)</f>
        <v>0</v>
      </c>
      <c r="BI812" s="248">
        <f>IF(N812="nulová",J812,0)</f>
        <v>0</v>
      </c>
      <c r="BJ812" s="18" t="s">
        <v>84</v>
      </c>
      <c r="BK812" s="248">
        <f>ROUND(I812*H812,2)</f>
        <v>0</v>
      </c>
      <c r="BL812" s="18" t="s">
        <v>286</v>
      </c>
      <c r="BM812" s="247" t="s">
        <v>2070</v>
      </c>
    </row>
    <row r="813" s="13" customFormat="1">
      <c r="A813" s="13"/>
      <c r="B813" s="249"/>
      <c r="C813" s="250"/>
      <c r="D813" s="251" t="s">
        <v>179</v>
      </c>
      <c r="E813" s="252" t="s">
        <v>1</v>
      </c>
      <c r="F813" s="253" t="s">
        <v>2056</v>
      </c>
      <c r="G813" s="250"/>
      <c r="H813" s="254">
        <v>75.400000000000006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179</v>
      </c>
      <c r="AU813" s="260" t="s">
        <v>86</v>
      </c>
      <c r="AV813" s="13" t="s">
        <v>86</v>
      </c>
      <c r="AW813" s="13" t="s">
        <v>32</v>
      </c>
      <c r="AX813" s="13" t="s">
        <v>84</v>
      </c>
      <c r="AY813" s="260" t="s">
        <v>169</v>
      </c>
    </row>
    <row r="814" s="2" customFormat="1" ht="16.5" customHeight="1">
      <c r="A814" s="39"/>
      <c r="B814" s="40"/>
      <c r="C814" s="304" t="s">
        <v>2071</v>
      </c>
      <c r="D814" s="304" t="s">
        <v>1283</v>
      </c>
      <c r="E814" s="305" t="s">
        <v>2072</v>
      </c>
      <c r="F814" s="306" t="s">
        <v>2073</v>
      </c>
      <c r="G814" s="307" t="s">
        <v>176</v>
      </c>
      <c r="H814" s="308">
        <v>76.908000000000001</v>
      </c>
      <c r="I814" s="309"/>
      <c r="J814" s="310">
        <f>ROUND(I814*H814,2)</f>
        <v>0</v>
      </c>
      <c r="K814" s="311"/>
      <c r="L814" s="312"/>
      <c r="M814" s="313" t="s">
        <v>1</v>
      </c>
      <c r="N814" s="314" t="s">
        <v>41</v>
      </c>
      <c r="O814" s="92"/>
      <c r="P814" s="245">
        <f>O814*H814</f>
        <v>0</v>
      </c>
      <c r="Q814" s="245">
        <v>0.0030000000000000001</v>
      </c>
      <c r="R814" s="245">
        <f>Q814*H814</f>
        <v>0.23072400000000001</v>
      </c>
      <c r="S814" s="245">
        <v>0</v>
      </c>
      <c r="T814" s="246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7" t="s">
        <v>298</v>
      </c>
      <c r="AT814" s="247" t="s">
        <v>1283</v>
      </c>
      <c r="AU814" s="247" t="s">
        <v>86</v>
      </c>
      <c r="AY814" s="18" t="s">
        <v>169</v>
      </c>
      <c r="BE814" s="248">
        <f>IF(N814="základní",J814,0)</f>
        <v>0</v>
      </c>
      <c r="BF814" s="248">
        <f>IF(N814="snížená",J814,0)</f>
        <v>0</v>
      </c>
      <c r="BG814" s="248">
        <f>IF(N814="zákl. přenesená",J814,0)</f>
        <v>0</v>
      </c>
      <c r="BH814" s="248">
        <f>IF(N814="sníž. přenesená",J814,0)</f>
        <v>0</v>
      </c>
      <c r="BI814" s="248">
        <f>IF(N814="nulová",J814,0)</f>
        <v>0</v>
      </c>
      <c r="BJ814" s="18" t="s">
        <v>84</v>
      </c>
      <c r="BK814" s="248">
        <f>ROUND(I814*H814,2)</f>
        <v>0</v>
      </c>
      <c r="BL814" s="18" t="s">
        <v>286</v>
      </c>
      <c r="BM814" s="247" t="s">
        <v>2074</v>
      </c>
    </row>
    <row r="815" s="13" customFormat="1">
      <c r="A815" s="13"/>
      <c r="B815" s="249"/>
      <c r="C815" s="250"/>
      <c r="D815" s="251" t="s">
        <v>179</v>
      </c>
      <c r="E815" s="250"/>
      <c r="F815" s="253" t="s">
        <v>2075</v>
      </c>
      <c r="G815" s="250"/>
      <c r="H815" s="254">
        <v>76.908000000000001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179</v>
      </c>
      <c r="AU815" s="260" t="s">
        <v>86</v>
      </c>
      <c r="AV815" s="13" t="s">
        <v>86</v>
      </c>
      <c r="AW815" s="13" t="s">
        <v>4</v>
      </c>
      <c r="AX815" s="13" t="s">
        <v>84</v>
      </c>
      <c r="AY815" s="260" t="s">
        <v>169</v>
      </c>
    </row>
    <row r="816" s="2" customFormat="1" ht="33" customHeight="1">
      <c r="A816" s="39"/>
      <c r="B816" s="40"/>
      <c r="C816" s="235" t="s">
        <v>546</v>
      </c>
      <c r="D816" s="235" t="s">
        <v>173</v>
      </c>
      <c r="E816" s="236" t="s">
        <v>2076</v>
      </c>
      <c r="F816" s="237" t="s">
        <v>2077</v>
      </c>
      <c r="G816" s="238" t="s">
        <v>176</v>
      </c>
      <c r="H816" s="239">
        <v>29.09</v>
      </c>
      <c r="I816" s="240"/>
      <c r="J816" s="241">
        <f>ROUND(I816*H816,2)</f>
        <v>0</v>
      </c>
      <c r="K816" s="242"/>
      <c r="L816" s="45"/>
      <c r="M816" s="243" t="s">
        <v>1</v>
      </c>
      <c r="N816" s="244" t="s">
        <v>41</v>
      </c>
      <c r="O816" s="92"/>
      <c r="P816" s="245">
        <f>O816*H816</f>
        <v>0</v>
      </c>
      <c r="Q816" s="245">
        <v>0.00117</v>
      </c>
      <c r="R816" s="245">
        <f>Q816*H816</f>
        <v>0.034035299999999998</v>
      </c>
      <c r="S816" s="245">
        <v>0</v>
      </c>
      <c r="T816" s="246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7" t="s">
        <v>286</v>
      </c>
      <c r="AT816" s="247" t="s">
        <v>173</v>
      </c>
      <c r="AU816" s="247" t="s">
        <v>86</v>
      </c>
      <c r="AY816" s="18" t="s">
        <v>169</v>
      </c>
      <c r="BE816" s="248">
        <f>IF(N816="základní",J816,0)</f>
        <v>0</v>
      </c>
      <c r="BF816" s="248">
        <f>IF(N816="snížená",J816,0)</f>
        <v>0</v>
      </c>
      <c r="BG816" s="248">
        <f>IF(N816="zákl. přenesená",J816,0)</f>
        <v>0</v>
      </c>
      <c r="BH816" s="248">
        <f>IF(N816="sníž. přenesená",J816,0)</f>
        <v>0</v>
      </c>
      <c r="BI816" s="248">
        <f>IF(N816="nulová",J816,0)</f>
        <v>0</v>
      </c>
      <c r="BJ816" s="18" t="s">
        <v>84</v>
      </c>
      <c r="BK816" s="248">
        <f>ROUND(I816*H816,2)</f>
        <v>0</v>
      </c>
      <c r="BL816" s="18" t="s">
        <v>286</v>
      </c>
      <c r="BM816" s="247" t="s">
        <v>2078</v>
      </c>
    </row>
    <row r="817" s="13" customFormat="1">
      <c r="A817" s="13"/>
      <c r="B817" s="249"/>
      <c r="C817" s="250"/>
      <c r="D817" s="251" t="s">
        <v>179</v>
      </c>
      <c r="E817" s="252" t="s">
        <v>1</v>
      </c>
      <c r="F817" s="253" t="s">
        <v>2079</v>
      </c>
      <c r="G817" s="250"/>
      <c r="H817" s="254">
        <v>29.09</v>
      </c>
      <c r="I817" s="255"/>
      <c r="J817" s="250"/>
      <c r="K817" s="250"/>
      <c r="L817" s="256"/>
      <c r="M817" s="257"/>
      <c r="N817" s="258"/>
      <c r="O817" s="258"/>
      <c r="P817" s="258"/>
      <c r="Q817" s="258"/>
      <c r="R817" s="258"/>
      <c r="S817" s="258"/>
      <c r="T817" s="25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0" t="s">
        <v>179</v>
      </c>
      <c r="AU817" s="260" t="s">
        <v>86</v>
      </c>
      <c r="AV817" s="13" t="s">
        <v>86</v>
      </c>
      <c r="AW817" s="13" t="s">
        <v>32</v>
      </c>
      <c r="AX817" s="13" t="s">
        <v>84</v>
      </c>
      <c r="AY817" s="260" t="s">
        <v>169</v>
      </c>
    </row>
    <row r="818" s="2" customFormat="1" ht="33" customHeight="1">
      <c r="A818" s="39"/>
      <c r="B818" s="40"/>
      <c r="C818" s="304" t="s">
        <v>1337</v>
      </c>
      <c r="D818" s="304" t="s">
        <v>1283</v>
      </c>
      <c r="E818" s="305" t="s">
        <v>2080</v>
      </c>
      <c r="F818" s="306" t="s">
        <v>2081</v>
      </c>
      <c r="G818" s="307" t="s">
        <v>176</v>
      </c>
      <c r="H818" s="308">
        <v>30.030999999999999</v>
      </c>
      <c r="I818" s="309"/>
      <c r="J818" s="310">
        <f>ROUND(I818*H818,2)</f>
        <v>0</v>
      </c>
      <c r="K818" s="311"/>
      <c r="L818" s="312"/>
      <c r="M818" s="313" t="s">
        <v>1</v>
      </c>
      <c r="N818" s="314" t="s">
        <v>41</v>
      </c>
      <c r="O818" s="92"/>
      <c r="P818" s="245">
        <f>O818*H818</f>
        <v>0</v>
      </c>
      <c r="Q818" s="245">
        <v>0.0038999999999999998</v>
      </c>
      <c r="R818" s="245">
        <f>Q818*H818</f>
        <v>0.11712089999999999</v>
      </c>
      <c r="S818" s="245">
        <v>0</v>
      </c>
      <c r="T818" s="246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7" t="s">
        <v>298</v>
      </c>
      <c r="AT818" s="247" t="s">
        <v>1283</v>
      </c>
      <c r="AU818" s="247" t="s">
        <v>86</v>
      </c>
      <c r="AY818" s="18" t="s">
        <v>169</v>
      </c>
      <c r="BE818" s="248">
        <f>IF(N818="základní",J818,0)</f>
        <v>0</v>
      </c>
      <c r="BF818" s="248">
        <f>IF(N818="snížená",J818,0)</f>
        <v>0</v>
      </c>
      <c r="BG818" s="248">
        <f>IF(N818="zákl. přenesená",J818,0)</f>
        <v>0</v>
      </c>
      <c r="BH818" s="248">
        <f>IF(N818="sníž. přenesená",J818,0)</f>
        <v>0</v>
      </c>
      <c r="BI818" s="248">
        <f>IF(N818="nulová",J818,0)</f>
        <v>0</v>
      </c>
      <c r="BJ818" s="18" t="s">
        <v>84</v>
      </c>
      <c r="BK818" s="248">
        <f>ROUND(I818*H818,2)</f>
        <v>0</v>
      </c>
      <c r="BL818" s="18" t="s">
        <v>286</v>
      </c>
      <c r="BM818" s="247" t="s">
        <v>2082</v>
      </c>
    </row>
    <row r="819" s="13" customFormat="1">
      <c r="A819" s="13"/>
      <c r="B819" s="249"/>
      <c r="C819" s="250"/>
      <c r="D819" s="251" t="s">
        <v>179</v>
      </c>
      <c r="E819" s="250"/>
      <c r="F819" s="253" t="s">
        <v>2083</v>
      </c>
      <c r="G819" s="250"/>
      <c r="H819" s="254">
        <v>30.030999999999999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179</v>
      </c>
      <c r="AU819" s="260" t="s">
        <v>86</v>
      </c>
      <c r="AV819" s="13" t="s">
        <v>86</v>
      </c>
      <c r="AW819" s="13" t="s">
        <v>4</v>
      </c>
      <c r="AX819" s="13" t="s">
        <v>84</v>
      </c>
      <c r="AY819" s="260" t="s">
        <v>169</v>
      </c>
    </row>
    <row r="820" s="2" customFormat="1" ht="33" customHeight="1">
      <c r="A820" s="39"/>
      <c r="B820" s="40"/>
      <c r="C820" s="235" t="s">
        <v>2084</v>
      </c>
      <c r="D820" s="235" t="s">
        <v>173</v>
      </c>
      <c r="E820" s="236" t="s">
        <v>2085</v>
      </c>
      <c r="F820" s="237" t="s">
        <v>2086</v>
      </c>
      <c r="G820" s="238" t="s">
        <v>176</v>
      </c>
      <c r="H820" s="239">
        <v>34</v>
      </c>
      <c r="I820" s="240"/>
      <c r="J820" s="241">
        <f>ROUND(I820*H820,2)</f>
        <v>0</v>
      </c>
      <c r="K820" s="242"/>
      <c r="L820" s="45"/>
      <c r="M820" s="243" t="s">
        <v>1</v>
      </c>
      <c r="N820" s="244" t="s">
        <v>41</v>
      </c>
      <c r="O820" s="92"/>
      <c r="P820" s="245">
        <f>O820*H820</f>
        <v>0</v>
      </c>
      <c r="Q820" s="245">
        <v>0.00117</v>
      </c>
      <c r="R820" s="245">
        <f>Q820*H820</f>
        <v>0.039780000000000003</v>
      </c>
      <c r="S820" s="245">
        <v>0</v>
      </c>
      <c r="T820" s="246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7" t="s">
        <v>286</v>
      </c>
      <c r="AT820" s="247" t="s">
        <v>173</v>
      </c>
      <c r="AU820" s="247" t="s">
        <v>86</v>
      </c>
      <c r="AY820" s="18" t="s">
        <v>169</v>
      </c>
      <c r="BE820" s="248">
        <f>IF(N820="základní",J820,0)</f>
        <v>0</v>
      </c>
      <c r="BF820" s="248">
        <f>IF(N820="snížená",J820,0)</f>
        <v>0</v>
      </c>
      <c r="BG820" s="248">
        <f>IF(N820="zákl. přenesená",J820,0)</f>
        <v>0</v>
      </c>
      <c r="BH820" s="248">
        <f>IF(N820="sníž. přenesená",J820,0)</f>
        <v>0</v>
      </c>
      <c r="BI820" s="248">
        <f>IF(N820="nulová",J820,0)</f>
        <v>0</v>
      </c>
      <c r="BJ820" s="18" t="s">
        <v>84</v>
      </c>
      <c r="BK820" s="248">
        <f>ROUND(I820*H820,2)</f>
        <v>0</v>
      </c>
      <c r="BL820" s="18" t="s">
        <v>286</v>
      </c>
      <c r="BM820" s="247" t="s">
        <v>2087</v>
      </c>
    </row>
    <row r="821" s="13" customFormat="1">
      <c r="A821" s="13"/>
      <c r="B821" s="249"/>
      <c r="C821" s="250"/>
      <c r="D821" s="251" t="s">
        <v>179</v>
      </c>
      <c r="E821" s="252" t="s">
        <v>1</v>
      </c>
      <c r="F821" s="253" t="s">
        <v>2088</v>
      </c>
      <c r="G821" s="250"/>
      <c r="H821" s="254">
        <v>34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179</v>
      </c>
      <c r="AU821" s="260" t="s">
        <v>86</v>
      </c>
      <c r="AV821" s="13" t="s">
        <v>86</v>
      </c>
      <c r="AW821" s="13" t="s">
        <v>32</v>
      </c>
      <c r="AX821" s="13" t="s">
        <v>84</v>
      </c>
      <c r="AY821" s="260" t="s">
        <v>169</v>
      </c>
    </row>
    <row r="822" s="2" customFormat="1" ht="16.5" customHeight="1">
      <c r="A822" s="39"/>
      <c r="B822" s="40"/>
      <c r="C822" s="304" t="s">
        <v>2089</v>
      </c>
      <c r="D822" s="304" t="s">
        <v>1283</v>
      </c>
      <c r="E822" s="305" t="s">
        <v>2090</v>
      </c>
      <c r="F822" s="306" t="s">
        <v>2091</v>
      </c>
      <c r="G822" s="307" t="s">
        <v>176</v>
      </c>
      <c r="H822" s="308">
        <v>34</v>
      </c>
      <c r="I822" s="309"/>
      <c r="J822" s="310">
        <f>ROUND(I822*H822,2)</f>
        <v>0</v>
      </c>
      <c r="K822" s="311"/>
      <c r="L822" s="312"/>
      <c r="M822" s="313" t="s">
        <v>1</v>
      </c>
      <c r="N822" s="314" t="s">
        <v>41</v>
      </c>
      <c r="O822" s="92"/>
      <c r="P822" s="245">
        <f>O822*H822</f>
        <v>0</v>
      </c>
      <c r="Q822" s="245">
        <v>0.0016999999999999999</v>
      </c>
      <c r="R822" s="245">
        <f>Q822*H822</f>
        <v>0.057799999999999997</v>
      </c>
      <c r="S822" s="245">
        <v>0</v>
      </c>
      <c r="T822" s="246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7" t="s">
        <v>298</v>
      </c>
      <c r="AT822" s="247" t="s">
        <v>1283</v>
      </c>
      <c r="AU822" s="247" t="s">
        <v>86</v>
      </c>
      <c r="AY822" s="18" t="s">
        <v>169</v>
      </c>
      <c r="BE822" s="248">
        <f>IF(N822="základní",J822,0)</f>
        <v>0</v>
      </c>
      <c r="BF822" s="248">
        <f>IF(N822="snížená",J822,0)</f>
        <v>0</v>
      </c>
      <c r="BG822" s="248">
        <f>IF(N822="zákl. přenesená",J822,0)</f>
        <v>0</v>
      </c>
      <c r="BH822" s="248">
        <f>IF(N822="sníž. přenesená",J822,0)</f>
        <v>0</v>
      </c>
      <c r="BI822" s="248">
        <f>IF(N822="nulová",J822,0)</f>
        <v>0</v>
      </c>
      <c r="BJ822" s="18" t="s">
        <v>84</v>
      </c>
      <c r="BK822" s="248">
        <f>ROUND(I822*H822,2)</f>
        <v>0</v>
      </c>
      <c r="BL822" s="18" t="s">
        <v>286</v>
      </c>
      <c r="BM822" s="247" t="s">
        <v>2092</v>
      </c>
    </row>
    <row r="823" s="13" customFormat="1">
      <c r="A823" s="13"/>
      <c r="B823" s="249"/>
      <c r="C823" s="250"/>
      <c r="D823" s="251" t="s">
        <v>179</v>
      </c>
      <c r="E823" s="252" t="s">
        <v>1</v>
      </c>
      <c r="F823" s="253" t="s">
        <v>2093</v>
      </c>
      <c r="G823" s="250"/>
      <c r="H823" s="254">
        <v>34</v>
      </c>
      <c r="I823" s="255"/>
      <c r="J823" s="250"/>
      <c r="K823" s="250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179</v>
      </c>
      <c r="AU823" s="260" t="s">
        <v>86</v>
      </c>
      <c r="AV823" s="13" t="s">
        <v>86</v>
      </c>
      <c r="AW823" s="13" t="s">
        <v>32</v>
      </c>
      <c r="AX823" s="13" t="s">
        <v>84</v>
      </c>
      <c r="AY823" s="260" t="s">
        <v>169</v>
      </c>
    </row>
    <row r="824" s="2" customFormat="1" ht="21.75" customHeight="1">
      <c r="A824" s="39"/>
      <c r="B824" s="40"/>
      <c r="C824" s="235" t="s">
        <v>2094</v>
      </c>
      <c r="D824" s="235" t="s">
        <v>173</v>
      </c>
      <c r="E824" s="236" t="s">
        <v>2095</v>
      </c>
      <c r="F824" s="237" t="s">
        <v>2096</v>
      </c>
      <c r="G824" s="238" t="s">
        <v>249</v>
      </c>
      <c r="H824" s="239">
        <v>11.170999999999999</v>
      </c>
      <c r="I824" s="240"/>
      <c r="J824" s="241">
        <f>ROUND(I824*H824,2)</f>
        <v>0</v>
      </c>
      <c r="K824" s="242"/>
      <c r="L824" s="45"/>
      <c r="M824" s="243" t="s">
        <v>1</v>
      </c>
      <c r="N824" s="244" t="s">
        <v>41</v>
      </c>
      <c r="O824" s="92"/>
      <c r="P824" s="245">
        <f>O824*H824</f>
        <v>0</v>
      </c>
      <c r="Q824" s="245">
        <v>0</v>
      </c>
      <c r="R824" s="245">
        <f>Q824*H824</f>
        <v>0</v>
      </c>
      <c r="S824" s="245">
        <v>0</v>
      </c>
      <c r="T824" s="246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7" t="s">
        <v>286</v>
      </c>
      <c r="AT824" s="247" t="s">
        <v>173</v>
      </c>
      <c r="AU824" s="247" t="s">
        <v>86</v>
      </c>
      <c r="AY824" s="18" t="s">
        <v>169</v>
      </c>
      <c r="BE824" s="248">
        <f>IF(N824="základní",J824,0)</f>
        <v>0</v>
      </c>
      <c r="BF824" s="248">
        <f>IF(N824="snížená",J824,0)</f>
        <v>0</v>
      </c>
      <c r="BG824" s="248">
        <f>IF(N824="zákl. přenesená",J824,0)</f>
        <v>0</v>
      </c>
      <c r="BH824" s="248">
        <f>IF(N824="sníž. přenesená",J824,0)</f>
        <v>0</v>
      </c>
      <c r="BI824" s="248">
        <f>IF(N824="nulová",J824,0)</f>
        <v>0</v>
      </c>
      <c r="BJ824" s="18" t="s">
        <v>84</v>
      </c>
      <c r="BK824" s="248">
        <f>ROUND(I824*H824,2)</f>
        <v>0</v>
      </c>
      <c r="BL824" s="18" t="s">
        <v>286</v>
      </c>
      <c r="BM824" s="247" t="s">
        <v>2097</v>
      </c>
    </row>
    <row r="825" s="12" customFormat="1" ht="22.8" customHeight="1">
      <c r="A825" s="12"/>
      <c r="B825" s="219"/>
      <c r="C825" s="220"/>
      <c r="D825" s="221" t="s">
        <v>75</v>
      </c>
      <c r="E825" s="233" t="s">
        <v>683</v>
      </c>
      <c r="F825" s="233" t="s">
        <v>684</v>
      </c>
      <c r="G825" s="220"/>
      <c r="H825" s="220"/>
      <c r="I825" s="223"/>
      <c r="J825" s="234">
        <f>BK825</f>
        <v>0</v>
      </c>
      <c r="K825" s="220"/>
      <c r="L825" s="225"/>
      <c r="M825" s="226"/>
      <c r="N825" s="227"/>
      <c r="O825" s="227"/>
      <c r="P825" s="228">
        <f>SUM(P826:P859)</f>
        <v>0</v>
      </c>
      <c r="Q825" s="227"/>
      <c r="R825" s="228">
        <f>SUM(R826:R859)</f>
        <v>0.17906999999999998</v>
      </c>
      <c r="S825" s="227"/>
      <c r="T825" s="229">
        <f>SUM(T826:T859)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30" t="s">
        <v>86</v>
      </c>
      <c r="AT825" s="231" t="s">
        <v>75</v>
      </c>
      <c r="AU825" s="231" t="s">
        <v>84</v>
      </c>
      <c r="AY825" s="230" t="s">
        <v>169</v>
      </c>
      <c r="BK825" s="232">
        <f>SUM(BK826:BK859)</f>
        <v>0</v>
      </c>
    </row>
    <row r="826" s="2" customFormat="1" ht="16.5" customHeight="1">
      <c r="A826" s="39"/>
      <c r="B826" s="40"/>
      <c r="C826" s="235" t="s">
        <v>2098</v>
      </c>
      <c r="D826" s="235" t="s">
        <v>173</v>
      </c>
      <c r="E826" s="236" t="s">
        <v>2099</v>
      </c>
      <c r="F826" s="237" t="s">
        <v>2100</v>
      </c>
      <c r="G826" s="238" t="s">
        <v>322</v>
      </c>
      <c r="H826" s="239">
        <v>19.5</v>
      </c>
      <c r="I826" s="240"/>
      <c r="J826" s="241">
        <f>ROUND(I826*H826,2)</f>
        <v>0</v>
      </c>
      <c r="K826" s="242"/>
      <c r="L826" s="45"/>
      <c r="M826" s="243" t="s">
        <v>1</v>
      </c>
      <c r="N826" s="244" t="s">
        <v>41</v>
      </c>
      <c r="O826" s="92"/>
      <c r="P826" s="245">
        <f>O826*H826</f>
        <v>0</v>
      </c>
      <c r="Q826" s="245">
        <v>0</v>
      </c>
      <c r="R826" s="245">
        <f>Q826*H826</f>
        <v>0</v>
      </c>
      <c r="S826" s="245">
        <v>0</v>
      </c>
      <c r="T826" s="246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7" t="s">
        <v>286</v>
      </c>
      <c r="AT826" s="247" t="s">
        <v>173</v>
      </c>
      <c r="AU826" s="247" t="s">
        <v>86</v>
      </c>
      <c r="AY826" s="18" t="s">
        <v>169</v>
      </c>
      <c r="BE826" s="248">
        <f>IF(N826="základní",J826,0)</f>
        <v>0</v>
      </c>
      <c r="BF826" s="248">
        <f>IF(N826="snížená",J826,0)</f>
        <v>0</v>
      </c>
      <c r="BG826" s="248">
        <f>IF(N826="zákl. přenesená",J826,0)</f>
        <v>0</v>
      </c>
      <c r="BH826" s="248">
        <f>IF(N826="sníž. přenesená",J826,0)</f>
        <v>0</v>
      </c>
      <c r="BI826" s="248">
        <f>IF(N826="nulová",J826,0)</f>
        <v>0</v>
      </c>
      <c r="BJ826" s="18" t="s">
        <v>84</v>
      </c>
      <c r="BK826" s="248">
        <f>ROUND(I826*H826,2)</f>
        <v>0</v>
      </c>
      <c r="BL826" s="18" t="s">
        <v>286</v>
      </c>
      <c r="BM826" s="247" t="s">
        <v>2101</v>
      </c>
    </row>
    <row r="827" s="13" customFormat="1">
      <c r="A827" s="13"/>
      <c r="B827" s="249"/>
      <c r="C827" s="250"/>
      <c r="D827" s="251" t="s">
        <v>179</v>
      </c>
      <c r="E827" s="252" t="s">
        <v>1</v>
      </c>
      <c r="F827" s="253" t="s">
        <v>2102</v>
      </c>
      <c r="G827" s="250"/>
      <c r="H827" s="254">
        <v>19.5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0" t="s">
        <v>179</v>
      </c>
      <c r="AU827" s="260" t="s">
        <v>86</v>
      </c>
      <c r="AV827" s="13" t="s">
        <v>86</v>
      </c>
      <c r="AW827" s="13" t="s">
        <v>32</v>
      </c>
      <c r="AX827" s="13" t="s">
        <v>76</v>
      </c>
      <c r="AY827" s="260" t="s">
        <v>169</v>
      </c>
    </row>
    <row r="828" s="16" customFormat="1">
      <c r="A828" s="16"/>
      <c r="B828" s="283"/>
      <c r="C828" s="284"/>
      <c r="D828" s="251" t="s">
        <v>179</v>
      </c>
      <c r="E828" s="285" t="s">
        <v>1</v>
      </c>
      <c r="F828" s="286" t="s">
        <v>2103</v>
      </c>
      <c r="G828" s="284"/>
      <c r="H828" s="285" t="s">
        <v>1</v>
      </c>
      <c r="I828" s="287"/>
      <c r="J828" s="284"/>
      <c r="K828" s="284"/>
      <c r="L828" s="288"/>
      <c r="M828" s="289"/>
      <c r="N828" s="290"/>
      <c r="O828" s="290"/>
      <c r="P828" s="290"/>
      <c r="Q828" s="290"/>
      <c r="R828" s="290"/>
      <c r="S828" s="290"/>
      <c r="T828" s="291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92" t="s">
        <v>179</v>
      </c>
      <c r="AU828" s="292" t="s">
        <v>86</v>
      </c>
      <c r="AV828" s="16" t="s">
        <v>84</v>
      </c>
      <c r="AW828" s="16" t="s">
        <v>32</v>
      </c>
      <c r="AX828" s="16" t="s">
        <v>76</v>
      </c>
      <c r="AY828" s="292" t="s">
        <v>169</v>
      </c>
    </row>
    <row r="829" s="14" customFormat="1">
      <c r="A829" s="14"/>
      <c r="B829" s="261"/>
      <c r="C829" s="262"/>
      <c r="D829" s="251" t="s">
        <v>179</v>
      </c>
      <c r="E829" s="263" t="s">
        <v>1</v>
      </c>
      <c r="F829" s="264" t="s">
        <v>182</v>
      </c>
      <c r="G829" s="262"/>
      <c r="H829" s="265">
        <v>19.5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1" t="s">
        <v>179</v>
      </c>
      <c r="AU829" s="271" t="s">
        <v>86</v>
      </c>
      <c r="AV829" s="14" t="s">
        <v>177</v>
      </c>
      <c r="AW829" s="14" t="s">
        <v>32</v>
      </c>
      <c r="AX829" s="14" t="s">
        <v>84</v>
      </c>
      <c r="AY829" s="271" t="s">
        <v>169</v>
      </c>
    </row>
    <row r="830" s="2" customFormat="1" ht="21.75" customHeight="1">
      <c r="A830" s="39"/>
      <c r="B830" s="40"/>
      <c r="C830" s="304" t="s">
        <v>2104</v>
      </c>
      <c r="D830" s="304" t="s">
        <v>1283</v>
      </c>
      <c r="E830" s="305" t="s">
        <v>2105</v>
      </c>
      <c r="F830" s="306" t="s">
        <v>2106</v>
      </c>
      <c r="G830" s="307" t="s">
        <v>322</v>
      </c>
      <c r="H830" s="308">
        <v>19.5</v>
      </c>
      <c r="I830" s="309"/>
      <c r="J830" s="310">
        <f>ROUND(I830*H830,2)</f>
        <v>0</v>
      </c>
      <c r="K830" s="311"/>
      <c r="L830" s="312"/>
      <c r="M830" s="313" t="s">
        <v>1</v>
      </c>
      <c r="N830" s="314" t="s">
        <v>41</v>
      </c>
      <c r="O830" s="92"/>
      <c r="P830" s="245">
        <f>O830*H830</f>
        <v>0</v>
      </c>
      <c r="Q830" s="245">
        <v>0</v>
      </c>
      <c r="R830" s="245">
        <f>Q830*H830</f>
        <v>0</v>
      </c>
      <c r="S830" s="245">
        <v>0</v>
      </c>
      <c r="T830" s="246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7" t="s">
        <v>298</v>
      </c>
      <c r="AT830" s="247" t="s">
        <v>1283</v>
      </c>
      <c r="AU830" s="247" t="s">
        <v>86</v>
      </c>
      <c r="AY830" s="18" t="s">
        <v>169</v>
      </c>
      <c r="BE830" s="248">
        <f>IF(N830="základní",J830,0)</f>
        <v>0</v>
      </c>
      <c r="BF830" s="248">
        <f>IF(N830="snížená",J830,0)</f>
        <v>0</v>
      </c>
      <c r="BG830" s="248">
        <f>IF(N830="zákl. přenesená",J830,0)</f>
        <v>0</v>
      </c>
      <c r="BH830" s="248">
        <f>IF(N830="sníž. přenesená",J830,0)</f>
        <v>0</v>
      </c>
      <c r="BI830" s="248">
        <f>IF(N830="nulová",J830,0)</f>
        <v>0</v>
      </c>
      <c r="BJ830" s="18" t="s">
        <v>84</v>
      </c>
      <c r="BK830" s="248">
        <f>ROUND(I830*H830,2)</f>
        <v>0</v>
      </c>
      <c r="BL830" s="18" t="s">
        <v>286</v>
      </c>
      <c r="BM830" s="247" t="s">
        <v>2107</v>
      </c>
    </row>
    <row r="831" s="2" customFormat="1" ht="21.75" customHeight="1">
      <c r="A831" s="39"/>
      <c r="B831" s="40"/>
      <c r="C831" s="235" t="s">
        <v>742</v>
      </c>
      <c r="D831" s="235" t="s">
        <v>173</v>
      </c>
      <c r="E831" s="236" t="s">
        <v>2108</v>
      </c>
      <c r="F831" s="237" t="s">
        <v>2109</v>
      </c>
      <c r="G831" s="238" t="s">
        <v>322</v>
      </c>
      <c r="H831" s="239">
        <v>23</v>
      </c>
      <c r="I831" s="240"/>
      <c r="J831" s="241">
        <f>ROUND(I831*H831,2)</f>
        <v>0</v>
      </c>
      <c r="K831" s="242"/>
      <c r="L831" s="45"/>
      <c r="M831" s="243" t="s">
        <v>1</v>
      </c>
      <c r="N831" s="244" t="s">
        <v>41</v>
      </c>
      <c r="O831" s="92"/>
      <c r="P831" s="245">
        <f>O831*H831</f>
        <v>0</v>
      </c>
      <c r="Q831" s="245">
        <v>0.00027</v>
      </c>
      <c r="R831" s="245">
        <f>Q831*H831</f>
        <v>0.0062100000000000002</v>
      </c>
      <c r="S831" s="245">
        <v>0</v>
      </c>
      <c r="T831" s="246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7" t="s">
        <v>286</v>
      </c>
      <c r="AT831" s="247" t="s">
        <v>173</v>
      </c>
      <c r="AU831" s="247" t="s">
        <v>86</v>
      </c>
      <c r="AY831" s="18" t="s">
        <v>169</v>
      </c>
      <c r="BE831" s="248">
        <f>IF(N831="základní",J831,0)</f>
        <v>0</v>
      </c>
      <c r="BF831" s="248">
        <f>IF(N831="snížená",J831,0)</f>
        <v>0</v>
      </c>
      <c r="BG831" s="248">
        <f>IF(N831="zákl. přenesená",J831,0)</f>
        <v>0</v>
      </c>
      <c r="BH831" s="248">
        <f>IF(N831="sníž. přenesená",J831,0)</f>
        <v>0</v>
      </c>
      <c r="BI831" s="248">
        <f>IF(N831="nulová",J831,0)</f>
        <v>0</v>
      </c>
      <c r="BJ831" s="18" t="s">
        <v>84</v>
      </c>
      <c r="BK831" s="248">
        <f>ROUND(I831*H831,2)</f>
        <v>0</v>
      </c>
      <c r="BL831" s="18" t="s">
        <v>286</v>
      </c>
      <c r="BM831" s="247" t="s">
        <v>2110</v>
      </c>
    </row>
    <row r="832" s="13" customFormat="1">
      <c r="A832" s="13"/>
      <c r="B832" s="249"/>
      <c r="C832" s="250"/>
      <c r="D832" s="251" t="s">
        <v>179</v>
      </c>
      <c r="E832" s="252" t="s">
        <v>1</v>
      </c>
      <c r="F832" s="253" t="s">
        <v>2111</v>
      </c>
      <c r="G832" s="250"/>
      <c r="H832" s="254">
        <v>23</v>
      </c>
      <c r="I832" s="255"/>
      <c r="J832" s="250"/>
      <c r="K832" s="250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179</v>
      </c>
      <c r="AU832" s="260" t="s">
        <v>86</v>
      </c>
      <c r="AV832" s="13" t="s">
        <v>86</v>
      </c>
      <c r="AW832" s="13" t="s">
        <v>32</v>
      </c>
      <c r="AX832" s="13" t="s">
        <v>84</v>
      </c>
      <c r="AY832" s="260" t="s">
        <v>169</v>
      </c>
    </row>
    <row r="833" s="2" customFormat="1" ht="33" customHeight="1">
      <c r="A833" s="39"/>
      <c r="B833" s="40"/>
      <c r="C833" s="304" t="s">
        <v>737</v>
      </c>
      <c r="D833" s="304" t="s">
        <v>1283</v>
      </c>
      <c r="E833" s="305" t="s">
        <v>2112</v>
      </c>
      <c r="F833" s="306" t="s">
        <v>2113</v>
      </c>
      <c r="G833" s="307" t="s">
        <v>699</v>
      </c>
      <c r="H833" s="308">
        <v>5</v>
      </c>
      <c r="I833" s="309"/>
      <c r="J833" s="310">
        <f>ROUND(I833*H833,2)</f>
        <v>0</v>
      </c>
      <c r="K833" s="311"/>
      <c r="L833" s="312"/>
      <c r="M833" s="313" t="s">
        <v>1</v>
      </c>
      <c r="N833" s="314" t="s">
        <v>41</v>
      </c>
      <c r="O833" s="92"/>
      <c r="P833" s="245">
        <f>O833*H833</f>
        <v>0</v>
      </c>
      <c r="Q833" s="245">
        <v>0.033329999999999999</v>
      </c>
      <c r="R833" s="245">
        <f>Q833*H833</f>
        <v>0.16664999999999999</v>
      </c>
      <c r="S833" s="245">
        <v>0</v>
      </c>
      <c r="T833" s="246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7" t="s">
        <v>298</v>
      </c>
      <c r="AT833" s="247" t="s">
        <v>1283</v>
      </c>
      <c r="AU833" s="247" t="s">
        <v>86</v>
      </c>
      <c r="AY833" s="18" t="s">
        <v>169</v>
      </c>
      <c r="BE833" s="248">
        <f>IF(N833="základní",J833,0)</f>
        <v>0</v>
      </c>
      <c r="BF833" s="248">
        <f>IF(N833="snížená",J833,0)</f>
        <v>0</v>
      </c>
      <c r="BG833" s="248">
        <f>IF(N833="zákl. přenesená",J833,0)</f>
        <v>0</v>
      </c>
      <c r="BH833" s="248">
        <f>IF(N833="sníž. přenesená",J833,0)</f>
        <v>0</v>
      </c>
      <c r="BI833" s="248">
        <f>IF(N833="nulová",J833,0)</f>
        <v>0</v>
      </c>
      <c r="BJ833" s="18" t="s">
        <v>84</v>
      </c>
      <c r="BK833" s="248">
        <f>ROUND(I833*H833,2)</f>
        <v>0</v>
      </c>
      <c r="BL833" s="18" t="s">
        <v>286</v>
      </c>
      <c r="BM833" s="247" t="s">
        <v>2114</v>
      </c>
    </row>
    <row r="834" s="2" customFormat="1" ht="21.75" customHeight="1">
      <c r="A834" s="39"/>
      <c r="B834" s="40"/>
      <c r="C834" s="235" t="s">
        <v>605</v>
      </c>
      <c r="D834" s="235" t="s">
        <v>173</v>
      </c>
      <c r="E834" s="236" t="s">
        <v>2115</v>
      </c>
      <c r="F834" s="237" t="s">
        <v>2116</v>
      </c>
      <c r="G834" s="238" t="s">
        <v>322</v>
      </c>
      <c r="H834" s="239">
        <v>23</v>
      </c>
      <c r="I834" s="240"/>
      <c r="J834" s="241">
        <f>ROUND(I834*H834,2)</f>
        <v>0</v>
      </c>
      <c r="K834" s="242"/>
      <c r="L834" s="45"/>
      <c r="M834" s="243" t="s">
        <v>1</v>
      </c>
      <c r="N834" s="244" t="s">
        <v>41</v>
      </c>
      <c r="O834" s="92"/>
      <c r="P834" s="245">
        <f>O834*H834</f>
        <v>0</v>
      </c>
      <c r="Q834" s="245">
        <v>0.00027</v>
      </c>
      <c r="R834" s="245">
        <f>Q834*H834</f>
        <v>0.0062100000000000002</v>
      </c>
      <c r="S834" s="245">
        <v>0</v>
      </c>
      <c r="T834" s="246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7" t="s">
        <v>286</v>
      </c>
      <c r="AT834" s="247" t="s">
        <v>173</v>
      </c>
      <c r="AU834" s="247" t="s">
        <v>86</v>
      </c>
      <c r="AY834" s="18" t="s">
        <v>169</v>
      </c>
      <c r="BE834" s="248">
        <f>IF(N834="základní",J834,0)</f>
        <v>0</v>
      </c>
      <c r="BF834" s="248">
        <f>IF(N834="snížená",J834,0)</f>
        <v>0</v>
      </c>
      <c r="BG834" s="248">
        <f>IF(N834="zákl. přenesená",J834,0)</f>
        <v>0</v>
      </c>
      <c r="BH834" s="248">
        <f>IF(N834="sníž. přenesená",J834,0)</f>
        <v>0</v>
      </c>
      <c r="BI834" s="248">
        <f>IF(N834="nulová",J834,0)</f>
        <v>0</v>
      </c>
      <c r="BJ834" s="18" t="s">
        <v>84</v>
      </c>
      <c r="BK834" s="248">
        <f>ROUND(I834*H834,2)</f>
        <v>0</v>
      </c>
      <c r="BL834" s="18" t="s">
        <v>286</v>
      </c>
      <c r="BM834" s="247" t="s">
        <v>2117</v>
      </c>
    </row>
    <row r="835" s="13" customFormat="1">
      <c r="A835" s="13"/>
      <c r="B835" s="249"/>
      <c r="C835" s="250"/>
      <c r="D835" s="251" t="s">
        <v>179</v>
      </c>
      <c r="E835" s="252" t="s">
        <v>1</v>
      </c>
      <c r="F835" s="253" t="s">
        <v>2111</v>
      </c>
      <c r="G835" s="250"/>
      <c r="H835" s="254">
        <v>23</v>
      </c>
      <c r="I835" s="255"/>
      <c r="J835" s="250"/>
      <c r="K835" s="250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179</v>
      </c>
      <c r="AU835" s="260" t="s">
        <v>86</v>
      </c>
      <c r="AV835" s="13" t="s">
        <v>86</v>
      </c>
      <c r="AW835" s="13" t="s">
        <v>32</v>
      </c>
      <c r="AX835" s="13" t="s">
        <v>84</v>
      </c>
      <c r="AY835" s="260" t="s">
        <v>169</v>
      </c>
    </row>
    <row r="836" s="2" customFormat="1" ht="16.5" customHeight="1">
      <c r="A836" s="39"/>
      <c r="B836" s="40"/>
      <c r="C836" s="235" t="s">
        <v>2118</v>
      </c>
      <c r="D836" s="235" t="s">
        <v>173</v>
      </c>
      <c r="E836" s="236" t="s">
        <v>2119</v>
      </c>
      <c r="F836" s="237" t="s">
        <v>2120</v>
      </c>
      <c r="G836" s="238" t="s">
        <v>699</v>
      </c>
      <c r="H836" s="239">
        <v>25</v>
      </c>
      <c r="I836" s="240"/>
      <c r="J836" s="241">
        <f>ROUND(I836*H836,2)</f>
        <v>0</v>
      </c>
      <c r="K836" s="242"/>
      <c r="L836" s="45"/>
      <c r="M836" s="243" t="s">
        <v>1</v>
      </c>
      <c r="N836" s="244" t="s">
        <v>41</v>
      </c>
      <c r="O836" s="92"/>
      <c r="P836" s="245">
        <f>O836*H836</f>
        <v>0</v>
      </c>
      <c r="Q836" s="245">
        <v>0</v>
      </c>
      <c r="R836" s="245">
        <f>Q836*H836</f>
        <v>0</v>
      </c>
      <c r="S836" s="245">
        <v>0</v>
      </c>
      <c r="T836" s="246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7" t="s">
        <v>286</v>
      </c>
      <c r="AT836" s="247" t="s">
        <v>173</v>
      </c>
      <c r="AU836" s="247" t="s">
        <v>86</v>
      </c>
      <c r="AY836" s="18" t="s">
        <v>169</v>
      </c>
      <c r="BE836" s="248">
        <f>IF(N836="základní",J836,0)</f>
        <v>0</v>
      </c>
      <c r="BF836" s="248">
        <f>IF(N836="snížená",J836,0)</f>
        <v>0</v>
      </c>
      <c r="BG836" s="248">
        <f>IF(N836="zákl. přenesená",J836,0)</f>
        <v>0</v>
      </c>
      <c r="BH836" s="248">
        <f>IF(N836="sníž. přenesená",J836,0)</f>
        <v>0</v>
      </c>
      <c r="BI836" s="248">
        <f>IF(N836="nulová",J836,0)</f>
        <v>0</v>
      </c>
      <c r="BJ836" s="18" t="s">
        <v>84</v>
      </c>
      <c r="BK836" s="248">
        <f>ROUND(I836*H836,2)</f>
        <v>0</v>
      </c>
      <c r="BL836" s="18" t="s">
        <v>286</v>
      </c>
      <c r="BM836" s="247" t="s">
        <v>2121</v>
      </c>
    </row>
    <row r="837" s="13" customFormat="1">
      <c r="A837" s="13"/>
      <c r="B837" s="249"/>
      <c r="C837" s="250"/>
      <c r="D837" s="251" t="s">
        <v>179</v>
      </c>
      <c r="E837" s="252" t="s">
        <v>1</v>
      </c>
      <c r="F837" s="253" t="s">
        <v>2122</v>
      </c>
      <c r="G837" s="250"/>
      <c r="H837" s="254">
        <v>13</v>
      </c>
      <c r="I837" s="255"/>
      <c r="J837" s="250"/>
      <c r="K837" s="250"/>
      <c r="L837" s="256"/>
      <c r="M837" s="257"/>
      <c r="N837" s="258"/>
      <c r="O837" s="258"/>
      <c r="P837" s="258"/>
      <c r="Q837" s="258"/>
      <c r="R837" s="258"/>
      <c r="S837" s="258"/>
      <c r="T837" s="25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0" t="s">
        <v>179</v>
      </c>
      <c r="AU837" s="260" t="s">
        <v>86</v>
      </c>
      <c r="AV837" s="13" t="s">
        <v>86</v>
      </c>
      <c r="AW837" s="13" t="s">
        <v>32</v>
      </c>
      <c r="AX837" s="13" t="s">
        <v>76</v>
      </c>
      <c r="AY837" s="260" t="s">
        <v>169</v>
      </c>
    </row>
    <row r="838" s="13" customFormat="1">
      <c r="A838" s="13"/>
      <c r="B838" s="249"/>
      <c r="C838" s="250"/>
      <c r="D838" s="251" t="s">
        <v>179</v>
      </c>
      <c r="E838" s="252" t="s">
        <v>1</v>
      </c>
      <c r="F838" s="253" t="s">
        <v>2123</v>
      </c>
      <c r="G838" s="250"/>
      <c r="H838" s="254">
        <v>12</v>
      </c>
      <c r="I838" s="255"/>
      <c r="J838" s="250"/>
      <c r="K838" s="250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179</v>
      </c>
      <c r="AU838" s="260" t="s">
        <v>86</v>
      </c>
      <c r="AV838" s="13" t="s">
        <v>86</v>
      </c>
      <c r="AW838" s="13" t="s">
        <v>32</v>
      </c>
      <c r="AX838" s="13" t="s">
        <v>76</v>
      </c>
      <c r="AY838" s="260" t="s">
        <v>169</v>
      </c>
    </row>
    <row r="839" s="14" customFormat="1">
      <c r="A839" s="14"/>
      <c r="B839" s="261"/>
      <c r="C839" s="262"/>
      <c r="D839" s="251" t="s">
        <v>179</v>
      </c>
      <c r="E839" s="263" t="s">
        <v>1</v>
      </c>
      <c r="F839" s="264" t="s">
        <v>182</v>
      </c>
      <c r="G839" s="262"/>
      <c r="H839" s="265">
        <v>25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1" t="s">
        <v>179</v>
      </c>
      <c r="AU839" s="271" t="s">
        <v>86</v>
      </c>
      <c r="AV839" s="14" t="s">
        <v>177</v>
      </c>
      <c r="AW839" s="14" t="s">
        <v>32</v>
      </c>
      <c r="AX839" s="14" t="s">
        <v>84</v>
      </c>
      <c r="AY839" s="271" t="s">
        <v>169</v>
      </c>
    </row>
    <row r="840" s="2" customFormat="1" ht="33" customHeight="1">
      <c r="A840" s="39"/>
      <c r="B840" s="40"/>
      <c r="C840" s="235" t="s">
        <v>2124</v>
      </c>
      <c r="D840" s="235" t="s">
        <v>173</v>
      </c>
      <c r="E840" s="236" t="s">
        <v>2125</v>
      </c>
      <c r="F840" s="237" t="s">
        <v>2126</v>
      </c>
      <c r="G840" s="238" t="s">
        <v>699</v>
      </c>
      <c r="H840" s="239">
        <v>1</v>
      </c>
      <c r="I840" s="240"/>
      <c r="J840" s="241">
        <f>ROUND(I840*H840,2)</f>
        <v>0</v>
      </c>
      <c r="K840" s="242"/>
      <c r="L840" s="45"/>
      <c r="M840" s="243" t="s">
        <v>1</v>
      </c>
      <c r="N840" s="244" t="s">
        <v>41</v>
      </c>
      <c r="O840" s="92"/>
      <c r="P840" s="245">
        <f>O840*H840</f>
        <v>0</v>
      </c>
      <c r="Q840" s="245">
        <v>0</v>
      </c>
      <c r="R840" s="245">
        <f>Q840*H840</f>
        <v>0</v>
      </c>
      <c r="S840" s="245">
        <v>0</v>
      </c>
      <c r="T840" s="24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7" t="s">
        <v>286</v>
      </c>
      <c r="AT840" s="247" t="s">
        <v>173</v>
      </c>
      <c r="AU840" s="247" t="s">
        <v>86</v>
      </c>
      <c r="AY840" s="18" t="s">
        <v>169</v>
      </c>
      <c r="BE840" s="248">
        <f>IF(N840="základní",J840,0)</f>
        <v>0</v>
      </c>
      <c r="BF840" s="248">
        <f>IF(N840="snížená",J840,0)</f>
        <v>0</v>
      </c>
      <c r="BG840" s="248">
        <f>IF(N840="zákl. přenesená",J840,0)</f>
        <v>0</v>
      </c>
      <c r="BH840" s="248">
        <f>IF(N840="sníž. přenesená",J840,0)</f>
        <v>0</v>
      </c>
      <c r="BI840" s="248">
        <f>IF(N840="nulová",J840,0)</f>
        <v>0</v>
      </c>
      <c r="BJ840" s="18" t="s">
        <v>84</v>
      </c>
      <c r="BK840" s="248">
        <f>ROUND(I840*H840,2)</f>
        <v>0</v>
      </c>
      <c r="BL840" s="18" t="s">
        <v>286</v>
      </c>
      <c r="BM840" s="247" t="s">
        <v>2127</v>
      </c>
    </row>
    <row r="841" s="2" customFormat="1" ht="33" customHeight="1">
      <c r="A841" s="39"/>
      <c r="B841" s="40"/>
      <c r="C841" s="235" t="s">
        <v>2128</v>
      </c>
      <c r="D841" s="235" t="s">
        <v>173</v>
      </c>
      <c r="E841" s="236" t="s">
        <v>2129</v>
      </c>
      <c r="F841" s="237" t="s">
        <v>2130</v>
      </c>
      <c r="G841" s="238" t="s">
        <v>699</v>
      </c>
      <c r="H841" s="239">
        <v>1</v>
      </c>
      <c r="I841" s="240"/>
      <c r="J841" s="241">
        <f>ROUND(I841*H841,2)</f>
        <v>0</v>
      </c>
      <c r="K841" s="242"/>
      <c r="L841" s="45"/>
      <c r="M841" s="243" t="s">
        <v>1</v>
      </c>
      <c r="N841" s="244" t="s">
        <v>41</v>
      </c>
      <c r="O841" s="92"/>
      <c r="P841" s="245">
        <f>O841*H841</f>
        <v>0</v>
      </c>
      <c r="Q841" s="245">
        <v>0</v>
      </c>
      <c r="R841" s="245">
        <f>Q841*H841</f>
        <v>0</v>
      </c>
      <c r="S841" s="245">
        <v>0</v>
      </c>
      <c r="T841" s="246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7" t="s">
        <v>286</v>
      </c>
      <c r="AT841" s="247" t="s">
        <v>173</v>
      </c>
      <c r="AU841" s="247" t="s">
        <v>86</v>
      </c>
      <c r="AY841" s="18" t="s">
        <v>169</v>
      </c>
      <c r="BE841" s="248">
        <f>IF(N841="základní",J841,0)</f>
        <v>0</v>
      </c>
      <c r="BF841" s="248">
        <f>IF(N841="snížená",J841,0)</f>
        <v>0</v>
      </c>
      <c r="BG841" s="248">
        <f>IF(N841="zákl. přenesená",J841,0)</f>
        <v>0</v>
      </c>
      <c r="BH841" s="248">
        <f>IF(N841="sníž. přenesená",J841,0)</f>
        <v>0</v>
      </c>
      <c r="BI841" s="248">
        <f>IF(N841="nulová",J841,0)</f>
        <v>0</v>
      </c>
      <c r="BJ841" s="18" t="s">
        <v>84</v>
      </c>
      <c r="BK841" s="248">
        <f>ROUND(I841*H841,2)</f>
        <v>0</v>
      </c>
      <c r="BL841" s="18" t="s">
        <v>286</v>
      </c>
      <c r="BM841" s="247" t="s">
        <v>2131</v>
      </c>
    </row>
    <row r="842" s="2" customFormat="1" ht="33" customHeight="1">
      <c r="A842" s="39"/>
      <c r="B842" s="40"/>
      <c r="C842" s="235" t="s">
        <v>2132</v>
      </c>
      <c r="D842" s="235" t="s">
        <v>173</v>
      </c>
      <c r="E842" s="236" t="s">
        <v>2133</v>
      </c>
      <c r="F842" s="237" t="s">
        <v>2134</v>
      </c>
      <c r="G842" s="238" t="s">
        <v>699</v>
      </c>
      <c r="H842" s="239">
        <v>1</v>
      </c>
      <c r="I842" s="240"/>
      <c r="J842" s="241">
        <f>ROUND(I842*H842,2)</f>
        <v>0</v>
      </c>
      <c r="K842" s="242"/>
      <c r="L842" s="45"/>
      <c r="M842" s="243" t="s">
        <v>1</v>
      </c>
      <c r="N842" s="244" t="s">
        <v>41</v>
      </c>
      <c r="O842" s="92"/>
      <c r="P842" s="245">
        <f>O842*H842</f>
        <v>0</v>
      </c>
      <c r="Q842" s="245">
        <v>0</v>
      </c>
      <c r="R842" s="245">
        <f>Q842*H842</f>
        <v>0</v>
      </c>
      <c r="S842" s="245">
        <v>0</v>
      </c>
      <c r="T842" s="246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7" t="s">
        <v>286</v>
      </c>
      <c r="AT842" s="247" t="s">
        <v>173</v>
      </c>
      <c r="AU842" s="247" t="s">
        <v>86</v>
      </c>
      <c r="AY842" s="18" t="s">
        <v>169</v>
      </c>
      <c r="BE842" s="248">
        <f>IF(N842="základní",J842,0)</f>
        <v>0</v>
      </c>
      <c r="BF842" s="248">
        <f>IF(N842="snížená",J842,0)</f>
        <v>0</v>
      </c>
      <c r="BG842" s="248">
        <f>IF(N842="zákl. přenesená",J842,0)</f>
        <v>0</v>
      </c>
      <c r="BH842" s="248">
        <f>IF(N842="sníž. přenesená",J842,0)</f>
        <v>0</v>
      </c>
      <c r="BI842" s="248">
        <f>IF(N842="nulová",J842,0)</f>
        <v>0</v>
      </c>
      <c r="BJ842" s="18" t="s">
        <v>84</v>
      </c>
      <c r="BK842" s="248">
        <f>ROUND(I842*H842,2)</f>
        <v>0</v>
      </c>
      <c r="BL842" s="18" t="s">
        <v>286</v>
      </c>
      <c r="BM842" s="247" t="s">
        <v>2135</v>
      </c>
    </row>
    <row r="843" s="2" customFormat="1" ht="33" customHeight="1">
      <c r="A843" s="39"/>
      <c r="B843" s="40"/>
      <c r="C843" s="235" t="s">
        <v>2136</v>
      </c>
      <c r="D843" s="235" t="s">
        <v>173</v>
      </c>
      <c r="E843" s="236" t="s">
        <v>2137</v>
      </c>
      <c r="F843" s="237" t="s">
        <v>2138</v>
      </c>
      <c r="G843" s="238" t="s">
        <v>699</v>
      </c>
      <c r="H843" s="239">
        <v>1</v>
      </c>
      <c r="I843" s="240"/>
      <c r="J843" s="241">
        <f>ROUND(I843*H843,2)</f>
        <v>0</v>
      </c>
      <c r="K843" s="242"/>
      <c r="L843" s="45"/>
      <c r="M843" s="243" t="s">
        <v>1</v>
      </c>
      <c r="N843" s="244" t="s">
        <v>41</v>
      </c>
      <c r="O843" s="92"/>
      <c r="P843" s="245">
        <f>O843*H843</f>
        <v>0</v>
      </c>
      <c r="Q843" s="245">
        <v>0</v>
      </c>
      <c r="R843" s="245">
        <f>Q843*H843</f>
        <v>0</v>
      </c>
      <c r="S843" s="245">
        <v>0</v>
      </c>
      <c r="T843" s="246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7" t="s">
        <v>286</v>
      </c>
      <c r="AT843" s="247" t="s">
        <v>173</v>
      </c>
      <c r="AU843" s="247" t="s">
        <v>86</v>
      </c>
      <c r="AY843" s="18" t="s">
        <v>169</v>
      </c>
      <c r="BE843" s="248">
        <f>IF(N843="základní",J843,0)</f>
        <v>0</v>
      </c>
      <c r="BF843" s="248">
        <f>IF(N843="snížená",J843,0)</f>
        <v>0</v>
      </c>
      <c r="BG843" s="248">
        <f>IF(N843="zákl. přenesená",J843,0)</f>
        <v>0</v>
      </c>
      <c r="BH843" s="248">
        <f>IF(N843="sníž. přenesená",J843,0)</f>
        <v>0</v>
      </c>
      <c r="BI843" s="248">
        <f>IF(N843="nulová",J843,0)</f>
        <v>0</v>
      </c>
      <c r="BJ843" s="18" t="s">
        <v>84</v>
      </c>
      <c r="BK843" s="248">
        <f>ROUND(I843*H843,2)</f>
        <v>0</v>
      </c>
      <c r="BL843" s="18" t="s">
        <v>286</v>
      </c>
      <c r="BM843" s="247" t="s">
        <v>2139</v>
      </c>
    </row>
    <row r="844" s="2" customFormat="1" ht="21.75" customHeight="1">
      <c r="A844" s="39"/>
      <c r="B844" s="40"/>
      <c r="C844" s="235" t="s">
        <v>2140</v>
      </c>
      <c r="D844" s="235" t="s">
        <v>173</v>
      </c>
      <c r="E844" s="236" t="s">
        <v>2141</v>
      </c>
      <c r="F844" s="237" t="s">
        <v>2142</v>
      </c>
      <c r="G844" s="238" t="s">
        <v>699</v>
      </c>
      <c r="H844" s="239">
        <v>1</v>
      </c>
      <c r="I844" s="240"/>
      <c r="J844" s="241">
        <f>ROUND(I844*H844,2)</f>
        <v>0</v>
      </c>
      <c r="K844" s="242"/>
      <c r="L844" s="45"/>
      <c r="M844" s="243" t="s">
        <v>1</v>
      </c>
      <c r="N844" s="244" t="s">
        <v>41</v>
      </c>
      <c r="O844" s="92"/>
      <c r="P844" s="245">
        <f>O844*H844</f>
        <v>0</v>
      </c>
      <c r="Q844" s="245">
        <v>0</v>
      </c>
      <c r="R844" s="245">
        <f>Q844*H844</f>
        <v>0</v>
      </c>
      <c r="S844" s="245">
        <v>0</v>
      </c>
      <c r="T844" s="246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7" t="s">
        <v>286</v>
      </c>
      <c r="AT844" s="247" t="s">
        <v>173</v>
      </c>
      <c r="AU844" s="247" t="s">
        <v>86</v>
      </c>
      <c r="AY844" s="18" t="s">
        <v>169</v>
      </c>
      <c r="BE844" s="248">
        <f>IF(N844="základní",J844,0)</f>
        <v>0</v>
      </c>
      <c r="BF844" s="248">
        <f>IF(N844="snížená",J844,0)</f>
        <v>0</v>
      </c>
      <c r="BG844" s="248">
        <f>IF(N844="zákl. přenesená",J844,0)</f>
        <v>0</v>
      </c>
      <c r="BH844" s="248">
        <f>IF(N844="sníž. přenesená",J844,0)</f>
        <v>0</v>
      </c>
      <c r="BI844" s="248">
        <f>IF(N844="nulová",J844,0)</f>
        <v>0</v>
      </c>
      <c r="BJ844" s="18" t="s">
        <v>84</v>
      </c>
      <c r="BK844" s="248">
        <f>ROUND(I844*H844,2)</f>
        <v>0</v>
      </c>
      <c r="BL844" s="18" t="s">
        <v>286</v>
      </c>
      <c r="BM844" s="247" t="s">
        <v>2143</v>
      </c>
    </row>
    <row r="845" s="2" customFormat="1" ht="21.75" customHeight="1">
      <c r="A845" s="39"/>
      <c r="B845" s="40"/>
      <c r="C845" s="235" t="s">
        <v>2144</v>
      </c>
      <c r="D845" s="235" t="s">
        <v>173</v>
      </c>
      <c r="E845" s="236" t="s">
        <v>2145</v>
      </c>
      <c r="F845" s="237" t="s">
        <v>2146</v>
      </c>
      <c r="G845" s="238" t="s">
        <v>699</v>
      </c>
      <c r="H845" s="239">
        <v>1</v>
      </c>
      <c r="I845" s="240"/>
      <c r="J845" s="241">
        <f>ROUND(I845*H845,2)</f>
        <v>0</v>
      </c>
      <c r="K845" s="242"/>
      <c r="L845" s="45"/>
      <c r="M845" s="243" t="s">
        <v>1</v>
      </c>
      <c r="N845" s="244" t="s">
        <v>41</v>
      </c>
      <c r="O845" s="92"/>
      <c r="P845" s="245">
        <f>O845*H845</f>
        <v>0</v>
      </c>
      <c r="Q845" s="245">
        <v>0</v>
      </c>
      <c r="R845" s="245">
        <f>Q845*H845</f>
        <v>0</v>
      </c>
      <c r="S845" s="245">
        <v>0</v>
      </c>
      <c r="T845" s="246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7" t="s">
        <v>286</v>
      </c>
      <c r="AT845" s="247" t="s">
        <v>173</v>
      </c>
      <c r="AU845" s="247" t="s">
        <v>86</v>
      </c>
      <c r="AY845" s="18" t="s">
        <v>169</v>
      </c>
      <c r="BE845" s="248">
        <f>IF(N845="základní",J845,0)</f>
        <v>0</v>
      </c>
      <c r="BF845" s="248">
        <f>IF(N845="snížená",J845,0)</f>
        <v>0</v>
      </c>
      <c r="BG845" s="248">
        <f>IF(N845="zákl. přenesená",J845,0)</f>
        <v>0</v>
      </c>
      <c r="BH845" s="248">
        <f>IF(N845="sníž. přenesená",J845,0)</f>
        <v>0</v>
      </c>
      <c r="BI845" s="248">
        <f>IF(N845="nulová",J845,0)</f>
        <v>0</v>
      </c>
      <c r="BJ845" s="18" t="s">
        <v>84</v>
      </c>
      <c r="BK845" s="248">
        <f>ROUND(I845*H845,2)</f>
        <v>0</v>
      </c>
      <c r="BL845" s="18" t="s">
        <v>286</v>
      </c>
      <c r="BM845" s="247" t="s">
        <v>2147</v>
      </c>
    </row>
    <row r="846" s="2" customFormat="1" ht="21.75" customHeight="1">
      <c r="A846" s="39"/>
      <c r="B846" s="40"/>
      <c r="C846" s="235" t="s">
        <v>2148</v>
      </c>
      <c r="D846" s="235" t="s">
        <v>173</v>
      </c>
      <c r="E846" s="236" t="s">
        <v>2149</v>
      </c>
      <c r="F846" s="237" t="s">
        <v>2150</v>
      </c>
      <c r="G846" s="238" t="s">
        <v>699</v>
      </c>
      <c r="H846" s="239">
        <v>1</v>
      </c>
      <c r="I846" s="240"/>
      <c r="J846" s="241">
        <f>ROUND(I846*H846,2)</f>
        <v>0</v>
      </c>
      <c r="K846" s="242"/>
      <c r="L846" s="45"/>
      <c r="M846" s="243" t="s">
        <v>1</v>
      </c>
      <c r="N846" s="244" t="s">
        <v>41</v>
      </c>
      <c r="O846" s="92"/>
      <c r="P846" s="245">
        <f>O846*H846</f>
        <v>0</v>
      </c>
      <c r="Q846" s="245">
        <v>0</v>
      </c>
      <c r="R846" s="245">
        <f>Q846*H846</f>
        <v>0</v>
      </c>
      <c r="S846" s="245">
        <v>0</v>
      </c>
      <c r="T846" s="246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7" t="s">
        <v>286</v>
      </c>
      <c r="AT846" s="247" t="s">
        <v>173</v>
      </c>
      <c r="AU846" s="247" t="s">
        <v>86</v>
      </c>
      <c r="AY846" s="18" t="s">
        <v>169</v>
      </c>
      <c r="BE846" s="248">
        <f>IF(N846="základní",J846,0)</f>
        <v>0</v>
      </c>
      <c r="BF846" s="248">
        <f>IF(N846="snížená",J846,0)</f>
        <v>0</v>
      </c>
      <c r="BG846" s="248">
        <f>IF(N846="zákl. přenesená",J846,0)</f>
        <v>0</v>
      </c>
      <c r="BH846" s="248">
        <f>IF(N846="sníž. přenesená",J846,0)</f>
        <v>0</v>
      </c>
      <c r="BI846" s="248">
        <f>IF(N846="nulová",J846,0)</f>
        <v>0</v>
      </c>
      <c r="BJ846" s="18" t="s">
        <v>84</v>
      </c>
      <c r="BK846" s="248">
        <f>ROUND(I846*H846,2)</f>
        <v>0</v>
      </c>
      <c r="BL846" s="18" t="s">
        <v>286</v>
      </c>
      <c r="BM846" s="247" t="s">
        <v>2151</v>
      </c>
    </row>
    <row r="847" s="2" customFormat="1" ht="21.75" customHeight="1">
      <c r="A847" s="39"/>
      <c r="B847" s="40"/>
      <c r="C847" s="235" t="s">
        <v>2152</v>
      </c>
      <c r="D847" s="235" t="s">
        <v>173</v>
      </c>
      <c r="E847" s="236" t="s">
        <v>2153</v>
      </c>
      <c r="F847" s="237" t="s">
        <v>2154</v>
      </c>
      <c r="G847" s="238" t="s">
        <v>699</v>
      </c>
      <c r="H847" s="239">
        <v>1</v>
      </c>
      <c r="I847" s="240"/>
      <c r="J847" s="241">
        <f>ROUND(I847*H847,2)</f>
        <v>0</v>
      </c>
      <c r="K847" s="242"/>
      <c r="L847" s="45"/>
      <c r="M847" s="243" t="s">
        <v>1</v>
      </c>
      <c r="N847" s="244" t="s">
        <v>41</v>
      </c>
      <c r="O847" s="92"/>
      <c r="P847" s="245">
        <f>O847*H847</f>
        <v>0</v>
      </c>
      <c r="Q847" s="245">
        <v>0</v>
      </c>
      <c r="R847" s="245">
        <f>Q847*H847</f>
        <v>0</v>
      </c>
      <c r="S847" s="245">
        <v>0</v>
      </c>
      <c r="T847" s="246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7" t="s">
        <v>286</v>
      </c>
      <c r="AT847" s="247" t="s">
        <v>173</v>
      </c>
      <c r="AU847" s="247" t="s">
        <v>86</v>
      </c>
      <c r="AY847" s="18" t="s">
        <v>169</v>
      </c>
      <c r="BE847" s="248">
        <f>IF(N847="základní",J847,0)</f>
        <v>0</v>
      </c>
      <c r="BF847" s="248">
        <f>IF(N847="snížená",J847,0)</f>
        <v>0</v>
      </c>
      <c r="BG847" s="248">
        <f>IF(N847="zákl. přenesená",J847,0)</f>
        <v>0</v>
      </c>
      <c r="BH847" s="248">
        <f>IF(N847="sníž. přenesená",J847,0)</f>
        <v>0</v>
      </c>
      <c r="BI847" s="248">
        <f>IF(N847="nulová",J847,0)</f>
        <v>0</v>
      </c>
      <c r="BJ847" s="18" t="s">
        <v>84</v>
      </c>
      <c r="BK847" s="248">
        <f>ROUND(I847*H847,2)</f>
        <v>0</v>
      </c>
      <c r="BL847" s="18" t="s">
        <v>286</v>
      </c>
      <c r="BM847" s="247" t="s">
        <v>2155</v>
      </c>
    </row>
    <row r="848" s="2" customFormat="1" ht="21.75" customHeight="1">
      <c r="A848" s="39"/>
      <c r="B848" s="40"/>
      <c r="C848" s="235" t="s">
        <v>2156</v>
      </c>
      <c r="D848" s="235" t="s">
        <v>173</v>
      </c>
      <c r="E848" s="236" t="s">
        <v>2157</v>
      </c>
      <c r="F848" s="237" t="s">
        <v>2158</v>
      </c>
      <c r="G848" s="238" t="s">
        <v>699</v>
      </c>
      <c r="H848" s="239">
        <v>1</v>
      </c>
      <c r="I848" s="240"/>
      <c r="J848" s="241">
        <f>ROUND(I848*H848,2)</f>
        <v>0</v>
      </c>
      <c r="K848" s="242"/>
      <c r="L848" s="45"/>
      <c r="M848" s="243" t="s">
        <v>1</v>
      </c>
      <c r="N848" s="244" t="s">
        <v>41</v>
      </c>
      <c r="O848" s="92"/>
      <c r="P848" s="245">
        <f>O848*H848</f>
        <v>0</v>
      </c>
      <c r="Q848" s="245">
        <v>0</v>
      </c>
      <c r="R848" s="245">
        <f>Q848*H848</f>
        <v>0</v>
      </c>
      <c r="S848" s="245">
        <v>0</v>
      </c>
      <c r="T848" s="246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7" t="s">
        <v>286</v>
      </c>
      <c r="AT848" s="247" t="s">
        <v>173</v>
      </c>
      <c r="AU848" s="247" t="s">
        <v>86</v>
      </c>
      <c r="AY848" s="18" t="s">
        <v>169</v>
      </c>
      <c r="BE848" s="248">
        <f>IF(N848="základní",J848,0)</f>
        <v>0</v>
      </c>
      <c r="BF848" s="248">
        <f>IF(N848="snížená",J848,0)</f>
        <v>0</v>
      </c>
      <c r="BG848" s="248">
        <f>IF(N848="zákl. přenesená",J848,0)</f>
        <v>0</v>
      </c>
      <c r="BH848" s="248">
        <f>IF(N848="sníž. přenesená",J848,0)</f>
        <v>0</v>
      </c>
      <c r="BI848" s="248">
        <f>IF(N848="nulová",J848,0)</f>
        <v>0</v>
      </c>
      <c r="BJ848" s="18" t="s">
        <v>84</v>
      </c>
      <c r="BK848" s="248">
        <f>ROUND(I848*H848,2)</f>
        <v>0</v>
      </c>
      <c r="BL848" s="18" t="s">
        <v>286</v>
      </c>
      <c r="BM848" s="247" t="s">
        <v>2159</v>
      </c>
    </row>
    <row r="849" s="2" customFormat="1" ht="33" customHeight="1">
      <c r="A849" s="39"/>
      <c r="B849" s="40"/>
      <c r="C849" s="235" t="s">
        <v>2160</v>
      </c>
      <c r="D849" s="235" t="s">
        <v>173</v>
      </c>
      <c r="E849" s="236" t="s">
        <v>2161</v>
      </c>
      <c r="F849" s="237" t="s">
        <v>2162</v>
      </c>
      <c r="G849" s="238" t="s">
        <v>699</v>
      </c>
      <c r="H849" s="239">
        <v>1</v>
      </c>
      <c r="I849" s="240"/>
      <c r="J849" s="241">
        <f>ROUND(I849*H849,2)</f>
        <v>0</v>
      </c>
      <c r="K849" s="242"/>
      <c r="L849" s="45"/>
      <c r="M849" s="243" t="s">
        <v>1</v>
      </c>
      <c r="N849" s="244" t="s">
        <v>41</v>
      </c>
      <c r="O849" s="92"/>
      <c r="P849" s="245">
        <f>O849*H849</f>
        <v>0</v>
      </c>
      <c r="Q849" s="245">
        <v>0</v>
      </c>
      <c r="R849" s="245">
        <f>Q849*H849</f>
        <v>0</v>
      </c>
      <c r="S849" s="245">
        <v>0</v>
      </c>
      <c r="T849" s="246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7" t="s">
        <v>286</v>
      </c>
      <c r="AT849" s="247" t="s">
        <v>173</v>
      </c>
      <c r="AU849" s="247" t="s">
        <v>86</v>
      </c>
      <c r="AY849" s="18" t="s">
        <v>169</v>
      </c>
      <c r="BE849" s="248">
        <f>IF(N849="základní",J849,0)</f>
        <v>0</v>
      </c>
      <c r="BF849" s="248">
        <f>IF(N849="snížená",J849,0)</f>
        <v>0</v>
      </c>
      <c r="BG849" s="248">
        <f>IF(N849="zákl. přenesená",J849,0)</f>
        <v>0</v>
      </c>
      <c r="BH849" s="248">
        <f>IF(N849="sníž. přenesená",J849,0)</f>
        <v>0</v>
      </c>
      <c r="BI849" s="248">
        <f>IF(N849="nulová",J849,0)</f>
        <v>0</v>
      </c>
      <c r="BJ849" s="18" t="s">
        <v>84</v>
      </c>
      <c r="BK849" s="248">
        <f>ROUND(I849*H849,2)</f>
        <v>0</v>
      </c>
      <c r="BL849" s="18" t="s">
        <v>286</v>
      </c>
      <c r="BM849" s="247" t="s">
        <v>2163</v>
      </c>
    </row>
    <row r="850" s="2" customFormat="1" ht="21.75" customHeight="1">
      <c r="A850" s="39"/>
      <c r="B850" s="40"/>
      <c r="C850" s="235" t="s">
        <v>2164</v>
      </c>
      <c r="D850" s="235" t="s">
        <v>173</v>
      </c>
      <c r="E850" s="236" t="s">
        <v>2165</v>
      </c>
      <c r="F850" s="237" t="s">
        <v>2166</v>
      </c>
      <c r="G850" s="238" t="s">
        <v>699</v>
      </c>
      <c r="H850" s="239">
        <v>2</v>
      </c>
      <c r="I850" s="240"/>
      <c r="J850" s="241">
        <f>ROUND(I850*H850,2)</f>
        <v>0</v>
      </c>
      <c r="K850" s="242"/>
      <c r="L850" s="45"/>
      <c r="M850" s="243" t="s">
        <v>1</v>
      </c>
      <c r="N850" s="244" t="s">
        <v>41</v>
      </c>
      <c r="O850" s="92"/>
      <c r="P850" s="245">
        <f>O850*H850</f>
        <v>0</v>
      </c>
      <c r="Q850" s="245">
        <v>0</v>
      </c>
      <c r="R850" s="245">
        <f>Q850*H850</f>
        <v>0</v>
      </c>
      <c r="S850" s="245">
        <v>0</v>
      </c>
      <c r="T850" s="246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7" t="s">
        <v>286</v>
      </c>
      <c r="AT850" s="247" t="s">
        <v>173</v>
      </c>
      <c r="AU850" s="247" t="s">
        <v>86</v>
      </c>
      <c r="AY850" s="18" t="s">
        <v>169</v>
      </c>
      <c r="BE850" s="248">
        <f>IF(N850="základní",J850,0)</f>
        <v>0</v>
      </c>
      <c r="BF850" s="248">
        <f>IF(N850="snížená",J850,0)</f>
        <v>0</v>
      </c>
      <c r="BG850" s="248">
        <f>IF(N850="zákl. přenesená",J850,0)</f>
        <v>0</v>
      </c>
      <c r="BH850" s="248">
        <f>IF(N850="sníž. přenesená",J850,0)</f>
        <v>0</v>
      </c>
      <c r="BI850" s="248">
        <f>IF(N850="nulová",J850,0)</f>
        <v>0</v>
      </c>
      <c r="BJ850" s="18" t="s">
        <v>84</v>
      </c>
      <c r="BK850" s="248">
        <f>ROUND(I850*H850,2)</f>
        <v>0</v>
      </c>
      <c r="BL850" s="18" t="s">
        <v>286</v>
      </c>
      <c r="BM850" s="247" t="s">
        <v>2167</v>
      </c>
    </row>
    <row r="851" s="2" customFormat="1" ht="21.75" customHeight="1">
      <c r="A851" s="39"/>
      <c r="B851" s="40"/>
      <c r="C851" s="235" t="s">
        <v>2168</v>
      </c>
      <c r="D851" s="235" t="s">
        <v>173</v>
      </c>
      <c r="E851" s="236" t="s">
        <v>2169</v>
      </c>
      <c r="F851" s="237" t="s">
        <v>2170</v>
      </c>
      <c r="G851" s="238" t="s">
        <v>699</v>
      </c>
      <c r="H851" s="239">
        <v>1</v>
      </c>
      <c r="I851" s="240"/>
      <c r="J851" s="241">
        <f>ROUND(I851*H851,2)</f>
        <v>0</v>
      </c>
      <c r="K851" s="242"/>
      <c r="L851" s="45"/>
      <c r="M851" s="243" t="s">
        <v>1</v>
      </c>
      <c r="N851" s="244" t="s">
        <v>41</v>
      </c>
      <c r="O851" s="92"/>
      <c r="P851" s="245">
        <f>O851*H851</f>
        <v>0</v>
      </c>
      <c r="Q851" s="245">
        <v>0</v>
      </c>
      <c r="R851" s="245">
        <f>Q851*H851</f>
        <v>0</v>
      </c>
      <c r="S851" s="245">
        <v>0</v>
      </c>
      <c r="T851" s="246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7" t="s">
        <v>286</v>
      </c>
      <c r="AT851" s="247" t="s">
        <v>173</v>
      </c>
      <c r="AU851" s="247" t="s">
        <v>86</v>
      </c>
      <c r="AY851" s="18" t="s">
        <v>169</v>
      </c>
      <c r="BE851" s="248">
        <f>IF(N851="základní",J851,0)</f>
        <v>0</v>
      </c>
      <c r="BF851" s="248">
        <f>IF(N851="snížená",J851,0)</f>
        <v>0</v>
      </c>
      <c r="BG851" s="248">
        <f>IF(N851="zákl. přenesená",J851,0)</f>
        <v>0</v>
      </c>
      <c r="BH851" s="248">
        <f>IF(N851="sníž. přenesená",J851,0)</f>
        <v>0</v>
      </c>
      <c r="BI851" s="248">
        <f>IF(N851="nulová",J851,0)</f>
        <v>0</v>
      </c>
      <c r="BJ851" s="18" t="s">
        <v>84</v>
      </c>
      <c r="BK851" s="248">
        <f>ROUND(I851*H851,2)</f>
        <v>0</v>
      </c>
      <c r="BL851" s="18" t="s">
        <v>286</v>
      </c>
      <c r="BM851" s="247" t="s">
        <v>2171</v>
      </c>
    </row>
    <row r="852" s="2" customFormat="1" ht="33" customHeight="1">
      <c r="A852" s="39"/>
      <c r="B852" s="40"/>
      <c r="C852" s="235" t="s">
        <v>2172</v>
      </c>
      <c r="D852" s="235" t="s">
        <v>173</v>
      </c>
      <c r="E852" s="236" t="s">
        <v>2173</v>
      </c>
      <c r="F852" s="237" t="s">
        <v>2174</v>
      </c>
      <c r="G852" s="238" t="s">
        <v>699</v>
      </c>
      <c r="H852" s="239">
        <v>3</v>
      </c>
      <c r="I852" s="240"/>
      <c r="J852" s="241">
        <f>ROUND(I852*H852,2)</f>
        <v>0</v>
      </c>
      <c r="K852" s="242"/>
      <c r="L852" s="45"/>
      <c r="M852" s="243" t="s">
        <v>1</v>
      </c>
      <c r="N852" s="244" t="s">
        <v>41</v>
      </c>
      <c r="O852" s="92"/>
      <c r="P852" s="245">
        <f>O852*H852</f>
        <v>0</v>
      </c>
      <c r="Q852" s="245">
        <v>0</v>
      </c>
      <c r="R852" s="245">
        <f>Q852*H852</f>
        <v>0</v>
      </c>
      <c r="S852" s="245">
        <v>0</v>
      </c>
      <c r="T852" s="246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7" t="s">
        <v>286</v>
      </c>
      <c r="AT852" s="247" t="s">
        <v>173</v>
      </c>
      <c r="AU852" s="247" t="s">
        <v>86</v>
      </c>
      <c r="AY852" s="18" t="s">
        <v>169</v>
      </c>
      <c r="BE852" s="248">
        <f>IF(N852="základní",J852,0)</f>
        <v>0</v>
      </c>
      <c r="BF852" s="248">
        <f>IF(N852="snížená",J852,0)</f>
        <v>0</v>
      </c>
      <c r="BG852" s="248">
        <f>IF(N852="zákl. přenesená",J852,0)</f>
        <v>0</v>
      </c>
      <c r="BH852" s="248">
        <f>IF(N852="sníž. přenesená",J852,0)</f>
        <v>0</v>
      </c>
      <c r="BI852" s="248">
        <f>IF(N852="nulová",J852,0)</f>
        <v>0</v>
      </c>
      <c r="BJ852" s="18" t="s">
        <v>84</v>
      </c>
      <c r="BK852" s="248">
        <f>ROUND(I852*H852,2)</f>
        <v>0</v>
      </c>
      <c r="BL852" s="18" t="s">
        <v>286</v>
      </c>
      <c r="BM852" s="247" t="s">
        <v>2175</v>
      </c>
    </row>
    <row r="853" s="2" customFormat="1" ht="33" customHeight="1">
      <c r="A853" s="39"/>
      <c r="B853" s="40"/>
      <c r="C853" s="235" t="s">
        <v>2176</v>
      </c>
      <c r="D853" s="235" t="s">
        <v>173</v>
      </c>
      <c r="E853" s="236" t="s">
        <v>2177</v>
      </c>
      <c r="F853" s="237" t="s">
        <v>2178</v>
      </c>
      <c r="G853" s="238" t="s">
        <v>699</v>
      </c>
      <c r="H853" s="239">
        <v>2</v>
      </c>
      <c r="I853" s="240"/>
      <c r="J853" s="241">
        <f>ROUND(I853*H853,2)</f>
        <v>0</v>
      </c>
      <c r="K853" s="242"/>
      <c r="L853" s="45"/>
      <c r="M853" s="243" t="s">
        <v>1</v>
      </c>
      <c r="N853" s="244" t="s">
        <v>41</v>
      </c>
      <c r="O853" s="92"/>
      <c r="P853" s="245">
        <f>O853*H853</f>
        <v>0</v>
      </c>
      <c r="Q853" s="245">
        <v>0</v>
      </c>
      <c r="R853" s="245">
        <f>Q853*H853</f>
        <v>0</v>
      </c>
      <c r="S853" s="245">
        <v>0</v>
      </c>
      <c r="T853" s="246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7" t="s">
        <v>286</v>
      </c>
      <c r="AT853" s="247" t="s">
        <v>173</v>
      </c>
      <c r="AU853" s="247" t="s">
        <v>86</v>
      </c>
      <c r="AY853" s="18" t="s">
        <v>169</v>
      </c>
      <c r="BE853" s="248">
        <f>IF(N853="základní",J853,0)</f>
        <v>0</v>
      </c>
      <c r="BF853" s="248">
        <f>IF(N853="snížená",J853,0)</f>
        <v>0</v>
      </c>
      <c r="BG853" s="248">
        <f>IF(N853="zákl. přenesená",J853,0)</f>
        <v>0</v>
      </c>
      <c r="BH853" s="248">
        <f>IF(N853="sníž. přenesená",J853,0)</f>
        <v>0</v>
      </c>
      <c r="BI853" s="248">
        <f>IF(N853="nulová",J853,0)</f>
        <v>0</v>
      </c>
      <c r="BJ853" s="18" t="s">
        <v>84</v>
      </c>
      <c r="BK853" s="248">
        <f>ROUND(I853*H853,2)</f>
        <v>0</v>
      </c>
      <c r="BL853" s="18" t="s">
        <v>286</v>
      </c>
      <c r="BM853" s="247" t="s">
        <v>2179</v>
      </c>
    </row>
    <row r="854" s="2" customFormat="1" ht="21.75" customHeight="1">
      <c r="A854" s="39"/>
      <c r="B854" s="40"/>
      <c r="C854" s="235" t="s">
        <v>2180</v>
      </c>
      <c r="D854" s="235" t="s">
        <v>173</v>
      </c>
      <c r="E854" s="236" t="s">
        <v>2181</v>
      </c>
      <c r="F854" s="237" t="s">
        <v>2182</v>
      </c>
      <c r="G854" s="238" t="s">
        <v>699</v>
      </c>
      <c r="H854" s="239">
        <v>2</v>
      </c>
      <c r="I854" s="240"/>
      <c r="J854" s="241">
        <f>ROUND(I854*H854,2)</f>
        <v>0</v>
      </c>
      <c r="K854" s="242"/>
      <c r="L854" s="45"/>
      <c r="M854" s="243" t="s">
        <v>1</v>
      </c>
      <c r="N854" s="244" t="s">
        <v>41</v>
      </c>
      <c r="O854" s="92"/>
      <c r="P854" s="245">
        <f>O854*H854</f>
        <v>0</v>
      </c>
      <c r="Q854" s="245">
        <v>0</v>
      </c>
      <c r="R854" s="245">
        <f>Q854*H854</f>
        <v>0</v>
      </c>
      <c r="S854" s="245">
        <v>0</v>
      </c>
      <c r="T854" s="246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7" t="s">
        <v>286</v>
      </c>
      <c r="AT854" s="247" t="s">
        <v>173</v>
      </c>
      <c r="AU854" s="247" t="s">
        <v>86</v>
      </c>
      <c r="AY854" s="18" t="s">
        <v>169</v>
      </c>
      <c r="BE854" s="248">
        <f>IF(N854="základní",J854,0)</f>
        <v>0</v>
      </c>
      <c r="BF854" s="248">
        <f>IF(N854="snížená",J854,0)</f>
        <v>0</v>
      </c>
      <c r="BG854" s="248">
        <f>IF(N854="zákl. přenesená",J854,0)</f>
        <v>0</v>
      </c>
      <c r="BH854" s="248">
        <f>IF(N854="sníž. přenesená",J854,0)</f>
        <v>0</v>
      </c>
      <c r="BI854" s="248">
        <f>IF(N854="nulová",J854,0)</f>
        <v>0</v>
      </c>
      <c r="BJ854" s="18" t="s">
        <v>84</v>
      </c>
      <c r="BK854" s="248">
        <f>ROUND(I854*H854,2)</f>
        <v>0</v>
      </c>
      <c r="BL854" s="18" t="s">
        <v>286</v>
      </c>
      <c r="BM854" s="247" t="s">
        <v>2183</v>
      </c>
    </row>
    <row r="855" s="2" customFormat="1" ht="21.75" customHeight="1">
      <c r="A855" s="39"/>
      <c r="B855" s="40"/>
      <c r="C855" s="235" t="s">
        <v>2184</v>
      </c>
      <c r="D855" s="235" t="s">
        <v>173</v>
      </c>
      <c r="E855" s="236" t="s">
        <v>2185</v>
      </c>
      <c r="F855" s="237" t="s">
        <v>2186</v>
      </c>
      <c r="G855" s="238" t="s">
        <v>699</v>
      </c>
      <c r="H855" s="239">
        <v>2</v>
      </c>
      <c r="I855" s="240"/>
      <c r="J855" s="241">
        <f>ROUND(I855*H855,2)</f>
        <v>0</v>
      </c>
      <c r="K855" s="242"/>
      <c r="L855" s="45"/>
      <c r="M855" s="243" t="s">
        <v>1</v>
      </c>
      <c r="N855" s="244" t="s">
        <v>41</v>
      </c>
      <c r="O855" s="92"/>
      <c r="P855" s="245">
        <f>O855*H855</f>
        <v>0</v>
      </c>
      <c r="Q855" s="245">
        <v>0</v>
      </c>
      <c r="R855" s="245">
        <f>Q855*H855</f>
        <v>0</v>
      </c>
      <c r="S855" s="245">
        <v>0</v>
      </c>
      <c r="T855" s="246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7" t="s">
        <v>286</v>
      </c>
      <c r="AT855" s="247" t="s">
        <v>173</v>
      </c>
      <c r="AU855" s="247" t="s">
        <v>86</v>
      </c>
      <c r="AY855" s="18" t="s">
        <v>169</v>
      </c>
      <c r="BE855" s="248">
        <f>IF(N855="základní",J855,0)</f>
        <v>0</v>
      </c>
      <c r="BF855" s="248">
        <f>IF(N855="snížená",J855,0)</f>
        <v>0</v>
      </c>
      <c r="BG855" s="248">
        <f>IF(N855="zákl. přenesená",J855,0)</f>
        <v>0</v>
      </c>
      <c r="BH855" s="248">
        <f>IF(N855="sníž. přenesená",J855,0)</f>
        <v>0</v>
      </c>
      <c r="BI855" s="248">
        <f>IF(N855="nulová",J855,0)</f>
        <v>0</v>
      </c>
      <c r="BJ855" s="18" t="s">
        <v>84</v>
      </c>
      <c r="BK855" s="248">
        <f>ROUND(I855*H855,2)</f>
        <v>0</v>
      </c>
      <c r="BL855" s="18" t="s">
        <v>286</v>
      </c>
      <c r="BM855" s="247" t="s">
        <v>2187</v>
      </c>
    </row>
    <row r="856" s="2" customFormat="1" ht="33" customHeight="1">
      <c r="A856" s="39"/>
      <c r="B856" s="40"/>
      <c r="C856" s="235" t="s">
        <v>2188</v>
      </c>
      <c r="D856" s="235" t="s">
        <v>173</v>
      </c>
      <c r="E856" s="236" t="s">
        <v>2189</v>
      </c>
      <c r="F856" s="237" t="s">
        <v>2190</v>
      </c>
      <c r="G856" s="238" t="s">
        <v>699</v>
      </c>
      <c r="H856" s="239">
        <v>1</v>
      </c>
      <c r="I856" s="240"/>
      <c r="J856" s="241">
        <f>ROUND(I856*H856,2)</f>
        <v>0</v>
      </c>
      <c r="K856" s="242"/>
      <c r="L856" s="45"/>
      <c r="M856" s="243" t="s">
        <v>1</v>
      </c>
      <c r="N856" s="244" t="s">
        <v>41</v>
      </c>
      <c r="O856" s="92"/>
      <c r="P856" s="245">
        <f>O856*H856</f>
        <v>0</v>
      </c>
      <c r="Q856" s="245">
        <v>0</v>
      </c>
      <c r="R856" s="245">
        <f>Q856*H856</f>
        <v>0</v>
      </c>
      <c r="S856" s="245">
        <v>0</v>
      </c>
      <c r="T856" s="246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7" t="s">
        <v>286</v>
      </c>
      <c r="AT856" s="247" t="s">
        <v>173</v>
      </c>
      <c r="AU856" s="247" t="s">
        <v>86</v>
      </c>
      <c r="AY856" s="18" t="s">
        <v>169</v>
      </c>
      <c r="BE856" s="248">
        <f>IF(N856="základní",J856,0)</f>
        <v>0</v>
      </c>
      <c r="BF856" s="248">
        <f>IF(N856="snížená",J856,0)</f>
        <v>0</v>
      </c>
      <c r="BG856" s="248">
        <f>IF(N856="zákl. přenesená",J856,0)</f>
        <v>0</v>
      </c>
      <c r="BH856" s="248">
        <f>IF(N856="sníž. přenesená",J856,0)</f>
        <v>0</v>
      </c>
      <c r="BI856" s="248">
        <f>IF(N856="nulová",J856,0)</f>
        <v>0</v>
      </c>
      <c r="BJ856" s="18" t="s">
        <v>84</v>
      </c>
      <c r="BK856" s="248">
        <f>ROUND(I856*H856,2)</f>
        <v>0</v>
      </c>
      <c r="BL856" s="18" t="s">
        <v>286</v>
      </c>
      <c r="BM856" s="247" t="s">
        <v>2191</v>
      </c>
    </row>
    <row r="857" s="2" customFormat="1" ht="33" customHeight="1">
      <c r="A857" s="39"/>
      <c r="B857" s="40"/>
      <c r="C857" s="235" t="s">
        <v>2192</v>
      </c>
      <c r="D857" s="235" t="s">
        <v>173</v>
      </c>
      <c r="E857" s="236" t="s">
        <v>2193</v>
      </c>
      <c r="F857" s="237" t="s">
        <v>2194</v>
      </c>
      <c r="G857" s="238" t="s">
        <v>699</v>
      </c>
      <c r="H857" s="239">
        <v>1</v>
      </c>
      <c r="I857" s="240"/>
      <c r="J857" s="241">
        <f>ROUND(I857*H857,2)</f>
        <v>0</v>
      </c>
      <c r="K857" s="242"/>
      <c r="L857" s="45"/>
      <c r="M857" s="243" t="s">
        <v>1</v>
      </c>
      <c r="N857" s="244" t="s">
        <v>41</v>
      </c>
      <c r="O857" s="92"/>
      <c r="P857" s="245">
        <f>O857*H857</f>
        <v>0</v>
      </c>
      <c r="Q857" s="245">
        <v>0</v>
      </c>
      <c r="R857" s="245">
        <f>Q857*H857</f>
        <v>0</v>
      </c>
      <c r="S857" s="245">
        <v>0</v>
      </c>
      <c r="T857" s="246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7" t="s">
        <v>286</v>
      </c>
      <c r="AT857" s="247" t="s">
        <v>173</v>
      </c>
      <c r="AU857" s="247" t="s">
        <v>86</v>
      </c>
      <c r="AY857" s="18" t="s">
        <v>169</v>
      </c>
      <c r="BE857" s="248">
        <f>IF(N857="základní",J857,0)</f>
        <v>0</v>
      </c>
      <c r="BF857" s="248">
        <f>IF(N857="snížená",J857,0)</f>
        <v>0</v>
      </c>
      <c r="BG857" s="248">
        <f>IF(N857="zákl. přenesená",J857,0)</f>
        <v>0</v>
      </c>
      <c r="BH857" s="248">
        <f>IF(N857="sníž. přenesená",J857,0)</f>
        <v>0</v>
      </c>
      <c r="BI857" s="248">
        <f>IF(N857="nulová",J857,0)</f>
        <v>0</v>
      </c>
      <c r="BJ857" s="18" t="s">
        <v>84</v>
      </c>
      <c r="BK857" s="248">
        <f>ROUND(I857*H857,2)</f>
        <v>0</v>
      </c>
      <c r="BL857" s="18" t="s">
        <v>286</v>
      </c>
      <c r="BM857" s="247" t="s">
        <v>2195</v>
      </c>
    </row>
    <row r="858" s="2" customFormat="1" ht="21.75" customHeight="1">
      <c r="A858" s="39"/>
      <c r="B858" s="40"/>
      <c r="C858" s="235" t="s">
        <v>2196</v>
      </c>
      <c r="D858" s="235" t="s">
        <v>173</v>
      </c>
      <c r="E858" s="236" t="s">
        <v>2197</v>
      </c>
      <c r="F858" s="237" t="s">
        <v>2198</v>
      </c>
      <c r="G858" s="238" t="s">
        <v>699</v>
      </c>
      <c r="H858" s="239">
        <v>1</v>
      </c>
      <c r="I858" s="240"/>
      <c r="J858" s="241">
        <f>ROUND(I858*H858,2)</f>
        <v>0</v>
      </c>
      <c r="K858" s="242"/>
      <c r="L858" s="45"/>
      <c r="M858" s="243" t="s">
        <v>1</v>
      </c>
      <c r="N858" s="244" t="s">
        <v>41</v>
      </c>
      <c r="O858" s="92"/>
      <c r="P858" s="245">
        <f>O858*H858</f>
        <v>0</v>
      </c>
      <c r="Q858" s="245">
        <v>0</v>
      </c>
      <c r="R858" s="245">
        <f>Q858*H858</f>
        <v>0</v>
      </c>
      <c r="S858" s="245">
        <v>0</v>
      </c>
      <c r="T858" s="246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7" t="s">
        <v>286</v>
      </c>
      <c r="AT858" s="247" t="s">
        <v>173</v>
      </c>
      <c r="AU858" s="247" t="s">
        <v>86</v>
      </c>
      <c r="AY858" s="18" t="s">
        <v>169</v>
      </c>
      <c r="BE858" s="248">
        <f>IF(N858="základní",J858,0)</f>
        <v>0</v>
      </c>
      <c r="BF858" s="248">
        <f>IF(N858="snížená",J858,0)</f>
        <v>0</v>
      </c>
      <c r="BG858" s="248">
        <f>IF(N858="zákl. přenesená",J858,0)</f>
        <v>0</v>
      </c>
      <c r="BH858" s="248">
        <f>IF(N858="sníž. přenesená",J858,0)</f>
        <v>0</v>
      </c>
      <c r="BI858" s="248">
        <f>IF(N858="nulová",J858,0)</f>
        <v>0</v>
      </c>
      <c r="BJ858" s="18" t="s">
        <v>84</v>
      </c>
      <c r="BK858" s="248">
        <f>ROUND(I858*H858,2)</f>
        <v>0</v>
      </c>
      <c r="BL858" s="18" t="s">
        <v>286</v>
      </c>
      <c r="BM858" s="247" t="s">
        <v>2199</v>
      </c>
    </row>
    <row r="859" s="2" customFormat="1" ht="21.75" customHeight="1">
      <c r="A859" s="39"/>
      <c r="B859" s="40"/>
      <c r="C859" s="235" t="s">
        <v>2200</v>
      </c>
      <c r="D859" s="235" t="s">
        <v>173</v>
      </c>
      <c r="E859" s="236" t="s">
        <v>2201</v>
      </c>
      <c r="F859" s="237" t="s">
        <v>2202</v>
      </c>
      <c r="G859" s="238" t="s">
        <v>1314</v>
      </c>
      <c r="H859" s="315"/>
      <c r="I859" s="240"/>
      <c r="J859" s="241">
        <f>ROUND(I859*H859,2)</f>
        <v>0</v>
      </c>
      <c r="K859" s="242"/>
      <c r="L859" s="45"/>
      <c r="M859" s="243" t="s">
        <v>1</v>
      </c>
      <c r="N859" s="244" t="s">
        <v>41</v>
      </c>
      <c r="O859" s="92"/>
      <c r="P859" s="245">
        <f>O859*H859</f>
        <v>0</v>
      </c>
      <c r="Q859" s="245">
        <v>0</v>
      </c>
      <c r="R859" s="245">
        <f>Q859*H859</f>
        <v>0</v>
      </c>
      <c r="S859" s="245">
        <v>0</v>
      </c>
      <c r="T859" s="246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7" t="s">
        <v>286</v>
      </c>
      <c r="AT859" s="247" t="s">
        <v>173</v>
      </c>
      <c r="AU859" s="247" t="s">
        <v>86</v>
      </c>
      <c r="AY859" s="18" t="s">
        <v>169</v>
      </c>
      <c r="BE859" s="248">
        <f>IF(N859="základní",J859,0)</f>
        <v>0</v>
      </c>
      <c r="BF859" s="248">
        <f>IF(N859="snížená",J859,0)</f>
        <v>0</v>
      </c>
      <c r="BG859" s="248">
        <f>IF(N859="zákl. přenesená",J859,0)</f>
        <v>0</v>
      </c>
      <c r="BH859" s="248">
        <f>IF(N859="sníž. přenesená",J859,0)</f>
        <v>0</v>
      </c>
      <c r="BI859" s="248">
        <f>IF(N859="nulová",J859,0)</f>
        <v>0</v>
      </c>
      <c r="BJ859" s="18" t="s">
        <v>84</v>
      </c>
      <c r="BK859" s="248">
        <f>ROUND(I859*H859,2)</f>
        <v>0</v>
      </c>
      <c r="BL859" s="18" t="s">
        <v>286</v>
      </c>
      <c r="BM859" s="247" t="s">
        <v>2203</v>
      </c>
    </row>
    <row r="860" s="12" customFormat="1" ht="22.8" customHeight="1">
      <c r="A860" s="12"/>
      <c r="B860" s="219"/>
      <c r="C860" s="220"/>
      <c r="D860" s="221" t="s">
        <v>75</v>
      </c>
      <c r="E860" s="233" t="s">
        <v>362</v>
      </c>
      <c r="F860" s="233" t="s">
        <v>363</v>
      </c>
      <c r="G860" s="220"/>
      <c r="H860" s="220"/>
      <c r="I860" s="223"/>
      <c r="J860" s="234">
        <f>BK860</f>
        <v>0</v>
      </c>
      <c r="K860" s="220"/>
      <c r="L860" s="225"/>
      <c r="M860" s="226"/>
      <c r="N860" s="227"/>
      <c r="O860" s="227"/>
      <c r="P860" s="228">
        <f>SUM(P861:P912)</f>
        <v>0</v>
      </c>
      <c r="Q860" s="227"/>
      <c r="R860" s="228">
        <f>SUM(R861:R912)</f>
        <v>0.45430000000000004</v>
      </c>
      <c r="S860" s="227"/>
      <c r="T860" s="229">
        <f>SUM(T861:T912)</f>
        <v>0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230" t="s">
        <v>86</v>
      </c>
      <c r="AT860" s="231" t="s">
        <v>75</v>
      </c>
      <c r="AU860" s="231" t="s">
        <v>84</v>
      </c>
      <c r="AY860" s="230" t="s">
        <v>169</v>
      </c>
      <c r="BK860" s="232">
        <f>SUM(BK861:BK912)</f>
        <v>0</v>
      </c>
    </row>
    <row r="861" s="2" customFormat="1" ht="21.75" customHeight="1">
      <c r="A861" s="39"/>
      <c r="B861" s="40"/>
      <c r="C861" s="235" t="s">
        <v>2204</v>
      </c>
      <c r="D861" s="235" t="s">
        <v>173</v>
      </c>
      <c r="E861" s="236" t="s">
        <v>2205</v>
      </c>
      <c r="F861" s="237" t="s">
        <v>2206</v>
      </c>
      <c r="G861" s="238" t="s">
        <v>239</v>
      </c>
      <c r="H861" s="239">
        <v>1</v>
      </c>
      <c r="I861" s="240"/>
      <c r="J861" s="241">
        <f>ROUND(I861*H861,2)</f>
        <v>0</v>
      </c>
      <c r="K861" s="242"/>
      <c r="L861" s="45"/>
      <c r="M861" s="243" t="s">
        <v>1</v>
      </c>
      <c r="N861" s="244" t="s">
        <v>41</v>
      </c>
      <c r="O861" s="92"/>
      <c r="P861" s="245">
        <f>O861*H861</f>
        <v>0</v>
      </c>
      <c r="Q861" s="245">
        <v>0</v>
      </c>
      <c r="R861" s="245">
        <f>Q861*H861</f>
        <v>0</v>
      </c>
      <c r="S861" s="245">
        <v>0</v>
      </c>
      <c r="T861" s="246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7" t="s">
        <v>286</v>
      </c>
      <c r="AT861" s="247" t="s">
        <v>173</v>
      </c>
      <c r="AU861" s="247" t="s">
        <v>86</v>
      </c>
      <c r="AY861" s="18" t="s">
        <v>169</v>
      </c>
      <c r="BE861" s="248">
        <f>IF(N861="základní",J861,0)</f>
        <v>0</v>
      </c>
      <c r="BF861" s="248">
        <f>IF(N861="snížená",J861,0)</f>
        <v>0</v>
      </c>
      <c r="BG861" s="248">
        <f>IF(N861="zákl. přenesená",J861,0)</f>
        <v>0</v>
      </c>
      <c r="BH861" s="248">
        <f>IF(N861="sníž. přenesená",J861,0)</f>
        <v>0</v>
      </c>
      <c r="BI861" s="248">
        <f>IF(N861="nulová",J861,0)</f>
        <v>0</v>
      </c>
      <c r="BJ861" s="18" t="s">
        <v>84</v>
      </c>
      <c r="BK861" s="248">
        <f>ROUND(I861*H861,2)</f>
        <v>0</v>
      </c>
      <c r="BL861" s="18" t="s">
        <v>286</v>
      </c>
      <c r="BM861" s="247" t="s">
        <v>2207</v>
      </c>
    </row>
    <row r="862" s="2" customFormat="1" ht="21.75" customHeight="1">
      <c r="A862" s="39"/>
      <c r="B862" s="40"/>
      <c r="C862" s="235" t="s">
        <v>2208</v>
      </c>
      <c r="D862" s="235" t="s">
        <v>173</v>
      </c>
      <c r="E862" s="236" t="s">
        <v>2209</v>
      </c>
      <c r="F862" s="237" t="s">
        <v>2210</v>
      </c>
      <c r="G862" s="238" t="s">
        <v>239</v>
      </c>
      <c r="H862" s="239">
        <v>1</v>
      </c>
      <c r="I862" s="240"/>
      <c r="J862" s="241">
        <f>ROUND(I862*H862,2)</f>
        <v>0</v>
      </c>
      <c r="K862" s="242"/>
      <c r="L862" s="45"/>
      <c r="M862" s="243" t="s">
        <v>1</v>
      </c>
      <c r="N862" s="244" t="s">
        <v>41</v>
      </c>
      <c r="O862" s="92"/>
      <c r="P862" s="245">
        <f>O862*H862</f>
        <v>0</v>
      </c>
      <c r="Q862" s="245">
        <v>0</v>
      </c>
      <c r="R862" s="245">
        <f>Q862*H862</f>
        <v>0</v>
      </c>
      <c r="S862" s="245">
        <v>0</v>
      </c>
      <c r="T862" s="246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7" t="s">
        <v>286</v>
      </c>
      <c r="AT862" s="247" t="s">
        <v>173</v>
      </c>
      <c r="AU862" s="247" t="s">
        <v>86</v>
      </c>
      <c r="AY862" s="18" t="s">
        <v>169</v>
      </c>
      <c r="BE862" s="248">
        <f>IF(N862="základní",J862,0)</f>
        <v>0</v>
      </c>
      <c r="BF862" s="248">
        <f>IF(N862="snížená",J862,0)</f>
        <v>0</v>
      </c>
      <c r="BG862" s="248">
        <f>IF(N862="zákl. přenesená",J862,0)</f>
        <v>0</v>
      </c>
      <c r="BH862" s="248">
        <f>IF(N862="sníž. přenesená",J862,0)</f>
        <v>0</v>
      </c>
      <c r="BI862" s="248">
        <f>IF(N862="nulová",J862,0)</f>
        <v>0</v>
      </c>
      <c r="BJ862" s="18" t="s">
        <v>84</v>
      </c>
      <c r="BK862" s="248">
        <f>ROUND(I862*H862,2)</f>
        <v>0</v>
      </c>
      <c r="BL862" s="18" t="s">
        <v>286</v>
      </c>
      <c r="BM862" s="247" t="s">
        <v>2211</v>
      </c>
    </row>
    <row r="863" s="2" customFormat="1" ht="21.75" customHeight="1">
      <c r="A863" s="39"/>
      <c r="B863" s="40"/>
      <c r="C863" s="235" t="s">
        <v>746</v>
      </c>
      <c r="D863" s="235" t="s">
        <v>173</v>
      </c>
      <c r="E863" s="236" t="s">
        <v>1327</v>
      </c>
      <c r="F863" s="237" t="s">
        <v>2212</v>
      </c>
      <c r="G863" s="238" t="s">
        <v>239</v>
      </c>
      <c r="H863" s="239">
        <v>1</v>
      </c>
      <c r="I863" s="240"/>
      <c r="J863" s="241">
        <f>ROUND(I863*H863,2)</f>
        <v>0</v>
      </c>
      <c r="K863" s="242"/>
      <c r="L863" s="45"/>
      <c r="M863" s="243" t="s">
        <v>1</v>
      </c>
      <c r="N863" s="244" t="s">
        <v>41</v>
      </c>
      <c r="O863" s="92"/>
      <c r="P863" s="245">
        <f>O863*H863</f>
        <v>0</v>
      </c>
      <c r="Q863" s="245">
        <v>0</v>
      </c>
      <c r="R863" s="245">
        <f>Q863*H863</f>
        <v>0</v>
      </c>
      <c r="S863" s="245">
        <v>0</v>
      </c>
      <c r="T863" s="246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7" t="s">
        <v>286</v>
      </c>
      <c r="AT863" s="247" t="s">
        <v>173</v>
      </c>
      <c r="AU863" s="247" t="s">
        <v>86</v>
      </c>
      <c r="AY863" s="18" t="s">
        <v>169</v>
      </c>
      <c r="BE863" s="248">
        <f>IF(N863="základní",J863,0)</f>
        <v>0</v>
      </c>
      <c r="BF863" s="248">
        <f>IF(N863="snížená",J863,0)</f>
        <v>0</v>
      </c>
      <c r="BG863" s="248">
        <f>IF(N863="zákl. přenesená",J863,0)</f>
        <v>0</v>
      </c>
      <c r="BH863" s="248">
        <f>IF(N863="sníž. přenesená",J863,0)</f>
        <v>0</v>
      </c>
      <c r="BI863" s="248">
        <f>IF(N863="nulová",J863,0)</f>
        <v>0</v>
      </c>
      <c r="BJ863" s="18" t="s">
        <v>84</v>
      </c>
      <c r="BK863" s="248">
        <f>ROUND(I863*H863,2)</f>
        <v>0</v>
      </c>
      <c r="BL863" s="18" t="s">
        <v>286</v>
      </c>
      <c r="BM863" s="247" t="s">
        <v>2213</v>
      </c>
    </row>
    <row r="864" s="2" customFormat="1" ht="21.75" customHeight="1">
      <c r="A864" s="39"/>
      <c r="B864" s="40"/>
      <c r="C864" s="235" t="s">
        <v>2214</v>
      </c>
      <c r="D864" s="235" t="s">
        <v>173</v>
      </c>
      <c r="E864" s="236" t="s">
        <v>2215</v>
      </c>
      <c r="F864" s="237" t="s">
        <v>2216</v>
      </c>
      <c r="G864" s="238" t="s">
        <v>1034</v>
      </c>
      <c r="H864" s="239">
        <v>504.19999999999999</v>
      </c>
      <c r="I864" s="240"/>
      <c r="J864" s="241">
        <f>ROUND(I864*H864,2)</f>
        <v>0</v>
      </c>
      <c r="K864" s="242"/>
      <c r="L864" s="45"/>
      <c r="M864" s="243" t="s">
        <v>1</v>
      </c>
      <c r="N864" s="244" t="s">
        <v>41</v>
      </c>
      <c r="O864" s="92"/>
      <c r="P864" s="245">
        <f>O864*H864</f>
        <v>0</v>
      </c>
      <c r="Q864" s="245">
        <v>0</v>
      </c>
      <c r="R864" s="245">
        <f>Q864*H864</f>
        <v>0</v>
      </c>
      <c r="S864" s="245">
        <v>0</v>
      </c>
      <c r="T864" s="246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7" t="s">
        <v>286</v>
      </c>
      <c r="AT864" s="247" t="s">
        <v>173</v>
      </c>
      <c r="AU864" s="247" t="s">
        <v>86</v>
      </c>
      <c r="AY864" s="18" t="s">
        <v>169</v>
      </c>
      <c r="BE864" s="248">
        <f>IF(N864="základní",J864,0)</f>
        <v>0</v>
      </c>
      <c r="BF864" s="248">
        <f>IF(N864="snížená",J864,0)</f>
        <v>0</v>
      </c>
      <c r="BG864" s="248">
        <f>IF(N864="zákl. přenesená",J864,0)</f>
        <v>0</v>
      </c>
      <c r="BH864" s="248">
        <f>IF(N864="sníž. přenesená",J864,0)</f>
        <v>0</v>
      </c>
      <c r="BI864" s="248">
        <f>IF(N864="nulová",J864,0)</f>
        <v>0</v>
      </c>
      <c r="BJ864" s="18" t="s">
        <v>84</v>
      </c>
      <c r="BK864" s="248">
        <f>ROUND(I864*H864,2)</f>
        <v>0</v>
      </c>
      <c r="BL864" s="18" t="s">
        <v>286</v>
      </c>
      <c r="BM864" s="247" t="s">
        <v>2217</v>
      </c>
    </row>
    <row r="865" s="2" customFormat="1" ht="21.75" customHeight="1">
      <c r="A865" s="39"/>
      <c r="B865" s="40"/>
      <c r="C865" s="235" t="s">
        <v>2218</v>
      </c>
      <c r="D865" s="235" t="s">
        <v>173</v>
      </c>
      <c r="E865" s="236" t="s">
        <v>2219</v>
      </c>
      <c r="F865" s="237" t="s">
        <v>2220</v>
      </c>
      <c r="G865" s="238" t="s">
        <v>1034</v>
      </c>
      <c r="H865" s="239">
        <v>311.60000000000002</v>
      </c>
      <c r="I865" s="240"/>
      <c r="J865" s="241">
        <f>ROUND(I865*H865,2)</f>
        <v>0</v>
      </c>
      <c r="K865" s="242"/>
      <c r="L865" s="45"/>
      <c r="M865" s="243" t="s">
        <v>1</v>
      </c>
      <c r="N865" s="244" t="s">
        <v>41</v>
      </c>
      <c r="O865" s="92"/>
      <c r="P865" s="245">
        <f>O865*H865</f>
        <v>0</v>
      </c>
      <c r="Q865" s="245">
        <v>0</v>
      </c>
      <c r="R865" s="245">
        <f>Q865*H865</f>
        <v>0</v>
      </c>
      <c r="S865" s="245">
        <v>0</v>
      </c>
      <c r="T865" s="246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7" t="s">
        <v>286</v>
      </c>
      <c r="AT865" s="247" t="s">
        <v>173</v>
      </c>
      <c r="AU865" s="247" t="s">
        <v>86</v>
      </c>
      <c r="AY865" s="18" t="s">
        <v>169</v>
      </c>
      <c r="BE865" s="248">
        <f>IF(N865="základní",J865,0)</f>
        <v>0</v>
      </c>
      <c r="BF865" s="248">
        <f>IF(N865="snížená",J865,0)</f>
        <v>0</v>
      </c>
      <c r="BG865" s="248">
        <f>IF(N865="zákl. přenesená",J865,0)</f>
        <v>0</v>
      </c>
      <c r="BH865" s="248">
        <f>IF(N865="sníž. přenesená",J865,0)</f>
        <v>0</v>
      </c>
      <c r="BI865" s="248">
        <f>IF(N865="nulová",J865,0)</f>
        <v>0</v>
      </c>
      <c r="BJ865" s="18" t="s">
        <v>84</v>
      </c>
      <c r="BK865" s="248">
        <f>ROUND(I865*H865,2)</f>
        <v>0</v>
      </c>
      <c r="BL865" s="18" t="s">
        <v>286</v>
      </c>
      <c r="BM865" s="247" t="s">
        <v>2221</v>
      </c>
    </row>
    <row r="866" s="2" customFormat="1" ht="21.75" customHeight="1">
      <c r="A866" s="39"/>
      <c r="B866" s="40"/>
      <c r="C866" s="235" t="s">
        <v>2222</v>
      </c>
      <c r="D866" s="235" t="s">
        <v>173</v>
      </c>
      <c r="E866" s="236" t="s">
        <v>2223</v>
      </c>
      <c r="F866" s="237" t="s">
        <v>2224</v>
      </c>
      <c r="G866" s="238" t="s">
        <v>1034</v>
      </c>
      <c r="H866" s="239">
        <v>194.19999999999999</v>
      </c>
      <c r="I866" s="240"/>
      <c r="J866" s="241">
        <f>ROUND(I866*H866,2)</f>
        <v>0</v>
      </c>
      <c r="K866" s="242"/>
      <c r="L866" s="45"/>
      <c r="M866" s="243" t="s">
        <v>1</v>
      </c>
      <c r="N866" s="244" t="s">
        <v>41</v>
      </c>
      <c r="O866" s="92"/>
      <c r="P866" s="245">
        <f>O866*H866</f>
        <v>0</v>
      </c>
      <c r="Q866" s="245">
        <v>0</v>
      </c>
      <c r="R866" s="245">
        <f>Q866*H866</f>
        <v>0</v>
      </c>
      <c r="S866" s="245">
        <v>0</v>
      </c>
      <c r="T866" s="246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7" t="s">
        <v>286</v>
      </c>
      <c r="AT866" s="247" t="s">
        <v>173</v>
      </c>
      <c r="AU866" s="247" t="s">
        <v>86</v>
      </c>
      <c r="AY866" s="18" t="s">
        <v>169</v>
      </c>
      <c r="BE866" s="248">
        <f>IF(N866="základní",J866,0)</f>
        <v>0</v>
      </c>
      <c r="BF866" s="248">
        <f>IF(N866="snížená",J866,0)</f>
        <v>0</v>
      </c>
      <c r="BG866" s="248">
        <f>IF(N866="zákl. přenesená",J866,0)</f>
        <v>0</v>
      </c>
      <c r="BH866" s="248">
        <f>IF(N866="sníž. přenesená",J866,0)</f>
        <v>0</v>
      </c>
      <c r="BI866" s="248">
        <f>IF(N866="nulová",J866,0)</f>
        <v>0</v>
      </c>
      <c r="BJ866" s="18" t="s">
        <v>84</v>
      </c>
      <c r="BK866" s="248">
        <f>ROUND(I866*H866,2)</f>
        <v>0</v>
      </c>
      <c r="BL866" s="18" t="s">
        <v>286</v>
      </c>
      <c r="BM866" s="247" t="s">
        <v>2225</v>
      </c>
    </row>
    <row r="867" s="2" customFormat="1" ht="21.75" customHeight="1">
      <c r="A867" s="39"/>
      <c r="B867" s="40"/>
      <c r="C867" s="235" t="s">
        <v>2226</v>
      </c>
      <c r="D867" s="235" t="s">
        <v>173</v>
      </c>
      <c r="E867" s="236" t="s">
        <v>2227</v>
      </c>
      <c r="F867" s="237" t="s">
        <v>2228</v>
      </c>
      <c r="G867" s="238" t="s">
        <v>322</v>
      </c>
      <c r="H867" s="239">
        <v>167.09999999999999</v>
      </c>
      <c r="I867" s="240"/>
      <c r="J867" s="241">
        <f>ROUND(I867*H867,2)</f>
        <v>0</v>
      </c>
      <c r="K867" s="242"/>
      <c r="L867" s="45"/>
      <c r="M867" s="243" t="s">
        <v>1</v>
      </c>
      <c r="N867" s="244" t="s">
        <v>41</v>
      </c>
      <c r="O867" s="92"/>
      <c r="P867" s="245">
        <f>O867*H867</f>
        <v>0</v>
      </c>
      <c r="Q867" s="245">
        <v>0</v>
      </c>
      <c r="R867" s="245">
        <f>Q867*H867</f>
        <v>0</v>
      </c>
      <c r="S867" s="245">
        <v>0</v>
      </c>
      <c r="T867" s="246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7" t="s">
        <v>286</v>
      </c>
      <c r="AT867" s="247" t="s">
        <v>173</v>
      </c>
      <c r="AU867" s="247" t="s">
        <v>86</v>
      </c>
      <c r="AY867" s="18" t="s">
        <v>169</v>
      </c>
      <c r="BE867" s="248">
        <f>IF(N867="základní",J867,0)</f>
        <v>0</v>
      </c>
      <c r="BF867" s="248">
        <f>IF(N867="snížená",J867,0)</f>
        <v>0</v>
      </c>
      <c r="BG867" s="248">
        <f>IF(N867="zákl. přenesená",J867,0)</f>
        <v>0</v>
      </c>
      <c r="BH867" s="248">
        <f>IF(N867="sníž. přenesená",J867,0)</f>
        <v>0</v>
      </c>
      <c r="BI867" s="248">
        <f>IF(N867="nulová",J867,0)</f>
        <v>0</v>
      </c>
      <c r="BJ867" s="18" t="s">
        <v>84</v>
      </c>
      <c r="BK867" s="248">
        <f>ROUND(I867*H867,2)</f>
        <v>0</v>
      </c>
      <c r="BL867" s="18" t="s">
        <v>286</v>
      </c>
      <c r="BM867" s="247" t="s">
        <v>2229</v>
      </c>
    </row>
    <row r="868" s="16" customFormat="1">
      <c r="A868" s="16"/>
      <c r="B868" s="283"/>
      <c r="C868" s="284"/>
      <c r="D868" s="251" t="s">
        <v>179</v>
      </c>
      <c r="E868" s="285" t="s">
        <v>1</v>
      </c>
      <c r="F868" s="286" t="s">
        <v>2230</v>
      </c>
      <c r="G868" s="284"/>
      <c r="H868" s="285" t="s">
        <v>1</v>
      </c>
      <c r="I868" s="287"/>
      <c r="J868" s="284"/>
      <c r="K868" s="284"/>
      <c r="L868" s="288"/>
      <c r="M868" s="289"/>
      <c r="N868" s="290"/>
      <c r="O868" s="290"/>
      <c r="P868" s="290"/>
      <c r="Q868" s="290"/>
      <c r="R868" s="290"/>
      <c r="S868" s="290"/>
      <c r="T868" s="291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92" t="s">
        <v>179</v>
      </c>
      <c r="AU868" s="292" t="s">
        <v>86</v>
      </c>
      <c r="AV868" s="16" t="s">
        <v>84</v>
      </c>
      <c r="AW868" s="16" t="s">
        <v>32</v>
      </c>
      <c r="AX868" s="16" t="s">
        <v>76</v>
      </c>
      <c r="AY868" s="292" t="s">
        <v>169</v>
      </c>
    </row>
    <row r="869" s="13" customFormat="1">
      <c r="A869" s="13"/>
      <c r="B869" s="249"/>
      <c r="C869" s="250"/>
      <c r="D869" s="251" t="s">
        <v>179</v>
      </c>
      <c r="E869" s="252" t="s">
        <v>1</v>
      </c>
      <c r="F869" s="253" t="s">
        <v>2231</v>
      </c>
      <c r="G869" s="250"/>
      <c r="H869" s="254">
        <v>15.050000000000001</v>
      </c>
      <c r="I869" s="255"/>
      <c r="J869" s="250"/>
      <c r="K869" s="250"/>
      <c r="L869" s="256"/>
      <c r="M869" s="257"/>
      <c r="N869" s="258"/>
      <c r="O869" s="258"/>
      <c r="P869" s="258"/>
      <c r="Q869" s="258"/>
      <c r="R869" s="258"/>
      <c r="S869" s="258"/>
      <c r="T869" s="25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0" t="s">
        <v>179</v>
      </c>
      <c r="AU869" s="260" t="s">
        <v>86</v>
      </c>
      <c r="AV869" s="13" t="s">
        <v>86</v>
      </c>
      <c r="AW869" s="13" t="s">
        <v>32</v>
      </c>
      <c r="AX869" s="13" t="s">
        <v>76</v>
      </c>
      <c r="AY869" s="260" t="s">
        <v>169</v>
      </c>
    </row>
    <row r="870" s="13" customFormat="1">
      <c r="A870" s="13"/>
      <c r="B870" s="249"/>
      <c r="C870" s="250"/>
      <c r="D870" s="251" t="s">
        <v>179</v>
      </c>
      <c r="E870" s="252" t="s">
        <v>1</v>
      </c>
      <c r="F870" s="253" t="s">
        <v>2232</v>
      </c>
      <c r="G870" s="250"/>
      <c r="H870" s="254">
        <v>15.699999999999999</v>
      </c>
      <c r="I870" s="255"/>
      <c r="J870" s="250"/>
      <c r="K870" s="250"/>
      <c r="L870" s="256"/>
      <c r="M870" s="257"/>
      <c r="N870" s="258"/>
      <c r="O870" s="258"/>
      <c r="P870" s="258"/>
      <c r="Q870" s="258"/>
      <c r="R870" s="258"/>
      <c r="S870" s="258"/>
      <c r="T870" s="25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0" t="s">
        <v>179</v>
      </c>
      <c r="AU870" s="260" t="s">
        <v>86</v>
      </c>
      <c r="AV870" s="13" t="s">
        <v>86</v>
      </c>
      <c r="AW870" s="13" t="s">
        <v>32</v>
      </c>
      <c r="AX870" s="13" t="s">
        <v>76</v>
      </c>
      <c r="AY870" s="260" t="s">
        <v>169</v>
      </c>
    </row>
    <row r="871" s="13" customFormat="1">
      <c r="A871" s="13"/>
      <c r="B871" s="249"/>
      <c r="C871" s="250"/>
      <c r="D871" s="251" t="s">
        <v>179</v>
      </c>
      <c r="E871" s="252" t="s">
        <v>1</v>
      </c>
      <c r="F871" s="253" t="s">
        <v>2233</v>
      </c>
      <c r="G871" s="250"/>
      <c r="H871" s="254">
        <v>16.199999999999999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179</v>
      </c>
      <c r="AU871" s="260" t="s">
        <v>86</v>
      </c>
      <c r="AV871" s="13" t="s">
        <v>86</v>
      </c>
      <c r="AW871" s="13" t="s">
        <v>32</v>
      </c>
      <c r="AX871" s="13" t="s">
        <v>76</v>
      </c>
      <c r="AY871" s="260" t="s">
        <v>169</v>
      </c>
    </row>
    <row r="872" s="13" customFormat="1">
      <c r="A872" s="13"/>
      <c r="B872" s="249"/>
      <c r="C872" s="250"/>
      <c r="D872" s="251" t="s">
        <v>179</v>
      </c>
      <c r="E872" s="252" t="s">
        <v>1</v>
      </c>
      <c r="F872" s="253" t="s">
        <v>2234</v>
      </c>
      <c r="G872" s="250"/>
      <c r="H872" s="254">
        <v>14</v>
      </c>
      <c r="I872" s="255"/>
      <c r="J872" s="250"/>
      <c r="K872" s="250"/>
      <c r="L872" s="256"/>
      <c r="M872" s="257"/>
      <c r="N872" s="258"/>
      <c r="O872" s="258"/>
      <c r="P872" s="258"/>
      <c r="Q872" s="258"/>
      <c r="R872" s="258"/>
      <c r="S872" s="258"/>
      <c r="T872" s="25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0" t="s">
        <v>179</v>
      </c>
      <c r="AU872" s="260" t="s">
        <v>86</v>
      </c>
      <c r="AV872" s="13" t="s">
        <v>86</v>
      </c>
      <c r="AW872" s="13" t="s">
        <v>32</v>
      </c>
      <c r="AX872" s="13" t="s">
        <v>76</v>
      </c>
      <c r="AY872" s="260" t="s">
        <v>169</v>
      </c>
    </row>
    <row r="873" s="13" customFormat="1">
      <c r="A873" s="13"/>
      <c r="B873" s="249"/>
      <c r="C873" s="250"/>
      <c r="D873" s="251" t="s">
        <v>179</v>
      </c>
      <c r="E873" s="252" t="s">
        <v>1</v>
      </c>
      <c r="F873" s="253" t="s">
        <v>2235</v>
      </c>
      <c r="G873" s="250"/>
      <c r="H873" s="254">
        <v>13.199999999999999</v>
      </c>
      <c r="I873" s="255"/>
      <c r="J873" s="250"/>
      <c r="K873" s="250"/>
      <c r="L873" s="256"/>
      <c r="M873" s="257"/>
      <c r="N873" s="258"/>
      <c r="O873" s="258"/>
      <c r="P873" s="258"/>
      <c r="Q873" s="258"/>
      <c r="R873" s="258"/>
      <c r="S873" s="258"/>
      <c r="T873" s="25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0" t="s">
        <v>179</v>
      </c>
      <c r="AU873" s="260" t="s">
        <v>86</v>
      </c>
      <c r="AV873" s="13" t="s">
        <v>86</v>
      </c>
      <c r="AW873" s="13" t="s">
        <v>32</v>
      </c>
      <c r="AX873" s="13" t="s">
        <v>76</v>
      </c>
      <c r="AY873" s="260" t="s">
        <v>169</v>
      </c>
    </row>
    <row r="874" s="13" customFormat="1">
      <c r="A874" s="13"/>
      <c r="B874" s="249"/>
      <c r="C874" s="250"/>
      <c r="D874" s="251" t="s">
        <v>179</v>
      </c>
      <c r="E874" s="252" t="s">
        <v>1</v>
      </c>
      <c r="F874" s="253" t="s">
        <v>2236</v>
      </c>
      <c r="G874" s="250"/>
      <c r="H874" s="254">
        <v>13.800000000000001</v>
      </c>
      <c r="I874" s="255"/>
      <c r="J874" s="250"/>
      <c r="K874" s="250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179</v>
      </c>
      <c r="AU874" s="260" t="s">
        <v>86</v>
      </c>
      <c r="AV874" s="13" t="s">
        <v>86</v>
      </c>
      <c r="AW874" s="13" t="s">
        <v>32</v>
      </c>
      <c r="AX874" s="13" t="s">
        <v>76</v>
      </c>
      <c r="AY874" s="260" t="s">
        <v>169</v>
      </c>
    </row>
    <row r="875" s="13" customFormat="1">
      <c r="A875" s="13"/>
      <c r="B875" s="249"/>
      <c r="C875" s="250"/>
      <c r="D875" s="251" t="s">
        <v>179</v>
      </c>
      <c r="E875" s="252" t="s">
        <v>1</v>
      </c>
      <c r="F875" s="253" t="s">
        <v>2237</v>
      </c>
      <c r="G875" s="250"/>
      <c r="H875" s="254">
        <v>14.4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179</v>
      </c>
      <c r="AU875" s="260" t="s">
        <v>86</v>
      </c>
      <c r="AV875" s="13" t="s">
        <v>86</v>
      </c>
      <c r="AW875" s="13" t="s">
        <v>32</v>
      </c>
      <c r="AX875" s="13" t="s">
        <v>76</v>
      </c>
      <c r="AY875" s="260" t="s">
        <v>169</v>
      </c>
    </row>
    <row r="876" s="13" customFormat="1">
      <c r="A876" s="13"/>
      <c r="B876" s="249"/>
      <c r="C876" s="250"/>
      <c r="D876" s="251" t="s">
        <v>179</v>
      </c>
      <c r="E876" s="252" t="s">
        <v>1</v>
      </c>
      <c r="F876" s="253" t="s">
        <v>2238</v>
      </c>
      <c r="G876" s="250"/>
      <c r="H876" s="254">
        <v>14.9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179</v>
      </c>
      <c r="AU876" s="260" t="s">
        <v>86</v>
      </c>
      <c r="AV876" s="13" t="s">
        <v>86</v>
      </c>
      <c r="AW876" s="13" t="s">
        <v>32</v>
      </c>
      <c r="AX876" s="13" t="s">
        <v>76</v>
      </c>
      <c r="AY876" s="260" t="s">
        <v>169</v>
      </c>
    </row>
    <row r="877" s="13" customFormat="1">
      <c r="A877" s="13"/>
      <c r="B877" s="249"/>
      <c r="C877" s="250"/>
      <c r="D877" s="251" t="s">
        <v>179</v>
      </c>
      <c r="E877" s="252" t="s">
        <v>1</v>
      </c>
      <c r="F877" s="253" t="s">
        <v>2239</v>
      </c>
      <c r="G877" s="250"/>
      <c r="H877" s="254">
        <v>19.600000000000001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179</v>
      </c>
      <c r="AU877" s="260" t="s">
        <v>86</v>
      </c>
      <c r="AV877" s="13" t="s">
        <v>86</v>
      </c>
      <c r="AW877" s="13" t="s">
        <v>32</v>
      </c>
      <c r="AX877" s="13" t="s">
        <v>76</v>
      </c>
      <c r="AY877" s="260" t="s">
        <v>169</v>
      </c>
    </row>
    <row r="878" s="13" customFormat="1">
      <c r="A878" s="13"/>
      <c r="B878" s="249"/>
      <c r="C878" s="250"/>
      <c r="D878" s="251" t="s">
        <v>179</v>
      </c>
      <c r="E878" s="252" t="s">
        <v>1</v>
      </c>
      <c r="F878" s="253" t="s">
        <v>2240</v>
      </c>
      <c r="G878" s="250"/>
      <c r="H878" s="254">
        <v>19.600000000000001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179</v>
      </c>
      <c r="AU878" s="260" t="s">
        <v>86</v>
      </c>
      <c r="AV878" s="13" t="s">
        <v>86</v>
      </c>
      <c r="AW878" s="13" t="s">
        <v>32</v>
      </c>
      <c r="AX878" s="13" t="s">
        <v>76</v>
      </c>
      <c r="AY878" s="260" t="s">
        <v>169</v>
      </c>
    </row>
    <row r="879" s="13" customFormat="1">
      <c r="A879" s="13"/>
      <c r="B879" s="249"/>
      <c r="C879" s="250"/>
      <c r="D879" s="251" t="s">
        <v>179</v>
      </c>
      <c r="E879" s="252" t="s">
        <v>1</v>
      </c>
      <c r="F879" s="253" t="s">
        <v>2241</v>
      </c>
      <c r="G879" s="250"/>
      <c r="H879" s="254">
        <v>10.65</v>
      </c>
      <c r="I879" s="255"/>
      <c r="J879" s="250"/>
      <c r="K879" s="250"/>
      <c r="L879" s="256"/>
      <c r="M879" s="257"/>
      <c r="N879" s="258"/>
      <c r="O879" s="258"/>
      <c r="P879" s="258"/>
      <c r="Q879" s="258"/>
      <c r="R879" s="258"/>
      <c r="S879" s="258"/>
      <c r="T879" s="25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0" t="s">
        <v>179</v>
      </c>
      <c r="AU879" s="260" t="s">
        <v>86</v>
      </c>
      <c r="AV879" s="13" t="s">
        <v>86</v>
      </c>
      <c r="AW879" s="13" t="s">
        <v>32</v>
      </c>
      <c r="AX879" s="13" t="s">
        <v>76</v>
      </c>
      <c r="AY879" s="260" t="s">
        <v>169</v>
      </c>
    </row>
    <row r="880" s="14" customFormat="1">
      <c r="A880" s="14"/>
      <c r="B880" s="261"/>
      <c r="C880" s="262"/>
      <c r="D880" s="251" t="s">
        <v>179</v>
      </c>
      <c r="E880" s="263" t="s">
        <v>1</v>
      </c>
      <c r="F880" s="264" t="s">
        <v>182</v>
      </c>
      <c r="G880" s="262"/>
      <c r="H880" s="265">
        <v>167.09999999999999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179</v>
      </c>
      <c r="AU880" s="271" t="s">
        <v>86</v>
      </c>
      <c r="AV880" s="14" t="s">
        <v>177</v>
      </c>
      <c r="AW880" s="14" t="s">
        <v>32</v>
      </c>
      <c r="AX880" s="14" t="s">
        <v>84</v>
      </c>
      <c r="AY880" s="271" t="s">
        <v>169</v>
      </c>
    </row>
    <row r="881" s="2" customFormat="1" ht="33" customHeight="1">
      <c r="A881" s="39"/>
      <c r="B881" s="40"/>
      <c r="C881" s="304" t="s">
        <v>2242</v>
      </c>
      <c r="D881" s="304" t="s">
        <v>1283</v>
      </c>
      <c r="E881" s="305" t="s">
        <v>2243</v>
      </c>
      <c r="F881" s="306" t="s">
        <v>2244</v>
      </c>
      <c r="G881" s="307" t="s">
        <v>176</v>
      </c>
      <c r="H881" s="308">
        <v>57.012</v>
      </c>
      <c r="I881" s="309"/>
      <c r="J881" s="310">
        <f>ROUND(I881*H881,2)</f>
        <v>0</v>
      </c>
      <c r="K881" s="311"/>
      <c r="L881" s="312"/>
      <c r="M881" s="313" t="s">
        <v>1</v>
      </c>
      <c r="N881" s="314" t="s">
        <v>41</v>
      </c>
      <c r="O881" s="92"/>
      <c r="P881" s="245">
        <f>O881*H881</f>
        <v>0</v>
      </c>
      <c r="Q881" s="245">
        <v>0</v>
      </c>
      <c r="R881" s="245">
        <f>Q881*H881</f>
        <v>0</v>
      </c>
      <c r="S881" s="245">
        <v>0</v>
      </c>
      <c r="T881" s="246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7" t="s">
        <v>298</v>
      </c>
      <c r="AT881" s="247" t="s">
        <v>1283</v>
      </c>
      <c r="AU881" s="247" t="s">
        <v>86</v>
      </c>
      <c r="AY881" s="18" t="s">
        <v>169</v>
      </c>
      <c r="BE881" s="248">
        <f>IF(N881="základní",J881,0)</f>
        <v>0</v>
      </c>
      <c r="BF881" s="248">
        <f>IF(N881="snížená",J881,0)</f>
        <v>0</v>
      </c>
      <c r="BG881" s="248">
        <f>IF(N881="zákl. přenesená",J881,0)</f>
        <v>0</v>
      </c>
      <c r="BH881" s="248">
        <f>IF(N881="sníž. přenesená",J881,0)</f>
        <v>0</v>
      </c>
      <c r="BI881" s="248">
        <f>IF(N881="nulová",J881,0)</f>
        <v>0</v>
      </c>
      <c r="BJ881" s="18" t="s">
        <v>84</v>
      </c>
      <c r="BK881" s="248">
        <f>ROUND(I881*H881,2)</f>
        <v>0</v>
      </c>
      <c r="BL881" s="18" t="s">
        <v>286</v>
      </c>
      <c r="BM881" s="247" t="s">
        <v>2245</v>
      </c>
    </row>
    <row r="882" s="16" customFormat="1">
      <c r="A882" s="16"/>
      <c r="B882" s="283"/>
      <c r="C882" s="284"/>
      <c r="D882" s="251" t="s">
        <v>179</v>
      </c>
      <c r="E882" s="285" t="s">
        <v>1</v>
      </c>
      <c r="F882" s="286" t="s">
        <v>2230</v>
      </c>
      <c r="G882" s="284"/>
      <c r="H882" s="285" t="s">
        <v>1</v>
      </c>
      <c r="I882" s="287"/>
      <c r="J882" s="284"/>
      <c r="K882" s="284"/>
      <c r="L882" s="288"/>
      <c r="M882" s="289"/>
      <c r="N882" s="290"/>
      <c r="O882" s="290"/>
      <c r="P882" s="290"/>
      <c r="Q882" s="290"/>
      <c r="R882" s="290"/>
      <c r="S882" s="290"/>
      <c r="T882" s="291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92" t="s">
        <v>179</v>
      </c>
      <c r="AU882" s="292" t="s">
        <v>86</v>
      </c>
      <c r="AV882" s="16" t="s">
        <v>84</v>
      </c>
      <c r="AW882" s="16" t="s">
        <v>32</v>
      </c>
      <c r="AX882" s="16" t="s">
        <v>76</v>
      </c>
      <c r="AY882" s="292" t="s">
        <v>169</v>
      </c>
    </row>
    <row r="883" s="13" customFormat="1">
      <c r="A883" s="13"/>
      <c r="B883" s="249"/>
      <c r="C883" s="250"/>
      <c r="D883" s="251" t="s">
        <v>179</v>
      </c>
      <c r="E883" s="252" t="s">
        <v>1</v>
      </c>
      <c r="F883" s="253" t="s">
        <v>2246</v>
      </c>
      <c r="G883" s="250"/>
      <c r="H883" s="254">
        <v>3.3860000000000001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179</v>
      </c>
      <c r="AU883" s="260" t="s">
        <v>86</v>
      </c>
      <c r="AV883" s="13" t="s">
        <v>86</v>
      </c>
      <c r="AW883" s="13" t="s">
        <v>32</v>
      </c>
      <c r="AX883" s="13" t="s">
        <v>76</v>
      </c>
      <c r="AY883" s="260" t="s">
        <v>169</v>
      </c>
    </row>
    <row r="884" s="13" customFormat="1">
      <c r="A884" s="13"/>
      <c r="B884" s="249"/>
      <c r="C884" s="250"/>
      <c r="D884" s="251" t="s">
        <v>179</v>
      </c>
      <c r="E884" s="252" t="s">
        <v>1</v>
      </c>
      <c r="F884" s="253" t="s">
        <v>2247</v>
      </c>
      <c r="G884" s="250"/>
      <c r="H884" s="254">
        <v>3.847</v>
      </c>
      <c r="I884" s="255"/>
      <c r="J884" s="250"/>
      <c r="K884" s="250"/>
      <c r="L884" s="256"/>
      <c r="M884" s="257"/>
      <c r="N884" s="258"/>
      <c r="O884" s="258"/>
      <c r="P884" s="258"/>
      <c r="Q884" s="258"/>
      <c r="R884" s="258"/>
      <c r="S884" s="258"/>
      <c r="T884" s="25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0" t="s">
        <v>179</v>
      </c>
      <c r="AU884" s="260" t="s">
        <v>86</v>
      </c>
      <c r="AV884" s="13" t="s">
        <v>86</v>
      </c>
      <c r="AW884" s="13" t="s">
        <v>32</v>
      </c>
      <c r="AX884" s="13" t="s">
        <v>76</v>
      </c>
      <c r="AY884" s="260" t="s">
        <v>169</v>
      </c>
    </row>
    <row r="885" s="13" customFormat="1">
      <c r="A885" s="13"/>
      <c r="B885" s="249"/>
      <c r="C885" s="250"/>
      <c r="D885" s="251" t="s">
        <v>179</v>
      </c>
      <c r="E885" s="252" t="s">
        <v>1</v>
      </c>
      <c r="F885" s="253" t="s">
        <v>2248</v>
      </c>
      <c r="G885" s="250"/>
      <c r="H885" s="254">
        <v>4.2930000000000001</v>
      </c>
      <c r="I885" s="255"/>
      <c r="J885" s="250"/>
      <c r="K885" s="250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179</v>
      </c>
      <c r="AU885" s="260" t="s">
        <v>86</v>
      </c>
      <c r="AV885" s="13" t="s">
        <v>86</v>
      </c>
      <c r="AW885" s="13" t="s">
        <v>32</v>
      </c>
      <c r="AX885" s="13" t="s">
        <v>76</v>
      </c>
      <c r="AY885" s="260" t="s">
        <v>169</v>
      </c>
    </row>
    <row r="886" s="13" customFormat="1">
      <c r="A886" s="13"/>
      <c r="B886" s="249"/>
      <c r="C886" s="250"/>
      <c r="D886" s="251" t="s">
        <v>179</v>
      </c>
      <c r="E886" s="252" t="s">
        <v>1</v>
      </c>
      <c r="F886" s="253" t="s">
        <v>2249</v>
      </c>
      <c r="G886" s="250"/>
      <c r="H886" s="254">
        <v>4.6200000000000001</v>
      </c>
      <c r="I886" s="255"/>
      <c r="J886" s="250"/>
      <c r="K886" s="250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179</v>
      </c>
      <c r="AU886" s="260" t="s">
        <v>86</v>
      </c>
      <c r="AV886" s="13" t="s">
        <v>86</v>
      </c>
      <c r="AW886" s="13" t="s">
        <v>32</v>
      </c>
      <c r="AX886" s="13" t="s">
        <v>76</v>
      </c>
      <c r="AY886" s="260" t="s">
        <v>169</v>
      </c>
    </row>
    <row r="887" s="13" customFormat="1">
      <c r="A887" s="13"/>
      <c r="B887" s="249"/>
      <c r="C887" s="250"/>
      <c r="D887" s="251" t="s">
        <v>179</v>
      </c>
      <c r="E887" s="252" t="s">
        <v>1</v>
      </c>
      <c r="F887" s="253" t="s">
        <v>2250</v>
      </c>
      <c r="G887" s="250"/>
      <c r="H887" s="254">
        <v>3.8940000000000001</v>
      </c>
      <c r="I887" s="255"/>
      <c r="J887" s="250"/>
      <c r="K887" s="250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179</v>
      </c>
      <c r="AU887" s="260" t="s">
        <v>86</v>
      </c>
      <c r="AV887" s="13" t="s">
        <v>86</v>
      </c>
      <c r="AW887" s="13" t="s">
        <v>32</v>
      </c>
      <c r="AX887" s="13" t="s">
        <v>76</v>
      </c>
      <c r="AY887" s="260" t="s">
        <v>169</v>
      </c>
    </row>
    <row r="888" s="13" customFormat="1">
      <c r="A888" s="13"/>
      <c r="B888" s="249"/>
      <c r="C888" s="250"/>
      <c r="D888" s="251" t="s">
        <v>179</v>
      </c>
      <c r="E888" s="252" t="s">
        <v>1</v>
      </c>
      <c r="F888" s="253" t="s">
        <v>2251</v>
      </c>
      <c r="G888" s="250"/>
      <c r="H888" s="254">
        <v>4.2089999999999996</v>
      </c>
      <c r="I888" s="255"/>
      <c r="J888" s="250"/>
      <c r="K888" s="250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179</v>
      </c>
      <c r="AU888" s="260" t="s">
        <v>86</v>
      </c>
      <c r="AV888" s="13" t="s">
        <v>86</v>
      </c>
      <c r="AW888" s="13" t="s">
        <v>32</v>
      </c>
      <c r="AX888" s="13" t="s">
        <v>76</v>
      </c>
      <c r="AY888" s="260" t="s">
        <v>169</v>
      </c>
    </row>
    <row r="889" s="13" customFormat="1">
      <c r="A889" s="13"/>
      <c r="B889" s="249"/>
      <c r="C889" s="250"/>
      <c r="D889" s="251" t="s">
        <v>179</v>
      </c>
      <c r="E889" s="252" t="s">
        <v>1</v>
      </c>
      <c r="F889" s="253" t="s">
        <v>2252</v>
      </c>
      <c r="G889" s="250"/>
      <c r="H889" s="254">
        <v>4.6079999999999997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179</v>
      </c>
      <c r="AU889" s="260" t="s">
        <v>86</v>
      </c>
      <c r="AV889" s="13" t="s">
        <v>86</v>
      </c>
      <c r="AW889" s="13" t="s">
        <v>32</v>
      </c>
      <c r="AX889" s="13" t="s">
        <v>76</v>
      </c>
      <c r="AY889" s="260" t="s">
        <v>169</v>
      </c>
    </row>
    <row r="890" s="13" customFormat="1">
      <c r="A890" s="13"/>
      <c r="B890" s="249"/>
      <c r="C890" s="250"/>
      <c r="D890" s="251" t="s">
        <v>179</v>
      </c>
      <c r="E890" s="252" t="s">
        <v>1</v>
      </c>
      <c r="F890" s="253" t="s">
        <v>2253</v>
      </c>
      <c r="G890" s="250"/>
      <c r="H890" s="254">
        <v>4.9169999999999998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179</v>
      </c>
      <c r="AU890" s="260" t="s">
        <v>86</v>
      </c>
      <c r="AV890" s="13" t="s">
        <v>86</v>
      </c>
      <c r="AW890" s="13" t="s">
        <v>32</v>
      </c>
      <c r="AX890" s="13" t="s">
        <v>76</v>
      </c>
      <c r="AY890" s="260" t="s">
        <v>169</v>
      </c>
    </row>
    <row r="891" s="13" customFormat="1">
      <c r="A891" s="13"/>
      <c r="B891" s="249"/>
      <c r="C891" s="250"/>
      <c r="D891" s="251" t="s">
        <v>179</v>
      </c>
      <c r="E891" s="252" t="s">
        <v>1</v>
      </c>
      <c r="F891" s="253" t="s">
        <v>2254</v>
      </c>
      <c r="G891" s="250"/>
      <c r="H891" s="254">
        <v>6.6639999999999997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179</v>
      </c>
      <c r="AU891" s="260" t="s">
        <v>86</v>
      </c>
      <c r="AV891" s="13" t="s">
        <v>86</v>
      </c>
      <c r="AW891" s="13" t="s">
        <v>32</v>
      </c>
      <c r="AX891" s="13" t="s">
        <v>76</v>
      </c>
      <c r="AY891" s="260" t="s">
        <v>169</v>
      </c>
    </row>
    <row r="892" s="13" customFormat="1">
      <c r="A892" s="13"/>
      <c r="B892" s="249"/>
      <c r="C892" s="250"/>
      <c r="D892" s="251" t="s">
        <v>179</v>
      </c>
      <c r="E892" s="252" t="s">
        <v>1</v>
      </c>
      <c r="F892" s="253" t="s">
        <v>2255</v>
      </c>
      <c r="G892" s="250"/>
      <c r="H892" s="254">
        <v>6.8600000000000003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179</v>
      </c>
      <c r="AU892" s="260" t="s">
        <v>86</v>
      </c>
      <c r="AV892" s="13" t="s">
        <v>86</v>
      </c>
      <c r="AW892" s="13" t="s">
        <v>32</v>
      </c>
      <c r="AX892" s="13" t="s">
        <v>76</v>
      </c>
      <c r="AY892" s="260" t="s">
        <v>169</v>
      </c>
    </row>
    <row r="893" s="13" customFormat="1">
      <c r="A893" s="13"/>
      <c r="B893" s="249"/>
      <c r="C893" s="250"/>
      <c r="D893" s="251" t="s">
        <v>179</v>
      </c>
      <c r="E893" s="252" t="s">
        <v>1</v>
      </c>
      <c r="F893" s="253" t="s">
        <v>2256</v>
      </c>
      <c r="G893" s="250"/>
      <c r="H893" s="254">
        <v>3.8340000000000001</v>
      </c>
      <c r="I893" s="255"/>
      <c r="J893" s="250"/>
      <c r="K893" s="250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179</v>
      </c>
      <c r="AU893" s="260" t="s">
        <v>86</v>
      </c>
      <c r="AV893" s="13" t="s">
        <v>86</v>
      </c>
      <c r="AW893" s="13" t="s">
        <v>32</v>
      </c>
      <c r="AX893" s="13" t="s">
        <v>76</v>
      </c>
      <c r="AY893" s="260" t="s">
        <v>169</v>
      </c>
    </row>
    <row r="894" s="14" customFormat="1">
      <c r="A894" s="14"/>
      <c r="B894" s="261"/>
      <c r="C894" s="262"/>
      <c r="D894" s="251" t="s">
        <v>179</v>
      </c>
      <c r="E894" s="263" t="s">
        <v>1</v>
      </c>
      <c r="F894" s="264" t="s">
        <v>182</v>
      </c>
      <c r="G894" s="262"/>
      <c r="H894" s="265">
        <v>51.131999999999998</v>
      </c>
      <c r="I894" s="266"/>
      <c r="J894" s="262"/>
      <c r="K894" s="262"/>
      <c r="L894" s="267"/>
      <c r="M894" s="268"/>
      <c r="N894" s="269"/>
      <c r="O894" s="269"/>
      <c r="P894" s="269"/>
      <c r="Q894" s="269"/>
      <c r="R894" s="269"/>
      <c r="S894" s="269"/>
      <c r="T894" s="27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1" t="s">
        <v>179</v>
      </c>
      <c r="AU894" s="271" t="s">
        <v>86</v>
      </c>
      <c r="AV894" s="14" t="s">
        <v>177</v>
      </c>
      <c r="AW894" s="14" t="s">
        <v>32</v>
      </c>
      <c r="AX894" s="14" t="s">
        <v>84</v>
      </c>
      <c r="AY894" s="271" t="s">
        <v>169</v>
      </c>
    </row>
    <row r="895" s="13" customFormat="1">
      <c r="A895" s="13"/>
      <c r="B895" s="249"/>
      <c r="C895" s="250"/>
      <c r="D895" s="251" t="s">
        <v>179</v>
      </c>
      <c r="E895" s="250"/>
      <c r="F895" s="253" t="s">
        <v>2257</v>
      </c>
      <c r="G895" s="250"/>
      <c r="H895" s="254">
        <v>57.012</v>
      </c>
      <c r="I895" s="255"/>
      <c r="J895" s="250"/>
      <c r="K895" s="250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179</v>
      </c>
      <c r="AU895" s="260" t="s">
        <v>86</v>
      </c>
      <c r="AV895" s="13" t="s">
        <v>86</v>
      </c>
      <c r="AW895" s="13" t="s">
        <v>4</v>
      </c>
      <c r="AX895" s="13" t="s">
        <v>84</v>
      </c>
      <c r="AY895" s="260" t="s">
        <v>169</v>
      </c>
    </row>
    <row r="896" s="2" customFormat="1" ht="21.75" customHeight="1">
      <c r="A896" s="39"/>
      <c r="B896" s="40"/>
      <c r="C896" s="235" t="s">
        <v>2258</v>
      </c>
      <c r="D896" s="235" t="s">
        <v>173</v>
      </c>
      <c r="E896" s="236" t="s">
        <v>2259</v>
      </c>
      <c r="F896" s="237" t="s">
        <v>2260</v>
      </c>
      <c r="G896" s="238" t="s">
        <v>699</v>
      </c>
      <c r="H896" s="239">
        <v>1</v>
      </c>
      <c r="I896" s="240"/>
      <c r="J896" s="241">
        <f>ROUND(I896*H896,2)</f>
        <v>0</v>
      </c>
      <c r="K896" s="242"/>
      <c r="L896" s="45"/>
      <c r="M896" s="243" t="s">
        <v>1</v>
      </c>
      <c r="N896" s="244" t="s">
        <v>41</v>
      </c>
      <c r="O896" s="92"/>
      <c r="P896" s="245">
        <f>O896*H896</f>
        <v>0</v>
      </c>
      <c r="Q896" s="245">
        <v>0</v>
      </c>
      <c r="R896" s="245">
        <f>Q896*H896</f>
        <v>0</v>
      </c>
      <c r="S896" s="245">
        <v>0</v>
      </c>
      <c r="T896" s="246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7" t="s">
        <v>286</v>
      </c>
      <c r="AT896" s="247" t="s">
        <v>173</v>
      </c>
      <c r="AU896" s="247" t="s">
        <v>86</v>
      </c>
      <c r="AY896" s="18" t="s">
        <v>169</v>
      </c>
      <c r="BE896" s="248">
        <f>IF(N896="základní",J896,0)</f>
        <v>0</v>
      </c>
      <c r="BF896" s="248">
        <f>IF(N896="snížená",J896,0)</f>
        <v>0</v>
      </c>
      <c r="BG896" s="248">
        <f>IF(N896="zákl. přenesená",J896,0)</f>
        <v>0</v>
      </c>
      <c r="BH896" s="248">
        <f>IF(N896="sníž. přenesená",J896,0)</f>
        <v>0</v>
      </c>
      <c r="BI896" s="248">
        <f>IF(N896="nulová",J896,0)</f>
        <v>0</v>
      </c>
      <c r="BJ896" s="18" t="s">
        <v>84</v>
      </c>
      <c r="BK896" s="248">
        <f>ROUND(I896*H896,2)</f>
        <v>0</v>
      </c>
      <c r="BL896" s="18" t="s">
        <v>286</v>
      </c>
      <c r="BM896" s="247" t="s">
        <v>2261</v>
      </c>
    </row>
    <row r="897" s="2" customFormat="1" ht="21.75" customHeight="1">
      <c r="A897" s="39"/>
      <c r="B897" s="40"/>
      <c r="C897" s="235" t="s">
        <v>2262</v>
      </c>
      <c r="D897" s="235" t="s">
        <v>173</v>
      </c>
      <c r="E897" s="236" t="s">
        <v>2263</v>
      </c>
      <c r="F897" s="237" t="s">
        <v>2264</v>
      </c>
      <c r="G897" s="238" t="s">
        <v>699</v>
      </c>
      <c r="H897" s="239">
        <v>1</v>
      </c>
      <c r="I897" s="240"/>
      <c r="J897" s="241">
        <f>ROUND(I897*H897,2)</f>
        <v>0</v>
      </c>
      <c r="K897" s="242"/>
      <c r="L897" s="45"/>
      <c r="M897" s="243" t="s">
        <v>1</v>
      </c>
      <c r="N897" s="244" t="s">
        <v>41</v>
      </c>
      <c r="O897" s="92"/>
      <c r="P897" s="245">
        <f>O897*H897</f>
        <v>0</v>
      </c>
      <c r="Q897" s="245">
        <v>0</v>
      </c>
      <c r="R897" s="245">
        <f>Q897*H897</f>
        <v>0</v>
      </c>
      <c r="S897" s="245">
        <v>0</v>
      </c>
      <c r="T897" s="246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7" t="s">
        <v>286</v>
      </c>
      <c r="AT897" s="247" t="s">
        <v>173</v>
      </c>
      <c r="AU897" s="247" t="s">
        <v>86</v>
      </c>
      <c r="AY897" s="18" t="s">
        <v>169</v>
      </c>
      <c r="BE897" s="248">
        <f>IF(N897="základní",J897,0)</f>
        <v>0</v>
      </c>
      <c r="BF897" s="248">
        <f>IF(N897="snížená",J897,0)</f>
        <v>0</v>
      </c>
      <c r="BG897" s="248">
        <f>IF(N897="zákl. přenesená",J897,0)</f>
        <v>0</v>
      </c>
      <c r="BH897" s="248">
        <f>IF(N897="sníž. přenesená",J897,0)</f>
        <v>0</v>
      </c>
      <c r="BI897" s="248">
        <f>IF(N897="nulová",J897,0)</f>
        <v>0</v>
      </c>
      <c r="BJ897" s="18" t="s">
        <v>84</v>
      </c>
      <c r="BK897" s="248">
        <f>ROUND(I897*H897,2)</f>
        <v>0</v>
      </c>
      <c r="BL897" s="18" t="s">
        <v>286</v>
      </c>
      <c r="BM897" s="247" t="s">
        <v>2265</v>
      </c>
    </row>
    <row r="898" s="2" customFormat="1" ht="21.75" customHeight="1">
      <c r="A898" s="39"/>
      <c r="B898" s="40"/>
      <c r="C898" s="235" t="s">
        <v>2266</v>
      </c>
      <c r="D898" s="235" t="s">
        <v>173</v>
      </c>
      <c r="E898" s="236" t="s">
        <v>2267</v>
      </c>
      <c r="F898" s="237" t="s">
        <v>2268</v>
      </c>
      <c r="G898" s="238" t="s">
        <v>322</v>
      </c>
      <c r="H898" s="239">
        <v>3.5</v>
      </c>
      <c r="I898" s="240"/>
      <c r="J898" s="241">
        <f>ROUND(I898*H898,2)</f>
        <v>0</v>
      </c>
      <c r="K898" s="242"/>
      <c r="L898" s="45"/>
      <c r="M898" s="243" t="s">
        <v>1</v>
      </c>
      <c r="N898" s="244" t="s">
        <v>41</v>
      </c>
      <c r="O898" s="92"/>
      <c r="P898" s="245">
        <f>O898*H898</f>
        <v>0</v>
      </c>
      <c r="Q898" s="245">
        <v>0</v>
      </c>
      <c r="R898" s="245">
        <f>Q898*H898</f>
        <v>0</v>
      </c>
      <c r="S898" s="245">
        <v>0</v>
      </c>
      <c r="T898" s="246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7" t="s">
        <v>286</v>
      </c>
      <c r="AT898" s="247" t="s">
        <v>173</v>
      </c>
      <c r="AU898" s="247" t="s">
        <v>86</v>
      </c>
      <c r="AY898" s="18" t="s">
        <v>169</v>
      </c>
      <c r="BE898" s="248">
        <f>IF(N898="základní",J898,0)</f>
        <v>0</v>
      </c>
      <c r="BF898" s="248">
        <f>IF(N898="snížená",J898,0)</f>
        <v>0</v>
      </c>
      <c r="BG898" s="248">
        <f>IF(N898="zákl. přenesená",J898,0)</f>
        <v>0</v>
      </c>
      <c r="BH898" s="248">
        <f>IF(N898="sníž. přenesená",J898,0)</f>
        <v>0</v>
      </c>
      <c r="BI898" s="248">
        <f>IF(N898="nulová",J898,0)</f>
        <v>0</v>
      </c>
      <c r="BJ898" s="18" t="s">
        <v>84</v>
      </c>
      <c r="BK898" s="248">
        <f>ROUND(I898*H898,2)</f>
        <v>0</v>
      </c>
      <c r="BL898" s="18" t="s">
        <v>286</v>
      </c>
      <c r="BM898" s="247" t="s">
        <v>2269</v>
      </c>
    </row>
    <row r="899" s="2" customFormat="1" ht="21.75" customHeight="1">
      <c r="A899" s="39"/>
      <c r="B899" s="40"/>
      <c r="C899" s="235" t="s">
        <v>587</v>
      </c>
      <c r="D899" s="235" t="s">
        <v>173</v>
      </c>
      <c r="E899" s="236" t="s">
        <v>2270</v>
      </c>
      <c r="F899" s="237" t="s">
        <v>2271</v>
      </c>
      <c r="G899" s="238" t="s">
        <v>327</v>
      </c>
      <c r="H899" s="239">
        <v>10</v>
      </c>
      <c r="I899" s="240"/>
      <c r="J899" s="241">
        <f>ROUND(I899*H899,2)</f>
        <v>0</v>
      </c>
      <c r="K899" s="242"/>
      <c r="L899" s="45"/>
      <c r="M899" s="243" t="s">
        <v>1</v>
      </c>
      <c r="N899" s="244" t="s">
        <v>41</v>
      </c>
      <c r="O899" s="92"/>
      <c r="P899" s="245">
        <f>O899*H899</f>
        <v>0</v>
      </c>
      <c r="Q899" s="245">
        <v>0</v>
      </c>
      <c r="R899" s="245">
        <f>Q899*H899</f>
        <v>0</v>
      </c>
      <c r="S899" s="245">
        <v>0</v>
      </c>
      <c r="T899" s="246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7" t="s">
        <v>286</v>
      </c>
      <c r="AT899" s="247" t="s">
        <v>173</v>
      </c>
      <c r="AU899" s="247" t="s">
        <v>86</v>
      </c>
      <c r="AY899" s="18" t="s">
        <v>169</v>
      </c>
      <c r="BE899" s="248">
        <f>IF(N899="základní",J899,0)</f>
        <v>0</v>
      </c>
      <c r="BF899" s="248">
        <f>IF(N899="snížená",J899,0)</f>
        <v>0</v>
      </c>
      <c r="BG899" s="248">
        <f>IF(N899="zákl. přenesená",J899,0)</f>
        <v>0</v>
      </c>
      <c r="BH899" s="248">
        <f>IF(N899="sníž. přenesená",J899,0)</f>
        <v>0</v>
      </c>
      <c r="BI899" s="248">
        <f>IF(N899="nulová",J899,0)</f>
        <v>0</v>
      </c>
      <c r="BJ899" s="18" t="s">
        <v>84</v>
      </c>
      <c r="BK899" s="248">
        <f>ROUND(I899*H899,2)</f>
        <v>0</v>
      </c>
      <c r="BL899" s="18" t="s">
        <v>286</v>
      </c>
      <c r="BM899" s="247" t="s">
        <v>2272</v>
      </c>
    </row>
    <row r="900" s="2" customFormat="1" ht="21.75" customHeight="1">
      <c r="A900" s="39"/>
      <c r="B900" s="40"/>
      <c r="C900" s="304" t="s">
        <v>689</v>
      </c>
      <c r="D900" s="304" t="s">
        <v>1283</v>
      </c>
      <c r="E900" s="305" t="s">
        <v>2273</v>
      </c>
      <c r="F900" s="306" t="s">
        <v>2274</v>
      </c>
      <c r="G900" s="307" t="s">
        <v>327</v>
      </c>
      <c r="H900" s="308">
        <v>1</v>
      </c>
      <c r="I900" s="309"/>
      <c r="J900" s="310">
        <f>ROUND(I900*H900,2)</f>
        <v>0</v>
      </c>
      <c r="K900" s="311"/>
      <c r="L900" s="312"/>
      <c r="M900" s="313" t="s">
        <v>1</v>
      </c>
      <c r="N900" s="314" t="s">
        <v>41</v>
      </c>
      <c r="O900" s="92"/>
      <c r="P900" s="245">
        <f>O900*H900</f>
        <v>0</v>
      </c>
      <c r="Q900" s="245">
        <v>0.042000000000000003</v>
      </c>
      <c r="R900" s="245">
        <f>Q900*H900</f>
        <v>0.042000000000000003</v>
      </c>
      <c r="S900" s="245">
        <v>0</v>
      </c>
      <c r="T900" s="246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7" t="s">
        <v>298</v>
      </c>
      <c r="AT900" s="247" t="s">
        <v>1283</v>
      </c>
      <c r="AU900" s="247" t="s">
        <v>86</v>
      </c>
      <c r="AY900" s="18" t="s">
        <v>169</v>
      </c>
      <c r="BE900" s="248">
        <f>IF(N900="základní",J900,0)</f>
        <v>0</v>
      </c>
      <c r="BF900" s="248">
        <f>IF(N900="snížená",J900,0)</f>
        <v>0</v>
      </c>
      <c r="BG900" s="248">
        <f>IF(N900="zákl. přenesená",J900,0)</f>
        <v>0</v>
      </c>
      <c r="BH900" s="248">
        <f>IF(N900="sníž. přenesená",J900,0)</f>
        <v>0</v>
      </c>
      <c r="BI900" s="248">
        <f>IF(N900="nulová",J900,0)</f>
        <v>0</v>
      </c>
      <c r="BJ900" s="18" t="s">
        <v>84</v>
      </c>
      <c r="BK900" s="248">
        <f>ROUND(I900*H900,2)</f>
        <v>0</v>
      </c>
      <c r="BL900" s="18" t="s">
        <v>286</v>
      </c>
      <c r="BM900" s="247" t="s">
        <v>2275</v>
      </c>
    </row>
    <row r="901" s="2" customFormat="1" ht="21.75" customHeight="1">
      <c r="A901" s="39"/>
      <c r="B901" s="40"/>
      <c r="C901" s="304" t="s">
        <v>693</v>
      </c>
      <c r="D901" s="304" t="s">
        <v>1283</v>
      </c>
      <c r="E901" s="305" t="s">
        <v>2276</v>
      </c>
      <c r="F901" s="306" t="s">
        <v>2277</v>
      </c>
      <c r="G901" s="307" t="s">
        <v>327</v>
      </c>
      <c r="H901" s="308">
        <v>1</v>
      </c>
      <c r="I901" s="309"/>
      <c r="J901" s="310">
        <f>ROUND(I901*H901,2)</f>
        <v>0</v>
      </c>
      <c r="K901" s="311"/>
      <c r="L901" s="312"/>
      <c r="M901" s="313" t="s">
        <v>1</v>
      </c>
      <c r="N901" s="314" t="s">
        <v>41</v>
      </c>
      <c r="O901" s="92"/>
      <c r="P901" s="245">
        <f>O901*H901</f>
        <v>0</v>
      </c>
      <c r="Q901" s="245">
        <v>0.042000000000000003</v>
      </c>
      <c r="R901" s="245">
        <f>Q901*H901</f>
        <v>0.042000000000000003</v>
      </c>
      <c r="S901" s="245">
        <v>0</v>
      </c>
      <c r="T901" s="246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7" t="s">
        <v>298</v>
      </c>
      <c r="AT901" s="247" t="s">
        <v>1283</v>
      </c>
      <c r="AU901" s="247" t="s">
        <v>86</v>
      </c>
      <c r="AY901" s="18" t="s">
        <v>169</v>
      </c>
      <c r="BE901" s="248">
        <f>IF(N901="základní",J901,0)</f>
        <v>0</v>
      </c>
      <c r="BF901" s="248">
        <f>IF(N901="snížená",J901,0)</f>
        <v>0</v>
      </c>
      <c r="BG901" s="248">
        <f>IF(N901="zákl. přenesená",J901,0)</f>
        <v>0</v>
      </c>
      <c r="BH901" s="248">
        <f>IF(N901="sníž. přenesená",J901,0)</f>
        <v>0</v>
      </c>
      <c r="BI901" s="248">
        <f>IF(N901="nulová",J901,0)</f>
        <v>0</v>
      </c>
      <c r="BJ901" s="18" t="s">
        <v>84</v>
      </c>
      <c r="BK901" s="248">
        <f>ROUND(I901*H901,2)</f>
        <v>0</v>
      </c>
      <c r="BL901" s="18" t="s">
        <v>286</v>
      </c>
      <c r="BM901" s="247" t="s">
        <v>2278</v>
      </c>
    </row>
    <row r="902" s="2" customFormat="1" ht="21.75" customHeight="1">
      <c r="A902" s="39"/>
      <c r="B902" s="40"/>
      <c r="C902" s="304" t="s">
        <v>511</v>
      </c>
      <c r="D902" s="304" t="s">
        <v>1283</v>
      </c>
      <c r="E902" s="305" t="s">
        <v>2279</v>
      </c>
      <c r="F902" s="306" t="s">
        <v>2280</v>
      </c>
      <c r="G902" s="307" t="s">
        <v>327</v>
      </c>
      <c r="H902" s="308">
        <v>1</v>
      </c>
      <c r="I902" s="309"/>
      <c r="J902" s="310">
        <f>ROUND(I902*H902,2)</f>
        <v>0</v>
      </c>
      <c r="K902" s="311"/>
      <c r="L902" s="312"/>
      <c r="M902" s="313" t="s">
        <v>1</v>
      </c>
      <c r="N902" s="314" t="s">
        <v>41</v>
      </c>
      <c r="O902" s="92"/>
      <c r="P902" s="245">
        <f>O902*H902</f>
        <v>0</v>
      </c>
      <c r="Q902" s="245">
        <v>0.042000000000000003</v>
      </c>
      <c r="R902" s="245">
        <f>Q902*H902</f>
        <v>0.042000000000000003</v>
      </c>
      <c r="S902" s="245">
        <v>0</v>
      </c>
      <c r="T902" s="246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7" t="s">
        <v>298</v>
      </c>
      <c r="AT902" s="247" t="s">
        <v>1283</v>
      </c>
      <c r="AU902" s="247" t="s">
        <v>86</v>
      </c>
      <c r="AY902" s="18" t="s">
        <v>169</v>
      </c>
      <c r="BE902" s="248">
        <f>IF(N902="základní",J902,0)</f>
        <v>0</v>
      </c>
      <c r="BF902" s="248">
        <f>IF(N902="snížená",J902,0)</f>
        <v>0</v>
      </c>
      <c r="BG902" s="248">
        <f>IF(N902="zákl. přenesená",J902,0)</f>
        <v>0</v>
      </c>
      <c r="BH902" s="248">
        <f>IF(N902="sníž. přenesená",J902,0)</f>
        <v>0</v>
      </c>
      <c r="BI902" s="248">
        <f>IF(N902="nulová",J902,0)</f>
        <v>0</v>
      </c>
      <c r="BJ902" s="18" t="s">
        <v>84</v>
      </c>
      <c r="BK902" s="248">
        <f>ROUND(I902*H902,2)</f>
        <v>0</v>
      </c>
      <c r="BL902" s="18" t="s">
        <v>286</v>
      </c>
      <c r="BM902" s="247" t="s">
        <v>2281</v>
      </c>
    </row>
    <row r="903" s="2" customFormat="1" ht="21.75" customHeight="1">
      <c r="A903" s="39"/>
      <c r="B903" s="40"/>
      <c r="C903" s="304" t="s">
        <v>528</v>
      </c>
      <c r="D903" s="304" t="s">
        <v>1283</v>
      </c>
      <c r="E903" s="305" t="s">
        <v>2282</v>
      </c>
      <c r="F903" s="306" t="s">
        <v>2283</v>
      </c>
      <c r="G903" s="307" t="s">
        <v>327</v>
      </c>
      <c r="H903" s="308">
        <v>1</v>
      </c>
      <c r="I903" s="309"/>
      <c r="J903" s="310">
        <f>ROUND(I903*H903,2)</f>
        <v>0</v>
      </c>
      <c r="K903" s="311"/>
      <c r="L903" s="312"/>
      <c r="M903" s="313" t="s">
        <v>1</v>
      </c>
      <c r="N903" s="314" t="s">
        <v>41</v>
      </c>
      <c r="O903" s="92"/>
      <c r="P903" s="245">
        <f>O903*H903</f>
        <v>0</v>
      </c>
      <c r="Q903" s="245">
        <v>0.042000000000000003</v>
      </c>
      <c r="R903" s="245">
        <f>Q903*H903</f>
        <v>0.042000000000000003</v>
      </c>
      <c r="S903" s="245">
        <v>0</v>
      </c>
      <c r="T903" s="246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7" t="s">
        <v>298</v>
      </c>
      <c r="AT903" s="247" t="s">
        <v>1283</v>
      </c>
      <c r="AU903" s="247" t="s">
        <v>86</v>
      </c>
      <c r="AY903" s="18" t="s">
        <v>169</v>
      </c>
      <c r="BE903" s="248">
        <f>IF(N903="základní",J903,0)</f>
        <v>0</v>
      </c>
      <c r="BF903" s="248">
        <f>IF(N903="snížená",J903,0)</f>
        <v>0</v>
      </c>
      <c r="BG903" s="248">
        <f>IF(N903="zákl. přenesená",J903,0)</f>
        <v>0</v>
      </c>
      <c r="BH903" s="248">
        <f>IF(N903="sníž. přenesená",J903,0)</f>
        <v>0</v>
      </c>
      <c r="BI903" s="248">
        <f>IF(N903="nulová",J903,0)</f>
        <v>0</v>
      </c>
      <c r="BJ903" s="18" t="s">
        <v>84</v>
      </c>
      <c r="BK903" s="248">
        <f>ROUND(I903*H903,2)</f>
        <v>0</v>
      </c>
      <c r="BL903" s="18" t="s">
        <v>286</v>
      </c>
      <c r="BM903" s="247" t="s">
        <v>2284</v>
      </c>
    </row>
    <row r="904" s="2" customFormat="1" ht="33" customHeight="1">
      <c r="A904" s="39"/>
      <c r="B904" s="40"/>
      <c r="C904" s="304" t="s">
        <v>718</v>
      </c>
      <c r="D904" s="304" t="s">
        <v>1283</v>
      </c>
      <c r="E904" s="305" t="s">
        <v>2285</v>
      </c>
      <c r="F904" s="306" t="s">
        <v>2286</v>
      </c>
      <c r="G904" s="307" t="s">
        <v>327</v>
      </c>
      <c r="H904" s="308">
        <v>1</v>
      </c>
      <c r="I904" s="309"/>
      <c r="J904" s="310">
        <f>ROUND(I904*H904,2)</f>
        <v>0</v>
      </c>
      <c r="K904" s="311"/>
      <c r="L904" s="312"/>
      <c r="M904" s="313" t="s">
        <v>1</v>
      </c>
      <c r="N904" s="314" t="s">
        <v>41</v>
      </c>
      <c r="O904" s="92"/>
      <c r="P904" s="245">
        <f>O904*H904</f>
        <v>0</v>
      </c>
      <c r="Q904" s="245">
        <v>0.042000000000000003</v>
      </c>
      <c r="R904" s="245">
        <f>Q904*H904</f>
        <v>0.042000000000000003</v>
      </c>
      <c r="S904" s="245">
        <v>0</v>
      </c>
      <c r="T904" s="246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7" t="s">
        <v>298</v>
      </c>
      <c r="AT904" s="247" t="s">
        <v>1283</v>
      </c>
      <c r="AU904" s="247" t="s">
        <v>86</v>
      </c>
      <c r="AY904" s="18" t="s">
        <v>169</v>
      </c>
      <c r="BE904" s="248">
        <f>IF(N904="základní",J904,0)</f>
        <v>0</v>
      </c>
      <c r="BF904" s="248">
        <f>IF(N904="snížená",J904,0)</f>
        <v>0</v>
      </c>
      <c r="BG904" s="248">
        <f>IF(N904="zákl. přenesená",J904,0)</f>
        <v>0</v>
      </c>
      <c r="BH904" s="248">
        <f>IF(N904="sníž. přenesená",J904,0)</f>
        <v>0</v>
      </c>
      <c r="BI904" s="248">
        <f>IF(N904="nulová",J904,0)</f>
        <v>0</v>
      </c>
      <c r="BJ904" s="18" t="s">
        <v>84</v>
      </c>
      <c r="BK904" s="248">
        <f>ROUND(I904*H904,2)</f>
        <v>0</v>
      </c>
      <c r="BL904" s="18" t="s">
        <v>286</v>
      </c>
      <c r="BM904" s="247" t="s">
        <v>2287</v>
      </c>
    </row>
    <row r="905" s="2" customFormat="1" ht="21.75" customHeight="1">
      <c r="A905" s="39"/>
      <c r="B905" s="40"/>
      <c r="C905" s="304" t="s">
        <v>794</v>
      </c>
      <c r="D905" s="304" t="s">
        <v>1283</v>
      </c>
      <c r="E905" s="305" t="s">
        <v>2288</v>
      </c>
      <c r="F905" s="306" t="s">
        <v>2289</v>
      </c>
      <c r="G905" s="307" t="s">
        <v>327</v>
      </c>
      <c r="H905" s="308">
        <v>1</v>
      </c>
      <c r="I905" s="309"/>
      <c r="J905" s="310">
        <f>ROUND(I905*H905,2)</f>
        <v>0</v>
      </c>
      <c r="K905" s="311"/>
      <c r="L905" s="312"/>
      <c r="M905" s="313" t="s">
        <v>1</v>
      </c>
      <c r="N905" s="314" t="s">
        <v>41</v>
      </c>
      <c r="O905" s="92"/>
      <c r="P905" s="245">
        <f>O905*H905</f>
        <v>0</v>
      </c>
      <c r="Q905" s="245">
        <v>0.042000000000000003</v>
      </c>
      <c r="R905" s="245">
        <f>Q905*H905</f>
        <v>0.042000000000000003</v>
      </c>
      <c r="S905" s="245">
        <v>0</v>
      </c>
      <c r="T905" s="246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7" t="s">
        <v>298</v>
      </c>
      <c r="AT905" s="247" t="s">
        <v>1283</v>
      </c>
      <c r="AU905" s="247" t="s">
        <v>86</v>
      </c>
      <c r="AY905" s="18" t="s">
        <v>169</v>
      </c>
      <c r="BE905" s="248">
        <f>IF(N905="základní",J905,0)</f>
        <v>0</v>
      </c>
      <c r="BF905" s="248">
        <f>IF(N905="snížená",J905,0)</f>
        <v>0</v>
      </c>
      <c r="BG905" s="248">
        <f>IF(N905="zákl. přenesená",J905,0)</f>
        <v>0</v>
      </c>
      <c r="BH905" s="248">
        <f>IF(N905="sníž. přenesená",J905,0)</f>
        <v>0</v>
      </c>
      <c r="BI905" s="248">
        <f>IF(N905="nulová",J905,0)</f>
        <v>0</v>
      </c>
      <c r="BJ905" s="18" t="s">
        <v>84</v>
      </c>
      <c r="BK905" s="248">
        <f>ROUND(I905*H905,2)</f>
        <v>0</v>
      </c>
      <c r="BL905" s="18" t="s">
        <v>286</v>
      </c>
      <c r="BM905" s="247" t="s">
        <v>2290</v>
      </c>
    </row>
    <row r="906" s="2" customFormat="1" ht="21.75" customHeight="1">
      <c r="A906" s="39"/>
      <c r="B906" s="40"/>
      <c r="C906" s="304" t="s">
        <v>574</v>
      </c>
      <c r="D906" s="304" t="s">
        <v>1283</v>
      </c>
      <c r="E906" s="305" t="s">
        <v>2291</v>
      </c>
      <c r="F906" s="306" t="s">
        <v>2292</v>
      </c>
      <c r="G906" s="307" t="s">
        <v>327</v>
      </c>
      <c r="H906" s="308">
        <v>1</v>
      </c>
      <c r="I906" s="309"/>
      <c r="J906" s="310">
        <f>ROUND(I906*H906,2)</f>
        <v>0</v>
      </c>
      <c r="K906" s="311"/>
      <c r="L906" s="312"/>
      <c r="M906" s="313" t="s">
        <v>1</v>
      </c>
      <c r="N906" s="314" t="s">
        <v>41</v>
      </c>
      <c r="O906" s="92"/>
      <c r="P906" s="245">
        <f>O906*H906</f>
        <v>0</v>
      </c>
      <c r="Q906" s="245">
        <v>0.042000000000000003</v>
      </c>
      <c r="R906" s="245">
        <f>Q906*H906</f>
        <v>0.042000000000000003</v>
      </c>
      <c r="S906" s="245">
        <v>0</v>
      </c>
      <c r="T906" s="246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7" t="s">
        <v>298</v>
      </c>
      <c r="AT906" s="247" t="s">
        <v>1283</v>
      </c>
      <c r="AU906" s="247" t="s">
        <v>86</v>
      </c>
      <c r="AY906" s="18" t="s">
        <v>169</v>
      </c>
      <c r="BE906" s="248">
        <f>IF(N906="základní",J906,0)</f>
        <v>0</v>
      </c>
      <c r="BF906" s="248">
        <f>IF(N906="snížená",J906,0)</f>
        <v>0</v>
      </c>
      <c r="BG906" s="248">
        <f>IF(N906="zákl. přenesená",J906,0)</f>
        <v>0</v>
      </c>
      <c r="BH906" s="248">
        <f>IF(N906="sníž. přenesená",J906,0)</f>
        <v>0</v>
      </c>
      <c r="BI906" s="248">
        <f>IF(N906="nulová",J906,0)</f>
        <v>0</v>
      </c>
      <c r="BJ906" s="18" t="s">
        <v>84</v>
      </c>
      <c r="BK906" s="248">
        <f>ROUND(I906*H906,2)</f>
        <v>0</v>
      </c>
      <c r="BL906" s="18" t="s">
        <v>286</v>
      </c>
      <c r="BM906" s="247" t="s">
        <v>2293</v>
      </c>
    </row>
    <row r="907" s="2" customFormat="1" ht="33" customHeight="1">
      <c r="A907" s="39"/>
      <c r="B907" s="40"/>
      <c r="C907" s="304" t="s">
        <v>488</v>
      </c>
      <c r="D907" s="304" t="s">
        <v>1283</v>
      </c>
      <c r="E907" s="305" t="s">
        <v>2294</v>
      </c>
      <c r="F907" s="306" t="s">
        <v>2295</v>
      </c>
      <c r="G907" s="307" t="s">
        <v>327</v>
      </c>
      <c r="H907" s="308">
        <v>1</v>
      </c>
      <c r="I907" s="309"/>
      <c r="J907" s="310">
        <f>ROUND(I907*H907,2)</f>
        <v>0</v>
      </c>
      <c r="K907" s="311"/>
      <c r="L907" s="312"/>
      <c r="M907" s="313" t="s">
        <v>1</v>
      </c>
      <c r="N907" s="314" t="s">
        <v>41</v>
      </c>
      <c r="O907" s="92"/>
      <c r="P907" s="245">
        <f>O907*H907</f>
        <v>0</v>
      </c>
      <c r="Q907" s="245">
        <v>0.042000000000000003</v>
      </c>
      <c r="R907" s="245">
        <f>Q907*H907</f>
        <v>0.042000000000000003</v>
      </c>
      <c r="S907" s="245">
        <v>0</v>
      </c>
      <c r="T907" s="246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7" t="s">
        <v>298</v>
      </c>
      <c r="AT907" s="247" t="s">
        <v>1283</v>
      </c>
      <c r="AU907" s="247" t="s">
        <v>86</v>
      </c>
      <c r="AY907" s="18" t="s">
        <v>169</v>
      </c>
      <c r="BE907" s="248">
        <f>IF(N907="základní",J907,0)</f>
        <v>0</v>
      </c>
      <c r="BF907" s="248">
        <f>IF(N907="snížená",J907,0)</f>
        <v>0</v>
      </c>
      <c r="BG907" s="248">
        <f>IF(N907="zákl. přenesená",J907,0)</f>
        <v>0</v>
      </c>
      <c r="BH907" s="248">
        <f>IF(N907="sníž. přenesená",J907,0)</f>
        <v>0</v>
      </c>
      <c r="BI907" s="248">
        <f>IF(N907="nulová",J907,0)</f>
        <v>0</v>
      </c>
      <c r="BJ907" s="18" t="s">
        <v>84</v>
      </c>
      <c r="BK907" s="248">
        <f>ROUND(I907*H907,2)</f>
        <v>0</v>
      </c>
      <c r="BL907" s="18" t="s">
        <v>286</v>
      </c>
      <c r="BM907" s="247" t="s">
        <v>2296</v>
      </c>
    </row>
    <row r="908" s="2" customFormat="1" ht="21.75" customHeight="1">
      <c r="A908" s="39"/>
      <c r="B908" s="40"/>
      <c r="C908" s="304" t="s">
        <v>815</v>
      </c>
      <c r="D908" s="304" t="s">
        <v>1283</v>
      </c>
      <c r="E908" s="305" t="s">
        <v>2297</v>
      </c>
      <c r="F908" s="306" t="s">
        <v>2298</v>
      </c>
      <c r="G908" s="307" t="s">
        <v>327</v>
      </c>
      <c r="H908" s="308">
        <v>1</v>
      </c>
      <c r="I908" s="309"/>
      <c r="J908" s="310">
        <f>ROUND(I908*H908,2)</f>
        <v>0</v>
      </c>
      <c r="K908" s="311"/>
      <c r="L908" s="312"/>
      <c r="M908" s="313" t="s">
        <v>1</v>
      </c>
      <c r="N908" s="314" t="s">
        <v>41</v>
      </c>
      <c r="O908" s="92"/>
      <c r="P908" s="245">
        <f>O908*H908</f>
        <v>0</v>
      </c>
      <c r="Q908" s="245">
        <v>0.042000000000000003</v>
      </c>
      <c r="R908" s="245">
        <f>Q908*H908</f>
        <v>0.042000000000000003</v>
      </c>
      <c r="S908" s="245">
        <v>0</v>
      </c>
      <c r="T908" s="246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7" t="s">
        <v>298</v>
      </c>
      <c r="AT908" s="247" t="s">
        <v>1283</v>
      </c>
      <c r="AU908" s="247" t="s">
        <v>86</v>
      </c>
      <c r="AY908" s="18" t="s">
        <v>169</v>
      </c>
      <c r="BE908" s="248">
        <f>IF(N908="základní",J908,0)</f>
        <v>0</v>
      </c>
      <c r="BF908" s="248">
        <f>IF(N908="snížená",J908,0)</f>
        <v>0</v>
      </c>
      <c r="BG908" s="248">
        <f>IF(N908="zákl. přenesená",J908,0)</f>
        <v>0</v>
      </c>
      <c r="BH908" s="248">
        <f>IF(N908="sníž. přenesená",J908,0)</f>
        <v>0</v>
      </c>
      <c r="BI908" s="248">
        <f>IF(N908="nulová",J908,0)</f>
        <v>0</v>
      </c>
      <c r="BJ908" s="18" t="s">
        <v>84</v>
      </c>
      <c r="BK908" s="248">
        <f>ROUND(I908*H908,2)</f>
        <v>0</v>
      </c>
      <c r="BL908" s="18" t="s">
        <v>286</v>
      </c>
      <c r="BM908" s="247" t="s">
        <v>2299</v>
      </c>
    </row>
    <row r="909" s="2" customFormat="1" ht="21.75" customHeight="1">
      <c r="A909" s="39"/>
      <c r="B909" s="40"/>
      <c r="C909" s="304" t="s">
        <v>2300</v>
      </c>
      <c r="D909" s="304" t="s">
        <v>1283</v>
      </c>
      <c r="E909" s="305" t="s">
        <v>2301</v>
      </c>
      <c r="F909" s="306" t="s">
        <v>2302</v>
      </c>
      <c r="G909" s="307" t="s">
        <v>327</v>
      </c>
      <c r="H909" s="308">
        <v>1</v>
      </c>
      <c r="I909" s="309"/>
      <c r="J909" s="310">
        <f>ROUND(I909*H909,2)</f>
        <v>0</v>
      </c>
      <c r="K909" s="311"/>
      <c r="L909" s="312"/>
      <c r="M909" s="313" t="s">
        <v>1</v>
      </c>
      <c r="N909" s="314" t="s">
        <v>41</v>
      </c>
      <c r="O909" s="92"/>
      <c r="P909" s="245">
        <f>O909*H909</f>
        <v>0</v>
      </c>
      <c r="Q909" s="245">
        <v>0.042000000000000003</v>
      </c>
      <c r="R909" s="245">
        <f>Q909*H909</f>
        <v>0.042000000000000003</v>
      </c>
      <c r="S909" s="245">
        <v>0</v>
      </c>
      <c r="T909" s="246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7" t="s">
        <v>298</v>
      </c>
      <c r="AT909" s="247" t="s">
        <v>1283</v>
      </c>
      <c r="AU909" s="247" t="s">
        <v>86</v>
      </c>
      <c r="AY909" s="18" t="s">
        <v>169</v>
      </c>
      <c r="BE909" s="248">
        <f>IF(N909="základní",J909,0)</f>
        <v>0</v>
      </c>
      <c r="BF909" s="248">
        <f>IF(N909="snížená",J909,0)</f>
        <v>0</v>
      </c>
      <c r="BG909" s="248">
        <f>IF(N909="zákl. přenesená",J909,0)</f>
        <v>0</v>
      </c>
      <c r="BH909" s="248">
        <f>IF(N909="sníž. přenesená",J909,0)</f>
        <v>0</v>
      </c>
      <c r="BI909" s="248">
        <f>IF(N909="nulová",J909,0)</f>
        <v>0</v>
      </c>
      <c r="BJ909" s="18" t="s">
        <v>84</v>
      </c>
      <c r="BK909" s="248">
        <f>ROUND(I909*H909,2)</f>
        <v>0</v>
      </c>
      <c r="BL909" s="18" t="s">
        <v>286</v>
      </c>
      <c r="BM909" s="247" t="s">
        <v>2303</v>
      </c>
    </row>
    <row r="910" s="2" customFormat="1" ht="16.5" customHeight="1">
      <c r="A910" s="39"/>
      <c r="B910" s="40"/>
      <c r="C910" s="235" t="s">
        <v>2304</v>
      </c>
      <c r="D910" s="235" t="s">
        <v>173</v>
      </c>
      <c r="E910" s="236" t="s">
        <v>2305</v>
      </c>
      <c r="F910" s="237" t="s">
        <v>2306</v>
      </c>
      <c r="G910" s="238" t="s">
        <v>1034</v>
      </c>
      <c r="H910" s="239">
        <v>34.299999999999997</v>
      </c>
      <c r="I910" s="240"/>
      <c r="J910" s="241">
        <f>ROUND(I910*H910,2)</f>
        <v>0</v>
      </c>
      <c r="K910" s="242"/>
      <c r="L910" s="45"/>
      <c r="M910" s="243" t="s">
        <v>1</v>
      </c>
      <c r="N910" s="244" t="s">
        <v>41</v>
      </c>
      <c r="O910" s="92"/>
      <c r="P910" s="245">
        <f>O910*H910</f>
        <v>0</v>
      </c>
      <c r="Q910" s="245">
        <v>0.001</v>
      </c>
      <c r="R910" s="245">
        <f>Q910*H910</f>
        <v>0.034299999999999997</v>
      </c>
      <c r="S910" s="245">
        <v>0</v>
      </c>
      <c r="T910" s="246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7" t="s">
        <v>286</v>
      </c>
      <c r="AT910" s="247" t="s">
        <v>173</v>
      </c>
      <c r="AU910" s="247" t="s">
        <v>86</v>
      </c>
      <c r="AY910" s="18" t="s">
        <v>169</v>
      </c>
      <c r="BE910" s="248">
        <f>IF(N910="základní",J910,0)</f>
        <v>0</v>
      </c>
      <c r="BF910" s="248">
        <f>IF(N910="snížená",J910,0)</f>
        <v>0</v>
      </c>
      <c r="BG910" s="248">
        <f>IF(N910="zákl. přenesená",J910,0)</f>
        <v>0</v>
      </c>
      <c r="BH910" s="248">
        <f>IF(N910="sníž. přenesená",J910,0)</f>
        <v>0</v>
      </c>
      <c r="BI910" s="248">
        <f>IF(N910="nulová",J910,0)</f>
        <v>0</v>
      </c>
      <c r="BJ910" s="18" t="s">
        <v>84</v>
      </c>
      <c r="BK910" s="248">
        <f>ROUND(I910*H910,2)</f>
        <v>0</v>
      </c>
      <c r="BL910" s="18" t="s">
        <v>286</v>
      </c>
      <c r="BM910" s="247" t="s">
        <v>2307</v>
      </c>
    </row>
    <row r="911" s="13" customFormat="1">
      <c r="A911" s="13"/>
      <c r="B911" s="249"/>
      <c r="C911" s="250"/>
      <c r="D911" s="251" t="s">
        <v>179</v>
      </c>
      <c r="E911" s="252" t="s">
        <v>1</v>
      </c>
      <c r="F911" s="253" t="s">
        <v>2308</v>
      </c>
      <c r="G911" s="250"/>
      <c r="H911" s="254">
        <v>34.299999999999997</v>
      </c>
      <c r="I911" s="255"/>
      <c r="J911" s="250"/>
      <c r="K911" s="250"/>
      <c r="L911" s="256"/>
      <c r="M911" s="257"/>
      <c r="N911" s="258"/>
      <c r="O911" s="258"/>
      <c r="P911" s="258"/>
      <c r="Q911" s="258"/>
      <c r="R911" s="258"/>
      <c r="S911" s="258"/>
      <c r="T911" s="25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0" t="s">
        <v>179</v>
      </c>
      <c r="AU911" s="260" t="s">
        <v>86</v>
      </c>
      <c r="AV911" s="13" t="s">
        <v>86</v>
      </c>
      <c r="AW911" s="13" t="s">
        <v>32</v>
      </c>
      <c r="AX911" s="13" t="s">
        <v>84</v>
      </c>
      <c r="AY911" s="260" t="s">
        <v>169</v>
      </c>
    </row>
    <row r="912" s="2" customFormat="1" ht="21.75" customHeight="1">
      <c r="A912" s="39"/>
      <c r="B912" s="40"/>
      <c r="C912" s="235" t="s">
        <v>2309</v>
      </c>
      <c r="D912" s="235" t="s">
        <v>173</v>
      </c>
      <c r="E912" s="236" t="s">
        <v>2310</v>
      </c>
      <c r="F912" s="237" t="s">
        <v>2311</v>
      </c>
      <c r="G912" s="238" t="s">
        <v>249</v>
      </c>
      <c r="H912" s="239">
        <v>0.45400000000000001</v>
      </c>
      <c r="I912" s="240"/>
      <c r="J912" s="241">
        <f>ROUND(I912*H912,2)</f>
        <v>0</v>
      </c>
      <c r="K912" s="242"/>
      <c r="L912" s="45"/>
      <c r="M912" s="243" t="s">
        <v>1</v>
      </c>
      <c r="N912" s="244" t="s">
        <v>41</v>
      </c>
      <c r="O912" s="92"/>
      <c r="P912" s="245">
        <f>O912*H912</f>
        <v>0</v>
      </c>
      <c r="Q912" s="245">
        <v>0</v>
      </c>
      <c r="R912" s="245">
        <f>Q912*H912</f>
        <v>0</v>
      </c>
      <c r="S912" s="245">
        <v>0</v>
      </c>
      <c r="T912" s="24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7" t="s">
        <v>286</v>
      </c>
      <c r="AT912" s="247" t="s">
        <v>173</v>
      </c>
      <c r="AU912" s="247" t="s">
        <v>86</v>
      </c>
      <c r="AY912" s="18" t="s">
        <v>169</v>
      </c>
      <c r="BE912" s="248">
        <f>IF(N912="základní",J912,0)</f>
        <v>0</v>
      </c>
      <c r="BF912" s="248">
        <f>IF(N912="snížená",J912,0)</f>
        <v>0</v>
      </c>
      <c r="BG912" s="248">
        <f>IF(N912="zákl. přenesená",J912,0)</f>
        <v>0</v>
      </c>
      <c r="BH912" s="248">
        <f>IF(N912="sníž. přenesená",J912,0)</f>
        <v>0</v>
      </c>
      <c r="BI912" s="248">
        <f>IF(N912="nulová",J912,0)</f>
        <v>0</v>
      </c>
      <c r="BJ912" s="18" t="s">
        <v>84</v>
      </c>
      <c r="BK912" s="248">
        <f>ROUND(I912*H912,2)</f>
        <v>0</v>
      </c>
      <c r="BL912" s="18" t="s">
        <v>286</v>
      </c>
      <c r="BM912" s="247" t="s">
        <v>2312</v>
      </c>
    </row>
    <row r="913" s="12" customFormat="1" ht="22.8" customHeight="1">
      <c r="A913" s="12"/>
      <c r="B913" s="219"/>
      <c r="C913" s="220"/>
      <c r="D913" s="221" t="s">
        <v>75</v>
      </c>
      <c r="E913" s="233" t="s">
        <v>783</v>
      </c>
      <c r="F913" s="233" t="s">
        <v>784</v>
      </c>
      <c r="G913" s="220"/>
      <c r="H913" s="220"/>
      <c r="I913" s="223"/>
      <c r="J913" s="234">
        <f>BK913</f>
        <v>0</v>
      </c>
      <c r="K913" s="220"/>
      <c r="L913" s="225"/>
      <c r="M913" s="226"/>
      <c r="N913" s="227"/>
      <c r="O913" s="227"/>
      <c r="P913" s="228">
        <f>SUM(P914:P939)</f>
        <v>0</v>
      </c>
      <c r="Q913" s="227"/>
      <c r="R913" s="228">
        <f>SUM(R914:R939)</f>
        <v>3.8088435999999999</v>
      </c>
      <c r="S913" s="227"/>
      <c r="T913" s="229">
        <f>SUM(T914:T939)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30" t="s">
        <v>86</v>
      </c>
      <c r="AT913" s="231" t="s">
        <v>75</v>
      </c>
      <c r="AU913" s="231" t="s">
        <v>84</v>
      </c>
      <c r="AY913" s="230" t="s">
        <v>169</v>
      </c>
      <c r="BK913" s="232">
        <f>SUM(BK914:BK939)</f>
        <v>0</v>
      </c>
    </row>
    <row r="914" s="2" customFormat="1" ht="21.75" customHeight="1">
      <c r="A914" s="39"/>
      <c r="B914" s="40"/>
      <c r="C914" s="235" t="s">
        <v>2313</v>
      </c>
      <c r="D914" s="235" t="s">
        <v>173</v>
      </c>
      <c r="E914" s="236" t="s">
        <v>2314</v>
      </c>
      <c r="F914" s="237" t="s">
        <v>2315</v>
      </c>
      <c r="G914" s="238" t="s">
        <v>322</v>
      </c>
      <c r="H914" s="239">
        <v>66.715999999999994</v>
      </c>
      <c r="I914" s="240"/>
      <c r="J914" s="241">
        <f>ROUND(I914*H914,2)</f>
        <v>0</v>
      </c>
      <c r="K914" s="242"/>
      <c r="L914" s="45"/>
      <c r="M914" s="243" t="s">
        <v>1</v>
      </c>
      <c r="N914" s="244" t="s">
        <v>41</v>
      </c>
      <c r="O914" s="92"/>
      <c r="P914" s="245">
        <f>O914*H914</f>
        <v>0</v>
      </c>
      <c r="Q914" s="245">
        <v>0.00032000000000000003</v>
      </c>
      <c r="R914" s="245">
        <f>Q914*H914</f>
        <v>0.021349119999999999</v>
      </c>
      <c r="S914" s="245">
        <v>0</v>
      </c>
      <c r="T914" s="246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7" t="s">
        <v>286</v>
      </c>
      <c r="AT914" s="247" t="s">
        <v>173</v>
      </c>
      <c r="AU914" s="247" t="s">
        <v>86</v>
      </c>
      <c r="AY914" s="18" t="s">
        <v>169</v>
      </c>
      <c r="BE914" s="248">
        <f>IF(N914="základní",J914,0)</f>
        <v>0</v>
      </c>
      <c r="BF914" s="248">
        <f>IF(N914="snížená",J914,0)</f>
        <v>0</v>
      </c>
      <c r="BG914" s="248">
        <f>IF(N914="zákl. přenesená",J914,0)</f>
        <v>0</v>
      </c>
      <c r="BH914" s="248">
        <f>IF(N914="sníž. přenesená",J914,0)</f>
        <v>0</v>
      </c>
      <c r="BI914" s="248">
        <f>IF(N914="nulová",J914,0)</f>
        <v>0</v>
      </c>
      <c r="BJ914" s="18" t="s">
        <v>84</v>
      </c>
      <c r="BK914" s="248">
        <f>ROUND(I914*H914,2)</f>
        <v>0</v>
      </c>
      <c r="BL914" s="18" t="s">
        <v>286</v>
      </c>
      <c r="BM914" s="247" t="s">
        <v>2316</v>
      </c>
    </row>
    <row r="915" s="13" customFormat="1">
      <c r="A915" s="13"/>
      <c r="B915" s="249"/>
      <c r="C915" s="250"/>
      <c r="D915" s="251" t="s">
        <v>179</v>
      </c>
      <c r="E915" s="252" t="s">
        <v>1</v>
      </c>
      <c r="F915" s="253" t="s">
        <v>2317</v>
      </c>
      <c r="G915" s="250"/>
      <c r="H915" s="254">
        <v>8.0449999999999999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179</v>
      </c>
      <c r="AU915" s="260" t="s">
        <v>86</v>
      </c>
      <c r="AV915" s="13" t="s">
        <v>86</v>
      </c>
      <c r="AW915" s="13" t="s">
        <v>32</v>
      </c>
      <c r="AX915" s="13" t="s">
        <v>76</v>
      </c>
      <c r="AY915" s="260" t="s">
        <v>169</v>
      </c>
    </row>
    <row r="916" s="13" customFormat="1">
      <c r="A916" s="13"/>
      <c r="B916" s="249"/>
      <c r="C916" s="250"/>
      <c r="D916" s="251" t="s">
        <v>179</v>
      </c>
      <c r="E916" s="252" t="s">
        <v>1</v>
      </c>
      <c r="F916" s="253" t="s">
        <v>2318</v>
      </c>
      <c r="G916" s="250"/>
      <c r="H916" s="254">
        <v>10.035</v>
      </c>
      <c r="I916" s="255"/>
      <c r="J916" s="250"/>
      <c r="K916" s="250"/>
      <c r="L916" s="256"/>
      <c r="M916" s="257"/>
      <c r="N916" s="258"/>
      <c r="O916" s="258"/>
      <c r="P916" s="258"/>
      <c r="Q916" s="258"/>
      <c r="R916" s="258"/>
      <c r="S916" s="258"/>
      <c r="T916" s="25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0" t="s">
        <v>179</v>
      </c>
      <c r="AU916" s="260" t="s">
        <v>86</v>
      </c>
      <c r="AV916" s="13" t="s">
        <v>86</v>
      </c>
      <c r="AW916" s="13" t="s">
        <v>32</v>
      </c>
      <c r="AX916" s="13" t="s">
        <v>76</v>
      </c>
      <c r="AY916" s="260" t="s">
        <v>169</v>
      </c>
    </row>
    <row r="917" s="13" customFormat="1">
      <c r="A917" s="13"/>
      <c r="B917" s="249"/>
      <c r="C917" s="250"/>
      <c r="D917" s="251" t="s">
        <v>179</v>
      </c>
      <c r="E917" s="252" t="s">
        <v>1</v>
      </c>
      <c r="F917" s="253" t="s">
        <v>2319</v>
      </c>
      <c r="G917" s="250"/>
      <c r="H917" s="254">
        <v>5.8399999999999999</v>
      </c>
      <c r="I917" s="255"/>
      <c r="J917" s="250"/>
      <c r="K917" s="250"/>
      <c r="L917" s="256"/>
      <c r="M917" s="257"/>
      <c r="N917" s="258"/>
      <c r="O917" s="258"/>
      <c r="P917" s="258"/>
      <c r="Q917" s="258"/>
      <c r="R917" s="258"/>
      <c r="S917" s="258"/>
      <c r="T917" s="25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0" t="s">
        <v>179</v>
      </c>
      <c r="AU917" s="260" t="s">
        <v>86</v>
      </c>
      <c r="AV917" s="13" t="s">
        <v>86</v>
      </c>
      <c r="AW917" s="13" t="s">
        <v>32</v>
      </c>
      <c r="AX917" s="13" t="s">
        <v>76</v>
      </c>
      <c r="AY917" s="260" t="s">
        <v>169</v>
      </c>
    </row>
    <row r="918" s="13" customFormat="1">
      <c r="A918" s="13"/>
      <c r="B918" s="249"/>
      <c r="C918" s="250"/>
      <c r="D918" s="251" t="s">
        <v>179</v>
      </c>
      <c r="E918" s="252" t="s">
        <v>1</v>
      </c>
      <c r="F918" s="253" t="s">
        <v>1808</v>
      </c>
      <c r="G918" s="250"/>
      <c r="H918" s="254">
        <v>10.566000000000001</v>
      </c>
      <c r="I918" s="255"/>
      <c r="J918" s="250"/>
      <c r="K918" s="250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179</v>
      </c>
      <c r="AU918" s="260" t="s">
        <v>86</v>
      </c>
      <c r="AV918" s="13" t="s">
        <v>86</v>
      </c>
      <c r="AW918" s="13" t="s">
        <v>32</v>
      </c>
      <c r="AX918" s="13" t="s">
        <v>76</v>
      </c>
      <c r="AY918" s="260" t="s">
        <v>169</v>
      </c>
    </row>
    <row r="919" s="13" customFormat="1">
      <c r="A919" s="13"/>
      <c r="B919" s="249"/>
      <c r="C919" s="250"/>
      <c r="D919" s="251" t="s">
        <v>179</v>
      </c>
      <c r="E919" s="252" t="s">
        <v>1</v>
      </c>
      <c r="F919" s="253" t="s">
        <v>1809</v>
      </c>
      <c r="G919" s="250"/>
      <c r="H919" s="254">
        <v>10.34</v>
      </c>
      <c r="I919" s="255"/>
      <c r="J919" s="250"/>
      <c r="K919" s="250"/>
      <c r="L919" s="256"/>
      <c r="M919" s="257"/>
      <c r="N919" s="258"/>
      <c r="O919" s="258"/>
      <c r="P919" s="258"/>
      <c r="Q919" s="258"/>
      <c r="R919" s="258"/>
      <c r="S919" s="258"/>
      <c r="T919" s="25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0" t="s">
        <v>179</v>
      </c>
      <c r="AU919" s="260" t="s">
        <v>86</v>
      </c>
      <c r="AV919" s="13" t="s">
        <v>86</v>
      </c>
      <c r="AW919" s="13" t="s">
        <v>32</v>
      </c>
      <c r="AX919" s="13" t="s">
        <v>76</v>
      </c>
      <c r="AY919" s="260" t="s">
        <v>169</v>
      </c>
    </row>
    <row r="920" s="13" customFormat="1">
      <c r="A920" s="13"/>
      <c r="B920" s="249"/>
      <c r="C920" s="250"/>
      <c r="D920" s="251" t="s">
        <v>179</v>
      </c>
      <c r="E920" s="252" t="s">
        <v>1</v>
      </c>
      <c r="F920" s="253" t="s">
        <v>1810</v>
      </c>
      <c r="G920" s="250"/>
      <c r="H920" s="254">
        <v>14.859999999999999</v>
      </c>
      <c r="I920" s="255"/>
      <c r="J920" s="250"/>
      <c r="K920" s="250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179</v>
      </c>
      <c r="AU920" s="260" t="s">
        <v>86</v>
      </c>
      <c r="AV920" s="13" t="s">
        <v>86</v>
      </c>
      <c r="AW920" s="13" t="s">
        <v>32</v>
      </c>
      <c r="AX920" s="13" t="s">
        <v>76</v>
      </c>
      <c r="AY920" s="260" t="s">
        <v>169</v>
      </c>
    </row>
    <row r="921" s="13" customFormat="1">
      <c r="A921" s="13"/>
      <c r="B921" s="249"/>
      <c r="C921" s="250"/>
      <c r="D921" s="251" t="s">
        <v>179</v>
      </c>
      <c r="E921" s="252" t="s">
        <v>1</v>
      </c>
      <c r="F921" s="253" t="s">
        <v>2320</v>
      </c>
      <c r="G921" s="250"/>
      <c r="H921" s="254">
        <v>7.0300000000000002</v>
      </c>
      <c r="I921" s="255"/>
      <c r="J921" s="250"/>
      <c r="K921" s="250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179</v>
      </c>
      <c r="AU921" s="260" t="s">
        <v>86</v>
      </c>
      <c r="AV921" s="13" t="s">
        <v>86</v>
      </c>
      <c r="AW921" s="13" t="s">
        <v>32</v>
      </c>
      <c r="AX921" s="13" t="s">
        <v>76</v>
      </c>
      <c r="AY921" s="260" t="s">
        <v>169</v>
      </c>
    </row>
    <row r="922" s="14" customFormat="1">
      <c r="A922" s="14"/>
      <c r="B922" s="261"/>
      <c r="C922" s="262"/>
      <c r="D922" s="251" t="s">
        <v>179</v>
      </c>
      <c r="E922" s="263" t="s">
        <v>1</v>
      </c>
      <c r="F922" s="264" t="s">
        <v>182</v>
      </c>
      <c r="G922" s="262"/>
      <c r="H922" s="265">
        <v>66.715999999999994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179</v>
      </c>
      <c r="AU922" s="271" t="s">
        <v>86</v>
      </c>
      <c r="AV922" s="14" t="s">
        <v>177</v>
      </c>
      <c r="AW922" s="14" t="s">
        <v>32</v>
      </c>
      <c r="AX922" s="14" t="s">
        <v>84</v>
      </c>
      <c r="AY922" s="271" t="s">
        <v>169</v>
      </c>
    </row>
    <row r="923" s="2" customFormat="1" ht="21.75" customHeight="1">
      <c r="A923" s="39"/>
      <c r="B923" s="40"/>
      <c r="C923" s="304" t="s">
        <v>2321</v>
      </c>
      <c r="D923" s="304" t="s">
        <v>1283</v>
      </c>
      <c r="E923" s="305" t="s">
        <v>2322</v>
      </c>
      <c r="F923" s="306" t="s">
        <v>2323</v>
      </c>
      <c r="G923" s="307" t="s">
        <v>699</v>
      </c>
      <c r="H923" s="308">
        <v>115</v>
      </c>
      <c r="I923" s="309"/>
      <c r="J923" s="310">
        <f>ROUND(I923*H923,2)</f>
        <v>0</v>
      </c>
      <c r="K923" s="311"/>
      <c r="L923" s="312"/>
      <c r="M923" s="313" t="s">
        <v>1</v>
      </c>
      <c r="N923" s="314" t="s">
        <v>41</v>
      </c>
      <c r="O923" s="92"/>
      <c r="P923" s="245">
        <f>O923*H923</f>
        <v>0</v>
      </c>
      <c r="Q923" s="245">
        <v>0.019199999999999998</v>
      </c>
      <c r="R923" s="245">
        <f>Q923*H923</f>
        <v>2.2079999999999997</v>
      </c>
      <c r="S923" s="245">
        <v>0</v>
      </c>
      <c r="T923" s="246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7" t="s">
        <v>298</v>
      </c>
      <c r="AT923" s="247" t="s">
        <v>1283</v>
      </c>
      <c r="AU923" s="247" t="s">
        <v>86</v>
      </c>
      <c r="AY923" s="18" t="s">
        <v>169</v>
      </c>
      <c r="BE923" s="248">
        <f>IF(N923="základní",J923,0)</f>
        <v>0</v>
      </c>
      <c r="BF923" s="248">
        <f>IF(N923="snížená",J923,0)</f>
        <v>0</v>
      </c>
      <c r="BG923" s="248">
        <f>IF(N923="zákl. přenesená",J923,0)</f>
        <v>0</v>
      </c>
      <c r="BH923" s="248">
        <f>IF(N923="sníž. přenesená",J923,0)</f>
        <v>0</v>
      </c>
      <c r="BI923" s="248">
        <f>IF(N923="nulová",J923,0)</f>
        <v>0</v>
      </c>
      <c r="BJ923" s="18" t="s">
        <v>84</v>
      </c>
      <c r="BK923" s="248">
        <f>ROUND(I923*H923,2)</f>
        <v>0</v>
      </c>
      <c r="BL923" s="18" t="s">
        <v>286</v>
      </c>
      <c r="BM923" s="247" t="s">
        <v>2324</v>
      </c>
    </row>
    <row r="924" s="2" customFormat="1" ht="33" customHeight="1">
      <c r="A924" s="39"/>
      <c r="B924" s="40"/>
      <c r="C924" s="235" t="s">
        <v>2325</v>
      </c>
      <c r="D924" s="235" t="s">
        <v>173</v>
      </c>
      <c r="E924" s="236" t="s">
        <v>2326</v>
      </c>
      <c r="F924" s="237" t="s">
        <v>2327</v>
      </c>
      <c r="G924" s="238" t="s">
        <v>176</v>
      </c>
      <c r="H924" s="239">
        <v>54.009999999999998</v>
      </c>
      <c r="I924" s="240"/>
      <c r="J924" s="241">
        <f>ROUND(I924*H924,2)</f>
        <v>0</v>
      </c>
      <c r="K924" s="242"/>
      <c r="L924" s="45"/>
      <c r="M924" s="243" t="s">
        <v>1</v>
      </c>
      <c r="N924" s="244" t="s">
        <v>41</v>
      </c>
      <c r="O924" s="92"/>
      <c r="P924" s="245">
        <f>O924*H924</f>
        <v>0</v>
      </c>
      <c r="Q924" s="245">
        <v>0.0089999999999999993</v>
      </c>
      <c r="R924" s="245">
        <f>Q924*H924</f>
        <v>0.48608999999999997</v>
      </c>
      <c r="S924" s="245">
        <v>0</v>
      </c>
      <c r="T924" s="246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7" t="s">
        <v>286</v>
      </c>
      <c r="AT924" s="247" t="s">
        <v>173</v>
      </c>
      <c r="AU924" s="247" t="s">
        <v>86</v>
      </c>
      <c r="AY924" s="18" t="s">
        <v>169</v>
      </c>
      <c r="BE924" s="248">
        <f>IF(N924="základní",J924,0)</f>
        <v>0</v>
      </c>
      <c r="BF924" s="248">
        <f>IF(N924="snížená",J924,0)</f>
        <v>0</v>
      </c>
      <c r="BG924" s="248">
        <f>IF(N924="zákl. přenesená",J924,0)</f>
        <v>0</v>
      </c>
      <c r="BH924" s="248">
        <f>IF(N924="sníž. přenesená",J924,0)</f>
        <v>0</v>
      </c>
      <c r="BI924" s="248">
        <f>IF(N924="nulová",J924,0)</f>
        <v>0</v>
      </c>
      <c r="BJ924" s="18" t="s">
        <v>84</v>
      </c>
      <c r="BK924" s="248">
        <f>ROUND(I924*H924,2)</f>
        <v>0</v>
      </c>
      <c r="BL924" s="18" t="s">
        <v>286</v>
      </c>
      <c r="BM924" s="247" t="s">
        <v>2328</v>
      </c>
    </row>
    <row r="925" s="13" customFormat="1">
      <c r="A925" s="13"/>
      <c r="B925" s="249"/>
      <c r="C925" s="250"/>
      <c r="D925" s="251" t="s">
        <v>179</v>
      </c>
      <c r="E925" s="252" t="s">
        <v>1</v>
      </c>
      <c r="F925" s="253" t="s">
        <v>2329</v>
      </c>
      <c r="G925" s="250"/>
      <c r="H925" s="254">
        <v>3.73</v>
      </c>
      <c r="I925" s="255"/>
      <c r="J925" s="250"/>
      <c r="K925" s="250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179</v>
      </c>
      <c r="AU925" s="260" t="s">
        <v>86</v>
      </c>
      <c r="AV925" s="13" t="s">
        <v>86</v>
      </c>
      <c r="AW925" s="13" t="s">
        <v>32</v>
      </c>
      <c r="AX925" s="13" t="s">
        <v>76</v>
      </c>
      <c r="AY925" s="260" t="s">
        <v>169</v>
      </c>
    </row>
    <row r="926" s="13" customFormat="1">
      <c r="A926" s="13"/>
      <c r="B926" s="249"/>
      <c r="C926" s="250"/>
      <c r="D926" s="251" t="s">
        <v>179</v>
      </c>
      <c r="E926" s="252" t="s">
        <v>1</v>
      </c>
      <c r="F926" s="253" t="s">
        <v>2330</v>
      </c>
      <c r="G926" s="250"/>
      <c r="H926" s="254">
        <v>6.4400000000000004</v>
      </c>
      <c r="I926" s="255"/>
      <c r="J926" s="250"/>
      <c r="K926" s="250"/>
      <c r="L926" s="256"/>
      <c r="M926" s="257"/>
      <c r="N926" s="258"/>
      <c r="O926" s="258"/>
      <c r="P926" s="258"/>
      <c r="Q926" s="258"/>
      <c r="R926" s="258"/>
      <c r="S926" s="258"/>
      <c r="T926" s="25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0" t="s">
        <v>179</v>
      </c>
      <c r="AU926" s="260" t="s">
        <v>86</v>
      </c>
      <c r="AV926" s="13" t="s">
        <v>86</v>
      </c>
      <c r="AW926" s="13" t="s">
        <v>32</v>
      </c>
      <c r="AX926" s="13" t="s">
        <v>76</v>
      </c>
      <c r="AY926" s="260" t="s">
        <v>169</v>
      </c>
    </row>
    <row r="927" s="13" customFormat="1">
      <c r="A927" s="13"/>
      <c r="B927" s="249"/>
      <c r="C927" s="250"/>
      <c r="D927" s="251" t="s">
        <v>179</v>
      </c>
      <c r="E927" s="252" t="s">
        <v>1</v>
      </c>
      <c r="F927" s="253" t="s">
        <v>2331</v>
      </c>
      <c r="G927" s="250"/>
      <c r="H927" s="254">
        <v>10.75</v>
      </c>
      <c r="I927" s="255"/>
      <c r="J927" s="250"/>
      <c r="K927" s="250"/>
      <c r="L927" s="256"/>
      <c r="M927" s="257"/>
      <c r="N927" s="258"/>
      <c r="O927" s="258"/>
      <c r="P927" s="258"/>
      <c r="Q927" s="258"/>
      <c r="R927" s="258"/>
      <c r="S927" s="258"/>
      <c r="T927" s="25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0" t="s">
        <v>179</v>
      </c>
      <c r="AU927" s="260" t="s">
        <v>86</v>
      </c>
      <c r="AV927" s="13" t="s">
        <v>86</v>
      </c>
      <c r="AW927" s="13" t="s">
        <v>32</v>
      </c>
      <c r="AX927" s="13" t="s">
        <v>76</v>
      </c>
      <c r="AY927" s="260" t="s">
        <v>169</v>
      </c>
    </row>
    <row r="928" s="13" customFormat="1">
      <c r="A928" s="13"/>
      <c r="B928" s="249"/>
      <c r="C928" s="250"/>
      <c r="D928" s="251" t="s">
        <v>179</v>
      </c>
      <c r="E928" s="252" t="s">
        <v>1</v>
      </c>
      <c r="F928" s="253" t="s">
        <v>1660</v>
      </c>
      <c r="G928" s="250"/>
      <c r="H928" s="254">
        <v>4.2000000000000002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179</v>
      </c>
      <c r="AU928" s="260" t="s">
        <v>86</v>
      </c>
      <c r="AV928" s="13" t="s">
        <v>86</v>
      </c>
      <c r="AW928" s="13" t="s">
        <v>32</v>
      </c>
      <c r="AX928" s="13" t="s">
        <v>76</v>
      </c>
      <c r="AY928" s="260" t="s">
        <v>169</v>
      </c>
    </row>
    <row r="929" s="13" customFormat="1">
      <c r="A929" s="13"/>
      <c r="B929" s="249"/>
      <c r="C929" s="250"/>
      <c r="D929" s="251" t="s">
        <v>179</v>
      </c>
      <c r="E929" s="252" t="s">
        <v>1</v>
      </c>
      <c r="F929" s="253" t="s">
        <v>2332</v>
      </c>
      <c r="G929" s="250"/>
      <c r="H929" s="254">
        <v>22.620000000000001</v>
      </c>
      <c r="I929" s="255"/>
      <c r="J929" s="250"/>
      <c r="K929" s="250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179</v>
      </c>
      <c r="AU929" s="260" t="s">
        <v>86</v>
      </c>
      <c r="AV929" s="13" t="s">
        <v>86</v>
      </c>
      <c r="AW929" s="13" t="s">
        <v>32</v>
      </c>
      <c r="AX929" s="13" t="s">
        <v>76</v>
      </c>
      <c r="AY929" s="260" t="s">
        <v>169</v>
      </c>
    </row>
    <row r="930" s="13" customFormat="1">
      <c r="A930" s="13"/>
      <c r="B930" s="249"/>
      <c r="C930" s="250"/>
      <c r="D930" s="251" t="s">
        <v>179</v>
      </c>
      <c r="E930" s="252" t="s">
        <v>1</v>
      </c>
      <c r="F930" s="253" t="s">
        <v>2333</v>
      </c>
      <c r="G930" s="250"/>
      <c r="H930" s="254">
        <v>6.2699999999999996</v>
      </c>
      <c r="I930" s="255"/>
      <c r="J930" s="250"/>
      <c r="K930" s="250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179</v>
      </c>
      <c r="AU930" s="260" t="s">
        <v>86</v>
      </c>
      <c r="AV930" s="13" t="s">
        <v>86</v>
      </c>
      <c r="AW930" s="13" t="s">
        <v>32</v>
      </c>
      <c r="AX930" s="13" t="s">
        <v>76</v>
      </c>
      <c r="AY930" s="260" t="s">
        <v>169</v>
      </c>
    </row>
    <row r="931" s="14" customFormat="1">
      <c r="A931" s="14"/>
      <c r="B931" s="261"/>
      <c r="C931" s="262"/>
      <c r="D931" s="251" t="s">
        <v>179</v>
      </c>
      <c r="E931" s="263" t="s">
        <v>1</v>
      </c>
      <c r="F931" s="264" t="s">
        <v>182</v>
      </c>
      <c r="G931" s="262"/>
      <c r="H931" s="265">
        <v>54.009999999999998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179</v>
      </c>
      <c r="AU931" s="271" t="s">
        <v>86</v>
      </c>
      <c r="AV931" s="14" t="s">
        <v>177</v>
      </c>
      <c r="AW931" s="14" t="s">
        <v>32</v>
      </c>
      <c r="AX931" s="14" t="s">
        <v>84</v>
      </c>
      <c r="AY931" s="271" t="s">
        <v>169</v>
      </c>
    </row>
    <row r="932" s="2" customFormat="1" ht="21.75" customHeight="1">
      <c r="A932" s="39"/>
      <c r="B932" s="40"/>
      <c r="C932" s="304" t="s">
        <v>2334</v>
      </c>
      <c r="D932" s="304" t="s">
        <v>1283</v>
      </c>
      <c r="E932" s="305" t="s">
        <v>2335</v>
      </c>
      <c r="F932" s="306" t="s">
        <v>2336</v>
      </c>
      <c r="G932" s="307" t="s">
        <v>176</v>
      </c>
      <c r="H932" s="308">
        <v>56</v>
      </c>
      <c r="I932" s="309"/>
      <c r="J932" s="310">
        <f>ROUND(I932*H932,2)</f>
        <v>0</v>
      </c>
      <c r="K932" s="311"/>
      <c r="L932" s="312"/>
      <c r="M932" s="313" t="s">
        <v>1</v>
      </c>
      <c r="N932" s="314" t="s">
        <v>41</v>
      </c>
      <c r="O932" s="92"/>
      <c r="P932" s="245">
        <f>O932*H932</f>
        <v>0</v>
      </c>
      <c r="Q932" s="245">
        <v>0.019199999999999998</v>
      </c>
      <c r="R932" s="245">
        <f>Q932*H932</f>
        <v>1.0751999999999999</v>
      </c>
      <c r="S932" s="245">
        <v>0</v>
      </c>
      <c r="T932" s="246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7" t="s">
        <v>298</v>
      </c>
      <c r="AT932" s="247" t="s">
        <v>1283</v>
      </c>
      <c r="AU932" s="247" t="s">
        <v>86</v>
      </c>
      <c r="AY932" s="18" t="s">
        <v>169</v>
      </c>
      <c r="BE932" s="248">
        <f>IF(N932="základní",J932,0)</f>
        <v>0</v>
      </c>
      <c r="BF932" s="248">
        <f>IF(N932="snížená",J932,0)</f>
        <v>0</v>
      </c>
      <c r="BG932" s="248">
        <f>IF(N932="zákl. přenesená",J932,0)</f>
        <v>0</v>
      </c>
      <c r="BH932" s="248">
        <f>IF(N932="sníž. přenesená",J932,0)</f>
        <v>0</v>
      </c>
      <c r="BI932" s="248">
        <f>IF(N932="nulová",J932,0)</f>
        <v>0</v>
      </c>
      <c r="BJ932" s="18" t="s">
        <v>84</v>
      </c>
      <c r="BK932" s="248">
        <f>ROUND(I932*H932,2)</f>
        <v>0</v>
      </c>
      <c r="BL932" s="18" t="s">
        <v>286</v>
      </c>
      <c r="BM932" s="247" t="s">
        <v>2337</v>
      </c>
    </row>
    <row r="933" s="2" customFormat="1" ht="21.75" customHeight="1">
      <c r="A933" s="39"/>
      <c r="B933" s="40"/>
      <c r="C933" s="235" t="s">
        <v>2338</v>
      </c>
      <c r="D933" s="235" t="s">
        <v>173</v>
      </c>
      <c r="E933" s="236" t="s">
        <v>2339</v>
      </c>
      <c r="F933" s="237" t="s">
        <v>2340</v>
      </c>
      <c r="G933" s="238" t="s">
        <v>176</v>
      </c>
      <c r="H933" s="239">
        <v>7.9299999999999997</v>
      </c>
      <c r="I933" s="240"/>
      <c r="J933" s="241">
        <f>ROUND(I933*H933,2)</f>
        <v>0</v>
      </c>
      <c r="K933" s="242"/>
      <c r="L933" s="45"/>
      <c r="M933" s="243" t="s">
        <v>1</v>
      </c>
      <c r="N933" s="244" t="s">
        <v>41</v>
      </c>
      <c r="O933" s="92"/>
      <c r="P933" s="245">
        <f>O933*H933</f>
        <v>0</v>
      </c>
      <c r="Q933" s="245">
        <v>0</v>
      </c>
      <c r="R933" s="245">
        <f>Q933*H933</f>
        <v>0</v>
      </c>
      <c r="S933" s="245">
        <v>0</v>
      </c>
      <c r="T933" s="246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7" t="s">
        <v>286</v>
      </c>
      <c r="AT933" s="247" t="s">
        <v>173</v>
      </c>
      <c r="AU933" s="247" t="s">
        <v>86</v>
      </c>
      <c r="AY933" s="18" t="s">
        <v>169</v>
      </c>
      <c r="BE933" s="248">
        <f>IF(N933="základní",J933,0)</f>
        <v>0</v>
      </c>
      <c r="BF933" s="248">
        <f>IF(N933="snížená",J933,0)</f>
        <v>0</v>
      </c>
      <c r="BG933" s="248">
        <f>IF(N933="zákl. přenesená",J933,0)</f>
        <v>0</v>
      </c>
      <c r="BH933" s="248">
        <f>IF(N933="sníž. přenesená",J933,0)</f>
        <v>0</v>
      </c>
      <c r="BI933" s="248">
        <f>IF(N933="nulová",J933,0)</f>
        <v>0</v>
      </c>
      <c r="BJ933" s="18" t="s">
        <v>84</v>
      </c>
      <c r="BK933" s="248">
        <f>ROUND(I933*H933,2)</f>
        <v>0</v>
      </c>
      <c r="BL933" s="18" t="s">
        <v>286</v>
      </c>
      <c r="BM933" s="247" t="s">
        <v>2341</v>
      </c>
    </row>
    <row r="934" s="13" customFormat="1">
      <c r="A934" s="13"/>
      <c r="B934" s="249"/>
      <c r="C934" s="250"/>
      <c r="D934" s="251" t="s">
        <v>179</v>
      </c>
      <c r="E934" s="252" t="s">
        <v>1</v>
      </c>
      <c r="F934" s="253" t="s">
        <v>2329</v>
      </c>
      <c r="G934" s="250"/>
      <c r="H934" s="254">
        <v>3.73</v>
      </c>
      <c r="I934" s="255"/>
      <c r="J934" s="250"/>
      <c r="K934" s="250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179</v>
      </c>
      <c r="AU934" s="260" t="s">
        <v>86</v>
      </c>
      <c r="AV934" s="13" t="s">
        <v>86</v>
      </c>
      <c r="AW934" s="13" t="s">
        <v>32</v>
      </c>
      <c r="AX934" s="13" t="s">
        <v>76</v>
      </c>
      <c r="AY934" s="260" t="s">
        <v>169</v>
      </c>
    </row>
    <row r="935" s="13" customFormat="1">
      <c r="A935" s="13"/>
      <c r="B935" s="249"/>
      <c r="C935" s="250"/>
      <c r="D935" s="251" t="s">
        <v>179</v>
      </c>
      <c r="E935" s="252" t="s">
        <v>1</v>
      </c>
      <c r="F935" s="253" t="s">
        <v>1660</v>
      </c>
      <c r="G935" s="250"/>
      <c r="H935" s="254">
        <v>4.2000000000000002</v>
      </c>
      <c r="I935" s="255"/>
      <c r="J935" s="250"/>
      <c r="K935" s="250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179</v>
      </c>
      <c r="AU935" s="260" t="s">
        <v>86</v>
      </c>
      <c r="AV935" s="13" t="s">
        <v>86</v>
      </c>
      <c r="AW935" s="13" t="s">
        <v>32</v>
      </c>
      <c r="AX935" s="13" t="s">
        <v>76</v>
      </c>
      <c r="AY935" s="260" t="s">
        <v>169</v>
      </c>
    </row>
    <row r="936" s="14" customFormat="1">
      <c r="A936" s="14"/>
      <c r="B936" s="261"/>
      <c r="C936" s="262"/>
      <c r="D936" s="251" t="s">
        <v>179</v>
      </c>
      <c r="E936" s="263" t="s">
        <v>1</v>
      </c>
      <c r="F936" s="264" t="s">
        <v>182</v>
      </c>
      <c r="G936" s="262"/>
      <c r="H936" s="265">
        <v>7.9299999999999997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1" t="s">
        <v>179</v>
      </c>
      <c r="AU936" s="271" t="s">
        <v>86</v>
      </c>
      <c r="AV936" s="14" t="s">
        <v>177</v>
      </c>
      <c r="AW936" s="14" t="s">
        <v>32</v>
      </c>
      <c r="AX936" s="14" t="s">
        <v>84</v>
      </c>
      <c r="AY936" s="271" t="s">
        <v>169</v>
      </c>
    </row>
    <row r="937" s="2" customFormat="1" ht="16.5" customHeight="1">
      <c r="A937" s="39"/>
      <c r="B937" s="40"/>
      <c r="C937" s="235" t="s">
        <v>2342</v>
      </c>
      <c r="D937" s="235" t="s">
        <v>173</v>
      </c>
      <c r="E937" s="236" t="s">
        <v>2343</v>
      </c>
      <c r="F937" s="237" t="s">
        <v>2344</v>
      </c>
      <c r="G937" s="238" t="s">
        <v>176</v>
      </c>
      <c r="H937" s="239">
        <v>54.009999999999998</v>
      </c>
      <c r="I937" s="240"/>
      <c r="J937" s="241">
        <f>ROUND(I937*H937,2)</f>
        <v>0</v>
      </c>
      <c r="K937" s="242"/>
      <c r="L937" s="45"/>
      <c r="M937" s="243" t="s">
        <v>1</v>
      </c>
      <c r="N937" s="244" t="s">
        <v>41</v>
      </c>
      <c r="O937" s="92"/>
      <c r="P937" s="245">
        <f>O937*H937</f>
        <v>0</v>
      </c>
      <c r="Q937" s="245">
        <v>0.00029999999999999997</v>
      </c>
      <c r="R937" s="245">
        <f>Q937*H937</f>
        <v>0.016202999999999999</v>
      </c>
      <c r="S937" s="245">
        <v>0</v>
      </c>
      <c r="T937" s="246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7" t="s">
        <v>286</v>
      </c>
      <c r="AT937" s="247" t="s">
        <v>173</v>
      </c>
      <c r="AU937" s="247" t="s">
        <v>86</v>
      </c>
      <c r="AY937" s="18" t="s">
        <v>169</v>
      </c>
      <c r="BE937" s="248">
        <f>IF(N937="základní",J937,0)</f>
        <v>0</v>
      </c>
      <c r="BF937" s="248">
        <f>IF(N937="snížená",J937,0)</f>
        <v>0</v>
      </c>
      <c r="BG937" s="248">
        <f>IF(N937="zákl. přenesená",J937,0)</f>
        <v>0</v>
      </c>
      <c r="BH937" s="248">
        <f>IF(N937="sníž. přenesená",J937,0)</f>
        <v>0</v>
      </c>
      <c r="BI937" s="248">
        <f>IF(N937="nulová",J937,0)</f>
        <v>0</v>
      </c>
      <c r="BJ937" s="18" t="s">
        <v>84</v>
      </c>
      <c r="BK937" s="248">
        <f>ROUND(I937*H937,2)</f>
        <v>0</v>
      </c>
      <c r="BL937" s="18" t="s">
        <v>286</v>
      </c>
      <c r="BM937" s="247" t="s">
        <v>2345</v>
      </c>
    </row>
    <row r="938" s="2" customFormat="1" ht="16.5" customHeight="1">
      <c r="A938" s="39"/>
      <c r="B938" s="40"/>
      <c r="C938" s="235" t="s">
        <v>2346</v>
      </c>
      <c r="D938" s="235" t="s">
        <v>173</v>
      </c>
      <c r="E938" s="236" t="s">
        <v>2347</v>
      </c>
      <c r="F938" s="237" t="s">
        <v>2348</v>
      </c>
      <c r="G938" s="238" t="s">
        <v>322</v>
      </c>
      <c r="H938" s="239">
        <v>66.715999999999994</v>
      </c>
      <c r="I938" s="240"/>
      <c r="J938" s="241">
        <f>ROUND(I938*H938,2)</f>
        <v>0</v>
      </c>
      <c r="K938" s="242"/>
      <c r="L938" s="45"/>
      <c r="M938" s="243" t="s">
        <v>1</v>
      </c>
      <c r="N938" s="244" t="s">
        <v>41</v>
      </c>
      <c r="O938" s="92"/>
      <c r="P938" s="245">
        <f>O938*H938</f>
        <v>0</v>
      </c>
      <c r="Q938" s="245">
        <v>3.0000000000000001E-05</v>
      </c>
      <c r="R938" s="245">
        <f>Q938*H938</f>
        <v>0.0020014799999999999</v>
      </c>
      <c r="S938" s="245">
        <v>0</v>
      </c>
      <c r="T938" s="246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7" t="s">
        <v>286</v>
      </c>
      <c r="AT938" s="247" t="s">
        <v>173</v>
      </c>
      <c r="AU938" s="247" t="s">
        <v>86</v>
      </c>
      <c r="AY938" s="18" t="s">
        <v>169</v>
      </c>
      <c r="BE938" s="248">
        <f>IF(N938="základní",J938,0)</f>
        <v>0</v>
      </c>
      <c r="BF938" s="248">
        <f>IF(N938="snížená",J938,0)</f>
        <v>0</v>
      </c>
      <c r="BG938" s="248">
        <f>IF(N938="zákl. přenesená",J938,0)</f>
        <v>0</v>
      </c>
      <c r="BH938" s="248">
        <f>IF(N938="sníž. přenesená",J938,0)</f>
        <v>0</v>
      </c>
      <c r="BI938" s="248">
        <f>IF(N938="nulová",J938,0)</f>
        <v>0</v>
      </c>
      <c r="BJ938" s="18" t="s">
        <v>84</v>
      </c>
      <c r="BK938" s="248">
        <f>ROUND(I938*H938,2)</f>
        <v>0</v>
      </c>
      <c r="BL938" s="18" t="s">
        <v>286</v>
      </c>
      <c r="BM938" s="247" t="s">
        <v>2349</v>
      </c>
    </row>
    <row r="939" s="2" customFormat="1" ht="21.75" customHeight="1">
      <c r="A939" s="39"/>
      <c r="B939" s="40"/>
      <c r="C939" s="235" t="s">
        <v>2350</v>
      </c>
      <c r="D939" s="235" t="s">
        <v>173</v>
      </c>
      <c r="E939" s="236" t="s">
        <v>2351</v>
      </c>
      <c r="F939" s="237" t="s">
        <v>2352</v>
      </c>
      <c r="G939" s="238" t="s">
        <v>249</v>
      </c>
      <c r="H939" s="239">
        <v>3.8090000000000002</v>
      </c>
      <c r="I939" s="240"/>
      <c r="J939" s="241">
        <f>ROUND(I939*H939,2)</f>
        <v>0</v>
      </c>
      <c r="K939" s="242"/>
      <c r="L939" s="45"/>
      <c r="M939" s="243" t="s">
        <v>1</v>
      </c>
      <c r="N939" s="244" t="s">
        <v>41</v>
      </c>
      <c r="O939" s="92"/>
      <c r="P939" s="245">
        <f>O939*H939</f>
        <v>0</v>
      </c>
      <c r="Q939" s="245">
        <v>0</v>
      </c>
      <c r="R939" s="245">
        <f>Q939*H939</f>
        <v>0</v>
      </c>
      <c r="S939" s="245">
        <v>0</v>
      </c>
      <c r="T939" s="246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7" t="s">
        <v>286</v>
      </c>
      <c r="AT939" s="247" t="s">
        <v>173</v>
      </c>
      <c r="AU939" s="247" t="s">
        <v>86</v>
      </c>
      <c r="AY939" s="18" t="s">
        <v>169</v>
      </c>
      <c r="BE939" s="248">
        <f>IF(N939="základní",J939,0)</f>
        <v>0</v>
      </c>
      <c r="BF939" s="248">
        <f>IF(N939="snížená",J939,0)</f>
        <v>0</v>
      </c>
      <c r="BG939" s="248">
        <f>IF(N939="zákl. přenesená",J939,0)</f>
        <v>0</v>
      </c>
      <c r="BH939" s="248">
        <f>IF(N939="sníž. přenesená",J939,0)</f>
        <v>0</v>
      </c>
      <c r="BI939" s="248">
        <f>IF(N939="nulová",J939,0)</f>
        <v>0</v>
      </c>
      <c r="BJ939" s="18" t="s">
        <v>84</v>
      </c>
      <c r="BK939" s="248">
        <f>ROUND(I939*H939,2)</f>
        <v>0</v>
      </c>
      <c r="BL939" s="18" t="s">
        <v>286</v>
      </c>
      <c r="BM939" s="247" t="s">
        <v>2353</v>
      </c>
    </row>
    <row r="940" s="12" customFormat="1" ht="22.8" customHeight="1">
      <c r="A940" s="12"/>
      <c r="B940" s="219"/>
      <c r="C940" s="220"/>
      <c r="D940" s="221" t="s">
        <v>75</v>
      </c>
      <c r="E940" s="233" t="s">
        <v>792</v>
      </c>
      <c r="F940" s="233" t="s">
        <v>793</v>
      </c>
      <c r="G940" s="220"/>
      <c r="H940" s="220"/>
      <c r="I940" s="223"/>
      <c r="J940" s="234">
        <f>BK940</f>
        <v>0</v>
      </c>
      <c r="K940" s="220"/>
      <c r="L940" s="225"/>
      <c r="M940" s="226"/>
      <c r="N940" s="227"/>
      <c r="O940" s="227"/>
      <c r="P940" s="228">
        <f>SUM(P941:P946)</f>
        <v>0</v>
      </c>
      <c r="Q940" s="227"/>
      <c r="R940" s="228">
        <f>SUM(R941:R946)</f>
        <v>0</v>
      </c>
      <c r="S940" s="227"/>
      <c r="T940" s="229">
        <f>SUM(T941:T946)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30" t="s">
        <v>86</v>
      </c>
      <c r="AT940" s="231" t="s">
        <v>75</v>
      </c>
      <c r="AU940" s="231" t="s">
        <v>84</v>
      </c>
      <c r="AY940" s="230" t="s">
        <v>169</v>
      </c>
      <c r="BK940" s="232">
        <f>SUM(BK941:BK946)</f>
        <v>0</v>
      </c>
    </row>
    <row r="941" s="2" customFormat="1" ht="16.5" customHeight="1">
      <c r="A941" s="39"/>
      <c r="B941" s="40"/>
      <c r="C941" s="235" t="s">
        <v>562</v>
      </c>
      <c r="D941" s="235" t="s">
        <v>173</v>
      </c>
      <c r="E941" s="236" t="s">
        <v>2354</v>
      </c>
      <c r="F941" s="237" t="s">
        <v>2355</v>
      </c>
      <c r="G941" s="238" t="s">
        <v>322</v>
      </c>
      <c r="H941" s="239">
        <v>26.379999999999999</v>
      </c>
      <c r="I941" s="240"/>
      <c r="J941" s="241">
        <f>ROUND(I941*H941,2)</f>
        <v>0</v>
      </c>
      <c r="K941" s="242"/>
      <c r="L941" s="45"/>
      <c r="M941" s="243" t="s">
        <v>1</v>
      </c>
      <c r="N941" s="244" t="s">
        <v>41</v>
      </c>
      <c r="O941" s="92"/>
      <c r="P941" s="245">
        <f>O941*H941</f>
        <v>0</v>
      </c>
      <c r="Q941" s="245">
        <v>0</v>
      </c>
      <c r="R941" s="245">
        <f>Q941*H941</f>
        <v>0</v>
      </c>
      <c r="S941" s="245">
        <v>0</v>
      </c>
      <c r="T941" s="246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7" t="s">
        <v>286</v>
      </c>
      <c r="AT941" s="247" t="s">
        <v>173</v>
      </c>
      <c r="AU941" s="247" t="s">
        <v>86</v>
      </c>
      <c r="AY941" s="18" t="s">
        <v>169</v>
      </c>
      <c r="BE941" s="248">
        <f>IF(N941="základní",J941,0)</f>
        <v>0</v>
      </c>
      <c r="BF941" s="248">
        <f>IF(N941="snížená",J941,0)</f>
        <v>0</v>
      </c>
      <c r="BG941" s="248">
        <f>IF(N941="zákl. přenesená",J941,0)</f>
        <v>0</v>
      </c>
      <c r="BH941" s="248">
        <f>IF(N941="sníž. přenesená",J941,0)</f>
        <v>0</v>
      </c>
      <c r="BI941" s="248">
        <f>IF(N941="nulová",J941,0)</f>
        <v>0</v>
      </c>
      <c r="BJ941" s="18" t="s">
        <v>84</v>
      </c>
      <c r="BK941" s="248">
        <f>ROUND(I941*H941,2)</f>
        <v>0</v>
      </c>
      <c r="BL941" s="18" t="s">
        <v>286</v>
      </c>
      <c r="BM941" s="247" t="s">
        <v>2356</v>
      </c>
    </row>
    <row r="942" s="13" customFormat="1">
      <c r="A942" s="13"/>
      <c r="B942" s="249"/>
      <c r="C942" s="250"/>
      <c r="D942" s="251" t="s">
        <v>179</v>
      </c>
      <c r="E942" s="252" t="s">
        <v>1</v>
      </c>
      <c r="F942" s="253" t="s">
        <v>2357</v>
      </c>
      <c r="G942" s="250"/>
      <c r="H942" s="254">
        <v>6.1500000000000004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179</v>
      </c>
      <c r="AU942" s="260" t="s">
        <v>86</v>
      </c>
      <c r="AV942" s="13" t="s">
        <v>86</v>
      </c>
      <c r="AW942" s="13" t="s">
        <v>32</v>
      </c>
      <c r="AX942" s="13" t="s">
        <v>76</v>
      </c>
      <c r="AY942" s="260" t="s">
        <v>169</v>
      </c>
    </row>
    <row r="943" s="13" customFormat="1">
      <c r="A943" s="13"/>
      <c r="B943" s="249"/>
      <c r="C943" s="250"/>
      <c r="D943" s="251" t="s">
        <v>179</v>
      </c>
      <c r="E943" s="252" t="s">
        <v>1</v>
      </c>
      <c r="F943" s="253" t="s">
        <v>2358</v>
      </c>
      <c r="G943" s="250"/>
      <c r="H943" s="254">
        <v>15.93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179</v>
      </c>
      <c r="AU943" s="260" t="s">
        <v>86</v>
      </c>
      <c r="AV943" s="13" t="s">
        <v>86</v>
      </c>
      <c r="AW943" s="13" t="s">
        <v>32</v>
      </c>
      <c r="AX943" s="13" t="s">
        <v>76</v>
      </c>
      <c r="AY943" s="260" t="s">
        <v>169</v>
      </c>
    </row>
    <row r="944" s="13" customFormat="1">
      <c r="A944" s="13"/>
      <c r="B944" s="249"/>
      <c r="C944" s="250"/>
      <c r="D944" s="251" t="s">
        <v>179</v>
      </c>
      <c r="E944" s="252" t="s">
        <v>1</v>
      </c>
      <c r="F944" s="253" t="s">
        <v>2359</v>
      </c>
      <c r="G944" s="250"/>
      <c r="H944" s="254">
        <v>4.2999999999999998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0" t="s">
        <v>179</v>
      </c>
      <c r="AU944" s="260" t="s">
        <v>86</v>
      </c>
      <c r="AV944" s="13" t="s">
        <v>86</v>
      </c>
      <c r="AW944" s="13" t="s">
        <v>32</v>
      </c>
      <c r="AX944" s="13" t="s">
        <v>76</v>
      </c>
      <c r="AY944" s="260" t="s">
        <v>169</v>
      </c>
    </row>
    <row r="945" s="14" customFormat="1">
      <c r="A945" s="14"/>
      <c r="B945" s="261"/>
      <c r="C945" s="262"/>
      <c r="D945" s="251" t="s">
        <v>179</v>
      </c>
      <c r="E945" s="263" t="s">
        <v>1</v>
      </c>
      <c r="F945" s="264" t="s">
        <v>182</v>
      </c>
      <c r="G945" s="262"/>
      <c r="H945" s="265">
        <v>26.379999999999999</v>
      </c>
      <c r="I945" s="266"/>
      <c r="J945" s="262"/>
      <c r="K945" s="262"/>
      <c r="L945" s="267"/>
      <c r="M945" s="268"/>
      <c r="N945" s="269"/>
      <c r="O945" s="269"/>
      <c r="P945" s="269"/>
      <c r="Q945" s="269"/>
      <c r="R945" s="269"/>
      <c r="S945" s="269"/>
      <c r="T945" s="27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1" t="s">
        <v>179</v>
      </c>
      <c r="AU945" s="271" t="s">
        <v>86</v>
      </c>
      <c r="AV945" s="14" t="s">
        <v>177</v>
      </c>
      <c r="AW945" s="14" t="s">
        <v>32</v>
      </c>
      <c r="AX945" s="14" t="s">
        <v>84</v>
      </c>
      <c r="AY945" s="271" t="s">
        <v>169</v>
      </c>
    </row>
    <row r="946" s="2" customFormat="1" ht="16.5" customHeight="1">
      <c r="A946" s="39"/>
      <c r="B946" s="40"/>
      <c r="C946" s="304" t="s">
        <v>651</v>
      </c>
      <c r="D946" s="304" t="s">
        <v>1283</v>
      </c>
      <c r="E946" s="305" t="s">
        <v>2360</v>
      </c>
      <c r="F946" s="306" t="s">
        <v>2361</v>
      </c>
      <c r="G946" s="307" t="s">
        <v>322</v>
      </c>
      <c r="H946" s="308">
        <v>27.899999999999999</v>
      </c>
      <c r="I946" s="309"/>
      <c r="J946" s="310">
        <f>ROUND(I946*H946,2)</f>
        <v>0</v>
      </c>
      <c r="K946" s="311"/>
      <c r="L946" s="312"/>
      <c r="M946" s="313" t="s">
        <v>1</v>
      </c>
      <c r="N946" s="314" t="s">
        <v>41</v>
      </c>
      <c r="O946" s="92"/>
      <c r="P946" s="245">
        <f>O946*H946</f>
        <v>0</v>
      </c>
      <c r="Q946" s="245">
        <v>0</v>
      </c>
      <c r="R946" s="245">
        <f>Q946*H946</f>
        <v>0</v>
      </c>
      <c r="S946" s="245">
        <v>0</v>
      </c>
      <c r="T946" s="246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7" t="s">
        <v>298</v>
      </c>
      <c r="AT946" s="247" t="s">
        <v>1283</v>
      </c>
      <c r="AU946" s="247" t="s">
        <v>86</v>
      </c>
      <c r="AY946" s="18" t="s">
        <v>169</v>
      </c>
      <c r="BE946" s="248">
        <f>IF(N946="základní",J946,0)</f>
        <v>0</v>
      </c>
      <c r="BF946" s="248">
        <f>IF(N946="snížená",J946,0)</f>
        <v>0</v>
      </c>
      <c r="BG946" s="248">
        <f>IF(N946="zákl. přenesená",J946,0)</f>
        <v>0</v>
      </c>
      <c r="BH946" s="248">
        <f>IF(N946="sníž. přenesená",J946,0)</f>
        <v>0</v>
      </c>
      <c r="BI946" s="248">
        <f>IF(N946="nulová",J946,0)</f>
        <v>0</v>
      </c>
      <c r="BJ946" s="18" t="s">
        <v>84</v>
      </c>
      <c r="BK946" s="248">
        <f>ROUND(I946*H946,2)</f>
        <v>0</v>
      </c>
      <c r="BL946" s="18" t="s">
        <v>286</v>
      </c>
      <c r="BM946" s="247" t="s">
        <v>2362</v>
      </c>
    </row>
    <row r="947" s="12" customFormat="1" ht="22.8" customHeight="1">
      <c r="A947" s="12"/>
      <c r="B947" s="219"/>
      <c r="C947" s="220"/>
      <c r="D947" s="221" t="s">
        <v>75</v>
      </c>
      <c r="E947" s="233" t="s">
        <v>2363</v>
      </c>
      <c r="F947" s="233" t="s">
        <v>2364</v>
      </c>
      <c r="G947" s="220"/>
      <c r="H947" s="220"/>
      <c r="I947" s="223"/>
      <c r="J947" s="234">
        <f>BK947</f>
        <v>0</v>
      </c>
      <c r="K947" s="220"/>
      <c r="L947" s="225"/>
      <c r="M947" s="226"/>
      <c r="N947" s="227"/>
      <c r="O947" s="227"/>
      <c r="P947" s="228">
        <f>SUM(P948:P964)</f>
        <v>0</v>
      </c>
      <c r="Q947" s="227"/>
      <c r="R947" s="228">
        <f>SUM(R948:R964)</f>
        <v>25.775246399999997</v>
      </c>
      <c r="S947" s="227"/>
      <c r="T947" s="229">
        <f>SUM(T948:T964)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30" t="s">
        <v>86</v>
      </c>
      <c r="AT947" s="231" t="s">
        <v>75</v>
      </c>
      <c r="AU947" s="231" t="s">
        <v>84</v>
      </c>
      <c r="AY947" s="230" t="s">
        <v>169</v>
      </c>
      <c r="BK947" s="232">
        <f>SUM(BK948:BK964)</f>
        <v>0</v>
      </c>
    </row>
    <row r="948" s="2" customFormat="1" ht="21.75" customHeight="1">
      <c r="A948" s="39"/>
      <c r="B948" s="40"/>
      <c r="C948" s="235" t="s">
        <v>2365</v>
      </c>
      <c r="D948" s="235" t="s">
        <v>173</v>
      </c>
      <c r="E948" s="236" t="s">
        <v>2366</v>
      </c>
      <c r="F948" s="237" t="s">
        <v>2367</v>
      </c>
      <c r="G948" s="238" t="s">
        <v>322</v>
      </c>
      <c r="H948" s="239">
        <v>21.535</v>
      </c>
      <c r="I948" s="240"/>
      <c r="J948" s="241">
        <f>ROUND(I948*H948,2)</f>
        <v>0</v>
      </c>
      <c r="K948" s="242"/>
      <c r="L948" s="45"/>
      <c r="M948" s="243" t="s">
        <v>1</v>
      </c>
      <c r="N948" s="244" t="s">
        <v>41</v>
      </c>
      <c r="O948" s="92"/>
      <c r="P948" s="245">
        <f>O948*H948</f>
        <v>0</v>
      </c>
      <c r="Q948" s="245">
        <v>0.0082400000000000008</v>
      </c>
      <c r="R948" s="245">
        <f>Q948*H948</f>
        <v>0.17744840000000001</v>
      </c>
      <c r="S948" s="245">
        <v>0</v>
      </c>
      <c r="T948" s="246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7" t="s">
        <v>286</v>
      </c>
      <c r="AT948" s="247" t="s">
        <v>173</v>
      </c>
      <c r="AU948" s="247" t="s">
        <v>86</v>
      </c>
      <c r="AY948" s="18" t="s">
        <v>169</v>
      </c>
      <c r="BE948" s="248">
        <f>IF(N948="základní",J948,0)</f>
        <v>0</v>
      </c>
      <c r="BF948" s="248">
        <f>IF(N948="snížená",J948,0)</f>
        <v>0</v>
      </c>
      <c r="BG948" s="248">
        <f>IF(N948="zákl. přenesená",J948,0)</f>
        <v>0</v>
      </c>
      <c r="BH948" s="248">
        <f>IF(N948="sníž. přenesená",J948,0)</f>
        <v>0</v>
      </c>
      <c r="BI948" s="248">
        <f>IF(N948="nulová",J948,0)</f>
        <v>0</v>
      </c>
      <c r="BJ948" s="18" t="s">
        <v>84</v>
      </c>
      <c r="BK948" s="248">
        <f>ROUND(I948*H948,2)</f>
        <v>0</v>
      </c>
      <c r="BL948" s="18" t="s">
        <v>286</v>
      </c>
      <c r="BM948" s="247" t="s">
        <v>2368</v>
      </c>
    </row>
    <row r="949" s="13" customFormat="1">
      <c r="A949" s="13"/>
      <c r="B949" s="249"/>
      <c r="C949" s="250"/>
      <c r="D949" s="251" t="s">
        <v>179</v>
      </c>
      <c r="E949" s="252" t="s">
        <v>1</v>
      </c>
      <c r="F949" s="253" t="s">
        <v>2369</v>
      </c>
      <c r="G949" s="250"/>
      <c r="H949" s="254">
        <v>1.25</v>
      </c>
      <c r="I949" s="255"/>
      <c r="J949" s="250"/>
      <c r="K949" s="250"/>
      <c r="L949" s="256"/>
      <c r="M949" s="257"/>
      <c r="N949" s="258"/>
      <c r="O949" s="258"/>
      <c r="P949" s="258"/>
      <c r="Q949" s="258"/>
      <c r="R949" s="258"/>
      <c r="S949" s="258"/>
      <c r="T949" s="25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0" t="s">
        <v>179</v>
      </c>
      <c r="AU949" s="260" t="s">
        <v>86</v>
      </c>
      <c r="AV949" s="13" t="s">
        <v>86</v>
      </c>
      <c r="AW949" s="13" t="s">
        <v>32</v>
      </c>
      <c r="AX949" s="13" t="s">
        <v>76</v>
      </c>
      <c r="AY949" s="260" t="s">
        <v>169</v>
      </c>
    </row>
    <row r="950" s="13" customFormat="1">
      <c r="A950" s="13"/>
      <c r="B950" s="249"/>
      <c r="C950" s="250"/>
      <c r="D950" s="251" t="s">
        <v>179</v>
      </c>
      <c r="E950" s="252" t="s">
        <v>1</v>
      </c>
      <c r="F950" s="253" t="s">
        <v>1811</v>
      </c>
      <c r="G950" s="250"/>
      <c r="H950" s="254">
        <v>14.57</v>
      </c>
      <c r="I950" s="255"/>
      <c r="J950" s="250"/>
      <c r="K950" s="250"/>
      <c r="L950" s="256"/>
      <c r="M950" s="257"/>
      <c r="N950" s="258"/>
      <c r="O950" s="258"/>
      <c r="P950" s="258"/>
      <c r="Q950" s="258"/>
      <c r="R950" s="258"/>
      <c r="S950" s="258"/>
      <c r="T950" s="25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0" t="s">
        <v>179</v>
      </c>
      <c r="AU950" s="260" t="s">
        <v>86</v>
      </c>
      <c r="AV950" s="13" t="s">
        <v>86</v>
      </c>
      <c r="AW950" s="13" t="s">
        <v>32</v>
      </c>
      <c r="AX950" s="13" t="s">
        <v>76</v>
      </c>
      <c r="AY950" s="260" t="s">
        <v>169</v>
      </c>
    </row>
    <row r="951" s="13" customFormat="1">
      <c r="A951" s="13"/>
      <c r="B951" s="249"/>
      <c r="C951" s="250"/>
      <c r="D951" s="251" t="s">
        <v>179</v>
      </c>
      <c r="E951" s="252" t="s">
        <v>1</v>
      </c>
      <c r="F951" s="253" t="s">
        <v>2370</v>
      </c>
      <c r="G951" s="250"/>
      <c r="H951" s="254">
        <v>5.7149999999999999</v>
      </c>
      <c r="I951" s="255"/>
      <c r="J951" s="250"/>
      <c r="K951" s="250"/>
      <c r="L951" s="256"/>
      <c r="M951" s="257"/>
      <c r="N951" s="258"/>
      <c r="O951" s="258"/>
      <c r="P951" s="258"/>
      <c r="Q951" s="258"/>
      <c r="R951" s="258"/>
      <c r="S951" s="258"/>
      <c r="T951" s="25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0" t="s">
        <v>179</v>
      </c>
      <c r="AU951" s="260" t="s">
        <v>86</v>
      </c>
      <c r="AV951" s="13" t="s">
        <v>86</v>
      </c>
      <c r="AW951" s="13" t="s">
        <v>32</v>
      </c>
      <c r="AX951" s="13" t="s">
        <v>76</v>
      </c>
      <c r="AY951" s="260" t="s">
        <v>169</v>
      </c>
    </row>
    <row r="952" s="14" customFormat="1">
      <c r="A952" s="14"/>
      <c r="B952" s="261"/>
      <c r="C952" s="262"/>
      <c r="D952" s="251" t="s">
        <v>179</v>
      </c>
      <c r="E952" s="263" t="s">
        <v>1</v>
      </c>
      <c r="F952" s="264" t="s">
        <v>182</v>
      </c>
      <c r="G952" s="262"/>
      <c r="H952" s="265">
        <v>21.535</v>
      </c>
      <c r="I952" s="266"/>
      <c r="J952" s="262"/>
      <c r="K952" s="262"/>
      <c r="L952" s="267"/>
      <c r="M952" s="268"/>
      <c r="N952" s="269"/>
      <c r="O952" s="269"/>
      <c r="P952" s="269"/>
      <c r="Q952" s="269"/>
      <c r="R952" s="269"/>
      <c r="S952" s="269"/>
      <c r="T952" s="27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71" t="s">
        <v>179</v>
      </c>
      <c r="AU952" s="271" t="s">
        <v>86</v>
      </c>
      <c r="AV952" s="14" t="s">
        <v>177</v>
      </c>
      <c r="AW952" s="14" t="s">
        <v>32</v>
      </c>
      <c r="AX952" s="14" t="s">
        <v>84</v>
      </c>
      <c r="AY952" s="271" t="s">
        <v>169</v>
      </c>
    </row>
    <row r="953" s="2" customFormat="1" ht="21.75" customHeight="1">
      <c r="A953" s="39"/>
      <c r="B953" s="40"/>
      <c r="C953" s="235" t="s">
        <v>610</v>
      </c>
      <c r="D953" s="235" t="s">
        <v>173</v>
      </c>
      <c r="E953" s="236" t="s">
        <v>2371</v>
      </c>
      <c r="F953" s="237" t="s">
        <v>2372</v>
      </c>
      <c r="G953" s="238" t="s">
        <v>322</v>
      </c>
      <c r="H953" s="239">
        <v>5</v>
      </c>
      <c r="I953" s="240"/>
      <c r="J953" s="241">
        <f>ROUND(I953*H953,2)</f>
        <v>0</v>
      </c>
      <c r="K953" s="242"/>
      <c r="L953" s="45"/>
      <c r="M953" s="243" t="s">
        <v>1</v>
      </c>
      <c r="N953" s="244" t="s">
        <v>41</v>
      </c>
      <c r="O953" s="92"/>
      <c r="P953" s="245">
        <f>O953*H953</f>
        <v>0</v>
      </c>
      <c r="Q953" s="245">
        <v>0.0082400000000000008</v>
      </c>
      <c r="R953" s="245">
        <f>Q953*H953</f>
        <v>0.041200000000000001</v>
      </c>
      <c r="S953" s="245">
        <v>0</v>
      </c>
      <c r="T953" s="246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7" t="s">
        <v>286</v>
      </c>
      <c r="AT953" s="247" t="s">
        <v>173</v>
      </c>
      <c r="AU953" s="247" t="s">
        <v>86</v>
      </c>
      <c r="AY953" s="18" t="s">
        <v>169</v>
      </c>
      <c r="BE953" s="248">
        <f>IF(N953="základní",J953,0)</f>
        <v>0</v>
      </c>
      <c r="BF953" s="248">
        <f>IF(N953="snížená",J953,0)</f>
        <v>0</v>
      </c>
      <c r="BG953" s="248">
        <f>IF(N953="zákl. přenesená",J953,0)</f>
        <v>0</v>
      </c>
      <c r="BH953" s="248">
        <f>IF(N953="sníž. přenesená",J953,0)</f>
        <v>0</v>
      </c>
      <c r="BI953" s="248">
        <f>IF(N953="nulová",J953,0)</f>
        <v>0</v>
      </c>
      <c r="BJ953" s="18" t="s">
        <v>84</v>
      </c>
      <c r="BK953" s="248">
        <f>ROUND(I953*H953,2)</f>
        <v>0</v>
      </c>
      <c r="BL953" s="18" t="s">
        <v>286</v>
      </c>
      <c r="BM953" s="247" t="s">
        <v>2373</v>
      </c>
    </row>
    <row r="954" s="2" customFormat="1" ht="21.75" customHeight="1">
      <c r="A954" s="39"/>
      <c r="B954" s="40"/>
      <c r="C954" s="235" t="s">
        <v>532</v>
      </c>
      <c r="D954" s="235" t="s">
        <v>173</v>
      </c>
      <c r="E954" s="236" t="s">
        <v>2374</v>
      </c>
      <c r="F954" s="237" t="s">
        <v>2375</v>
      </c>
      <c r="G954" s="238" t="s">
        <v>176</v>
      </c>
      <c r="H954" s="239">
        <v>150.50999999999999</v>
      </c>
      <c r="I954" s="240"/>
      <c r="J954" s="241">
        <f>ROUND(I954*H954,2)</f>
        <v>0</v>
      </c>
      <c r="K954" s="242"/>
      <c r="L954" s="45"/>
      <c r="M954" s="243" t="s">
        <v>1</v>
      </c>
      <c r="N954" s="244" t="s">
        <v>41</v>
      </c>
      <c r="O954" s="92"/>
      <c r="P954" s="245">
        <f>O954*H954</f>
        <v>0</v>
      </c>
      <c r="Q954" s="245">
        <v>0.056599999999999998</v>
      </c>
      <c r="R954" s="245">
        <f>Q954*H954</f>
        <v>8.5188659999999992</v>
      </c>
      <c r="S954" s="245">
        <v>0</v>
      </c>
      <c r="T954" s="246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7" t="s">
        <v>286</v>
      </c>
      <c r="AT954" s="247" t="s">
        <v>173</v>
      </c>
      <c r="AU954" s="247" t="s">
        <v>86</v>
      </c>
      <c r="AY954" s="18" t="s">
        <v>169</v>
      </c>
      <c r="BE954" s="248">
        <f>IF(N954="základní",J954,0)</f>
        <v>0</v>
      </c>
      <c r="BF954" s="248">
        <f>IF(N954="snížená",J954,0)</f>
        <v>0</v>
      </c>
      <c r="BG954" s="248">
        <f>IF(N954="zákl. přenesená",J954,0)</f>
        <v>0</v>
      </c>
      <c r="BH954" s="248">
        <f>IF(N954="sníž. přenesená",J954,0)</f>
        <v>0</v>
      </c>
      <c r="BI954" s="248">
        <f>IF(N954="nulová",J954,0)</f>
        <v>0</v>
      </c>
      <c r="BJ954" s="18" t="s">
        <v>84</v>
      </c>
      <c r="BK954" s="248">
        <f>ROUND(I954*H954,2)</f>
        <v>0</v>
      </c>
      <c r="BL954" s="18" t="s">
        <v>286</v>
      </c>
      <c r="BM954" s="247" t="s">
        <v>2376</v>
      </c>
    </row>
    <row r="955" s="16" customFormat="1">
      <c r="A955" s="16"/>
      <c r="B955" s="283"/>
      <c r="C955" s="284"/>
      <c r="D955" s="251" t="s">
        <v>179</v>
      </c>
      <c r="E955" s="285" t="s">
        <v>1</v>
      </c>
      <c r="F955" s="286" t="s">
        <v>2377</v>
      </c>
      <c r="G955" s="284"/>
      <c r="H955" s="285" t="s">
        <v>1</v>
      </c>
      <c r="I955" s="287"/>
      <c r="J955" s="284"/>
      <c r="K955" s="284"/>
      <c r="L955" s="288"/>
      <c r="M955" s="289"/>
      <c r="N955" s="290"/>
      <c r="O955" s="290"/>
      <c r="P955" s="290"/>
      <c r="Q955" s="290"/>
      <c r="R955" s="290"/>
      <c r="S955" s="290"/>
      <c r="T955" s="291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92" t="s">
        <v>179</v>
      </c>
      <c r="AU955" s="292" t="s">
        <v>86</v>
      </c>
      <c r="AV955" s="16" t="s">
        <v>84</v>
      </c>
      <c r="AW955" s="16" t="s">
        <v>32</v>
      </c>
      <c r="AX955" s="16" t="s">
        <v>76</v>
      </c>
      <c r="AY955" s="292" t="s">
        <v>169</v>
      </c>
    </row>
    <row r="956" s="13" customFormat="1">
      <c r="A956" s="13"/>
      <c r="B956" s="249"/>
      <c r="C956" s="250"/>
      <c r="D956" s="251" t="s">
        <v>179</v>
      </c>
      <c r="E956" s="252" t="s">
        <v>1</v>
      </c>
      <c r="F956" s="253" t="s">
        <v>2378</v>
      </c>
      <c r="G956" s="250"/>
      <c r="H956" s="254">
        <v>101.5</v>
      </c>
      <c r="I956" s="255"/>
      <c r="J956" s="250"/>
      <c r="K956" s="250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179</v>
      </c>
      <c r="AU956" s="260" t="s">
        <v>86</v>
      </c>
      <c r="AV956" s="13" t="s">
        <v>86</v>
      </c>
      <c r="AW956" s="13" t="s">
        <v>32</v>
      </c>
      <c r="AX956" s="13" t="s">
        <v>76</v>
      </c>
      <c r="AY956" s="260" t="s">
        <v>169</v>
      </c>
    </row>
    <row r="957" s="13" customFormat="1">
      <c r="A957" s="13"/>
      <c r="B957" s="249"/>
      <c r="C957" s="250"/>
      <c r="D957" s="251" t="s">
        <v>179</v>
      </c>
      <c r="E957" s="252" t="s">
        <v>1</v>
      </c>
      <c r="F957" s="253" t="s">
        <v>2379</v>
      </c>
      <c r="G957" s="250"/>
      <c r="H957" s="254">
        <v>20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179</v>
      </c>
      <c r="AU957" s="260" t="s">
        <v>86</v>
      </c>
      <c r="AV957" s="13" t="s">
        <v>86</v>
      </c>
      <c r="AW957" s="13" t="s">
        <v>32</v>
      </c>
      <c r="AX957" s="13" t="s">
        <v>76</v>
      </c>
      <c r="AY957" s="260" t="s">
        <v>169</v>
      </c>
    </row>
    <row r="958" s="13" customFormat="1">
      <c r="A958" s="13"/>
      <c r="B958" s="249"/>
      <c r="C958" s="250"/>
      <c r="D958" s="251" t="s">
        <v>179</v>
      </c>
      <c r="E958" s="252" t="s">
        <v>1</v>
      </c>
      <c r="F958" s="253" t="s">
        <v>2380</v>
      </c>
      <c r="G958" s="250"/>
      <c r="H958" s="254">
        <v>4.5700000000000003</v>
      </c>
      <c r="I958" s="255"/>
      <c r="J958" s="250"/>
      <c r="K958" s="250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179</v>
      </c>
      <c r="AU958" s="260" t="s">
        <v>86</v>
      </c>
      <c r="AV958" s="13" t="s">
        <v>86</v>
      </c>
      <c r="AW958" s="13" t="s">
        <v>32</v>
      </c>
      <c r="AX958" s="13" t="s">
        <v>76</v>
      </c>
      <c r="AY958" s="260" t="s">
        <v>169</v>
      </c>
    </row>
    <row r="959" s="13" customFormat="1">
      <c r="A959" s="13"/>
      <c r="B959" s="249"/>
      <c r="C959" s="250"/>
      <c r="D959" s="251" t="s">
        <v>179</v>
      </c>
      <c r="E959" s="252" t="s">
        <v>1</v>
      </c>
      <c r="F959" s="253" t="s">
        <v>2381</v>
      </c>
      <c r="G959" s="250"/>
      <c r="H959" s="254">
        <v>11.99</v>
      </c>
      <c r="I959" s="255"/>
      <c r="J959" s="250"/>
      <c r="K959" s="250"/>
      <c r="L959" s="256"/>
      <c r="M959" s="257"/>
      <c r="N959" s="258"/>
      <c r="O959" s="258"/>
      <c r="P959" s="258"/>
      <c r="Q959" s="258"/>
      <c r="R959" s="258"/>
      <c r="S959" s="258"/>
      <c r="T959" s="25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0" t="s">
        <v>179</v>
      </c>
      <c r="AU959" s="260" t="s">
        <v>86</v>
      </c>
      <c r="AV959" s="13" t="s">
        <v>86</v>
      </c>
      <c r="AW959" s="13" t="s">
        <v>32</v>
      </c>
      <c r="AX959" s="13" t="s">
        <v>76</v>
      </c>
      <c r="AY959" s="260" t="s">
        <v>169</v>
      </c>
    </row>
    <row r="960" s="13" customFormat="1">
      <c r="A960" s="13"/>
      <c r="B960" s="249"/>
      <c r="C960" s="250"/>
      <c r="D960" s="251" t="s">
        <v>179</v>
      </c>
      <c r="E960" s="252" t="s">
        <v>1</v>
      </c>
      <c r="F960" s="253" t="s">
        <v>2382</v>
      </c>
      <c r="G960" s="250"/>
      <c r="H960" s="254">
        <v>12.449999999999999</v>
      </c>
      <c r="I960" s="255"/>
      <c r="J960" s="250"/>
      <c r="K960" s="250"/>
      <c r="L960" s="256"/>
      <c r="M960" s="257"/>
      <c r="N960" s="258"/>
      <c r="O960" s="258"/>
      <c r="P960" s="258"/>
      <c r="Q960" s="258"/>
      <c r="R960" s="258"/>
      <c r="S960" s="258"/>
      <c r="T960" s="259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0" t="s">
        <v>179</v>
      </c>
      <c r="AU960" s="260" t="s">
        <v>86</v>
      </c>
      <c r="AV960" s="13" t="s">
        <v>86</v>
      </c>
      <c r="AW960" s="13" t="s">
        <v>32</v>
      </c>
      <c r="AX960" s="13" t="s">
        <v>76</v>
      </c>
      <c r="AY960" s="260" t="s">
        <v>169</v>
      </c>
    </row>
    <row r="961" s="14" customFormat="1">
      <c r="A961" s="14"/>
      <c r="B961" s="261"/>
      <c r="C961" s="262"/>
      <c r="D961" s="251" t="s">
        <v>179</v>
      </c>
      <c r="E961" s="263" t="s">
        <v>1</v>
      </c>
      <c r="F961" s="264" t="s">
        <v>182</v>
      </c>
      <c r="G961" s="262"/>
      <c r="H961" s="265">
        <v>150.50999999999999</v>
      </c>
      <c r="I961" s="266"/>
      <c r="J961" s="262"/>
      <c r="K961" s="262"/>
      <c r="L961" s="267"/>
      <c r="M961" s="268"/>
      <c r="N961" s="269"/>
      <c r="O961" s="269"/>
      <c r="P961" s="269"/>
      <c r="Q961" s="269"/>
      <c r="R961" s="269"/>
      <c r="S961" s="269"/>
      <c r="T961" s="27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1" t="s">
        <v>179</v>
      </c>
      <c r="AU961" s="271" t="s">
        <v>86</v>
      </c>
      <c r="AV961" s="14" t="s">
        <v>177</v>
      </c>
      <c r="AW961" s="14" t="s">
        <v>32</v>
      </c>
      <c r="AX961" s="14" t="s">
        <v>84</v>
      </c>
      <c r="AY961" s="271" t="s">
        <v>169</v>
      </c>
    </row>
    <row r="962" s="2" customFormat="1" ht="16.5" customHeight="1">
      <c r="A962" s="39"/>
      <c r="B962" s="40"/>
      <c r="C962" s="235" t="s">
        <v>2383</v>
      </c>
      <c r="D962" s="235" t="s">
        <v>173</v>
      </c>
      <c r="E962" s="236" t="s">
        <v>2384</v>
      </c>
      <c r="F962" s="237" t="s">
        <v>2385</v>
      </c>
      <c r="G962" s="238" t="s">
        <v>176</v>
      </c>
      <c r="H962" s="239">
        <v>150.50999999999999</v>
      </c>
      <c r="I962" s="240"/>
      <c r="J962" s="241">
        <f>ROUND(I962*H962,2)</f>
        <v>0</v>
      </c>
      <c r="K962" s="242"/>
      <c r="L962" s="45"/>
      <c r="M962" s="243" t="s">
        <v>1</v>
      </c>
      <c r="N962" s="244" t="s">
        <v>41</v>
      </c>
      <c r="O962" s="92"/>
      <c r="P962" s="245">
        <f>O962*H962</f>
        <v>0</v>
      </c>
      <c r="Q962" s="245">
        <v>0.056599999999999998</v>
      </c>
      <c r="R962" s="245">
        <f>Q962*H962</f>
        <v>8.5188659999999992</v>
      </c>
      <c r="S962" s="245">
        <v>0</v>
      </c>
      <c r="T962" s="246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7" t="s">
        <v>286</v>
      </c>
      <c r="AT962" s="247" t="s">
        <v>173</v>
      </c>
      <c r="AU962" s="247" t="s">
        <v>86</v>
      </c>
      <c r="AY962" s="18" t="s">
        <v>169</v>
      </c>
      <c r="BE962" s="248">
        <f>IF(N962="základní",J962,0)</f>
        <v>0</v>
      </c>
      <c r="BF962" s="248">
        <f>IF(N962="snížená",J962,0)</f>
        <v>0</v>
      </c>
      <c r="BG962" s="248">
        <f>IF(N962="zákl. přenesená",J962,0)</f>
        <v>0</v>
      </c>
      <c r="BH962" s="248">
        <f>IF(N962="sníž. přenesená",J962,0)</f>
        <v>0</v>
      </c>
      <c r="BI962" s="248">
        <f>IF(N962="nulová",J962,0)</f>
        <v>0</v>
      </c>
      <c r="BJ962" s="18" t="s">
        <v>84</v>
      </c>
      <c r="BK962" s="248">
        <f>ROUND(I962*H962,2)</f>
        <v>0</v>
      </c>
      <c r="BL962" s="18" t="s">
        <v>286</v>
      </c>
      <c r="BM962" s="247" t="s">
        <v>2386</v>
      </c>
    </row>
    <row r="963" s="2" customFormat="1" ht="16.5" customHeight="1">
      <c r="A963" s="39"/>
      <c r="B963" s="40"/>
      <c r="C963" s="235" t="s">
        <v>2387</v>
      </c>
      <c r="D963" s="235" t="s">
        <v>173</v>
      </c>
      <c r="E963" s="236" t="s">
        <v>2388</v>
      </c>
      <c r="F963" s="237" t="s">
        <v>2389</v>
      </c>
      <c r="G963" s="238" t="s">
        <v>176</v>
      </c>
      <c r="H963" s="239">
        <v>150.50999999999999</v>
      </c>
      <c r="I963" s="240"/>
      <c r="J963" s="241">
        <f>ROUND(I963*H963,2)</f>
        <v>0</v>
      </c>
      <c r="K963" s="242"/>
      <c r="L963" s="45"/>
      <c r="M963" s="243" t="s">
        <v>1</v>
      </c>
      <c r="N963" s="244" t="s">
        <v>41</v>
      </c>
      <c r="O963" s="92"/>
      <c r="P963" s="245">
        <f>O963*H963</f>
        <v>0</v>
      </c>
      <c r="Q963" s="245">
        <v>0.056599999999999998</v>
      </c>
      <c r="R963" s="245">
        <f>Q963*H963</f>
        <v>8.5188659999999992</v>
      </c>
      <c r="S963" s="245">
        <v>0</v>
      </c>
      <c r="T963" s="246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7" t="s">
        <v>286</v>
      </c>
      <c r="AT963" s="247" t="s">
        <v>173</v>
      </c>
      <c r="AU963" s="247" t="s">
        <v>86</v>
      </c>
      <c r="AY963" s="18" t="s">
        <v>169</v>
      </c>
      <c r="BE963" s="248">
        <f>IF(N963="základní",J963,0)</f>
        <v>0</v>
      </c>
      <c r="BF963" s="248">
        <f>IF(N963="snížená",J963,0)</f>
        <v>0</v>
      </c>
      <c r="BG963" s="248">
        <f>IF(N963="zákl. přenesená",J963,0)</f>
        <v>0</v>
      </c>
      <c r="BH963" s="248">
        <f>IF(N963="sníž. přenesená",J963,0)</f>
        <v>0</v>
      </c>
      <c r="BI963" s="248">
        <f>IF(N963="nulová",J963,0)</f>
        <v>0</v>
      </c>
      <c r="BJ963" s="18" t="s">
        <v>84</v>
      </c>
      <c r="BK963" s="248">
        <f>ROUND(I963*H963,2)</f>
        <v>0</v>
      </c>
      <c r="BL963" s="18" t="s">
        <v>286</v>
      </c>
      <c r="BM963" s="247" t="s">
        <v>2390</v>
      </c>
    </row>
    <row r="964" s="2" customFormat="1" ht="21.75" customHeight="1">
      <c r="A964" s="39"/>
      <c r="B964" s="40"/>
      <c r="C964" s="235" t="s">
        <v>2391</v>
      </c>
      <c r="D964" s="235" t="s">
        <v>173</v>
      </c>
      <c r="E964" s="236" t="s">
        <v>2392</v>
      </c>
      <c r="F964" s="237" t="s">
        <v>2393</v>
      </c>
      <c r="G964" s="238" t="s">
        <v>249</v>
      </c>
      <c r="H964" s="239">
        <v>25.774999999999999</v>
      </c>
      <c r="I964" s="240"/>
      <c r="J964" s="241">
        <f>ROUND(I964*H964,2)</f>
        <v>0</v>
      </c>
      <c r="K964" s="242"/>
      <c r="L964" s="45"/>
      <c r="M964" s="243" t="s">
        <v>1</v>
      </c>
      <c r="N964" s="244" t="s">
        <v>41</v>
      </c>
      <c r="O964" s="92"/>
      <c r="P964" s="245">
        <f>O964*H964</f>
        <v>0</v>
      </c>
      <c r="Q964" s="245">
        <v>0</v>
      </c>
      <c r="R964" s="245">
        <f>Q964*H964</f>
        <v>0</v>
      </c>
      <c r="S964" s="245">
        <v>0</v>
      </c>
      <c r="T964" s="246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7" t="s">
        <v>286</v>
      </c>
      <c r="AT964" s="247" t="s">
        <v>173</v>
      </c>
      <c r="AU964" s="247" t="s">
        <v>86</v>
      </c>
      <c r="AY964" s="18" t="s">
        <v>169</v>
      </c>
      <c r="BE964" s="248">
        <f>IF(N964="základní",J964,0)</f>
        <v>0</v>
      </c>
      <c r="BF964" s="248">
        <f>IF(N964="snížená",J964,0)</f>
        <v>0</v>
      </c>
      <c r="BG964" s="248">
        <f>IF(N964="zákl. přenesená",J964,0)</f>
        <v>0</v>
      </c>
      <c r="BH964" s="248">
        <f>IF(N964="sníž. přenesená",J964,0)</f>
        <v>0</v>
      </c>
      <c r="BI964" s="248">
        <f>IF(N964="nulová",J964,0)</f>
        <v>0</v>
      </c>
      <c r="BJ964" s="18" t="s">
        <v>84</v>
      </c>
      <c r="BK964" s="248">
        <f>ROUND(I964*H964,2)</f>
        <v>0</v>
      </c>
      <c r="BL964" s="18" t="s">
        <v>286</v>
      </c>
      <c r="BM964" s="247" t="s">
        <v>2394</v>
      </c>
    </row>
    <row r="965" s="12" customFormat="1" ht="22.8" customHeight="1">
      <c r="A965" s="12"/>
      <c r="B965" s="219"/>
      <c r="C965" s="220"/>
      <c r="D965" s="221" t="s">
        <v>75</v>
      </c>
      <c r="E965" s="233" t="s">
        <v>813</v>
      </c>
      <c r="F965" s="233" t="s">
        <v>814</v>
      </c>
      <c r="G965" s="220"/>
      <c r="H965" s="220"/>
      <c r="I965" s="223"/>
      <c r="J965" s="234">
        <f>BK965</f>
        <v>0</v>
      </c>
      <c r="K965" s="220"/>
      <c r="L965" s="225"/>
      <c r="M965" s="226"/>
      <c r="N965" s="227"/>
      <c r="O965" s="227"/>
      <c r="P965" s="228">
        <f>SUM(P966:P1148)</f>
        <v>0</v>
      </c>
      <c r="Q965" s="227"/>
      <c r="R965" s="228">
        <f>SUM(R966:R1148)</f>
        <v>4.9877785900000005</v>
      </c>
      <c r="S965" s="227"/>
      <c r="T965" s="229">
        <f>SUM(T966:T1148)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30" t="s">
        <v>86</v>
      </c>
      <c r="AT965" s="231" t="s">
        <v>75</v>
      </c>
      <c r="AU965" s="231" t="s">
        <v>84</v>
      </c>
      <c r="AY965" s="230" t="s">
        <v>169</v>
      </c>
      <c r="BK965" s="232">
        <f>SUM(BK966:BK1148)</f>
        <v>0</v>
      </c>
    </row>
    <row r="966" s="2" customFormat="1" ht="21.75" customHeight="1">
      <c r="A966" s="39"/>
      <c r="B966" s="40"/>
      <c r="C966" s="235" t="s">
        <v>678</v>
      </c>
      <c r="D966" s="235" t="s">
        <v>173</v>
      </c>
      <c r="E966" s="236" t="s">
        <v>2395</v>
      </c>
      <c r="F966" s="237" t="s">
        <v>2396</v>
      </c>
      <c r="G966" s="238" t="s">
        <v>176</v>
      </c>
      <c r="H966" s="239">
        <v>462.28500000000002</v>
      </c>
      <c r="I966" s="240"/>
      <c r="J966" s="241">
        <f>ROUND(I966*H966,2)</f>
        <v>0</v>
      </c>
      <c r="K966" s="242"/>
      <c r="L966" s="45"/>
      <c r="M966" s="243" t="s">
        <v>1</v>
      </c>
      <c r="N966" s="244" t="s">
        <v>41</v>
      </c>
      <c r="O966" s="92"/>
      <c r="P966" s="245">
        <f>O966*H966</f>
        <v>0</v>
      </c>
      <c r="Q966" s="245">
        <v>3.0000000000000001E-05</v>
      </c>
      <c r="R966" s="245">
        <f>Q966*H966</f>
        <v>0.01386855</v>
      </c>
      <c r="S966" s="245">
        <v>0</v>
      </c>
      <c r="T966" s="246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7" t="s">
        <v>286</v>
      </c>
      <c r="AT966" s="247" t="s">
        <v>173</v>
      </c>
      <c r="AU966" s="247" t="s">
        <v>86</v>
      </c>
      <c r="AY966" s="18" t="s">
        <v>169</v>
      </c>
      <c r="BE966" s="248">
        <f>IF(N966="základní",J966,0)</f>
        <v>0</v>
      </c>
      <c r="BF966" s="248">
        <f>IF(N966="snížená",J966,0)</f>
        <v>0</v>
      </c>
      <c r="BG966" s="248">
        <f>IF(N966="zákl. přenesená",J966,0)</f>
        <v>0</v>
      </c>
      <c r="BH966" s="248">
        <f>IF(N966="sníž. přenesená",J966,0)</f>
        <v>0</v>
      </c>
      <c r="BI966" s="248">
        <f>IF(N966="nulová",J966,0)</f>
        <v>0</v>
      </c>
      <c r="BJ966" s="18" t="s">
        <v>84</v>
      </c>
      <c r="BK966" s="248">
        <f>ROUND(I966*H966,2)</f>
        <v>0</v>
      </c>
      <c r="BL966" s="18" t="s">
        <v>286</v>
      </c>
      <c r="BM966" s="247" t="s">
        <v>2397</v>
      </c>
    </row>
    <row r="967" s="13" customFormat="1">
      <c r="A967" s="13"/>
      <c r="B967" s="249"/>
      <c r="C967" s="250"/>
      <c r="D967" s="251" t="s">
        <v>179</v>
      </c>
      <c r="E967" s="252" t="s">
        <v>1</v>
      </c>
      <c r="F967" s="253" t="s">
        <v>1791</v>
      </c>
      <c r="G967" s="250"/>
      <c r="H967" s="254">
        <v>84</v>
      </c>
      <c r="I967" s="255"/>
      <c r="J967" s="250"/>
      <c r="K967" s="250"/>
      <c r="L967" s="256"/>
      <c r="M967" s="257"/>
      <c r="N967" s="258"/>
      <c r="O967" s="258"/>
      <c r="P967" s="258"/>
      <c r="Q967" s="258"/>
      <c r="R967" s="258"/>
      <c r="S967" s="258"/>
      <c r="T967" s="25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0" t="s">
        <v>179</v>
      </c>
      <c r="AU967" s="260" t="s">
        <v>86</v>
      </c>
      <c r="AV967" s="13" t="s">
        <v>86</v>
      </c>
      <c r="AW967" s="13" t="s">
        <v>32</v>
      </c>
      <c r="AX967" s="13" t="s">
        <v>76</v>
      </c>
      <c r="AY967" s="260" t="s">
        <v>169</v>
      </c>
    </row>
    <row r="968" s="13" customFormat="1">
      <c r="A968" s="13"/>
      <c r="B968" s="249"/>
      <c r="C968" s="250"/>
      <c r="D968" s="251" t="s">
        <v>179</v>
      </c>
      <c r="E968" s="252" t="s">
        <v>1</v>
      </c>
      <c r="F968" s="253" t="s">
        <v>1792</v>
      </c>
      <c r="G968" s="250"/>
      <c r="H968" s="254">
        <v>6.2599999999999998</v>
      </c>
      <c r="I968" s="255"/>
      <c r="J968" s="250"/>
      <c r="K968" s="250"/>
      <c r="L968" s="256"/>
      <c r="M968" s="257"/>
      <c r="N968" s="258"/>
      <c r="O968" s="258"/>
      <c r="P968" s="258"/>
      <c r="Q968" s="258"/>
      <c r="R968" s="258"/>
      <c r="S968" s="258"/>
      <c r="T968" s="25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0" t="s">
        <v>179</v>
      </c>
      <c r="AU968" s="260" t="s">
        <v>86</v>
      </c>
      <c r="AV968" s="13" t="s">
        <v>86</v>
      </c>
      <c r="AW968" s="13" t="s">
        <v>32</v>
      </c>
      <c r="AX968" s="13" t="s">
        <v>76</v>
      </c>
      <c r="AY968" s="260" t="s">
        <v>169</v>
      </c>
    </row>
    <row r="969" s="13" customFormat="1">
      <c r="A969" s="13"/>
      <c r="B969" s="249"/>
      <c r="C969" s="250"/>
      <c r="D969" s="251" t="s">
        <v>179</v>
      </c>
      <c r="E969" s="252" t="s">
        <v>1</v>
      </c>
      <c r="F969" s="253" t="s">
        <v>1793</v>
      </c>
      <c r="G969" s="250"/>
      <c r="H969" s="254">
        <v>13.975</v>
      </c>
      <c r="I969" s="255"/>
      <c r="J969" s="250"/>
      <c r="K969" s="250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179</v>
      </c>
      <c r="AU969" s="260" t="s">
        <v>86</v>
      </c>
      <c r="AV969" s="13" t="s">
        <v>86</v>
      </c>
      <c r="AW969" s="13" t="s">
        <v>32</v>
      </c>
      <c r="AX969" s="13" t="s">
        <v>76</v>
      </c>
      <c r="AY969" s="260" t="s">
        <v>169</v>
      </c>
    </row>
    <row r="970" s="13" customFormat="1">
      <c r="A970" s="13"/>
      <c r="B970" s="249"/>
      <c r="C970" s="250"/>
      <c r="D970" s="251" t="s">
        <v>179</v>
      </c>
      <c r="E970" s="252" t="s">
        <v>1</v>
      </c>
      <c r="F970" s="253" t="s">
        <v>1794</v>
      </c>
      <c r="G970" s="250"/>
      <c r="H970" s="254">
        <v>2.1000000000000001</v>
      </c>
      <c r="I970" s="255"/>
      <c r="J970" s="250"/>
      <c r="K970" s="250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179</v>
      </c>
      <c r="AU970" s="260" t="s">
        <v>86</v>
      </c>
      <c r="AV970" s="13" t="s">
        <v>86</v>
      </c>
      <c r="AW970" s="13" t="s">
        <v>32</v>
      </c>
      <c r="AX970" s="13" t="s">
        <v>76</v>
      </c>
      <c r="AY970" s="260" t="s">
        <v>169</v>
      </c>
    </row>
    <row r="971" s="13" customFormat="1">
      <c r="A971" s="13"/>
      <c r="B971" s="249"/>
      <c r="C971" s="250"/>
      <c r="D971" s="251" t="s">
        <v>179</v>
      </c>
      <c r="E971" s="252" t="s">
        <v>1</v>
      </c>
      <c r="F971" s="253" t="s">
        <v>2398</v>
      </c>
      <c r="G971" s="250"/>
      <c r="H971" s="254">
        <v>16</v>
      </c>
      <c r="I971" s="255"/>
      <c r="J971" s="250"/>
      <c r="K971" s="250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179</v>
      </c>
      <c r="AU971" s="260" t="s">
        <v>86</v>
      </c>
      <c r="AV971" s="13" t="s">
        <v>86</v>
      </c>
      <c r="AW971" s="13" t="s">
        <v>32</v>
      </c>
      <c r="AX971" s="13" t="s">
        <v>76</v>
      </c>
      <c r="AY971" s="260" t="s">
        <v>169</v>
      </c>
    </row>
    <row r="972" s="15" customFormat="1">
      <c r="A972" s="15"/>
      <c r="B972" s="272"/>
      <c r="C972" s="273"/>
      <c r="D972" s="251" t="s">
        <v>179</v>
      </c>
      <c r="E972" s="274" t="s">
        <v>1</v>
      </c>
      <c r="F972" s="275" t="s">
        <v>211</v>
      </c>
      <c r="G972" s="273"/>
      <c r="H972" s="276">
        <v>122.33499999999999</v>
      </c>
      <c r="I972" s="277"/>
      <c r="J972" s="273"/>
      <c r="K972" s="273"/>
      <c r="L972" s="278"/>
      <c r="M972" s="279"/>
      <c r="N972" s="280"/>
      <c r="O972" s="280"/>
      <c r="P972" s="280"/>
      <c r="Q972" s="280"/>
      <c r="R972" s="280"/>
      <c r="S972" s="280"/>
      <c r="T972" s="281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2" t="s">
        <v>179</v>
      </c>
      <c r="AU972" s="282" t="s">
        <v>86</v>
      </c>
      <c r="AV972" s="15" t="s">
        <v>212</v>
      </c>
      <c r="AW972" s="15" t="s">
        <v>32</v>
      </c>
      <c r="AX972" s="15" t="s">
        <v>76</v>
      </c>
      <c r="AY972" s="282" t="s">
        <v>169</v>
      </c>
    </row>
    <row r="973" s="16" customFormat="1">
      <c r="A973" s="16"/>
      <c r="B973" s="283"/>
      <c r="C973" s="284"/>
      <c r="D973" s="251" t="s">
        <v>179</v>
      </c>
      <c r="E973" s="285" t="s">
        <v>1</v>
      </c>
      <c r="F973" s="286" t="s">
        <v>2230</v>
      </c>
      <c r="G973" s="284"/>
      <c r="H973" s="285" t="s">
        <v>1</v>
      </c>
      <c r="I973" s="287"/>
      <c r="J973" s="284"/>
      <c r="K973" s="284"/>
      <c r="L973" s="288"/>
      <c r="M973" s="289"/>
      <c r="N973" s="290"/>
      <c r="O973" s="290"/>
      <c r="P973" s="290"/>
      <c r="Q973" s="290"/>
      <c r="R973" s="290"/>
      <c r="S973" s="290"/>
      <c r="T973" s="291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92" t="s">
        <v>179</v>
      </c>
      <c r="AU973" s="292" t="s">
        <v>86</v>
      </c>
      <c r="AV973" s="16" t="s">
        <v>84</v>
      </c>
      <c r="AW973" s="16" t="s">
        <v>32</v>
      </c>
      <c r="AX973" s="16" t="s">
        <v>76</v>
      </c>
      <c r="AY973" s="292" t="s">
        <v>169</v>
      </c>
    </row>
    <row r="974" s="13" customFormat="1">
      <c r="A974" s="13"/>
      <c r="B974" s="249"/>
      <c r="C974" s="250"/>
      <c r="D974" s="251" t="s">
        <v>179</v>
      </c>
      <c r="E974" s="252" t="s">
        <v>1</v>
      </c>
      <c r="F974" s="253" t="s">
        <v>2399</v>
      </c>
      <c r="G974" s="250"/>
      <c r="H974" s="254">
        <v>80.299999999999997</v>
      </c>
      <c r="I974" s="255"/>
      <c r="J974" s="250"/>
      <c r="K974" s="250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179</v>
      </c>
      <c r="AU974" s="260" t="s">
        <v>86</v>
      </c>
      <c r="AV974" s="13" t="s">
        <v>86</v>
      </c>
      <c r="AW974" s="13" t="s">
        <v>32</v>
      </c>
      <c r="AX974" s="13" t="s">
        <v>76</v>
      </c>
      <c r="AY974" s="260" t="s">
        <v>169</v>
      </c>
    </row>
    <row r="975" s="13" customFormat="1">
      <c r="A975" s="13"/>
      <c r="B975" s="249"/>
      <c r="C975" s="250"/>
      <c r="D975" s="251" t="s">
        <v>179</v>
      </c>
      <c r="E975" s="252" t="s">
        <v>1</v>
      </c>
      <c r="F975" s="253" t="s">
        <v>2400</v>
      </c>
      <c r="G975" s="250"/>
      <c r="H975" s="254">
        <v>16.699999999999999</v>
      </c>
      <c r="I975" s="255"/>
      <c r="J975" s="250"/>
      <c r="K975" s="250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179</v>
      </c>
      <c r="AU975" s="260" t="s">
        <v>86</v>
      </c>
      <c r="AV975" s="13" t="s">
        <v>86</v>
      </c>
      <c r="AW975" s="13" t="s">
        <v>32</v>
      </c>
      <c r="AX975" s="13" t="s">
        <v>76</v>
      </c>
      <c r="AY975" s="260" t="s">
        <v>169</v>
      </c>
    </row>
    <row r="976" s="13" customFormat="1">
      <c r="A976" s="13"/>
      <c r="B976" s="249"/>
      <c r="C976" s="250"/>
      <c r="D976" s="251" t="s">
        <v>179</v>
      </c>
      <c r="E976" s="252" t="s">
        <v>1</v>
      </c>
      <c r="F976" s="253" t="s">
        <v>2401</v>
      </c>
      <c r="G976" s="250"/>
      <c r="H976" s="254">
        <v>17.300000000000001</v>
      </c>
      <c r="I976" s="255"/>
      <c r="J976" s="250"/>
      <c r="K976" s="250"/>
      <c r="L976" s="256"/>
      <c r="M976" s="257"/>
      <c r="N976" s="258"/>
      <c r="O976" s="258"/>
      <c r="P976" s="258"/>
      <c r="Q976" s="258"/>
      <c r="R976" s="258"/>
      <c r="S976" s="258"/>
      <c r="T976" s="25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0" t="s">
        <v>179</v>
      </c>
      <c r="AU976" s="260" t="s">
        <v>86</v>
      </c>
      <c r="AV976" s="13" t="s">
        <v>86</v>
      </c>
      <c r="AW976" s="13" t="s">
        <v>32</v>
      </c>
      <c r="AX976" s="13" t="s">
        <v>76</v>
      </c>
      <c r="AY976" s="260" t="s">
        <v>169</v>
      </c>
    </row>
    <row r="977" s="13" customFormat="1">
      <c r="A977" s="13"/>
      <c r="B977" s="249"/>
      <c r="C977" s="250"/>
      <c r="D977" s="251" t="s">
        <v>179</v>
      </c>
      <c r="E977" s="252" t="s">
        <v>1</v>
      </c>
      <c r="F977" s="253" t="s">
        <v>2402</v>
      </c>
      <c r="G977" s="250"/>
      <c r="H977" s="254">
        <v>18</v>
      </c>
      <c r="I977" s="255"/>
      <c r="J977" s="250"/>
      <c r="K977" s="250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179</v>
      </c>
      <c r="AU977" s="260" t="s">
        <v>86</v>
      </c>
      <c r="AV977" s="13" t="s">
        <v>86</v>
      </c>
      <c r="AW977" s="13" t="s">
        <v>32</v>
      </c>
      <c r="AX977" s="13" t="s">
        <v>76</v>
      </c>
      <c r="AY977" s="260" t="s">
        <v>169</v>
      </c>
    </row>
    <row r="978" s="13" customFormat="1">
      <c r="A978" s="13"/>
      <c r="B978" s="249"/>
      <c r="C978" s="250"/>
      <c r="D978" s="251" t="s">
        <v>179</v>
      </c>
      <c r="E978" s="252" t="s">
        <v>1</v>
      </c>
      <c r="F978" s="253" t="s">
        <v>2403</v>
      </c>
      <c r="G978" s="250"/>
      <c r="H978" s="254">
        <v>18.600000000000001</v>
      </c>
      <c r="I978" s="255"/>
      <c r="J978" s="250"/>
      <c r="K978" s="250"/>
      <c r="L978" s="256"/>
      <c r="M978" s="257"/>
      <c r="N978" s="258"/>
      <c r="O978" s="258"/>
      <c r="P978" s="258"/>
      <c r="Q978" s="258"/>
      <c r="R978" s="258"/>
      <c r="S978" s="258"/>
      <c r="T978" s="25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0" t="s">
        <v>179</v>
      </c>
      <c r="AU978" s="260" t="s">
        <v>86</v>
      </c>
      <c r="AV978" s="13" t="s">
        <v>86</v>
      </c>
      <c r="AW978" s="13" t="s">
        <v>32</v>
      </c>
      <c r="AX978" s="13" t="s">
        <v>76</v>
      </c>
      <c r="AY978" s="260" t="s">
        <v>169</v>
      </c>
    </row>
    <row r="979" s="13" customFormat="1">
      <c r="A979" s="13"/>
      <c r="B979" s="249"/>
      <c r="C979" s="250"/>
      <c r="D979" s="251" t="s">
        <v>179</v>
      </c>
      <c r="E979" s="252" t="s">
        <v>1</v>
      </c>
      <c r="F979" s="253" t="s">
        <v>2404</v>
      </c>
      <c r="G979" s="250"/>
      <c r="H979" s="254">
        <v>24.100000000000001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179</v>
      </c>
      <c r="AU979" s="260" t="s">
        <v>86</v>
      </c>
      <c r="AV979" s="13" t="s">
        <v>86</v>
      </c>
      <c r="AW979" s="13" t="s">
        <v>32</v>
      </c>
      <c r="AX979" s="13" t="s">
        <v>76</v>
      </c>
      <c r="AY979" s="260" t="s">
        <v>169</v>
      </c>
    </row>
    <row r="980" s="13" customFormat="1">
      <c r="A980" s="13"/>
      <c r="B980" s="249"/>
      <c r="C980" s="250"/>
      <c r="D980" s="251" t="s">
        <v>179</v>
      </c>
      <c r="E980" s="252" t="s">
        <v>1</v>
      </c>
      <c r="F980" s="253" t="s">
        <v>2405</v>
      </c>
      <c r="G980" s="250"/>
      <c r="H980" s="254">
        <v>15.199999999999999</v>
      </c>
      <c r="I980" s="255"/>
      <c r="J980" s="250"/>
      <c r="K980" s="250"/>
      <c r="L980" s="256"/>
      <c r="M980" s="257"/>
      <c r="N980" s="258"/>
      <c r="O980" s="258"/>
      <c r="P980" s="258"/>
      <c r="Q980" s="258"/>
      <c r="R980" s="258"/>
      <c r="S980" s="258"/>
      <c r="T980" s="25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0" t="s">
        <v>179</v>
      </c>
      <c r="AU980" s="260" t="s">
        <v>86</v>
      </c>
      <c r="AV980" s="13" t="s">
        <v>86</v>
      </c>
      <c r="AW980" s="13" t="s">
        <v>32</v>
      </c>
      <c r="AX980" s="13" t="s">
        <v>76</v>
      </c>
      <c r="AY980" s="260" t="s">
        <v>169</v>
      </c>
    </row>
    <row r="981" s="13" customFormat="1">
      <c r="A981" s="13"/>
      <c r="B981" s="249"/>
      <c r="C981" s="250"/>
      <c r="D981" s="251" t="s">
        <v>179</v>
      </c>
      <c r="E981" s="252" t="s">
        <v>1</v>
      </c>
      <c r="F981" s="253" t="s">
        <v>2406</v>
      </c>
      <c r="G981" s="250"/>
      <c r="H981" s="254">
        <v>15.800000000000001</v>
      </c>
      <c r="I981" s="255"/>
      <c r="J981" s="250"/>
      <c r="K981" s="250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179</v>
      </c>
      <c r="AU981" s="260" t="s">
        <v>86</v>
      </c>
      <c r="AV981" s="13" t="s">
        <v>86</v>
      </c>
      <c r="AW981" s="13" t="s">
        <v>32</v>
      </c>
      <c r="AX981" s="13" t="s">
        <v>76</v>
      </c>
      <c r="AY981" s="260" t="s">
        <v>169</v>
      </c>
    </row>
    <row r="982" s="13" customFormat="1">
      <c r="A982" s="13"/>
      <c r="B982" s="249"/>
      <c r="C982" s="250"/>
      <c r="D982" s="251" t="s">
        <v>179</v>
      </c>
      <c r="E982" s="252" t="s">
        <v>1</v>
      </c>
      <c r="F982" s="253" t="s">
        <v>2407</v>
      </c>
      <c r="G982" s="250"/>
      <c r="H982" s="254">
        <v>16.5</v>
      </c>
      <c r="I982" s="255"/>
      <c r="J982" s="250"/>
      <c r="K982" s="250"/>
      <c r="L982" s="256"/>
      <c r="M982" s="257"/>
      <c r="N982" s="258"/>
      <c r="O982" s="258"/>
      <c r="P982" s="258"/>
      <c r="Q982" s="258"/>
      <c r="R982" s="258"/>
      <c r="S982" s="258"/>
      <c r="T982" s="25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0" t="s">
        <v>179</v>
      </c>
      <c r="AU982" s="260" t="s">
        <v>86</v>
      </c>
      <c r="AV982" s="13" t="s">
        <v>86</v>
      </c>
      <c r="AW982" s="13" t="s">
        <v>32</v>
      </c>
      <c r="AX982" s="13" t="s">
        <v>76</v>
      </c>
      <c r="AY982" s="260" t="s">
        <v>169</v>
      </c>
    </row>
    <row r="983" s="13" customFormat="1">
      <c r="A983" s="13"/>
      <c r="B983" s="249"/>
      <c r="C983" s="250"/>
      <c r="D983" s="251" t="s">
        <v>179</v>
      </c>
      <c r="E983" s="252" t="s">
        <v>1</v>
      </c>
      <c r="F983" s="253" t="s">
        <v>2408</v>
      </c>
      <c r="G983" s="250"/>
      <c r="H983" s="254">
        <v>17.100000000000001</v>
      </c>
      <c r="I983" s="255"/>
      <c r="J983" s="250"/>
      <c r="K983" s="250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179</v>
      </c>
      <c r="AU983" s="260" t="s">
        <v>86</v>
      </c>
      <c r="AV983" s="13" t="s">
        <v>86</v>
      </c>
      <c r="AW983" s="13" t="s">
        <v>32</v>
      </c>
      <c r="AX983" s="13" t="s">
        <v>76</v>
      </c>
      <c r="AY983" s="260" t="s">
        <v>169</v>
      </c>
    </row>
    <row r="984" s="13" customFormat="1">
      <c r="A984" s="13"/>
      <c r="B984" s="249"/>
      <c r="C984" s="250"/>
      <c r="D984" s="251" t="s">
        <v>179</v>
      </c>
      <c r="E984" s="252" t="s">
        <v>1</v>
      </c>
      <c r="F984" s="253" t="s">
        <v>2409</v>
      </c>
      <c r="G984" s="250"/>
      <c r="H984" s="254">
        <v>22.5</v>
      </c>
      <c r="I984" s="255"/>
      <c r="J984" s="250"/>
      <c r="K984" s="250"/>
      <c r="L984" s="256"/>
      <c r="M984" s="257"/>
      <c r="N984" s="258"/>
      <c r="O984" s="258"/>
      <c r="P984" s="258"/>
      <c r="Q984" s="258"/>
      <c r="R984" s="258"/>
      <c r="S984" s="258"/>
      <c r="T984" s="25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0" t="s">
        <v>179</v>
      </c>
      <c r="AU984" s="260" t="s">
        <v>86</v>
      </c>
      <c r="AV984" s="13" t="s">
        <v>86</v>
      </c>
      <c r="AW984" s="13" t="s">
        <v>32</v>
      </c>
      <c r="AX984" s="13" t="s">
        <v>76</v>
      </c>
      <c r="AY984" s="260" t="s">
        <v>169</v>
      </c>
    </row>
    <row r="985" s="13" customFormat="1">
      <c r="A985" s="13"/>
      <c r="B985" s="249"/>
      <c r="C985" s="250"/>
      <c r="D985" s="251" t="s">
        <v>179</v>
      </c>
      <c r="E985" s="252" t="s">
        <v>1</v>
      </c>
      <c r="F985" s="253" t="s">
        <v>2410</v>
      </c>
      <c r="G985" s="250"/>
      <c r="H985" s="254">
        <v>24.100000000000001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179</v>
      </c>
      <c r="AU985" s="260" t="s">
        <v>86</v>
      </c>
      <c r="AV985" s="13" t="s">
        <v>86</v>
      </c>
      <c r="AW985" s="13" t="s">
        <v>32</v>
      </c>
      <c r="AX985" s="13" t="s">
        <v>76</v>
      </c>
      <c r="AY985" s="260" t="s">
        <v>169</v>
      </c>
    </row>
    <row r="986" s="13" customFormat="1">
      <c r="A986" s="13"/>
      <c r="B986" s="249"/>
      <c r="C986" s="250"/>
      <c r="D986" s="251" t="s">
        <v>179</v>
      </c>
      <c r="E986" s="252" t="s">
        <v>1</v>
      </c>
      <c r="F986" s="253" t="s">
        <v>2411</v>
      </c>
      <c r="G986" s="250"/>
      <c r="H986" s="254">
        <v>34.939999999999998</v>
      </c>
      <c r="I986" s="255"/>
      <c r="J986" s="250"/>
      <c r="K986" s="250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179</v>
      </c>
      <c r="AU986" s="260" t="s">
        <v>86</v>
      </c>
      <c r="AV986" s="13" t="s">
        <v>86</v>
      </c>
      <c r="AW986" s="13" t="s">
        <v>32</v>
      </c>
      <c r="AX986" s="13" t="s">
        <v>76</v>
      </c>
      <c r="AY986" s="260" t="s">
        <v>169</v>
      </c>
    </row>
    <row r="987" s="15" customFormat="1">
      <c r="A987" s="15"/>
      <c r="B987" s="272"/>
      <c r="C987" s="273"/>
      <c r="D987" s="251" t="s">
        <v>179</v>
      </c>
      <c r="E987" s="274" t="s">
        <v>1</v>
      </c>
      <c r="F987" s="275" t="s">
        <v>211</v>
      </c>
      <c r="G987" s="273"/>
      <c r="H987" s="276">
        <v>321.13999999999999</v>
      </c>
      <c r="I987" s="277"/>
      <c r="J987" s="273"/>
      <c r="K987" s="273"/>
      <c r="L987" s="278"/>
      <c r="M987" s="279"/>
      <c r="N987" s="280"/>
      <c r="O987" s="280"/>
      <c r="P987" s="280"/>
      <c r="Q987" s="280"/>
      <c r="R987" s="280"/>
      <c r="S987" s="280"/>
      <c r="T987" s="281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2" t="s">
        <v>179</v>
      </c>
      <c r="AU987" s="282" t="s">
        <v>86</v>
      </c>
      <c r="AV987" s="15" t="s">
        <v>212</v>
      </c>
      <c r="AW987" s="15" t="s">
        <v>32</v>
      </c>
      <c r="AX987" s="15" t="s">
        <v>76</v>
      </c>
      <c r="AY987" s="282" t="s">
        <v>169</v>
      </c>
    </row>
    <row r="988" s="13" customFormat="1">
      <c r="A988" s="13"/>
      <c r="B988" s="249"/>
      <c r="C988" s="250"/>
      <c r="D988" s="251" t="s">
        <v>179</v>
      </c>
      <c r="E988" s="252" t="s">
        <v>1</v>
      </c>
      <c r="F988" s="253" t="s">
        <v>2412</v>
      </c>
      <c r="G988" s="250"/>
      <c r="H988" s="254">
        <v>18.809999999999999</v>
      </c>
      <c r="I988" s="255"/>
      <c r="J988" s="250"/>
      <c r="K988" s="250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179</v>
      </c>
      <c r="AU988" s="260" t="s">
        <v>86</v>
      </c>
      <c r="AV988" s="13" t="s">
        <v>86</v>
      </c>
      <c r="AW988" s="13" t="s">
        <v>32</v>
      </c>
      <c r="AX988" s="13" t="s">
        <v>76</v>
      </c>
      <c r="AY988" s="260" t="s">
        <v>169</v>
      </c>
    </row>
    <row r="989" s="14" customFormat="1">
      <c r="A989" s="14"/>
      <c r="B989" s="261"/>
      <c r="C989" s="262"/>
      <c r="D989" s="251" t="s">
        <v>179</v>
      </c>
      <c r="E989" s="263" t="s">
        <v>1</v>
      </c>
      <c r="F989" s="264" t="s">
        <v>182</v>
      </c>
      <c r="G989" s="262"/>
      <c r="H989" s="265">
        <v>462.28500000000002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179</v>
      </c>
      <c r="AU989" s="271" t="s">
        <v>86</v>
      </c>
      <c r="AV989" s="14" t="s">
        <v>177</v>
      </c>
      <c r="AW989" s="14" t="s">
        <v>32</v>
      </c>
      <c r="AX989" s="14" t="s">
        <v>84</v>
      </c>
      <c r="AY989" s="271" t="s">
        <v>169</v>
      </c>
    </row>
    <row r="990" s="2" customFormat="1" ht="21.75" customHeight="1">
      <c r="A990" s="39"/>
      <c r="B990" s="40"/>
      <c r="C990" s="235" t="s">
        <v>468</v>
      </c>
      <c r="D990" s="235" t="s">
        <v>173</v>
      </c>
      <c r="E990" s="236" t="s">
        <v>2413</v>
      </c>
      <c r="F990" s="237" t="s">
        <v>2414</v>
      </c>
      <c r="G990" s="238" t="s">
        <v>176</v>
      </c>
      <c r="H990" s="239">
        <v>462.28500000000002</v>
      </c>
      <c r="I990" s="240"/>
      <c r="J990" s="241">
        <f>ROUND(I990*H990,2)</f>
        <v>0</v>
      </c>
      <c r="K990" s="242"/>
      <c r="L990" s="45"/>
      <c r="M990" s="243" t="s">
        <v>1</v>
      </c>
      <c r="N990" s="244" t="s">
        <v>41</v>
      </c>
      <c r="O990" s="92"/>
      <c r="P990" s="245">
        <f>O990*H990</f>
        <v>0</v>
      </c>
      <c r="Q990" s="245">
        <v>0.0045500000000000002</v>
      </c>
      <c r="R990" s="245">
        <f>Q990*H990</f>
        <v>2.1033967500000004</v>
      </c>
      <c r="S990" s="245">
        <v>0</v>
      </c>
      <c r="T990" s="246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7" t="s">
        <v>286</v>
      </c>
      <c r="AT990" s="247" t="s">
        <v>173</v>
      </c>
      <c r="AU990" s="247" t="s">
        <v>86</v>
      </c>
      <c r="AY990" s="18" t="s">
        <v>169</v>
      </c>
      <c r="BE990" s="248">
        <f>IF(N990="základní",J990,0)</f>
        <v>0</v>
      </c>
      <c r="BF990" s="248">
        <f>IF(N990="snížená",J990,0)</f>
        <v>0</v>
      </c>
      <c r="BG990" s="248">
        <f>IF(N990="zákl. přenesená",J990,0)</f>
        <v>0</v>
      </c>
      <c r="BH990" s="248">
        <f>IF(N990="sníž. přenesená",J990,0)</f>
        <v>0</v>
      </c>
      <c r="BI990" s="248">
        <f>IF(N990="nulová",J990,0)</f>
        <v>0</v>
      </c>
      <c r="BJ990" s="18" t="s">
        <v>84</v>
      </c>
      <c r="BK990" s="248">
        <f>ROUND(I990*H990,2)</f>
        <v>0</v>
      </c>
      <c r="BL990" s="18" t="s">
        <v>286</v>
      </c>
      <c r="BM990" s="247" t="s">
        <v>2415</v>
      </c>
    </row>
    <row r="991" s="13" customFormat="1">
      <c r="A991" s="13"/>
      <c r="B991" s="249"/>
      <c r="C991" s="250"/>
      <c r="D991" s="251" t="s">
        <v>179</v>
      </c>
      <c r="E991" s="252" t="s">
        <v>1</v>
      </c>
      <c r="F991" s="253" t="s">
        <v>1791</v>
      </c>
      <c r="G991" s="250"/>
      <c r="H991" s="254">
        <v>84</v>
      </c>
      <c r="I991" s="255"/>
      <c r="J991" s="250"/>
      <c r="K991" s="250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179</v>
      </c>
      <c r="AU991" s="260" t="s">
        <v>86</v>
      </c>
      <c r="AV991" s="13" t="s">
        <v>86</v>
      </c>
      <c r="AW991" s="13" t="s">
        <v>32</v>
      </c>
      <c r="AX991" s="13" t="s">
        <v>76</v>
      </c>
      <c r="AY991" s="260" t="s">
        <v>169</v>
      </c>
    </row>
    <row r="992" s="13" customFormat="1">
      <c r="A992" s="13"/>
      <c r="B992" s="249"/>
      <c r="C992" s="250"/>
      <c r="D992" s="251" t="s">
        <v>179</v>
      </c>
      <c r="E992" s="252" t="s">
        <v>1</v>
      </c>
      <c r="F992" s="253" t="s">
        <v>1792</v>
      </c>
      <c r="G992" s="250"/>
      <c r="H992" s="254">
        <v>6.2599999999999998</v>
      </c>
      <c r="I992" s="255"/>
      <c r="J992" s="250"/>
      <c r="K992" s="250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179</v>
      </c>
      <c r="AU992" s="260" t="s">
        <v>86</v>
      </c>
      <c r="AV992" s="13" t="s">
        <v>86</v>
      </c>
      <c r="AW992" s="13" t="s">
        <v>32</v>
      </c>
      <c r="AX992" s="13" t="s">
        <v>76</v>
      </c>
      <c r="AY992" s="260" t="s">
        <v>169</v>
      </c>
    </row>
    <row r="993" s="13" customFormat="1">
      <c r="A993" s="13"/>
      <c r="B993" s="249"/>
      <c r="C993" s="250"/>
      <c r="D993" s="251" t="s">
        <v>179</v>
      </c>
      <c r="E993" s="252" t="s">
        <v>1</v>
      </c>
      <c r="F993" s="253" t="s">
        <v>1793</v>
      </c>
      <c r="G993" s="250"/>
      <c r="H993" s="254">
        <v>13.975</v>
      </c>
      <c r="I993" s="255"/>
      <c r="J993" s="250"/>
      <c r="K993" s="250"/>
      <c r="L993" s="256"/>
      <c r="M993" s="257"/>
      <c r="N993" s="258"/>
      <c r="O993" s="258"/>
      <c r="P993" s="258"/>
      <c r="Q993" s="258"/>
      <c r="R993" s="258"/>
      <c r="S993" s="258"/>
      <c r="T993" s="25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0" t="s">
        <v>179</v>
      </c>
      <c r="AU993" s="260" t="s">
        <v>86</v>
      </c>
      <c r="AV993" s="13" t="s">
        <v>86</v>
      </c>
      <c r="AW993" s="13" t="s">
        <v>32</v>
      </c>
      <c r="AX993" s="13" t="s">
        <v>76</v>
      </c>
      <c r="AY993" s="260" t="s">
        <v>169</v>
      </c>
    </row>
    <row r="994" s="13" customFormat="1">
      <c r="A994" s="13"/>
      <c r="B994" s="249"/>
      <c r="C994" s="250"/>
      <c r="D994" s="251" t="s">
        <v>179</v>
      </c>
      <c r="E994" s="252" t="s">
        <v>1</v>
      </c>
      <c r="F994" s="253" t="s">
        <v>1794</v>
      </c>
      <c r="G994" s="250"/>
      <c r="H994" s="254">
        <v>2.1000000000000001</v>
      </c>
      <c r="I994" s="255"/>
      <c r="J994" s="250"/>
      <c r="K994" s="250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179</v>
      </c>
      <c r="AU994" s="260" t="s">
        <v>86</v>
      </c>
      <c r="AV994" s="13" t="s">
        <v>86</v>
      </c>
      <c r="AW994" s="13" t="s">
        <v>32</v>
      </c>
      <c r="AX994" s="13" t="s">
        <v>76</v>
      </c>
      <c r="AY994" s="260" t="s">
        <v>169</v>
      </c>
    </row>
    <row r="995" s="13" customFormat="1">
      <c r="A995" s="13"/>
      <c r="B995" s="249"/>
      <c r="C995" s="250"/>
      <c r="D995" s="251" t="s">
        <v>179</v>
      </c>
      <c r="E995" s="252" t="s">
        <v>1</v>
      </c>
      <c r="F995" s="253" t="s">
        <v>2398</v>
      </c>
      <c r="G995" s="250"/>
      <c r="H995" s="254">
        <v>16</v>
      </c>
      <c r="I995" s="255"/>
      <c r="J995" s="250"/>
      <c r="K995" s="250"/>
      <c r="L995" s="256"/>
      <c r="M995" s="257"/>
      <c r="N995" s="258"/>
      <c r="O995" s="258"/>
      <c r="P995" s="258"/>
      <c r="Q995" s="258"/>
      <c r="R995" s="258"/>
      <c r="S995" s="258"/>
      <c r="T995" s="25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0" t="s">
        <v>179</v>
      </c>
      <c r="AU995" s="260" t="s">
        <v>86</v>
      </c>
      <c r="AV995" s="13" t="s">
        <v>86</v>
      </c>
      <c r="AW995" s="13" t="s">
        <v>32</v>
      </c>
      <c r="AX995" s="13" t="s">
        <v>76</v>
      </c>
      <c r="AY995" s="260" t="s">
        <v>169</v>
      </c>
    </row>
    <row r="996" s="15" customFormat="1">
      <c r="A996" s="15"/>
      <c r="B996" s="272"/>
      <c r="C996" s="273"/>
      <c r="D996" s="251" t="s">
        <v>179</v>
      </c>
      <c r="E996" s="274" t="s">
        <v>1</v>
      </c>
      <c r="F996" s="275" t="s">
        <v>211</v>
      </c>
      <c r="G996" s="273"/>
      <c r="H996" s="276">
        <v>122.33499999999999</v>
      </c>
      <c r="I996" s="277"/>
      <c r="J996" s="273"/>
      <c r="K996" s="273"/>
      <c r="L996" s="278"/>
      <c r="M996" s="279"/>
      <c r="N996" s="280"/>
      <c r="O996" s="280"/>
      <c r="P996" s="280"/>
      <c r="Q996" s="280"/>
      <c r="R996" s="280"/>
      <c r="S996" s="280"/>
      <c r="T996" s="281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82" t="s">
        <v>179</v>
      </c>
      <c r="AU996" s="282" t="s">
        <v>86</v>
      </c>
      <c r="AV996" s="15" t="s">
        <v>212</v>
      </c>
      <c r="AW996" s="15" t="s">
        <v>32</v>
      </c>
      <c r="AX996" s="15" t="s">
        <v>76</v>
      </c>
      <c r="AY996" s="282" t="s">
        <v>169</v>
      </c>
    </row>
    <row r="997" s="16" customFormat="1">
      <c r="A997" s="16"/>
      <c r="B997" s="283"/>
      <c r="C997" s="284"/>
      <c r="D997" s="251" t="s">
        <v>179</v>
      </c>
      <c r="E997" s="285" t="s">
        <v>1</v>
      </c>
      <c r="F997" s="286" t="s">
        <v>2230</v>
      </c>
      <c r="G997" s="284"/>
      <c r="H997" s="285" t="s">
        <v>1</v>
      </c>
      <c r="I997" s="287"/>
      <c r="J997" s="284"/>
      <c r="K997" s="284"/>
      <c r="L997" s="288"/>
      <c r="M997" s="289"/>
      <c r="N997" s="290"/>
      <c r="O997" s="290"/>
      <c r="P997" s="290"/>
      <c r="Q997" s="290"/>
      <c r="R997" s="290"/>
      <c r="S997" s="290"/>
      <c r="T997" s="291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92" t="s">
        <v>179</v>
      </c>
      <c r="AU997" s="292" t="s">
        <v>86</v>
      </c>
      <c r="AV997" s="16" t="s">
        <v>84</v>
      </c>
      <c r="AW997" s="16" t="s">
        <v>32</v>
      </c>
      <c r="AX997" s="16" t="s">
        <v>76</v>
      </c>
      <c r="AY997" s="292" t="s">
        <v>169</v>
      </c>
    </row>
    <row r="998" s="13" customFormat="1">
      <c r="A998" s="13"/>
      <c r="B998" s="249"/>
      <c r="C998" s="250"/>
      <c r="D998" s="251" t="s">
        <v>179</v>
      </c>
      <c r="E998" s="252" t="s">
        <v>1</v>
      </c>
      <c r="F998" s="253" t="s">
        <v>2399</v>
      </c>
      <c r="G998" s="250"/>
      <c r="H998" s="254">
        <v>80.299999999999997</v>
      </c>
      <c r="I998" s="255"/>
      <c r="J998" s="250"/>
      <c r="K998" s="250"/>
      <c r="L998" s="256"/>
      <c r="M998" s="257"/>
      <c r="N998" s="258"/>
      <c r="O998" s="258"/>
      <c r="P998" s="258"/>
      <c r="Q998" s="258"/>
      <c r="R998" s="258"/>
      <c r="S998" s="258"/>
      <c r="T998" s="25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0" t="s">
        <v>179</v>
      </c>
      <c r="AU998" s="260" t="s">
        <v>86</v>
      </c>
      <c r="AV998" s="13" t="s">
        <v>86</v>
      </c>
      <c r="AW998" s="13" t="s">
        <v>32</v>
      </c>
      <c r="AX998" s="13" t="s">
        <v>76</v>
      </c>
      <c r="AY998" s="260" t="s">
        <v>169</v>
      </c>
    </row>
    <row r="999" s="13" customFormat="1">
      <c r="A999" s="13"/>
      <c r="B999" s="249"/>
      <c r="C999" s="250"/>
      <c r="D999" s="251" t="s">
        <v>179</v>
      </c>
      <c r="E999" s="252" t="s">
        <v>1</v>
      </c>
      <c r="F999" s="253" t="s">
        <v>2400</v>
      </c>
      <c r="G999" s="250"/>
      <c r="H999" s="254">
        <v>16.699999999999999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179</v>
      </c>
      <c r="AU999" s="260" t="s">
        <v>86</v>
      </c>
      <c r="AV999" s="13" t="s">
        <v>86</v>
      </c>
      <c r="AW999" s="13" t="s">
        <v>32</v>
      </c>
      <c r="AX999" s="13" t="s">
        <v>76</v>
      </c>
      <c r="AY999" s="260" t="s">
        <v>169</v>
      </c>
    </row>
    <row r="1000" s="13" customFormat="1">
      <c r="A1000" s="13"/>
      <c r="B1000" s="249"/>
      <c r="C1000" s="250"/>
      <c r="D1000" s="251" t="s">
        <v>179</v>
      </c>
      <c r="E1000" s="252" t="s">
        <v>1</v>
      </c>
      <c r="F1000" s="253" t="s">
        <v>2401</v>
      </c>
      <c r="G1000" s="250"/>
      <c r="H1000" s="254">
        <v>17.300000000000001</v>
      </c>
      <c r="I1000" s="255"/>
      <c r="J1000" s="250"/>
      <c r="K1000" s="250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0" t="s">
        <v>179</v>
      </c>
      <c r="AU1000" s="260" t="s">
        <v>86</v>
      </c>
      <c r="AV1000" s="13" t="s">
        <v>86</v>
      </c>
      <c r="AW1000" s="13" t="s">
        <v>32</v>
      </c>
      <c r="AX1000" s="13" t="s">
        <v>76</v>
      </c>
      <c r="AY1000" s="260" t="s">
        <v>169</v>
      </c>
    </row>
    <row r="1001" s="13" customFormat="1">
      <c r="A1001" s="13"/>
      <c r="B1001" s="249"/>
      <c r="C1001" s="250"/>
      <c r="D1001" s="251" t="s">
        <v>179</v>
      </c>
      <c r="E1001" s="252" t="s">
        <v>1</v>
      </c>
      <c r="F1001" s="253" t="s">
        <v>2402</v>
      </c>
      <c r="G1001" s="250"/>
      <c r="H1001" s="254">
        <v>18</v>
      </c>
      <c r="I1001" s="255"/>
      <c r="J1001" s="250"/>
      <c r="K1001" s="250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60" t="s">
        <v>179</v>
      </c>
      <c r="AU1001" s="260" t="s">
        <v>86</v>
      </c>
      <c r="AV1001" s="13" t="s">
        <v>86</v>
      </c>
      <c r="AW1001" s="13" t="s">
        <v>32</v>
      </c>
      <c r="AX1001" s="13" t="s">
        <v>76</v>
      </c>
      <c r="AY1001" s="260" t="s">
        <v>169</v>
      </c>
    </row>
    <row r="1002" s="13" customFormat="1">
      <c r="A1002" s="13"/>
      <c r="B1002" s="249"/>
      <c r="C1002" s="250"/>
      <c r="D1002" s="251" t="s">
        <v>179</v>
      </c>
      <c r="E1002" s="252" t="s">
        <v>1</v>
      </c>
      <c r="F1002" s="253" t="s">
        <v>2403</v>
      </c>
      <c r="G1002" s="250"/>
      <c r="H1002" s="254">
        <v>18.600000000000001</v>
      </c>
      <c r="I1002" s="255"/>
      <c r="J1002" s="250"/>
      <c r="K1002" s="250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0" t="s">
        <v>179</v>
      </c>
      <c r="AU1002" s="260" t="s">
        <v>86</v>
      </c>
      <c r="AV1002" s="13" t="s">
        <v>86</v>
      </c>
      <c r="AW1002" s="13" t="s">
        <v>32</v>
      </c>
      <c r="AX1002" s="13" t="s">
        <v>76</v>
      </c>
      <c r="AY1002" s="260" t="s">
        <v>169</v>
      </c>
    </row>
    <row r="1003" s="13" customFormat="1">
      <c r="A1003" s="13"/>
      <c r="B1003" s="249"/>
      <c r="C1003" s="250"/>
      <c r="D1003" s="251" t="s">
        <v>179</v>
      </c>
      <c r="E1003" s="252" t="s">
        <v>1</v>
      </c>
      <c r="F1003" s="253" t="s">
        <v>2404</v>
      </c>
      <c r="G1003" s="250"/>
      <c r="H1003" s="254">
        <v>24.100000000000001</v>
      </c>
      <c r="I1003" s="255"/>
      <c r="J1003" s="250"/>
      <c r="K1003" s="250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0" t="s">
        <v>179</v>
      </c>
      <c r="AU1003" s="260" t="s">
        <v>86</v>
      </c>
      <c r="AV1003" s="13" t="s">
        <v>86</v>
      </c>
      <c r="AW1003" s="13" t="s">
        <v>32</v>
      </c>
      <c r="AX1003" s="13" t="s">
        <v>76</v>
      </c>
      <c r="AY1003" s="260" t="s">
        <v>169</v>
      </c>
    </row>
    <row r="1004" s="13" customFormat="1">
      <c r="A1004" s="13"/>
      <c r="B1004" s="249"/>
      <c r="C1004" s="250"/>
      <c r="D1004" s="251" t="s">
        <v>179</v>
      </c>
      <c r="E1004" s="252" t="s">
        <v>1</v>
      </c>
      <c r="F1004" s="253" t="s">
        <v>2405</v>
      </c>
      <c r="G1004" s="250"/>
      <c r="H1004" s="254">
        <v>15.199999999999999</v>
      </c>
      <c r="I1004" s="255"/>
      <c r="J1004" s="250"/>
      <c r="K1004" s="250"/>
      <c r="L1004" s="256"/>
      <c r="M1004" s="257"/>
      <c r="N1004" s="258"/>
      <c r="O1004" s="258"/>
      <c r="P1004" s="258"/>
      <c r="Q1004" s="258"/>
      <c r="R1004" s="258"/>
      <c r="S1004" s="258"/>
      <c r="T1004" s="259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60" t="s">
        <v>179</v>
      </c>
      <c r="AU1004" s="260" t="s">
        <v>86</v>
      </c>
      <c r="AV1004" s="13" t="s">
        <v>86</v>
      </c>
      <c r="AW1004" s="13" t="s">
        <v>32</v>
      </c>
      <c r="AX1004" s="13" t="s">
        <v>76</v>
      </c>
      <c r="AY1004" s="260" t="s">
        <v>169</v>
      </c>
    </row>
    <row r="1005" s="13" customFormat="1">
      <c r="A1005" s="13"/>
      <c r="B1005" s="249"/>
      <c r="C1005" s="250"/>
      <c r="D1005" s="251" t="s">
        <v>179</v>
      </c>
      <c r="E1005" s="252" t="s">
        <v>1</v>
      </c>
      <c r="F1005" s="253" t="s">
        <v>2406</v>
      </c>
      <c r="G1005" s="250"/>
      <c r="H1005" s="254">
        <v>15.800000000000001</v>
      </c>
      <c r="I1005" s="255"/>
      <c r="J1005" s="250"/>
      <c r="K1005" s="250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0" t="s">
        <v>179</v>
      </c>
      <c r="AU1005" s="260" t="s">
        <v>86</v>
      </c>
      <c r="AV1005" s="13" t="s">
        <v>86</v>
      </c>
      <c r="AW1005" s="13" t="s">
        <v>32</v>
      </c>
      <c r="AX1005" s="13" t="s">
        <v>76</v>
      </c>
      <c r="AY1005" s="260" t="s">
        <v>169</v>
      </c>
    </row>
    <row r="1006" s="13" customFormat="1">
      <c r="A1006" s="13"/>
      <c r="B1006" s="249"/>
      <c r="C1006" s="250"/>
      <c r="D1006" s="251" t="s">
        <v>179</v>
      </c>
      <c r="E1006" s="252" t="s">
        <v>1</v>
      </c>
      <c r="F1006" s="253" t="s">
        <v>2407</v>
      </c>
      <c r="G1006" s="250"/>
      <c r="H1006" s="254">
        <v>16.5</v>
      </c>
      <c r="I1006" s="255"/>
      <c r="J1006" s="250"/>
      <c r="K1006" s="250"/>
      <c r="L1006" s="256"/>
      <c r="M1006" s="257"/>
      <c r="N1006" s="258"/>
      <c r="O1006" s="258"/>
      <c r="P1006" s="258"/>
      <c r="Q1006" s="258"/>
      <c r="R1006" s="258"/>
      <c r="S1006" s="258"/>
      <c r="T1006" s="25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0" t="s">
        <v>179</v>
      </c>
      <c r="AU1006" s="260" t="s">
        <v>86</v>
      </c>
      <c r="AV1006" s="13" t="s">
        <v>86</v>
      </c>
      <c r="AW1006" s="13" t="s">
        <v>32</v>
      </c>
      <c r="AX1006" s="13" t="s">
        <v>76</v>
      </c>
      <c r="AY1006" s="260" t="s">
        <v>169</v>
      </c>
    </row>
    <row r="1007" s="13" customFormat="1">
      <c r="A1007" s="13"/>
      <c r="B1007" s="249"/>
      <c r="C1007" s="250"/>
      <c r="D1007" s="251" t="s">
        <v>179</v>
      </c>
      <c r="E1007" s="252" t="s">
        <v>1</v>
      </c>
      <c r="F1007" s="253" t="s">
        <v>2408</v>
      </c>
      <c r="G1007" s="250"/>
      <c r="H1007" s="254">
        <v>17.100000000000001</v>
      </c>
      <c r="I1007" s="255"/>
      <c r="J1007" s="250"/>
      <c r="K1007" s="250"/>
      <c r="L1007" s="256"/>
      <c r="M1007" s="257"/>
      <c r="N1007" s="258"/>
      <c r="O1007" s="258"/>
      <c r="P1007" s="258"/>
      <c r="Q1007" s="258"/>
      <c r="R1007" s="258"/>
      <c r="S1007" s="258"/>
      <c r="T1007" s="25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0" t="s">
        <v>179</v>
      </c>
      <c r="AU1007" s="260" t="s">
        <v>86</v>
      </c>
      <c r="AV1007" s="13" t="s">
        <v>86</v>
      </c>
      <c r="AW1007" s="13" t="s">
        <v>32</v>
      </c>
      <c r="AX1007" s="13" t="s">
        <v>76</v>
      </c>
      <c r="AY1007" s="260" t="s">
        <v>169</v>
      </c>
    </row>
    <row r="1008" s="13" customFormat="1">
      <c r="A1008" s="13"/>
      <c r="B1008" s="249"/>
      <c r="C1008" s="250"/>
      <c r="D1008" s="251" t="s">
        <v>179</v>
      </c>
      <c r="E1008" s="252" t="s">
        <v>1</v>
      </c>
      <c r="F1008" s="253" t="s">
        <v>2409</v>
      </c>
      <c r="G1008" s="250"/>
      <c r="H1008" s="254">
        <v>22.5</v>
      </c>
      <c r="I1008" s="255"/>
      <c r="J1008" s="250"/>
      <c r="K1008" s="250"/>
      <c r="L1008" s="256"/>
      <c r="M1008" s="257"/>
      <c r="N1008" s="258"/>
      <c r="O1008" s="258"/>
      <c r="P1008" s="258"/>
      <c r="Q1008" s="258"/>
      <c r="R1008" s="258"/>
      <c r="S1008" s="258"/>
      <c r="T1008" s="25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0" t="s">
        <v>179</v>
      </c>
      <c r="AU1008" s="260" t="s">
        <v>86</v>
      </c>
      <c r="AV1008" s="13" t="s">
        <v>86</v>
      </c>
      <c r="AW1008" s="13" t="s">
        <v>32</v>
      </c>
      <c r="AX1008" s="13" t="s">
        <v>76</v>
      </c>
      <c r="AY1008" s="260" t="s">
        <v>169</v>
      </c>
    </row>
    <row r="1009" s="13" customFormat="1">
      <c r="A1009" s="13"/>
      <c r="B1009" s="249"/>
      <c r="C1009" s="250"/>
      <c r="D1009" s="251" t="s">
        <v>179</v>
      </c>
      <c r="E1009" s="252" t="s">
        <v>1</v>
      </c>
      <c r="F1009" s="253" t="s">
        <v>2410</v>
      </c>
      <c r="G1009" s="250"/>
      <c r="H1009" s="254">
        <v>24.100000000000001</v>
      </c>
      <c r="I1009" s="255"/>
      <c r="J1009" s="250"/>
      <c r="K1009" s="250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179</v>
      </c>
      <c r="AU1009" s="260" t="s">
        <v>86</v>
      </c>
      <c r="AV1009" s="13" t="s">
        <v>86</v>
      </c>
      <c r="AW1009" s="13" t="s">
        <v>32</v>
      </c>
      <c r="AX1009" s="13" t="s">
        <v>76</v>
      </c>
      <c r="AY1009" s="260" t="s">
        <v>169</v>
      </c>
    </row>
    <row r="1010" s="13" customFormat="1">
      <c r="A1010" s="13"/>
      <c r="B1010" s="249"/>
      <c r="C1010" s="250"/>
      <c r="D1010" s="251" t="s">
        <v>179</v>
      </c>
      <c r="E1010" s="252" t="s">
        <v>1</v>
      </c>
      <c r="F1010" s="253" t="s">
        <v>2411</v>
      </c>
      <c r="G1010" s="250"/>
      <c r="H1010" s="254">
        <v>34.939999999999998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179</v>
      </c>
      <c r="AU1010" s="260" t="s">
        <v>86</v>
      </c>
      <c r="AV1010" s="13" t="s">
        <v>86</v>
      </c>
      <c r="AW1010" s="13" t="s">
        <v>32</v>
      </c>
      <c r="AX1010" s="13" t="s">
        <v>76</v>
      </c>
      <c r="AY1010" s="260" t="s">
        <v>169</v>
      </c>
    </row>
    <row r="1011" s="15" customFormat="1">
      <c r="A1011" s="15"/>
      <c r="B1011" s="272"/>
      <c r="C1011" s="273"/>
      <c r="D1011" s="251" t="s">
        <v>179</v>
      </c>
      <c r="E1011" s="274" t="s">
        <v>1</v>
      </c>
      <c r="F1011" s="275" t="s">
        <v>211</v>
      </c>
      <c r="G1011" s="273"/>
      <c r="H1011" s="276">
        <v>321.13999999999999</v>
      </c>
      <c r="I1011" s="277"/>
      <c r="J1011" s="273"/>
      <c r="K1011" s="273"/>
      <c r="L1011" s="278"/>
      <c r="M1011" s="279"/>
      <c r="N1011" s="280"/>
      <c r="O1011" s="280"/>
      <c r="P1011" s="280"/>
      <c r="Q1011" s="280"/>
      <c r="R1011" s="280"/>
      <c r="S1011" s="280"/>
      <c r="T1011" s="281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2" t="s">
        <v>179</v>
      </c>
      <c r="AU1011" s="282" t="s">
        <v>86</v>
      </c>
      <c r="AV1011" s="15" t="s">
        <v>212</v>
      </c>
      <c r="AW1011" s="15" t="s">
        <v>32</v>
      </c>
      <c r="AX1011" s="15" t="s">
        <v>76</v>
      </c>
      <c r="AY1011" s="282" t="s">
        <v>169</v>
      </c>
    </row>
    <row r="1012" s="13" customFormat="1">
      <c r="A1012" s="13"/>
      <c r="B1012" s="249"/>
      <c r="C1012" s="250"/>
      <c r="D1012" s="251" t="s">
        <v>179</v>
      </c>
      <c r="E1012" s="252" t="s">
        <v>1</v>
      </c>
      <c r="F1012" s="253" t="s">
        <v>2412</v>
      </c>
      <c r="G1012" s="250"/>
      <c r="H1012" s="254">
        <v>18.809999999999999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179</v>
      </c>
      <c r="AU1012" s="260" t="s">
        <v>86</v>
      </c>
      <c r="AV1012" s="13" t="s">
        <v>86</v>
      </c>
      <c r="AW1012" s="13" t="s">
        <v>32</v>
      </c>
      <c r="AX1012" s="13" t="s">
        <v>76</v>
      </c>
      <c r="AY1012" s="260" t="s">
        <v>169</v>
      </c>
    </row>
    <row r="1013" s="14" customFormat="1">
      <c r="A1013" s="14"/>
      <c r="B1013" s="261"/>
      <c r="C1013" s="262"/>
      <c r="D1013" s="251" t="s">
        <v>179</v>
      </c>
      <c r="E1013" s="263" t="s">
        <v>1</v>
      </c>
      <c r="F1013" s="264" t="s">
        <v>182</v>
      </c>
      <c r="G1013" s="262"/>
      <c r="H1013" s="265">
        <v>462.28500000000002</v>
      </c>
      <c r="I1013" s="266"/>
      <c r="J1013" s="262"/>
      <c r="K1013" s="262"/>
      <c r="L1013" s="267"/>
      <c r="M1013" s="268"/>
      <c r="N1013" s="269"/>
      <c r="O1013" s="269"/>
      <c r="P1013" s="269"/>
      <c r="Q1013" s="269"/>
      <c r="R1013" s="269"/>
      <c r="S1013" s="269"/>
      <c r="T1013" s="27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1" t="s">
        <v>179</v>
      </c>
      <c r="AU1013" s="271" t="s">
        <v>86</v>
      </c>
      <c r="AV1013" s="14" t="s">
        <v>177</v>
      </c>
      <c r="AW1013" s="14" t="s">
        <v>32</v>
      </c>
      <c r="AX1013" s="14" t="s">
        <v>84</v>
      </c>
      <c r="AY1013" s="271" t="s">
        <v>169</v>
      </c>
    </row>
    <row r="1014" s="2" customFormat="1" ht="16.5" customHeight="1">
      <c r="A1014" s="39"/>
      <c r="B1014" s="40"/>
      <c r="C1014" s="235" t="s">
        <v>2416</v>
      </c>
      <c r="D1014" s="235" t="s">
        <v>173</v>
      </c>
      <c r="E1014" s="236" t="s">
        <v>2417</v>
      </c>
      <c r="F1014" s="237" t="s">
        <v>2418</v>
      </c>
      <c r="G1014" s="238" t="s">
        <v>176</v>
      </c>
      <c r="H1014" s="239">
        <v>337.43700000000001</v>
      </c>
      <c r="I1014" s="240"/>
      <c r="J1014" s="241">
        <f>ROUND(I1014*H1014,2)</f>
        <v>0</v>
      </c>
      <c r="K1014" s="242"/>
      <c r="L1014" s="45"/>
      <c r="M1014" s="243" t="s">
        <v>1</v>
      </c>
      <c r="N1014" s="244" t="s">
        <v>41</v>
      </c>
      <c r="O1014" s="92"/>
      <c r="P1014" s="245">
        <f>O1014*H1014</f>
        <v>0</v>
      </c>
      <c r="Q1014" s="245">
        <v>0.00050000000000000001</v>
      </c>
      <c r="R1014" s="245">
        <f>Q1014*H1014</f>
        <v>0.16871850000000002</v>
      </c>
      <c r="S1014" s="245">
        <v>0</v>
      </c>
      <c r="T1014" s="246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7" t="s">
        <v>286</v>
      </c>
      <c r="AT1014" s="247" t="s">
        <v>173</v>
      </c>
      <c r="AU1014" s="247" t="s">
        <v>86</v>
      </c>
      <c r="AY1014" s="18" t="s">
        <v>169</v>
      </c>
      <c r="BE1014" s="248">
        <f>IF(N1014="základní",J1014,0)</f>
        <v>0</v>
      </c>
      <c r="BF1014" s="248">
        <f>IF(N1014="snížená",J1014,0)</f>
        <v>0</v>
      </c>
      <c r="BG1014" s="248">
        <f>IF(N1014="zákl. přenesená",J1014,0)</f>
        <v>0</v>
      </c>
      <c r="BH1014" s="248">
        <f>IF(N1014="sníž. přenesená",J1014,0)</f>
        <v>0</v>
      </c>
      <c r="BI1014" s="248">
        <f>IF(N1014="nulová",J1014,0)</f>
        <v>0</v>
      </c>
      <c r="BJ1014" s="18" t="s">
        <v>84</v>
      </c>
      <c r="BK1014" s="248">
        <f>ROUND(I1014*H1014,2)</f>
        <v>0</v>
      </c>
      <c r="BL1014" s="18" t="s">
        <v>286</v>
      </c>
      <c r="BM1014" s="247" t="s">
        <v>2419</v>
      </c>
    </row>
    <row r="1015" s="16" customFormat="1">
      <c r="A1015" s="16"/>
      <c r="B1015" s="283"/>
      <c r="C1015" s="284"/>
      <c r="D1015" s="251" t="s">
        <v>179</v>
      </c>
      <c r="E1015" s="285" t="s">
        <v>1</v>
      </c>
      <c r="F1015" s="286" t="s">
        <v>2230</v>
      </c>
      <c r="G1015" s="284"/>
      <c r="H1015" s="285" t="s">
        <v>1</v>
      </c>
      <c r="I1015" s="287"/>
      <c r="J1015" s="284"/>
      <c r="K1015" s="284"/>
      <c r="L1015" s="288"/>
      <c r="M1015" s="289"/>
      <c r="N1015" s="290"/>
      <c r="O1015" s="290"/>
      <c r="P1015" s="290"/>
      <c r="Q1015" s="290"/>
      <c r="R1015" s="290"/>
      <c r="S1015" s="290"/>
      <c r="T1015" s="29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92" t="s">
        <v>179</v>
      </c>
      <c r="AU1015" s="292" t="s">
        <v>86</v>
      </c>
      <c r="AV1015" s="16" t="s">
        <v>84</v>
      </c>
      <c r="AW1015" s="16" t="s">
        <v>32</v>
      </c>
      <c r="AX1015" s="16" t="s">
        <v>76</v>
      </c>
      <c r="AY1015" s="292" t="s">
        <v>169</v>
      </c>
    </row>
    <row r="1016" s="13" customFormat="1">
      <c r="A1016" s="13"/>
      <c r="B1016" s="249"/>
      <c r="C1016" s="250"/>
      <c r="D1016" s="251" t="s">
        <v>179</v>
      </c>
      <c r="E1016" s="252" t="s">
        <v>1</v>
      </c>
      <c r="F1016" s="253" t="s">
        <v>2399</v>
      </c>
      <c r="G1016" s="250"/>
      <c r="H1016" s="254">
        <v>80.299999999999997</v>
      </c>
      <c r="I1016" s="255"/>
      <c r="J1016" s="250"/>
      <c r="K1016" s="250"/>
      <c r="L1016" s="256"/>
      <c r="M1016" s="257"/>
      <c r="N1016" s="258"/>
      <c r="O1016" s="258"/>
      <c r="P1016" s="258"/>
      <c r="Q1016" s="258"/>
      <c r="R1016" s="258"/>
      <c r="S1016" s="258"/>
      <c r="T1016" s="25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0" t="s">
        <v>179</v>
      </c>
      <c r="AU1016" s="260" t="s">
        <v>86</v>
      </c>
      <c r="AV1016" s="13" t="s">
        <v>86</v>
      </c>
      <c r="AW1016" s="13" t="s">
        <v>32</v>
      </c>
      <c r="AX1016" s="13" t="s">
        <v>76</v>
      </c>
      <c r="AY1016" s="260" t="s">
        <v>169</v>
      </c>
    </row>
    <row r="1017" s="13" customFormat="1">
      <c r="A1017" s="13"/>
      <c r="B1017" s="249"/>
      <c r="C1017" s="250"/>
      <c r="D1017" s="251" t="s">
        <v>179</v>
      </c>
      <c r="E1017" s="252" t="s">
        <v>1</v>
      </c>
      <c r="F1017" s="253" t="s">
        <v>2400</v>
      </c>
      <c r="G1017" s="250"/>
      <c r="H1017" s="254">
        <v>16.699999999999999</v>
      </c>
      <c r="I1017" s="255"/>
      <c r="J1017" s="250"/>
      <c r="K1017" s="250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179</v>
      </c>
      <c r="AU1017" s="260" t="s">
        <v>86</v>
      </c>
      <c r="AV1017" s="13" t="s">
        <v>86</v>
      </c>
      <c r="AW1017" s="13" t="s">
        <v>32</v>
      </c>
      <c r="AX1017" s="13" t="s">
        <v>76</v>
      </c>
      <c r="AY1017" s="260" t="s">
        <v>169</v>
      </c>
    </row>
    <row r="1018" s="13" customFormat="1">
      <c r="A1018" s="13"/>
      <c r="B1018" s="249"/>
      <c r="C1018" s="250"/>
      <c r="D1018" s="251" t="s">
        <v>179</v>
      </c>
      <c r="E1018" s="252" t="s">
        <v>1</v>
      </c>
      <c r="F1018" s="253" t="s">
        <v>2401</v>
      </c>
      <c r="G1018" s="250"/>
      <c r="H1018" s="254">
        <v>17.300000000000001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179</v>
      </c>
      <c r="AU1018" s="260" t="s">
        <v>86</v>
      </c>
      <c r="AV1018" s="13" t="s">
        <v>86</v>
      </c>
      <c r="AW1018" s="13" t="s">
        <v>32</v>
      </c>
      <c r="AX1018" s="13" t="s">
        <v>76</v>
      </c>
      <c r="AY1018" s="260" t="s">
        <v>169</v>
      </c>
    </row>
    <row r="1019" s="13" customFormat="1">
      <c r="A1019" s="13"/>
      <c r="B1019" s="249"/>
      <c r="C1019" s="250"/>
      <c r="D1019" s="251" t="s">
        <v>179</v>
      </c>
      <c r="E1019" s="252" t="s">
        <v>1</v>
      </c>
      <c r="F1019" s="253" t="s">
        <v>2402</v>
      </c>
      <c r="G1019" s="250"/>
      <c r="H1019" s="254">
        <v>18</v>
      </c>
      <c r="I1019" s="255"/>
      <c r="J1019" s="250"/>
      <c r="K1019" s="250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179</v>
      </c>
      <c r="AU1019" s="260" t="s">
        <v>86</v>
      </c>
      <c r="AV1019" s="13" t="s">
        <v>86</v>
      </c>
      <c r="AW1019" s="13" t="s">
        <v>32</v>
      </c>
      <c r="AX1019" s="13" t="s">
        <v>76</v>
      </c>
      <c r="AY1019" s="260" t="s">
        <v>169</v>
      </c>
    </row>
    <row r="1020" s="13" customFormat="1">
      <c r="A1020" s="13"/>
      <c r="B1020" s="249"/>
      <c r="C1020" s="250"/>
      <c r="D1020" s="251" t="s">
        <v>179</v>
      </c>
      <c r="E1020" s="252" t="s">
        <v>1</v>
      </c>
      <c r="F1020" s="253" t="s">
        <v>2403</v>
      </c>
      <c r="G1020" s="250"/>
      <c r="H1020" s="254">
        <v>18.600000000000001</v>
      </c>
      <c r="I1020" s="255"/>
      <c r="J1020" s="250"/>
      <c r="K1020" s="250"/>
      <c r="L1020" s="256"/>
      <c r="M1020" s="257"/>
      <c r="N1020" s="258"/>
      <c r="O1020" s="258"/>
      <c r="P1020" s="258"/>
      <c r="Q1020" s="258"/>
      <c r="R1020" s="258"/>
      <c r="S1020" s="258"/>
      <c r="T1020" s="25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0" t="s">
        <v>179</v>
      </c>
      <c r="AU1020" s="260" t="s">
        <v>86</v>
      </c>
      <c r="AV1020" s="13" t="s">
        <v>86</v>
      </c>
      <c r="AW1020" s="13" t="s">
        <v>32</v>
      </c>
      <c r="AX1020" s="13" t="s">
        <v>76</v>
      </c>
      <c r="AY1020" s="260" t="s">
        <v>169</v>
      </c>
    </row>
    <row r="1021" s="13" customFormat="1">
      <c r="A1021" s="13"/>
      <c r="B1021" s="249"/>
      <c r="C1021" s="250"/>
      <c r="D1021" s="251" t="s">
        <v>179</v>
      </c>
      <c r="E1021" s="252" t="s">
        <v>1</v>
      </c>
      <c r="F1021" s="253" t="s">
        <v>2404</v>
      </c>
      <c r="G1021" s="250"/>
      <c r="H1021" s="254">
        <v>24.100000000000001</v>
      </c>
      <c r="I1021" s="255"/>
      <c r="J1021" s="250"/>
      <c r="K1021" s="250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179</v>
      </c>
      <c r="AU1021" s="260" t="s">
        <v>86</v>
      </c>
      <c r="AV1021" s="13" t="s">
        <v>86</v>
      </c>
      <c r="AW1021" s="13" t="s">
        <v>32</v>
      </c>
      <c r="AX1021" s="13" t="s">
        <v>76</v>
      </c>
      <c r="AY1021" s="260" t="s">
        <v>169</v>
      </c>
    </row>
    <row r="1022" s="13" customFormat="1">
      <c r="A1022" s="13"/>
      <c r="B1022" s="249"/>
      <c r="C1022" s="250"/>
      <c r="D1022" s="251" t="s">
        <v>179</v>
      </c>
      <c r="E1022" s="252" t="s">
        <v>1</v>
      </c>
      <c r="F1022" s="253" t="s">
        <v>2405</v>
      </c>
      <c r="G1022" s="250"/>
      <c r="H1022" s="254">
        <v>15.199999999999999</v>
      </c>
      <c r="I1022" s="255"/>
      <c r="J1022" s="250"/>
      <c r="K1022" s="250"/>
      <c r="L1022" s="256"/>
      <c r="M1022" s="257"/>
      <c r="N1022" s="258"/>
      <c r="O1022" s="258"/>
      <c r="P1022" s="258"/>
      <c r="Q1022" s="258"/>
      <c r="R1022" s="258"/>
      <c r="S1022" s="258"/>
      <c r="T1022" s="259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0" t="s">
        <v>179</v>
      </c>
      <c r="AU1022" s="260" t="s">
        <v>86</v>
      </c>
      <c r="AV1022" s="13" t="s">
        <v>86</v>
      </c>
      <c r="AW1022" s="13" t="s">
        <v>32</v>
      </c>
      <c r="AX1022" s="13" t="s">
        <v>76</v>
      </c>
      <c r="AY1022" s="260" t="s">
        <v>169</v>
      </c>
    </row>
    <row r="1023" s="13" customFormat="1">
      <c r="A1023" s="13"/>
      <c r="B1023" s="249"/>
      <c r="C1023" s="250"/>
      <c r="D1023" s="251" t="s">
        <v>179</v>
      </c>
      <c r="E1023" s="252" t="s">
        <v>1</v>
      </c>
      <c r="F1023" s="253" t="s">
        <v>2406</v>
      </c>
      <c r="G1023" s="250"/>
      <c r="H1023" s="254">
        <v>15.800000000000001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179</v>
      </c>
      <c r="AU1023" s="260" t="s">
        <v>86</v>
      </c>
      <c r="AV1023" s="13" t="s">
        <v>86</v>
      </c>
      <c r="AW1023" s="13" t="s">
        <v>32</v>
      </c>
      <c r="AX1023" s="13" t="s">
        <v>76</v>
      </c>
      <c r="AY1023" s="260" t="s">
        <v>169</v>
      </c>
    </row>
    <row r="1024" s="13" customFormat="1">
      <c r="A1024" s="13"/>
      <c r="B1024" s="249"/>
      <c r="C1024" s="250"/>
      <c r="D1024" s="251" t="s">
        <v>179</v>
      </c>
      <c r="E1024" s="252" t="s">
        <v>1</v>
      </c>
      <c r="F1024" s="253" t="s">
        <v>2407</v>
      </c>
      <c r="G1024" s="250"/>
      <c r="H1024" s="254">
        <v>16.5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179</v>
      </c>
      <c r="AU1024" s="260" t="s">
        <v>86</v>
      </c>
      <c r="AV1024" s="13" t="s">
        <v>86</v>
      </c>
      <c r="AW1024" s="13" t="s">
        <v>32</v>
      </c>
      <c r="AX1024" s="13" t="s">
        <v>76</v>
      </c>
      <c r="AY1024" s="260" t="s">
        <v>169</v>
      </c>
    </row>
    <row r="1025" s="13" customFormat="1">
      <c r="A1025" s="13"/>
      <c r="B1025" s="249"/>
      <c r="C1025" s="250"/>
      <c r="D1025" s="251" t="s">
        <v>179</v>
      </c>
      <c r="E1025" s="252" t="s">
        <v>1</v>
      </c>
      <c r="F1025" s="253" t="s">
        <v>2408</v>
      </c>
      <c r="G1025" s="250"/>
      <c r="H1025" s="254">
        <v>17.100000000000001</v>
      </c>
      <c r="I1025" s="255"/>
      <c r="J1025" s="250"/>
      <c r="K1025" s="250"/>
      <c r="L1025" s="256"/>
      <c r="M1025" s="257"/>
      <c r="N1025" s="258"/>
      <c r="O1025" s="258"/>
      <c r="P1025" s="258"/>
      <c r="Q1025" s="258"/>
      <c r="R1025" s="258"/>
      <c r="S1025" s="258"/>
      <c r="T1025" s="25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60" t="s">
        <v>179</v>
      </c>
      <c r="AU1025" s="260" t="s">
        <v>86</v>
      </c>
      <c r="AV1025" s="13" t="s">
        <v>86</v>
      </c>
      <c r="AW1025" s="13" t="s">
        <v>32</v>
      </c>
      <c r="AX1025" s="13" t="s">
        <v>76</v>
      </c>
      <c r="AY1025" s="260" t="s">
        <v>169</v>
      </c>
    </row>
    <row r="1026" s="13" customFormat="1">
      <c r="A1026" s="13"/>
      <c r="B1026" s="249"/>
      <c r="C1026" s="250"/>
      <c r="D1026" s="251" t="s">
        <v>179</v>
      </c>
      <c r="E1026" s="252" t="s">
        <v>1</v>
      </c>
      <c r="F1026" s="253" t="s">
        <v>2409</v>
      </c>
      <c r="G1026" s="250"/>
      <c r="H1026" s="254">
        <v>22.5</v>
      </c>
      <c r="I1026" s="255"/>
      <c r="J1026" s="250"/>
      <c r="K1026" s="250"/>
      <c r="L1026" s="256"/>
      <c r="M1026" s="257"/>
      <c r="N1026" s="258"/>
      <c r="O1026" s="258"/>
      <c r="P1026" s="258"/>
      <c r="Q1026" s="258"/>
      <c r="R1026" s="258"/>
      <c r="S1026" s="258"/>
      <c r="T1026" s="259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60" t="s">
        <v>179</v>
      </c>
      <c r="AU1026" s="260" t="s">
        <v>86</v>
      </c>
      <c r="AV1026" s="13" t="s">
        <v>86</v>
      </c>
      <c r="AW1026" s="13" t="s">
        <v>32</v>
      </c>
      <c r="AX1026" s="13" t="s">
        <v>76</v>
      </c>
      <c r="AY1026" s="260" t="s">
        <v>169</v>
      </c>
    </row>
    <row r="1027" s="13" customFormat="1">
      <c r="A1027" s="13"/>
      <c r="B1027" s="249"/>
      <c r="C1027" s="250"/>
      <c r="D1027" s="251" t="s">
        <v>179</v>
      </c>
      <c r="E1027" s="252" t="s">
        <v>1</v>
      </c>
      <c r="F1027" s="253" t="s">
        <v>2410</v>
      </c>
      <c r="G1027" s="250"/>
      <c r="H1027" s="254">
        <v>24.100000000000001</v>
      </c>
      <c r="I1027" s="255"/>
      <c r="J1027" s="250"/>
      <c r="K1027" s="250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0" t="s">
        <v>179</v>
      </c>
      <c r="AU1027" s="260" t="s">
        <v>86</v>
      </c>
      <c r="AV1027" s="13" t="s">
        <v>86</v>
      </c>
      <c r="AW1027" s="13" t="s">
        <v>32</v>
      </c>
      <c r="AX1027" s="13" t="s">
        <v>76</v>
      </c>
      <c r="AY1027" s="260" t="s">
        <v>169</v>
      </c>
    </row>
    <row r="1028" s="13" customFormat="1">
      <c r="A1028" s="13"/>
      <c r="B1028" s="249"/>
      <c r="C1028" s="250"/>
      <c r="D1028" s="251" t="s">
        <v>179</v>
      </c>
      <c r="E1028" s="252" t="s">
        <v>1</v>
      </c>
      <c r="F1028" s="253" t="s">
        <v>2411</v>
      </c>
      <c r="G1028" s="250"/>
      <c r="H1028" s="254">
        <v>34.939999999999998</v>
      </c>
      <c r="I1028" s="255"/>
      <c r="J1028" s="250"/>
      <c r="K1028" s="250"/>
      <c r="L1028" s="256"/>
      <c r="M1028" s="257"/>
      <c r="N1028" s="258"/>
      <c r="O1028" s="258"/>
      <c r="P1028" s="258"/>
      <c r="Q1028" s="258"/>
      <c r="R1028" s="258"/>
      <c r="S1028" s="258"/>
      <c r="T1028" s="259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0" t="s">
        <v>179</v>
      </c>
      <c r="AU1028" s="260" t="s">
        <v>86</v>
      </c>
      <c r="AV1028" s="13" t="s">
        <v>86</v>
      </c>
      <c r="AW1028" s="13" t="s">
        <v>32</v>
      </c>
      <c r="AX1028" s="13" t="s">
        <v>76</v>
      </c>
      <c r="AY1028" s="260" t="s">
        <v>169</v>
      </c>
    </row>
    <row r="1029" s="15" customFormat="1">
      <c r="A1029" s="15"/>
      <c r="B1029" s="272"/>
      <c r="C1029" s="273"/>
      <c r="D1029" s="251" t="s">
        <v>179</v>
      </c>
      <c r="E1029" s="274" t="s">
        <v>1</v>
      </c>
      <c r="F1029" s="275" t="s">
        <v>211</v>
      </c>
      <c r="G1029" s="273"/>
      <c r="H1029" s="276">
        <v>321.13999999999999</v>
      </c>
      <c r="I1029" s="277"/>
      <c r="J1029" s="273"/>
      <c r="K1029" s="273"/>
      <c r="L1029" s="278"/>
      <c r="M1029" s="279"/>
      <c r="N1029" s="280"/>
      <c r="O1029" s="280"/>
      <c r="P1029" s="280"/>
      <c r="Q1029" s="280"/>
      <c r="R1029" s="280"/>
      <c r="S1029" s="280"/>
      <c r="T1029" s="281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2" t="s">
        <v>179</v>
      </c>
      <c r="AU1029" s="282" t="s">
        <v>86</v>
      </c>
      <c r="AV1029" s="15" t="s">
        <v>212</v>
      </c>
      <c r="AW1029" s="15" t="s">
        <v>32</v>
      </c>
      <c r="AX1029" s="15" t="s">
        <v>76</v>
      </c>
      <c r="AY1029" s="282" t="s">
        <v>169</v>
      </c>
    </row>
    <row r="1030" s="13" customFormat="1">
      <c r="A1030" s="13"/>
      <c r="B1030" s="249"/>
      <c r="C1030" s="250"/>
      <c r="D1030" s="251" t="s">
        <v>179</v>
      </c>
      <c r="E1030" s="252" t="s">
        <v>1</v>
      </c>
      <c r="F1030" s="253" t="s">
        <v>2420</v>
      </c>
      <c r="G1030" s="250"/>
      <c r="H1030" s="254">
        <v>2.3100000000000001</v>
      </c>
      <c r="I1030" s="255"/>
      <c r="J1030" s="250"/>
      <c r="K1030" s="250"/>
      <c r="L1030" s="256"/>
      <c r="M1030" s="257"/>
      <c r="N1030" s="258"/>
      <c r="O1030" s="258"/>
      <c r="P1030" s="258"/>
      <c r="Q1030" s="258"/>
      <c r="R1030" s="258"/>
      <c r="S1030" s="258"/>
      <c r="T1030" s="259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0" t="s">
        <v>179</v>
      </c>
      <c r="AU1030" s="260" t="s">
        <v>86</v>
      </c>
      <c r="AV1030" s="13" t="s">
        <v>86</v>
      </c>
      <c r="AW1030" s="13" t="s">
        <v>32</v>
      </c>
      <c r="AX1030" s="13" t="s">
        <v>76</v>
      </c>
      <c r="AY1030" s="260" t="s">
        <v>169</v>
      </c>
    </row>
    <row r="1031" s="13" customFormat="1">
      <c r="A1031" s="13"/>
      <c r="B1031" s="249"/>
      <c r="C1031" s="250"/>
      <c r="D1031" s="251" t="s">
        <v>179</v>
      </c>
      <c r="E1031" s="252" t="s">
        <v>1</v>
      </c>
      <c r="F1031" s="253" t="s">
        <v>2421</v>
      </c>
      <c r="G1031" s="250"/>
      <c r="H1031" s="254">
        <v>13.987</v>
      </c>
      <c r="I1031" s="255"/>
      <c r="J1031" s="250"/>
      <c r="K1031" s="250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0" t="s">
        <v>179</v>
      </c>
      <c r="AU1031" s="260" t="s">
        <v>86</v>
      </c>
      <c r="AV1031" s="13" t="s">
        <v>86</v>
      </c>
      <c r="AW1031" s="13" t="s">
        <v>32</v>
      </c>
      <c r="AX1031" s="13" t="s">
        <v>76</v>
      </c>
      <c r="AY1031" s="260" t="s">
        <v>169</v>
      </c>
    </row>
    <row r="1032" s="14" customFormat="1">
      <c r="A1032" s="14"/>
      <c r="B1032" s="261"/>
      <c r="C1032" s="262"/>
      <c r="D1032" s="251" t="s">
        <v>179</v>
      </c>
      <c r="E1032" s="263" t="s">
        <v>1</v>
      </c>
      <c r="F1032" s="264" t="s">
        <v>182</v>
      </c>
      <c r="G1032" s="262"/>
      <c r="H1032" s="265">
        <v>337.43700000000001</v>
      </c>
      <c r="I1032" s="266"/>
      <c r="J1032" s="262"/>
      <c r="K1032" s="262"/>
      <c r="L1032" s="267"/>
      <c r="M1032" s="268"/>
      <c r="N1032" s="269"/>
      <c r="O1032" s="269"/>
      <c r="P1032" s="269"/>
      <c r="Q1032" s="269"/>
      <c r="R1032" s="269"/>
      <c r="S1032" s="269"/>
      <c r="T1032" s="27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1" t="s">
        <v>179</v>
      </c>
      <c r="AU1032" s="271" t="s">
        <v>86</v>
      </c>
      <c r="AV1032" s="14" t="s">
        <v>177</v>
      </c>
      <c r="AW1032" s="14" t="s">
        <v>32</v>
      </c>
      <c r="AX1032" s="14" t="s">
        <v>84</v>
      </c>
      <c r="AY1032" s="271" t="s">
        <v>169</v>
      </c>
    </row>
    <row r="1033" s="2" customFormat="1" ht="21.75" customHeight="1">
      <c r="A1033" s="39"/>
      <c r="B1033" s="40"/>
      <c r="C1033" s="304" t="s">
        <v>2422</v>
      </c>
      <c r="D1033" s="304" t="s">
        <v>1283</v>
      </c>
      <c r="E1033" s="305" t="s">
        <v>2423</v>
      </c>
      <c r="F1033" s="306" t="s">
        <v>2424</v>
      </c>
      <c r="G1033" s="307" t="s">
        <v>176</v>
      </c>
      <c r="H1033" s="308">
        <v>408.62700000000001</v>
      </c>
      <c r="I1033" s="309"/>
      <c r="J1033" s="310">
        <f>ROUND(I1033*H1033,2)</f>
        <v>0</v>
      </c>
      <c r="K1033" s="311"/>
      <c r="L1033" s="312"/>
      <c r="M1033" s="313" t="s">
        <v>1</v>
      </c>
      <c r="N1033" s="314" t="s">
        <v>41</v>
      </c>
      <c r="O1033" s="92"/>
      <c r="P1033" s="245">
        <f>O1033*H1033</f>
        <v>0</v>
      </c>
      <c r="Q1033" s="245">
        <v>0.0054000000000000003</v>
      </c>
      <c r="R1033" s="245">
        <f>Q1033*H1033</f>
        <v>2.2065858</v>
      </c>
      <c r="S1033" s="245">
        <v>0</v>
      </c>
      <c r="T1033" s="246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47" t="s">
        <v>298</v>
      </c>
      <c r="AT1033" s="247" t="s">
        <v>1283</v>
      </c>
      <c r="AU1033" s="247" t="s">
        <v>86</v>
      </c>
      <c r="AY1033" s="18" t="s">
        <v>169</v>
      </c>
      <c r="BE1033" s="248">
        <f>IF(N1033="základní",J1033,0)</f>
        <v>0</v>
      </c>
      <c r="BF1033" s="248">
        <f>IF(N1033="snížená",J1033,0)</f>
        <v>0</v>
      </c>
      <c r="BG1033" s="248">
        <f>IF(N1033="zákl. přenesená",J1033,0)</f>
        <v>0</v>
      </c>
      <c r="BH1033" s="248">
        <f>IF(N1033="sníž. přenesená",J1033,0)</f>
        <v>0</v>
      </c>
      <c r="BI1033" s="248">
        <f>IF(N1033="nulová",J1033,0)</f>
        <v>0</v>
      </c>
      <c r="BJ1033" s="18" t="s">
        <v>84</v>
      </c>
      <c r="BK1033" s="248">
        <f>ROUND(I1033*H1033,2)</f>
        <v>0</v>
      </c>
      <c r="BL1033" s="18" t="s">
        <v>286</v>
      </c>
      <c r="BM1033" s="247" t="s">
        <v>2425</v>
      </c>
    </row>
    <row r="1034" s="16" customFormat="1">
      <c r="A1034" s="16"/>
      <c r="B1034" s="283"/>
      <c r="C1034" s="284"/>
      <c r="D1034" s="251" t="s">
        <v>179</v>
      </c>
      <c r="E1034" s="285" t="s">
        <v>1</v>
      </c>
      <c r="F1034" s="286" t="s">
        <v>2230</v>
      </c>
      <c r="G1034" s="284"/>
      <c r="H1034" s="285" t="s">
        <v>1</v>
      </c>
      <c r="I1034" s="287"/>
      <c r="J1034" s="284"/>
      <c r="K1034" s="284"/>
      <c r="L1034" s="288"/>
      <c r="M1034" s="289"/>
      <c r="N1034" s="290"/>
      <c r="O1034" s="290"/>
      <c r="P1034" s="290"/>
      <c r="Q1034" s="290"/>
      <c r="R1034" s="290"/>
      <c r="S1034" s="290"/>
      <c r="T1034" s="291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92" t="s">
        <v>179</v>
      </c>
      <c r="AU1034" s="292" t="s">
        <v>86</v>
      </c>
      <c r="AV1034" s="16" t="s">
        <v>84</v>
      </c>
      <c r="AW1034" s="16" t="s">
        <v>32</v>
      </c>
      <c r="AX1034" s="16" t="s">
        <v>76</v>
      </c>
      <c r="AY1034" s="292" t="s">
        <v>169</v>
      </c>
    </row>
    <row r="1035" s="13" customFormat="1">
      <c r="A1035" s="13"/>
      <c r="B1035" s="249"/>
      <c r="C1035" s="250"/>
      <c r="D1035" s="251" t="s">
        <v>179</v>
      </c>
      <c r="E1035" s="252" t="s">
        <v>1</v>
      </c>
      <c r="F1035" s="253" t="s">
        <v>2399</v>
      </c>
      <c r="G1035" s="250"/>
      <c r="H1035" s="254">
        <v>80.299999999999997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179</v>
      </c>
      <c r="AU1035" s="260" t="s">
        <v>86</v>
      </c>
      <c r="AV1035" s="13" t="s">
        <v>86</v>
      </c>
      <c r="AW1035" s="13" t="s">
        <v>32</v>
      </c>
      <c r="AX1035" s="13" t="s">
        <v>76</v>
      </c>
      <c r="AY1035" s="260" t="s">
        <v>169</v>
      </c>
    </row>
    <row r="1036" s="13" customFormat="1">
      <c r="A1036" s="13"/>
      <c r="B1036" s="249"/>
      <c r="C1036" s="250"/>
      <c r="D1036" s="251" t="s">
        <v>179</v>
      </c>
      <c r="E1036" s="252" t="s">
        <v>1</v>
      </c>
      <c r="F1036" s="253" t="s">
        <v>2400</v>
      </c>
      <c r="G1036" s="250"/>
      <c r="H1036" s="254">
        <v>16.699999999999999</v>
      </c>
      <c r="I1036" s="255"/>
      <c r="J1036" s="250"/>
      <c r="K1036" s="250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179</v>
      </c>
      <c r="AU1036" s="260" t="s">
        <v>86</v>
      </c>
      <c r="AV1036" s="13" t="s">
        <v>86</v>
      </c>
      <c r="AW1036" s="13" t="s">
        <v>32</v>
      </c>
      <c r="AX1036" s="13" t="s">
        <v>76</v>
      </c>
      <c r="AY1036" s="260" t="s">
        <v>169</v>
      </c>
    </row>
    <row r="1037" s="13" customFormat="1">
      <c r="A1037" s="13"/>
      <c r="B1037" s="249"/>
      <c r="C1037" s="250"/>
      <c r="D1037" s="251" t="s">
        <v>179</v>
      </c>
      <c r="E1037" s="252" t="s">
        <v>1</v>
      </c>
      <c r="F1037" s="253" t="s">
        <v>2401</v>
      </c>
      <c r="G1037" s="250"/>
      <c r="H1037" s="254">
        <v>17.300000000000001</v>
      </c>
      <c r="I1037" s="255"/>
      <c r="J1037" s="250"/>
      <c r="K1037" s="250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179</v>
      </c>
      <c r="AU1037" s="260" t="s">
        <v>86</v>
      </c>
      <c r="AV1037" s="13" t="s">
        <v>86</v>
      </c>
      <c r="AW1037" s="13" t="s">
        <v>32</v>
      </c>
      <c r="AX1037" s="13" t="s">
        <v>76</v>
      </c>
      <c r="AY1037" s="260" t="s">
        <v>169</v>
      </c>
    </row>
    <row r="1038" s="13" customFormat="1">
      <c r="A1038" s="13"/>
      <c r="B1038" s="249"/>
      <c r="C1038" s="250"/>
      <c r="D1038" s="251" t="s">
        <v>179</v>
      </c>
      <c r="E1038" s="252" t="s">
        <v>1</v>
      </c>
      <c r="F1038" s="253" t="s">
        <v>2402</v>
      </c>
      <c r="G1038" s="250"/>
      <c r="H1038" s="254">
        <v>18</v>
      </c>
      <c r="I1038" s="255"/>
      <c r="J1038" s="250"/>
      <c r="K1038" s="250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179</v>
      </c>
      <c r="AU1038" s="260" t="s">
        <v>86</v>
      </c>
      <c r="AV1038" s="13" t="s">
        <v>86</v>
      </c>
      <c r="AW1038" s="13" t="s">
        <v>32</v>
      </c>
      <c r="AX1038" s="13" t="s">
        <v>76</v>
      </c>
      <c r="AY1038" s="260" t="s">
        <v>169</v>
      </c>
    </row>
    <row r="1039" s="13" customFormat="1">
      <c r="A1039" s="13"/>
      <c r="B1039" s="249"/>
      <c r="C1039" s="250"/>
      <c r="D1039" s="251" t="s">
        <v>179</v>
      </c>
      <c r="E1039" s="252" t="s">
        <v>1</v>
      </c>
      <c r="F1039" s="253" t="s">
        <v>2403</v>
      </c>
      <c r="G1039" s="250"/>
      <c r="H1039" s="254">
        <v>18.600000000000001</v>
      </c>
      <c r="I1039" s="255"/>
      <c r="J1039" s="250"/>
      <c r="K1039" s="250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179</v>
      </c>
      <c r="AU1039" s="260" t="s">
        <v>86</v>
      </c>
      <c r="AV1039" s="13" t="s">
        <v>86</v>
      </c>
      <c r="AW1039" s="13" t="s">
        <v>32</v>
      </c>
      <c r="AX1039" s="13" t="s">
        <v>76</v>
      </c>
      <c r="AY1039" s="260" t="s">
        <v>169</v>
      </c>
    </row>
    <row r="1040" s="13" customFormat="1">
      <c r="A1040" s="13"/>
      <c r="B1040" s="249"/>
      <c r="C1040" s="250"/>
      <c r="D1040" s="251" t="s">
        <v>179</v>
      </c>
      <c r="E1040" s="252" t="s">
        <v>1</v>
      </c>
      <c r="F1040" s="253" t="s">
        <v>2404</v>
      </c>
      <c r="G1040" s="250"/>
      <c r="H1040" s="254">
        <v>24.100000000000001</v>
      </c>
      <c r="I1040" s="255"/>
      <c r="J1040" s="250"/>
      <c r="K1040" s="250"/>
      <c r="L1040" s="256"/>
      <c r="M1040" s="257"/>
      <c r="N1040" s="258"/>
      <c r="O1040" s="258"/>
      <c r="P1040" s="258"/>
      <c r="Q1040" s="258"/>
      <c r="R1040" s="258"/>
      <c r="S1040" s="258"/>
      <c r="T1040" s="25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60" t="s">
        <v>179</v>
      </c>
      <c r="AU1040" s="260" t="s">
        <v>86</v>
      </c>
      <c r="AV1040" s="13" t="s">
        <v>86</v>
      </c>
      <c r="AW1040" s="13" t="s">
        <v>32</v>
      </c>
      <c r="AX1040" s="13" t="s">
        <v>76</v>
      </c>
      <c r="AY1040" s="260" t="s">
        <v>169</v>
      </c>
    </row>
    <row r="1041" s="13" customFormat="1">
      <c r="A1041" s="13"/>
      <c r="B1041" s="249"/>
      <c r="C1041" s="250"/>
      <c r="D1041" s="251" t="s">
        <v>179</v>
      </c>
      <c r="E1041" s="252" t="s">
        <v>1</v>
      </c>
      <c r="F1041" s="253" t="s">
        <v>2405</v>
      </c>
      <c r="G1041" s="250"/>
      <c r="H1041" s="254">
        <v>15.199999999999999</v>
      </c>
      <c r="I1041" s="255"/>
      <c r="J1041" s="250"/>
      <c r="K1041" s="250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179</v>
      </c>
      <c r="AU1041" s="260" t="s">
        <v>86</v>
      </c>
      <c r="AV1041" s="13" t="s">
        <v>86</v>
      </c>
      <c r="AW1041" s="13" t="s">
        <v>32</v>
      </c>
      <c r="AX1041" s="13" t="s">
        <v>76</v>
      </c>
      <c r="AY1041" s="260" t="s">
        <v>169</v>
      </c>
    </row>
    <row r="1042" s="13" customFormat="1">
      <c r="A1042" s="13"/>
      <c r="B1042" s="249"/>
      <c r="C1042" s="250"/>
      <c r="D1042" s="251" t="s">
        <v>179</v>
      </c>
      <c r="E1042" s="252" t="s">
        <v>1</v>
      </c>
      <c r="F1042" s="253" t="s">
        <v>2406</v>
      </c>
      <c r="G1042" s="250"/>
      <c r="H1042" s="254">
        <v>15.800000000000001</v>
      </c>
      <c r="I1042" s="255"/>
      <c r="J1042" s="250"/>
      <c r="K1042" s="250"/>
      <c r="L1042" s="256"/>
      <c r="M1042" s="257"/>
      <c r="N1042" s="258"/>
      <c r="O1042" s="258"/>
      <c r="P1042" s="258"/>
      <c r="Q1042" s="258"/>
      <c r="R1042" s="258"/>
      <c r="S1042" s="258"/>
      <c r="T1042" s="25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0" t="s">
        <v>179</v>
      </c>
      <c r="AU1042" s="260" t="s">
        <v>86</v>
      </c>
      <c r="AV1042" s="13" t="s">
        <v>86</v>
      </c>
      <c r="AW1042" s="13" t="s">
        <v>32</v>
      </c>
      <c r="AX1042" s="13" t="s">
        <v>76</v>
      </c>
      <c r="AY1042" s="260" t="s">
        <v>169</v>
      </c>
    </row>
    <row r="1043" s="13" customFormat="1">
      <c r="A1043" s="13"/>
      <c r="B1043" s="249"/>
      <c r="C1043" s="250"/>
      <c r="D1043" s="251" t="s">
        <v>179</v>
      </c>
      <c r="E1043" s="252" t="s">
        <v>1</v>
      </c>
      <c r="F1043" s="253" t="s">
        <v>2407</v>
      </c>
      <c r="G1043" s="250"/>
      <c r="H1043" s="254">
        <v>16.5</v>
      </c>
      <c r="I1043" s="255"/>
      <c r="J1043" s="250"/>
      <c r="K1043" s="250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179</v>
      </c>
      <c r="AU1043" s="260" t="s">
        <v>86</v>
      </c>
      <c r="AV1043" s="13" t="s">
        <v>86</v>
      </c>
      <c r="AW1043" s="13" t="s">
        <v>32</v>
      </c>
      <c r="AX1043" s="13" t="s">
        <v>76</v>
      </c>
      <c r="AY1043" s="260" t="s">
        <v>169</v>
      </c>
    </row>
    <row r="1044" s="13" customFormat="1">
      <c r="A1044" s="13"/>
      <c r="B1044" s="249"/>
      <c r="C1044" s="250"/>
      <c r="D1044" s="251" t="s">
        <v>179</v>
      </c>
      <c r="E1044" s="252" t="s">
        <v>1</v>
      </c>
      <c r="F1044" s="253" t="s">
        <v>2408</v>
      </c>
      <c r="G1044" s="250"/>
      <c r="H1044" s="254">
        <v>17.100000000000001</v>
      </c>
      <c r="I1044" s="255"/>
      <c r="J1044" s="250"/>
      <c r="K1044" s="250"/>
      <c r="L1044" s="256"/>
      <c r="M1044" s="257"/>
      <c r="N1044" s="258"/>
      <c r="O1044" s="258"/>
      <c r="P1044" s="258"/>
      <c r="Q1044" s="258"/>
      <c r="R1044" s="258"/>
      <c r="S1044" s="258"/>
      <c r="T1044" s="25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0" t="s">
        <v>179</v>
      </c>
      <c r="AU1044" s="260" t="s">
        <v>86</v>
      </c>
      <c r="AV1044" s="13" t="s">
        <v>86</v>
      </c>
      <c r="AW1044" s="13" t="s">
        <v>32</v>
      </c>
      <c r="AX1044" s="13" t="s">
        <v>76</v>
      </c>
      <c r="AY1044" s="260" t="s">
        <v>169</v>
      </c>
    </row>
    <row r="1045" s="13" customFormat="1">
      <c r="A1045" s="13"/>
      <c r="B1045" s="249"/>
      <c r="C1045" s="250"/>
      <c r="D1045" s="251" t="s">
        <v>179</v>
      </c>
      <c r="E1045" s="252" t="s">
        <v>1</v>
      </c>
      <c r="F1045" s="253" t="s">
        <v>2409</v>
      </c>
      <c r="G1045" s="250"/>
      <c r="H1045" s="254">
        <v>22.5</v>
      </c>
      <c r="I1045" s="255"/>
      <c r="J1045" s="250"/>
      <c r="K1045" s="250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179</v>
      </c>
      <c r="AU1045" s="260" t="s">
        <v>86</v>
      </c>
      <c r="AV1045" s="13" t="s">
        <v>86</v>
      </c>
      <c r="AW1045" s="13" t="s">
        <v>32</v>
      </c>
      <c r="AX1045" s="13" t="s">
        <v>76</v>
      </c>
      <c r="AY1045" s="260" t="s">
        <v>169</v>
      </c>
    </row>
    <row r="1046" s="13" customFormat="1">
      <c r="A1046" s="13"/>
      <c r="B1046" s="249"/>
      <c r="C1046" s="250"/>
      <c r="D1046" s="251" t="s">
        <v>179</v>
      </c>
      <c r="E1046" s="252" t="s">
        <v>1</v>
      </c>
      <c r="F1046" s="253" t="s">
        <v>2410</v>
      </c>
      <c r="G1046" s="250"/>
      <c r="H1046" s="254">
        <v>24.100000000000001</v>
      </c>
      <c r="I1046" s="255"/>
      <c r="J1046" s="250"/>
      <c r="K1046" s="250"/>
      <c r="L1046" s="256"/>
      <c r="M1046" s="257"/>
      <c r="N1046" s="258"/>
      <c r="O1046" s="258"/>
      <c r="P1046" s="258"/>
      <c r="Q1046" s="258"/>
      <c r="R1046" s="258"/>
      <c r="S1046" s="258"/>
      <c r="T1046" s="259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0" t="s">
        <v>179</v>
      </c>
      <c r="AU1046" s="260" t="s">
        <v>86</v>
      </c>
      <c r="AV1046" s="13" t="s">
        <v>86</v>
      </c>
      <c r="AW1046" s="13" t="s">
        <v>32</v>
      </c>
      <c r="AX1046" s="13" t="s">
        <v>76</v>
      </c>
      <c r="AY1046" s="260" t="s">
        <v>169</v>
      </c>
    </row>
    <row r="1047" s="13" customFormat="1">
      <c r="A1047" s="13"/>
      <c r="B1047" s="249"/>
      <c r="C1047" s="250"/>
      <c r="D1047" s="251" t="s">
        <v>179</v>
      </c>
      <c r="E1047" s="252" t="s">
        <v>1</v>
      </c>
      <c r="F1047" s="253" t="s">
        <v>2411</v>
      </c>
      <c r="G1047" s="250"/>
      <c r="H1047" s="254">
        <v>34.939999999999998</v>
      </c>
      <c r="I1047" s="255"/>
      <c r="J1047" s="250"/>
      <c r="K1047" s="250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0" t="s">
        <v>179</v>
      </c>
      <c r="AU1047" s="260" t="s">
        <v>86</v>
      </c>
      <c r="AV1047" s="13" t="s">
        <v>86</v>
      </c>
      <c r="AW1047" s="13" t="s">
        <v>32</v>
      </c>
      <c r="AX1047" s="13" t="s">
        <v>76</v>
      </c>
      <c r="AY1047" s="260" t="s">
        <v>169</v>
      </c>
    </row>
    <row r="1048" s="13" customFormat="1">
      <c r="A1048" s="13"/>
      <c r="B1048" s="249"/>
      <c r="C1048" s="250"/>
      <c r="D1048" s="251" t="s">
        <v>179</v>
      </c>
      <c r="E1048" s="252" t="s">
        <v>1</v>
      </c>
      <c r="F1048" s="253" t="s">
        <v>2426</v>
      </c>
      <c r="G1048" s="250"/>
      <c r="H1048" s="254">
        <v>52.380000000000003</v>
      </c>
      <c r="I1048" s="255"/>
      <c r="J1048" s="250"/>
      <c r="K1048" s="250"/>
      <c r="L1048" s="256"/>
      <c r="M1048" s="257"/>
      <c r="N1048" s="258"/>
      <c r="O1048" s="258"/>
      <c r="P1048" s="258"/>
      <c r="Q1048" s="258"/>
      <c r="R1048" s="258"/>
      <c r="S1048" s="258"/>
      <c r="T1048" s="25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0" t="s">
        <v>179</v>
      </c>
      <c r="AU1048" s="260" t="s">
        <v>86</v>
      </c>
      <c r="AV1048" s="13" t="s">
        <v>86</v>
      </c>
      <c r="AW1048" s="13" t="s">
        <v>32</v>
      </c>
      <c r="AX1048" s="13" t="s">
        <v>76</v>
      </c>
      <c r="AY1048" s="260" t="s">
        <v>169</v>
      </c>
    </row>
    <row r="1049" s="15" customFormat="1">
      <c r="A1049" s="15"/>
      <c r="B1049" s="272"/>
      <c r="C1049" s="273"/>
      <c r="D1049" s="251" t="s">
        <v>179</v>
      </c>
      <c r="E1049" s="274" t="s">
        <v>1</v>
      </c>
      <c r="F1049" s="275" t="s">
        <v>211</v>
      </c>
      <c r="G1049" s="273"/>
      <c r="H1049" s="276">
        <v>373.51999999999998</v>
      </c>
      <c r="I1049" s="277"/>
      <c r="J1049" s="273"/>
      <c r="K1049" s="273"/>
      <c r="L1049" s="278"/>
      <c r="M1049" s="279"/>
      <c r="N1049" s="280"/>
      <c r="O1049" s="280"/>
      <c r="P1049" s="280"/>
      <c r="Q1049" s="280"/>
      <c r="R1049" s="280"/>
      <c r="S1049" s="280"/>
      <c r="T1049" s="281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2" t="s">
        <v>179</v>
      </c>
      <c r="AU1049" s="282" t="s">
        <v>86</v>
      </c>
      <c r="AV1049" s="15" t="s">
        <v>212</v>
      </c>
      <c r="AW1049" s="15" t="s">
        <v>32</v>
      </c>
      <c r="AX1049" s="15" t="s">
        <v>76</v>
      </c>
      <c r="AY1049" s="282" t="s">
        <v>169</v>
      </c>
    </row>
    <row r="1050" s="13" customFormat="1">
      <c r="A1050" s="13"/>
      <c r="B1050" s="249"/>
      <c r="C1050" s="250"/>
      <c r="D1050" s="251" t="s">
        <v>179</v>
      </c>
      <c r="E1050" s="252" t="s">
        <v>1</v>
      </c>
      <c r="F1050" s="253" t="s">
        <v>2427</v>
      </c>
      <c r="G1050" s="250"/>
      <c r="H1050" s="254">
        <v>18.809999999999999</v>
      </c>
      <c r="I1050" s="255"/>
      <c r="J1050" s="250"/>
      <c r="K1050" s="250"/>
      <c r="L1050" s="256"/>
      <c r="M1050" s="257"/>
      <c r="N1050" s="258"/>
      <c r="O1050" s="258"/>
      <c r="P1050" s="258"/>
      <c r="Q1050" s="258"/>
      <c r="R1050" s="258"/>
      <c r="S1050" s="258"/>
      <c r="T1050" s="25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0" t="s">
        <v>179</v>
      </c>
      <c r="AU1050" s="260" t="s">
        <v>86</v>
      </c>
      <c r="AV1050" s="13" t="s">
        <v>86</v>
      </c>
      <c r="AW1050" s="13" t="s">
        <v>32</v>
      </c>
      <c r="AX1050" s="13" t="s">
        <v>76</v>
      </c>
      <c r="AY1050" s="260" t="s">
        <v>169</v>
      </c>
    </row>
    <row r="1051" s="13" customFormat="1">
      <c r="A1051" s="13"/>
      <c r="B1051" s="249"/>
      <c r="C1051" s="250"/>
      <c r="D1051" s="251" t="s">
        <v>179</v>
      </c>
      <c r="E1051" s="252" t="s">
        <v>1</v>
      </c>
      <c r="F1051" s="253" t="s">
        <v>2420</v>
      </c>
      <c r="G1051" s="250"/>
      <c r="H1051" s="254">
        <v>2.3100000000000001</v>
      </c>
      <c r="I1051" s="255"/>
      <c r="J1051" s="250"/>
      <c r="K1051" s="250"/>
      <c r="L1051" s="256"/>
      <c r="M1051" s="257"/>
      <c r="N1051" s="258"/>
      <c r="O1051" s="258"/>
      <c r="P1051" s="258"/>
      <c r="Q1051" s="258"/>
      <c r="R1051" s="258"/>
      <c r="S1051" s="258"/>
      <c r="T1051" s="25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0" t="s">
        <v>179</v>
      </c>
      <c r="AU1051" s="260" t="s">
        <v>86</v>
      </c>
      <c r="AV1051" s="13" t="s">
        <v>86</v>
      </c>
      <c r="AW1051" s="13" t="s">
        <v>32</v>
      </c>
      <c r="AX1051" s="13" t="s">
        <v>76</v>
      </c>
      <c r="AY1051" s="260" t="s">
        <v>169</v>
      </c>
    </row>
    <row r="1052" s="13" customFormat="1">
      <c r="A1052" s="13"/>
      <c r="B1052" s="249"/>
      <c r="C1052" s="250"/>
      <c r="D1052" s="251" t="s">
        <v>179</v>
      </c>
      <c r="E1052" s="252" t="s">
        <v>1</v>
      </c>
      <c r="F1052" s="253" t="s">
        <v>2421</v>
      </c>
      <c r="G1052" s="250"/>
      <c r="H1052" s="254">
        <v>13.987</v>
      </c>
      <c r="I1052" s="255"/>
      <c r="J1052" s="250"/>
      <c r="K1052" s="250"/>
      <c r="L1052" s="256"/>
      <c r="M1052" s="257"/>
      <c r="N1052" s="258"/>
      <c r="O1052" s="258"/>
      <c r="P1052" s="258"/>
      <c r="Q1052" s="258"/>
      <c r="R1052" s="258"/>
      <c r="S1052" s="258"/>
      <c r="T1052" s="25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0" t="s">
        <v>179</v>
      </c>
      <c r="AU1052" s="260" t="s">
        <v>86</v>
      </c>
      <c r="AV1052" s="13" t="s">
        <v>86</v>
      </c>
      <c r="AW1052" s="13" t="s">
        <v>32</v>
      </c>
      <c r="AX1052" s="13" t="s">
        <v>76</v>
      </c>
      <c r="AY1052" s="260" t="s">
        <v>169</v>
      </c>
    </row>
    <row r="1053" s="14" customFormat="1">
      <c r="A1053" s="14"/>
      <c r="B1053" s="261"/>
      <c r="C1053" s="262"/>
      <c r="D1053" s="251" t="s">
        <v>179</v>
      </c>
      <c r="E1053" s="263" t="s">
        <v>1</v>
      </c>
      <c r="F1053" s="264" t="s">
        <v>182</v>
      </c>
      <c r="G1053" s="262"/>
      <c r="H1053" s="265">
        <v>408.62700000000001</v>
      </c>
      <c r="I1053" s="266"/>
      <c r="J1053" s="262"/>
      <c r="K1053" s="262"/>
      <c r="L1053" s="267"/>
      <c r="M1053" s="268"/>
      <c r="N1053" s="269"/>
      <c r="O1053" s="269"/>
      <c r="P1053" s="269"/>
      <c r="Q1053" s="269"/>
      <c r="R1053" s="269"/>
      <c r="S1053" s="269"/>
      <c r="T1053" s="27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1" t="s">
        <v>179</v>
      </c>
      <c r="AU1053" s="271" t="s">
        <v>86</v>
      </c>
      <c r="AV1053" s="14" t="s">
        <v>177</v>
      </c>
      <c r="AW1053" s="14" t="s">
        <v>32</v>
      </c>
      <c r="AX1053" s="14" t="s">
        <v>84</v>
      </c>
      <c r="AY1053" s="271" t="s">
        <v>169</v>
      </c>
    </row>
    <row r="1054" s="2" customFormat="1" ht="21.75" customHeight="1">
      <c r="A1054" s="39"/>
      <c r="B1054" s="40"/>
      <c r="C1054" s="235" t="s">
        <v>2428</v>
      </c>
      <c r="D1054" s="235" t="s">
        <v>173</v>
      </c>
      <c r="E1054" s="236" t="s">
        <v>2429</v>
      </c>
      <c r="F1054" s="237" t="s">
        <v>2430</v>
      </c>
      <c r="G1054" s="238" t="s">
        <v>176</v>
      </c>
      <c r="H1054" s="239">
        <v>16</v>
      </c>
      <c r="I1054" s="240"/>
      <c r="J1054" s="241">
        <f>ROUND(I1054*H1054,2)</f>
        <v>0</v>
      </c>
      <c r="K1054" s="242"/>
      <c r="L1054" s="45"/>
      <c r="M1054" s="243" t="s">
        <v>1</v>
      </c>
      <c r="N1054" s="244" t="s">
        <v>41</v>
      </c>
      <c r="O1054" s="92"/>
      <c r="P1054" s="245">
        <f>O1054*H1054</f>
        <v>0</v>
      </c>
      <c r="Q1054" s="245">
        <v>0.00029999999999999997</v>
      </c>
      <c r="R1054" s="245">
        <f>Q1054*H1054</f>
        <v>0.0047999999999999996</v>
      </c>
      <c r="S1054" s="245">
        <v>0</v>
      </c>
      <c r="T1054" s="246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7" t="s">
        <v>286</v>
      </c>
      <c r="AT1054" s="247" t="s">
        <v>173</v>
      </c>
      <c r="AU1054" s="247" t="s">
        <v>86</v>
      </c>
      <c r="AY1054" s="18" t="s">
        <v>169</v>
      </c>
      <c r="BE1054" s="248">
        <f>IF(N1054="základní",J1054,0)</f>
        <v>0</v>
      </c>
      <c r="BF1054" s="248">
        <f>IF(N1054="snížená",J1054,0)</f>
        <v>0</v>
      </c>
      <c r="BG1054" s="248">
        <f>IF(N1054="zákl. přenesená",J1054,0)</f>
        <v>0</v>
      </c>
      <c r="BH1054" s="248">
        <f>IF(N1054="sníž. přenesená",J1054,0)</f>
        <v>0</v>
      </c>
      <c r="BI1054" s="248">
        <f>IF(N1054="nulová",J1054,0)</f>
        <v>0</v>
      </c>
      <c r="BJ1054" s="18" t="s">
        <v>84</v>
      </c>
      <c r="BK1054" s="248">
        <f>ROUND(I1054*H1054,2)</f>
        <v>0</v>
      </c>
      <c r="BL1054" s="18" t="s">
        <v>286</v>
      </c>
      <c r="BM1054" s="247" t="s">
        <v>2431</v>
      </c>
    </row>
    <row r="1055" s="13" customFormat="1">
      <c r="A1055" s="13"/>
      <c r="B1055" s="249"/>
      <c r="C1055" s="250"/>
      <c r="D1055" s="251" t="s">
        <v>179</v>
      </c>
      <c r="E1055" s="252" t="s">
        <v>1</v>
      </c>
      <c r="F1055" s="253" t="s">
        <v>2398</v>
      </c>
      <c r="G1055" s="250"/>
      <c r="H1055" s="254">
        <v>16</v>
      </c>
      <c r="I1055" s="255"/>
      <c r="J1055" s="250"/>
      <c r="K1055" s="250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0" t="s">
        <v>179</v>
      </c>
      <c r="AU1055" s="260" t="s">
        <v>86</v>
      </c>
      <c r="AV1055" s="13" t="s">
        <v>86</v>
      </c>
      <c r="AW1055" s="13" t="s">
        <v>32</v>
      </c>
      <c r="AX1055" s="13" t="s">
        <v>84</v>
      </c>
      <c r="AY1055" s="260" t="s">
        <v>169</v>
      </c>
    </row>
    <row r="1056" s="2" customFormat="1" ht="21.75" customHeight="1">
      <c r="A1056" s="39"/>
      <c r="B1056" s="40"/>
      <c r="C1056" s="304" t="s">
        <v>2432</v>
      </c>
      <c r="D1056" s="304" t="s">
        <v>1283</v>
      </c>
      <c r="E1056" s="305" t="s">
        <v>2433</v>
      </c>
      <c r="F1056" s="306" t="s">
        <v>2434</v>
      </c>
      <c r="G1056" s="307" t="s">
        <v>176</v>
      </c>
      <c r="H1056" s="308">
        <v>16.850000000000001</v>
      </c>
      <c r="I1056" s="309"/>
      <c r="J1056" s="310">
        <f>ROUND(I1056*H1056,2)</f>
        <v>0</v>
      </c>
      <c r="K1056" s="311"/>
      <c r="L1056" s="312"/>
      <c r="M1056" s="313" t="s">
        <v>1</v>
      </c>
      <c r="N1056" s="314" t="s">
        <v>41</v>
      </c>
      <c r="O1056" s="92"/>
      <c r="P1056" s="245">
        <f>O1056*H1056</f>
        <v>0</v>
      </c>
      <c r="Q1056" s="245">
        <v>0.0043</v>
      </c>
      <c r="R1056" s="245">
        <f>Q1056*H1056</f>
        <v>0.072455000000000006</v>
      </c>
      <c r="S1056" s="245">
        <v>0</v>
      </c>
      <c r="T1056" s="246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7" t="s">
        <v>298</v>
      </c>
      <c r="AT1056" s="247" t="s">
        <v>1283</v>
      </c>
      <c r="AU1056" s="247" t="s">
        <v>86</v>
      </c>
      <c r="AY1056" s="18" t="s">
        <v>169</v>
      </c>
      <c r="BE1056" s="248">
        <f>IF(N1056="základní",J1056,0)</f>
        <v>0</v>
      </c>
      <c r="BF1056" s="248">
        <f>IF(N1056="snížená",J1056,0)</f>
        <v>0</v>
      </c>
      <c r="BG1056" s="248">
        <f>IF(N1056="zákl. přenesená",J1056,0)</f>
        <v>0</v>
      </c>
      <c r="BH1056" s="248">
        <f>IF(N1056="sníž. přenesená",J1056,0)</f>
        <v>0</v>
      </c>
      <c r="BI1056" s="248">
        <f>IF(N1056="nulová",J1056,0)</f>
        <v>0</v>
      </c>
      <c r="BJ1056" s="18" t="s">
        <v>84</v>
      </c>
      <c r="BK1056" s="248">
        <f>ROUND(I1056*H1056,2)</f>
        <v>0</v>
      </c>
      <c r="BL1056" s="18" t="s">
        <v>286</v>
      </c>
      <c r="BM1056" s="247" t="s">
        <v>2435</v>
      </c>
    </row>
    <row r="1057" s="13" customFormat="1">
      <c r="A1057" s="13"/>
      <c r="B1057" s="249"/>
      <c r="C1057" s="250"/>
      <c r="D1057" s="251" t="s">
        <v>179</v>
      </c>
      <c r="E1057" s="250"/>
      <c r="F1057" s="253" t="s">
        <v>2436</v>
      </c>
      <c r="G1057" s="250"/>
      <c r="H1057" s="254">
        <v>16.850000000000001</v>
      </c>
      <c r="I1057" s="255"/>
      <c r="J1057" s="250"/>
      <c r="K1057" s="250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179</v>
      </c>
      <c r="AU1057" s="260" t="s">
        <v>86</v>
      </c>
      <c r="AV1057" s="13" t="s">
        <v>86</v>
      </c>
      <c r="AW1057" s="13" t="s">
        <v>4</v>
      </c>
      <c r="AX1057" s="13" t="s">
        <v>84</v>
      </c>
      <c r="AY1057" s="260" t="s">
        <v>169</v>
      </c>
    </row>
    <row r="1058" s="2" customFormat="1" ht="21.75" customHeight="1">
      <c r="A1058" s="39"/>
      <c r="B1058" s="40"/>
      <c r="C1058" s="235" t="s">
        <v>473</v>
      </c>
      <c r="D1058" s="235" t="s">
        <v>173</v>
      </c>
      <c r="E1058" s="236" t="s">
        <v>2437</v>
      </c>
      <c r="F1058" s="237" t="s">
        <v>2438</v>
      </c>
      <c r="G1058" s="238" t="s">
        <v>176</v>
      </c>
      <c r="H1058" s="239">
        <v>88.947000000000003</v>
      </c>
      <c r="I1058" s="240"/>
      <c r="J1058" s="241">
        <f>ROUND(I1058*H1058,2)</f>
        <v>0</v>
      </c>
      <c r="K1058" s="242"/>
      <c r="L1058" s="45"/>
      <c r="M1058" s="243" t="s">
        <v>1</v>
      </c>
      <c r="N1058" s="244" t="s">
        <v>41</v>
      </c>
      <c r="O1058" s="92"/>
      <c r="P1058" s="245">
        <f>O1058*H1058</f>
        <v>0</v>
      </c>
      <c r="Q1058" s="245">
        <v>0.00029999999999999997</v>
      </c>
      <c r="R1058" s="245">
        <f>Q1058*H1058</f>
        <v>0.026684099999999999</v>
      </c>
      <c r="S1058" s="245">
        <v>0</v>
      </c>
      <c r="T1058" s="246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47" t="s">
        <v>286</v>
      </c>
      <c r="AT1058" s="247" t="s">
        <v>173</v>
      </c>
      <c r="AU1058" s="247" t="s">
        <v>86</v>
      </c>
      <c r="AY1058" s="18" t="s">
        <v>169</v>
      </c>
      <c r="BE1058" s="248">
        <f>IF(N1058="základní",J1058,0)</f>
        <v>0</v>
      </c>
      <c r="BF1058" s="248">
        <f>IF(N1058="snížená",J1058,0)</f>
        <v>0</v>
      </c>
      <c r="BG1058" s="248">
        <f>IF(N1058="zákl. přenesená",J1058,0)</f>
        <v>0</v>
      </c>
      <c r="BH1058" s="248">
        <f>IF(N1058="sníž. přenesená",J1058,0)</f>
        <v>0</v>
      </c>
      <c r="BI1058" s="248">
        <f>IF(N1058="nulová",J1058,0)</f>
        <v>0</v>
      </c>
      <c r="BJ1058" s="18" t="s">
        <v>84</v>
      </c>
      <c r="BK1058" s="248">
        <f>ROUND(I1058*H1058,2)</f>
        <v>0</v>
      </c>
      <c r="BL1058" s="18" t="s">
        <v>286</v>
      </c>
      <c r="BM1058" s="247" t="s">
        <v>2439</v>
      </c>
    </row>
    <row r="1059" s="13" customFormat="1">
      <c r="A1059" s="13"/>
      <c r="B1059" s="249"/>
      <c r="C1059" s="250"/>
      <c r="D1059" s="251" t="s">
        <v>179</v>
      </c>
      <c r="E1059" s="252" t="s">
        <v>1</v>
      </c>
      <c r="F1059" s="253" t="s">
        <v>1791</v>
      </c>
      <c r="G1059" s="250"/>
      <c r="H1059" s="254">
        <v>84</v>
      </c>
      <c r="I1059" s="255"/>
      <c r="J1059" s="250"/>
      <c r="K1059" s="250"/>
      <c r="L1059" s="256"/>
      <c r="M1059" s="257"/>
      <c r="N1059" s="258"/>
      <c r="O1059" s="258"/>
      <c r="P1059" s="258"/>
      <c r="Q1059" s="258"/>
      <c r="R1059" s="258"/>
      <c r="S1059" s="258"/>
      <c r="T1059" s="25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0" t="s">
        <v>179</v>
      </c>
      <c r="AU1059" s="260" t="s">
        <v>86</v>
      </c>
      <c r="AV1059" s="13" t="s">
        <v>86</v>
      </c>
      <c r="AW1059" s="13" t="s">
        <v>32</v>
      </c>
      <c r="AX1059" s="13" t="s">
        <v>76</v>
      </c>
      <c r="AY1059" s="260" t="s">
        <v>169</v>
      </c>
    </row>
    <row r="1060" s="13" customFormat="1">
      <c r="A1060" s="13"/>
      <c r="B1060" s="249"/>
      <c r="C1060" s="250"/>
      <c r="D1060" s="251" t="s">
        <v>179</v>
      </c>
      <c r="E1060" s="252" t="s">
        <v>1</v>
      </c>
      <c r="F1060" s="253" t="s">
        <v>2440</v>
      </c>
      <c r="G1060" s="250"/>
      <c r="H1060" s="254">
        <v>4.9470000000000001</v>
      </c>
      <c r="I1060" s="255"/>
      <c r="J1060" s="250"/>
      <c r="K1060" s="250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179</v>
      </c>
      <c r="AU1060" s="260" t="s">
        <v>86</v>
      </c>
      <c r="AV1060" s="13" t="s">
        <v>86</v>
      </c>
      <c r="AW1060" s="13" t="s">
        <v>32</v>
      </c>
      <c r="AX1060" s="13" t="s">
        <v>76</v>
      </c>
      <c r="AY1060" s="260" t="s">
        <v>169</v>
      </c>
    </row>
    <row r="1061" s="15" customFormat="1">
      <c r="A1061" s="15"/>
      <c r="B1061" s="272"/>
      <c r="C1061" s="273"/>
      <c r="D1061" s="251" t="s">
        <v>179</v>
      </c>
      <c r="E1061" s="274" t="s">
        <v>1</v>
      </c>
      <c r="F1061" s="275" t="s">
        <v>211</v>
      </c>
      <c r="G1061" s="273"/>
      <c r="H1061" s="276">
        <v>88.947000000000003</v>
      </c>
      <c r="I1061" s="277"/>
      <c r="J1061" s="273"/>
      <c r="K1061" s="273"/>
      <c r="L1061" s="278"/>
      <c r="M1061" s="279"/>
      <c r="N1061" s="280"/>
      <c r="O1061" s="280"/>
      <c r="P1061" s="280"/>
      <c r="Q1061" s="280"/>
      <c r="R1061" s="280"/>
      <c r="S1061" s="280"/>
      <c r="T1061" s="281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2" t="s">
        <v>179</v>
      </c>
      <c r="AU1061" s="282" t="s">
        <v>86</v>
      </c>
      <c r="AV1061" s="15" t="s">
        <v>212</v>
      </c>
      <c r="AW1061" s="15" t="s">
        <v>32</v>
      </c>
      <c r="AX1061" s="15" t="s">
        <v>76</v>
      </c>
      <c r="AY1061" s="282" t="s">
        <v>169</v>
      </c>
    </row>
    <row r="1062" s="14" customFormat="1">
      <c r="A1062" s="14"/>
      <c r="B1062" s="261"/>
      <c r="C1062" s="262"/>
      <c r="D1062" s="251" t="s">
        <v>179</v>
      </c>
      <c r="E1062" s="263" t="s">
        <v>1</v>
      </c>
      <c r="F1062" s="264" t="s">
        <v>182</v>
      </c>
      <c r="G1062" s="262"/>
      <c r="H1062" s="265">
        <v>88.947000000000003</v>
      </c>
      <c r="I1062" s="266"/>
      <c r="J1062" s="262"/>
      <c r="K1062" s="262"/>
      <c r="L1062" s="267"/>
      <c r="M1062" s="268"/>
      <c r="N1062" s="269"/>
      <c r="O1062" s="269"/>
      <c r="P1062" s="269"/>
      <c r="Q1062" s="269"/>
      <c r="R1062" s="269"/>
      <c r="S1062" s="269"/>
      <c r="T1062" s="27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1" t="s">
        <v>179</v>
      </c>
      <c r="AU1062" s="271" t="s">
        <v>86</v>
      </c>
      <c r="AV1062" s="14" t="s">
        <v>177</v>
      </c>
      <c r="AW1062" s="14" t="s">
        <v>32</v>
      </c>
      <c r="AX1062" s="14" t="s">
        <v>84</v>
      </c>
      <c r="AY1062" s="271" t="s">
        <v>169</v>
      </c>
    </row>
    <row r="1063" s="2" customFormat="1" ht="33" customHeight="1">
      <c r="A1063" s="39"/>
      <c r="B1063" s="40"/>
      <c r="C1063" s="304" t="s">
        <v>478</v>
      </c>
      <c r="D1063" s="304" t="s">
        <v>1283</v>
      </c>
      <c r="E1063" s="305" t="s">
        <v>2441</v>
      </c>
      <c r="F1063" s="306" t="s">
        <v>2442</v>
      </c>
      <c r="G1063" s="307" t="s">
        <v>176</v>
      </c>
      <c r="H1063" s="308">
        <v>122.09999999999999</v>
      </c>
      <c r="I1063" s="309"/>
      <c r="J1063" s="310">
        <f>ROUND(I1063*H1063,2)</f>
        <v>0</v>
      </c>
      <c r="K1063" s="311"/>
      <c r="L1063" s="312"/>
      <c r="M1063" s="313" t="s">
        <v>1</v>
      </c>
      <c r="N1063" s="314" t="s">
        <v>41</v>
      </c>
      <c r="O1063" s="92"/>
      <c r="P1063" s="245">
        <f>O1063*H1063</f>
        <v>0</v>
      </c>
      <c r="Q1063" s="245">
        <v>0.0018</v>
      </c>
      <c r="R1063" s="245">
        <f>Q1063*H1063</f>
        <v>0.21977999999999998</v>
      </c>
      <c r="S1063" s="245">
        <v>0</v>
      </c>
      <c r="T1063" s="246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7" t="s">
        <v>298</v>
      </c>
      <c r="AT1063" s="247" t="s">
        <v>1283</v>
      </c>
      <c r="AU1063" s="247" t="s">
        <v>86</v>
      </c>
      <c r="AY1063" s="18" t="s">
        <v>169</v>
      </c>
      <c r="BE1063" s="248">
        <f>IF(N1063="základní",J1063,0)</f>
        <v>0</v>
      </c>
      <c r="BF1063" s="248">
        <f>IF(N1063="snížená",J1063,0)</f>
        <v>0</v>
      </c>
      <c r="BG1063" s="248">
        <f>IF(N1063="zákl. přenesená",J1063,0)</f>
        <v>0</v>
      </c>
      <c r="BH1063" s="248">
        <f>IF(N1063="sníž. přenesená",J1063,0)</f>
        <v>0</v>
      </c>
      <c r="BI1063" s="248">
        <f>IF(N1063="nulová",J1063,0)</f>
        <v>0</v>
      </c>
      <c r="BJ1063" s="18" t="s">
        <v>84</v>
      </c>
      <c r="BK1063" s="248">
        <f>ROUND(I1063*H1063,2)</f>
        <v>0</v>
      </c>
      <c r="BL1063" s="18" t="s">
        <v>286</v>
      </c>
      <c r="BM1063" s="247" t="s">
        <v>2443</v>
      </c>
    </row>
    <row r="1064" s="13" customFormat="1">
      <c r="A1064" s="13"/>
      <c r="B1064" s="249"/>
      <c r="C1064" s="250"/>
      <c r="D1064" s="251" t="s">
        <v>179</v>
      </c>
      <c r="E1064" s="252" t="s">
        <v>1</v>
      </c>
      <c r="F1064" s="253" t="s">
        <v>2444</v>
      </c>
      <c r="G1064" s="250"/>
      <c r="H1064" s="254">
        <v>84</v>
      </c>
      <c r="I1064" s="255"/>
      <c r="J1064" s="250"/>
      <c r="K1064" s="250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179</v>
      </c>
      <c r="AU1064" s="260" t="s">
        <v>86</v>
      </c>
      <c r="AV1064" s="13" t="s">
        <v>86</v>
      </c>
      <c r="AW1064" s="13" t="s">
        <v>32</v>
      </c>
      <c r="AX1064" s="13" t="s">
        <v>76</v>
      </c>
      <c r="AY1064" s="260" t="s">
        <v>169</v>
      </c>
    </row>
    <row r="1065" s="13" customFormat="1">
      <c r="A1065" s="13"/>
      <c r="B1065" s="249"/>
      <c r="C1065" s="250"/>
      <c r="D1065" s="251" t="s">
        <v>179</v>
      </c>
      <c r="E1065" s="252" t="s">
        <v>1</v>
      </c>
      <c r="F1065" s="253" t="s">
        <v>2445</v>
      </c>
      <c r="G1065" s="250"/>
      <c r="H1065" s="254">
        <v>27</v>
      </c>
      <c r="I1065" s="255"/>
      <c r="J1065" s="250"/>
      <c r="K1065" s="250"/>
      <c r="L1065" s="256"/>
      <c r="M1065" s="257"/>
      <c r="N1065" s="258"/>
      <c r="O1065" s="258"/>
      <c r="P1065" s="258"/>
      <c r="Q1065" s="258"/>
      <c r="R1065" s="258"/>
      <c r="S1065" s="258"/>
      <c r="T1065" s="25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0" t="s">
        <v>179</v>
      </c>
      <c r="AU1065" s="260" t="s">
        <v>86</v>
      </c>
      <c r="AV1065" s="13" t="s">
        <v>86</v>
      </c>
      <c r="AW1065" s="13" t="s">
        <v>32</v>
      </c>
      <c r="AX1065" s="13" t="s">
        <v>76</v>
      </c>
      <c r="AY1065" s="260" t="s">
        <v>169</v>
      </c>
    </row>
    <row r="1066" s="14" customFormat="1">
      <c r="A1066" s="14"/>
      <c r="B1066" s="261"/>
      <c r="C1066" s="262"/>
      <c r="D1066" s="251" t="s">
        <v>179</v>
      </c>
      <c r="E1066" s="263" t="s">
        <v>1</v>
      </c>
      <c r="F1066" s="264" t="s">
        <v>182</v>
      </c>
      <c r="G1066" s="262"/>
      <c r="H1066" s="265">
        <v>111</v>
      </c>
      <c r="I1066" s="266"/>
      <c r="J1066" s="262"/>
      <c r="K1066" s="262"/>
      <c r="L1066" s="267"/>
      <c r="M1066" s="268"/>
      <c r="N1066" s="269"/>
      <c r="O1066" s="269"/>
      <c r="P1066" s="269"/>
      <c r="Q1066" s="269"/>
      <c r="R1066" s="269"/>
      <c r="S1066" s="269"/>
      <c r="T1066" s="27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1" t="s">
        <v>179</v>
      </c>
      <c r="AU1066" s="271" t="s">
        <v>86</v>
      </c>
      <c r="AV1066" s="14" t="s">
        <v>177</v>
      </c>
      <c r="AW1066" s="14" t="s">
        <v>32</v>
      </c>
      <c r="AX1066" s="14" t="s">
        <v>84</v>
      </c>
      <c r="AY1066" s="271" t="s">
        <v>169</v>
      </c>
    </row>
    <row r="1067" s="13" customFormat="1">
      <c r="A1067" s="13"/>
      <c r="B1067" s="249"/>
      <c r="C1067" s="250"/>
      <c r="D1067" s="251" t="s">
        <v>179</v>
      </c>
      <c r="E1067" s="250"/>
      <c r="F1067" s="253" t="s">
        <v>2446</v>
      </c>
      <c r="G1067" s="250"/>
      <c r="H1067" s="254">
        <v>122.09999999999999</v>
      </c>
      <c r="I1067" s="255"/>
      <c r="J1067" s="250"/>
      <c r="K1067" s="250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179</v>
      </c>
      <c r="AU1067" s="260" t="s">
        <v>86</v>
      </c>
      <c r="AV1067" s="13" t="s">
        <v>86</v>
      </c>
      <c r="AW1067" s="13" t="s">
        <v>4</v>
      </c>
      <c r="AX1067" s="13" t="s">
        <v>84</v>
      </c>
      <c r="AY1067" s="260" t="s">
        <v>169</v>
      </c>
    </row>
    <row r="1068" s="2" customFormat="1" ht="21.75" customHeight="1">
      <c r="A1068" s="39"/>
      <c r="B1068" s="40"/>
      <c r="C1068" s="235" t="s">
        <v>2447</v>
      </c>
      <c r="D1068" s="235" t="s">
        <v>173</v>
      </c>
      <c r="E1068" s="236" t="s">
        <v>2448</v>
      </c>
      <c r="F1068" s="237" t="s">
        <v>2449</v>
      </c>
      <c r="G1068" s="238" t="s">
        <v>176</v>
      </c>
      <c r="H1068" s="239">
        <v>5</v>
      </c>
      <c r="I1068" s="240"/>
      <c r="J1068" s="241">
        <f>ROUND(I1068*H1068,2)</f>
        <v>0</v>
      </c>
      <c r="K1068" s="242"/>
      <c r="L1068" s="45"/>
      <c r="M1068" s="243" t="s">
        <v>1</v>
      </c>
      <c r="N1068" s="244" t="s">
        <v>41</v>
      </c>
      <c r="O1068" s="92"/>
      <c r="P1068" s="245">
        <f>O1068*H1068</f>
        <v>0</v>
      </c>
      <c r="Q1068" s="245">
        <v>0.00029999999999999997</v>
      </c>
      <c r="R1068" s="245">
        <f>Q1068*H1068</f>
        <v>0.0014999999999999998</v>
      </c>
      <c r="S1068" s="245">
        <v>0</v>
      </c>
      <c r="T1068" s="246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7" t="s">
        <v>286</v>
      </c>
      <c r="AT1068" s="247" t="s">
        <v>173</v>
      </c>
      <c r="AU1068" s="247" t="s">
        <v>86</v>
      </c>
      <c r="AY1068" s="18" t="s">
        <v>169</v>
      </c>
      <c r="BE1068" s="248">
        <f>IF(N1068="základní",J1068,0)</f>
        <v>0</v>
      </c>
      <c r="BF1068" s="248">
        <f>IF(N1068="snížená",J1068,0)</f>
        <v>0</v>
      </c>
      <c r="BG1068" s="248">
        <f>IF(N1068="zákl. přenesená",J1068,0)</f>
        <v>0</v>
      </c>
      <c r="BH1068" s="248">
        <f>IF(N1068="sníž. přenesená",J1068,0)</f>
        <v>0</v>
      </c>
      <c r="BI1068" s="248">
        <f>IF(N1068="nulová",J1068,0)</f>
        <v>0</v>
      </c>
      <c r="BJ1068" s="18" t="s">
        <v>84</v>
      </c>
      <c r="BK1068" s="248">
        <f>ROUND(I1068*H1068,2)</f>
        <v>0</v>
      </c>
      <c r="BL1068" s="18" t="s">
        <v>286</v>
      </c>
      <c r="BM1068" s="247" t="s">
        <v>2450</v>
      </c>
    </row>
    <row r="1069" s="13" customFormat="1">
      <c r="A1069" s="13"/>
      <c r="B1069" s="249"/>
      <c r="C1069" s="250"/>
      <c r="D1069" s="251" t="s">
        <v>179</v>
      </c>
      <c r="E1069" s="252" t="s">
        <v>1</v>
      </c>
      <c r="F1069" s="253" t="s">
        <v>2451</v>
      </c>
      <c r="G1069" s="250"/>
      <c r="H1069" s="254">
        <v>5</v>
      </c>
      <c r="I1069" s="255"/>
      <c r="J1069" s="250"/>
      <c r="K1069" s="250"/>
      <c r="L1069" s="256"/>
      <c r="M1069" s="257"/>
      <c r="N1069" s="258"/>
      <c r="O1069" s="258"/>
      <c r="P1069" s="258"/>
      <c r="Q1069" s="258"/>
      <c r="R1069" s="258"/>
      <c r="S1069" s="258"/>
      <c r="T1069" s="259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0" t="s">
        <v>179</v>
      </c>
      <c r="AU1069" s="260" t="s">
        <v>86</v>
      </c>
      <c r="AV1069" s="13" t="s">
        <v>86</v>
      </c>
      <c r="AW1069" s="13" t="s">
        <v>32</v>
      </c>
      <c r="AX1069" s="13" t="s">
        <v>76</v>
      </c>
      <c r="AY1069" s="260" t="s">
        <v>169</v>
      </c>
    </row>
    <row r="1070" s="14" customFormat="1">
      <c r="A1070" s="14"/>
      <c r="B1070" s="261"/>
      <c r="C1070" s="262"/>
      <c r="D1070" s="251" t="s">
        <v>179</v>
      </c>
      <c r="E1070" s="263" t="s">
        <v>1</v>
      </c>
      <c r="F1070" s="264" t="s">
        <v>182</v>
      </c>
      <c r="G1070" s="262"/>
      <c r="H1070" s="265">
        <v>5</v>
      </c>
      <c r="I1070" s="266"/>
      <c r="J1070" s="262"/>
      <c r="K1070" s="262"/>
      <c r="L1070" s="267"/>
      <c r="M1070" s="268"/>
      <c r="N1070" s="269"/>
      <c r="O1070" s="269"/>
      <c r="P1070" s="269"/>
      <c r="Q1070" s="269"/>
      <c r="R1070" s="269"/>
      <c r="S1070" s="269"/>
      <c r="T1070" s="27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71" t="s">
        <v>179</v>
      </c>
      <c r="AU1070" s="271" t="s">
        <v>86</v>
      </c>
      <c r="AV1070" s="14" t="s">
        <v>177</v>
      </c>
      <c r="AW1070" s="14" t="s">
        <v>32</v>
      </c>
      <c r="AX1070" s="14" t="s">
        <v>84</v>
      </c>
      <c r="AY1070" s="271" t="s">
        <v>169</v>
      </c>
    </row>
    <row r="1071" s="2" customFormat="1" ht="21.75" customHeight="1">
      <c r="A1071" s="39"/>
      <c r="B1071" s="40"/>
      <c r="C1071" s="235" t="s">
        <v>2452</v>
      </c>
      <c r="D1071" s="235" t="s">
        <v>173</v>
      </c>
      <c r="E1071" s="236" t="s">
        <v>2453</v>
      </c>
      <c r="F1071" s="237" t="s">
        <v>2454</v>
      </c>
      <c r="G1071" s="238" t="s">
        <v>322</v>
      </c>
      <c r="H1071" s="239">
        <v>41.799999999999997</v>
      </c>
      <c r="I1071" s="240"/>
      <c r="J1071" s="241">
        <f>ROUND(I1071*H1071,2)</f>
        <v>0</v>
      </c>
      <c r="K1071" s="242"/>
      <c r="L1071" s="45"/>
      <c r="M1071" s="243" t="s">
        <v>1</v>
      </c>
      <c r="N1071" s="244" t="s">
        <v>41</v>
      </c>
      <c r="O1071" s="92"/>
      <c r="P1071" s="245">
        <f>O1071*H1071</f>
        <v>0</v>
      </c>
      <c r="Q1071" s="245">
        <v>0.00012</v>
      </c>
      <c r="R1071" s="245">
        <f>Q1071*H1071</f>
        <v>0.0050159999999999996</v>
      </c>
      <c r="S1071" s="245">
        <v>0</v>
      </c>
      <c r="T1071" s="246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47" t="s">
        <v>286</v>
      </c>
      <c r="AT1071" s="247" t="s">
        <v>173</v>
      </c>
      <c r="AU1071" s="247" t="s">
        <v>86</v>
      </c>
      <c r="AY1071" s="18" t="s">
        <v>169</v>
      </c>
      <c r="BE1071" s="248">
        <f>IF(N1071="základní",J1071,0)</f>
        <v>0</v>
      </c>
      <c r="BF1071" s="248">
        <f>IF(N1071="snížená",J1071,0)</f>
        <v>0</v>
      </c>
      <c r="BG1071" s="248">
        <f>IF(N1071="zákl. přenesená",J1071,0)</f>
        <v>0</v>
      </c>
      <c r="BH1071" s="248">
        <f>IF(N1071="sníž. přenesená",J1071,0)</f>
        <v>0</v>
      </c>
      <c r="BI1071" s="248">
        <f>IF(N1071="nulová",J1071,0)</f>
        <v>0</v>
      </c>
      <c r="BJ1071" s="18" t="s">
        <v>84</v>
      </c>
      <c r="BK1071" s="248">
        <f>ROUND(I1071*H1071,2)</f>
        <v>0</v>
      </c>
      <c r="BL1071" s="18" t="s">
        <v>286</v>
      </c>
      <c r="BM1071" s="247" t="s">
        <v>2455</v>
      </c>
    </row>
    <row r="1072" s="13" customFormat="1">
      <c r="A1072" s="13"/>
      <c r="B1072" s="249"/>
      <c r="C1072" s="250"/>
      <c r="D1072" s="251" t="s">
        <v>179</v>
      </c>
      <c r="E1072" s="252" t="s">
        <v>1</v>
      </c>
      <c r="F1072" s="253" t="s">
        <v>2456</v>
      </c>
      <c r="G1072" s="250"/>
      <c r="H1072" s="254">
        <v>41.799999999999997</v>
      </c>
      <c r="I1072" s="255"/>
      <c r="J1072" s="250"/>
      <c r="K1072" s="250"/>
      <c r="L1072" s="256"/>
      <c r="M1072" s="257"/>
      <c r="N1072" s="258"/>
      <c r="O1072" s="258"/>
      <c r="P1072" s="258"/>
      <c r="Q1072" s="258"/>
      <c r="R1072" s="258"/>
      <c r="S1072" s="258"/>
      <c r="T1072" s="25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0" t="s">
        <v>179</v>
      </c>
      <c r="AU1072" s="260" t="s">
        <v>86</v>
      </c>
      <c r="AV1072" s="13" t="s">
        <v>86</v>
      </c>
      <c r="AW1072" s="13" t="s">
        <v>32</v>
      </c>
      <c r="AX1072" s="13" t="s">
        <v>84</v>
      </c>
      <c r="AY1072" s="260" t="s">
        <v>169</v>
      </c>
    </row>
    <row r="1073" s="2" customFormat="1" ht="21.75" customHeight="1">
      <c r="A1073" s="39"/>
      <c r="B1073" s="40"/>
      <c r="C1073" s="235" t="s">
        <v>2457</v>
      </c>
      <c r="D1073" s="235" t="s">
        <v>173</v>
      </c>
      <c r="E1073" s="236" t="s">
        <v>2458</v>
      </c>
      <c r="F1073" s="237" t="s">
        <v>2459</v>
      </c>
      <c r="G1073" s="238" t="s">
        <v>322</v>
      </c>
      <c r="H1073" s="239">
        <v>4.4000000000000004</v>
      </c>
      <c r="I1073" s="240"/>
      <c r="J1073" s="241">
        <f>ROUND(I1073*H1073,2)</f>
        <v>0</v>
      </c>
      <c r="K1073" s="242"/>
      <c r="L1073" s="45"/>
      <c r="M1073" s="243" t="s">
        <v>1</v>
      </c>
      <c r="N1073" s="244" t="s">
        <v>41</v>
      </c>
      <c r="O1073" s="92"/>
      <c r="P1073" s="245">
        <f>O1073*H1073</f>
        <v>0</v>
      </c>
      <c r="Q1073" s="245">
        <v>8.0000000000000007E-05</v>
      </c>
      <c r="R1073" s="245">
        <f>Q1073*H1073</f>
        <v>0.00035200000000000005</v>
      </c>
      <c r="S1073" s="245">
        <v>0</v>
      </c>
      <c r="T1073" s="246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7" t="s">
        <v>286</v>
      </c>
      <c r="AT1073" s="247" t="s">
        <v>173</v>
      </c>
      <c r="AU1073" s="247" t="s">
        <v>86</v>
      </c>
      <c r="AY1073" s="18" t="s">
        <v>169</v>
      </c>
      <c r="BE1073" s="248">
        <f>IF(N1073="základní",J1073,0)</f>
        <v>0</v>
      </c>
      <c r="BF1073" s="248">
        <f>IF(N1073="snížená",J1073,0)</f>
        <v>0</v>
      </c>
      <c r="BG1073" s="248">
        <f>IF(N1073="zákl. přenesená",J1073,0)</f>
        <v>0</v>
      </c>
      <c r="BH1073" s="248">
        <f>IF(N1073="sníž. přenesená",J1073,0)</f>
        <v>0</v>
      </c>
      <c r="BI1073" s="248">
        <f>IF(N1073="nulová",J1073,0)</f>
        <v>0</v>
      </c>
      <c r="BJ1073" s="18" t="s">
        <v>84</v>
      </c>
      <c r="BK1073" s="248">
        <f>ROUND(I1073*H1073,2)</f>
        <v>0</v>
      </c>
      <c r="BL1073" s="18" t="s">
        <v>286</v>
      </c>
      <c r="BM1073" s="247" t="s">
        <v>2460</v>
      </c>
    </row>
    <row r="1074" s="13" customFormat="1">
      <c r="A1074" s="13"/>
      <c r="B1074" s="249"/>
      <c r="C1074" s="250"/>
      <c r="D1074" s="251" t="s">
        <v>179</v>
      </c>
      <c r="E1074" s="252" t="s">
        <v>1</v>
      </c>
      <c r="F1074" s="253" t="s">
        <v>2461</v>
      </c>
      <c r="G1074" s="250"/>
      <c r="H1074" s="254">
        <v>4.4000000000000004</v>
      </c>
      <c r="I1074" s="255"/>
      <c r="J1074" s="250"/>
      <c r="K1074" s="250"/>
      <c r="L1074" s="256"/>
      <c r="M1074" s="257"/>
      <c r="N1074" s="258"/>
      <c r="O1074" s="258"/>
      <c r="P1074" s="258"/>
      <c r="Q1074" s="258"/>
      <c r="R1074" s="258"/>
      <c r="S1074" s="258"/>
      <c r="T1074" s="25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0" t="s">
        <v>179</v>
      </c>
      <c r="AU1074" s="260" t="s">
        <v>86</v>
      </c>
      <c r="AV1074" s="13" t="s">
        <v>86</v>
      </c>
      <c r="AW1074" s="13" t="s">
        <v>32</v>
      </c>
      <c r="AX1074" s="13" t="s">
        <v>84</v>
      </c>
      <c r="AY1074" s="260" t="s">
        <v>169</v>
      </c>
    </row>
    <row r="1075" s="2" customFormat="1" ht="21.75" customHeight="1">
      <c r="A1075" s="39"/>
      <c r="B1075" s="40"/>
      <c r="C1075" s="235" t="s">
        <v>2462</v>
      </c>
      <c r="D1075" s="235" t="s">
        <v>173</v>
      </c>
      <c r="E1075" s="236" t="s">
        <v>2458</v>
      </c>
      <c r="F1075" s="237" t="s">
        <v>2459</v>
      </c>
      <c r="G1075" s="238" t="s">
        <v>322</v>
      </c>
      <c r="H1075" s="239">
        <v>223.40000000000001</v>
      </c>
      <c r="I1075" s="240"/>
      <c r="J1075" s="241">
        <f>ROUND(I1075*H1075,2)</f>
        <v>0</v>
      </c>
      <c r="K1075" s="242"/>
      <c r="L1075" s="45"/>
      <c r="M1075" s="243" t="s">
        <v>1</v>
      </c>
      <c r="N1075" s="244" t="s">
        <v>41</v>
      </c>
      <c r="O1075" s="92"/>
      <c r="P1075" s="245">
        <f>O1075*H1075</f>
        <v>0</v>
      </c>
      <c r="Q1075" s="245">
        <v>8.0000000000000007E-05</v>
      </c>
      <c r="R1075" s="245">
        <f>Q1075*H1075</f>
        <v>0.017872000000000002</v>
      </c>
      <c r="S1075" s="245">
        <v>0</v>
      </c>
      <c r="T1075" s="246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7" t="s">
        <v>286</v>
      </c>
      <c r="AT1075" s="247" t="s">
        <v>173</v>
      </c>
      <c r="AU1075" s="247" t="s">
        <v>86</v>
      </c>
      <c r="AY1075" s="18" t="s">
        <v>169</v>
      </c>
      <c r="BE1075" s="248">
        <f>IF(N1075="základní",J1075,0)</f>
        <v>0</v>
      </c>
      <c r="BF1075" s="248">
        <f>IF(N1075="snížená",J1075,0)</f>
        <v>0</v>
      </c>
      <c r="BG1075" s="248">
        <f>IF(N1075="zákl. přenesená",J1075,0)</f>
        <v>0</v>
      </c>
      <c r="BH1075" s="248">
        <f>IF(N1075="sníž. přenesená",J1075,0)</f>
        <v>0</v>
      </c>
      <c r="BI1075" s="248">
        <f>IF(N1075="nulová",J1075,0)</f>
        <v>0</v>
      </c>
      <c r="BJ1075" s="18" t="s">
        <v>84</v>
      </c>
      <c r="BK1075" s="248">
        <f>ROUND(I1075*H1075,2)</f>
        <v>0</v>
      </c>
      <c r="BL1075" s="18" t="s">
        <v>286</v>
      </c>
      <c r="BM1075" s="247" t="s">
        <v>2463</v>
      </c>
    </row>
    <row r="1076" s="16" customFormat="1">
      <c r="A1076" s="16"/>
      <c r="B1076" s="283"/>
      <c r="C1076" s="284"/>
      <c r="D1076" s="251" t="s">
        <v>179</v>
      </c>
      <c r="E1076" s="285" t="s">
        <v>1</v>
      </c>
      <c r="F1076" s="286" t="s">
        <v>2230</v>
      </c>
      <c r="G1076" s="284"/>
      <c r="H1076" s="285" t="s">
        <v>1</v>
      </c>
      <c r="I1076" s="287"/>
      <c r="J1076" s="284"/>
      <c r="K1076" s="284"/>
      <c r="L1076" s="288"/>
      <c r="M1076" s="289"/>
      <c r="N1076" s="290"/>
      <c r="O1076" s="290"/>
      <c r="P1076" s="290"/>
      <c r="Q1076" s="290"/>
      <c r="R1076" s="290"/>
      <c r="S1076" s="290"/>
      <c r="T1076" s="291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92" t="s">
        <v>179</v>
      </c>
      <c r="AU1076" s="292" t="s">
        <v>86</v>
      </c>
      <c r="AV1076" s="16" t="s">
        <v>84</v>
      </c>
      <c r="AW1076" s="16" t="s">
        <v>32</v>
      </c>
      <c r="AX1076" s="16" t="s">
        <v>76</v>
      </c>
      <c r="AY1076" s="292" t="s">
        <v>169</v>
      </c>
    </row>
    <row r="1077" s="13" customFormat="1">
      <c r="A1077" s="13"/>
      <c r="B1077" s="249"/>
      <c r="C1077" s="250"/>
      <c r="D1077" s="251" t="s">
        <v>179</v>
      </c>
      <c r="E1077" s="252" t="s">
        <v>1</v>
      </c>
      <c r="F1077" s="253" t="s">
        <v>2464</v>
      </c>
      <c r="G1077" s="250"/>
      <c r="H1077" s="254">
        <v>14.5</v>
      </c>
      <c r="I1077" s="255"/>
      <c r="J1077" s="250"/>
      <c r="K1077" s="250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179</v>
      </c>
      <c r="AU1077" s="260" t="s">
        <v>86</v>
      </c>
      <c r="AV1077" s="13" t="s">
        <v>86</v>
      </c>
      <c r="AW1077" s="13" t="s">
        <v>32</v>
      </c>
      <c r="AX1077" s="13" t="s">
        <v>76</v>
      </c>
      <c r="AY1077" s="260" t="s">
        <v>169</v>
      </c>
    </row>
    <row r="1078" s="13" customFormat="1">
      <c r="A1078" s="13"/>
      <c r="B1078" s="249"/>
      <c r="C1078" s="250"/>
      <c r="D1078" s="251" t="s">
        <v>179</v>
      </c>
      <c r="E1078" s="252" t="s">
        <v>1</v>
      </c>
      <c r="F1078" s="253" t="s">
        <v>2231</v>
      </c>
      <c r="G1078" s="250"/>
      <c r="H1078" s="254">
        <v>15.050000000000001</v>
      </c>
      <c r="I1078" s="255"/>
      <c r="J1078" s="250"/>
      <c r="K1078" s="250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179</v>
      </c>
      <c r="AU1078" s="260" t="s">
        <v>86</v>
      </c>
      <c r="AV1078" s="13" t="s">
        <v>86</v>
      </c>
      <c r="AW1078" s="13" t="s">
        <v>32</v>
      </c>
      <c r="AX1078" s="13" t="s">
        <v>76</v>
      </c>
      <c r="AY1078" s="260" t="s">
        <v>169</v>
      </c>
    </row>
    <row r="1079" s="13" customFormat="1">
      <c r="A1079" s="13"/>
      <c r="B1079" s="249"/>
      <c r="C1079" s="250"/>
      <c r="D1079" s="251" t="s">
        <v>179</v>
      </c>
      <c r="E1079" s="252" t="s">
        <v>1</v>
      </c>
      <c r="F1079" s="253" t="s">
        <v>2232</v>
      </c>
      <c r="G1079" s="250"/>
      <c r="H1079" s="254">
        <v>15.699999999999999</v>
      </c>
      <c r="I1079" s="255"/>
      <c r="J1079" s="250"/>
      <c r="K1079" s="250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179</v>
      </c>
      <c r="AU1079" s="260" t="s">
        <v>86</v>
      </c>
      <c r="AV1079" s="13" t="s">
        <v>86</v>
      </c>
      <c r="AW1079" s="13" t="s">
        <v>32</v>
      </c>
      <c r="AX1079" s="13" t="s">
        <v>76</v>
      </c>
      <c r="AY1079" s="260" t="s">
        <v>169</v>
      </c>
    </row>
    <row r="1080" s="13" customFormat="1">
      <c r="A1080" s="13"/>
      <c r="B1080" s="249"/>
      <c r="C1080" s="250"/>
      <c r="D1080" s="251" t="s">
        <v>179</v>
      </c>
      <c r="E1080" s="252" t="s">
        <v>1</v>
      </c>
      <c r="F1080" s="253" t="s">
        <v>2233</v>
      </c>
      <c r="G1080" s="250"/>
      <c r="H1080" s="254">
        <v>16.199999999999999</v>
      </c>
      <c r="I1080" s="255"/>
      <c r="J1080" s="250"/>
      <c r="K1080" s="250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0" t="s">
        <v>179</v>
      </c>
      <c r="AU1080" s="260" t="s">
        <v>86</v>
      </c>
      <c r="AV1080" s="13" t="s">
        <v>86</v>
      </c>
      <c r="AW1080" s="13" t="s">
        <v>32</v>
      </c>
      <c r="AX1080" s="13" t="s">
        <v>76</v>
      </c>
      <c r="AY1080" s="260" t="s">
        <v>169</v>
      </c>
    </row>
    <row r="1081" s="13" customFormat="1">
      <c r="A1081" s="13"/>
      <c r="B1081" s="249"/>
      <c r="C1081" s="250"/>
      <c r="D1081" s="251" t="s">
        <v>179</v>
      </c>
      <c r="E1081" s="252" t="s">
        <v>1</v>
      </c>
      <c r="F1081" s="253" t="s">
        <v>2234</v>
      </c>
      <c r="G1081" s="250"/>
      <c r="H1081" s="254">
        <v>14</v>
      </c>
      <c r="I1081" s="255"/>
      <c r="J1081" s="250"/>
      <c r="K1081" s="250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179</v>
      </c>
      <c r="AU1081" s="260" t="s">
        <v>86</v>
      </c>
      <c r="AV1081" s="13" t="s">
        <v>86</v>
      </c>
      <c r="AW1081" s="13" t="s">
        <v>32</v>
      </c>
      <c r="AX1081" s="13" t="s">
        <v>76</v>
      </c>
      <c r="AY1081" s="260" t="s">
        <v>169</v>
      </c>
    </row>
    <row r="1082" s="13" customFormat="1">
      <c r="A1082" s="13"/>
      <c r="B1082" s="249"/>
      <c r="C1082" s="250"/>
      <c r="D1082" s="251" t="s">
        <v>179</v>
      </c>
      <c r="E1082" s="252" t="s">
        <v>1</v>
      </c>
      <c r="F1082" s="253" t="s">
        <v>2235</v>
      </c>
      <c r="G1082" s="250"/>
      <c r="H1082" s="254">
        <v>13.199999999999999</v>
      </c>
      <c r="I1082" s="255"/>
      <c r="J1082" s="250"/>
      <c r="K1082" s="250"/>
      <c r="L1082" s="256"/>
      <c r="M1082" s="257"/>
      <c r="N1082" s="258"/>
      <c r="O1082" s="258"/>
      <c r="P1082" s="258"/>
      <c r="Q1082" s="258"/>
      <c r="R1082" s="258"/>
      <c r="S1082" s="258"/>
      <c r="T1082" s="25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0" t="s">
        <v>179</v>
      </c>
      <c r="AU1082" s="260" t="s">
        <v>86</v>
      </c>
      <c r="AV1082" s="13" t="s">
        <v>86</v>
      </c>
      <c r="AW1082" s="13" t="s">
        <v>32</v>
      </c>
      <c r="AX1082" s="13" t="s">
        <v>76</v>
      </c>
      <c r="AY1082" s="260" t="s">
        <v>169</v>
      </c>
    </row>
    <row r="1083" s="13" customFormat="1">
      <c r="A1083" s="13"/>
      <c r="B1083" s="249"/>
      <c r="C1083" s="250"/>
      <c r="D1083" s="251" t="s">
        <v>179</v>
      </c>
      <c r="E1083" s="252" t="s">
        <v>1</v>
      </c>
      <c r="F1083" s="253" t="s">
        <v>2236</v>
      </c>
      <c r="G1083" s="250"/>
      <c r="H1083" s="254">
        <v>13.800000000000001</v>
      </c>
      <c r="I1083" s="255"/>
      <c r="J1083" s="250"/>
      <c r="K1083" s="250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179</v>
      </c>
      <c r="AU1083" s="260" t="s">
        <v>86</v>
      </c>
      <c r="AV1083" s="13" t="s">
        <v>86</v>
      </c>
      <c r="AW1083" s="13" t="s">
        <v>32</v>
      </c>
      <c r="AX1083" s="13" t="s">
        <v>76</v>
      </c>
      <c r="AY1083" s="260" t="s">
        <v>169</v>
      </c>
    </row>
    <row r="1084" s="13" customFormat="1">
      <c r="A1084" s="13"/>
      <c r="B1084" s="249"/>
      <c r="C1084" s="250"/>
      <c r="D1084" s="251" t="s">
        <v>179</v>
      </c>
      <c r="E1084" s="252" t="s">
        <v>1</v>
      </c>
      <c r="F1084" s="253" t="s">
        <v>2237</v>
      </c>
      <c r="G1084" s="250"/>
      <c r="H1084" s="254">
        <v>14.4</v>
      </c>
      <c r="I1084" s="255"/>
      <c r="J1084" s="250"/>
      <c r="K1084" s="250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0" t="s">
        <v>179</v>
      </c>
      <c r="AU1084" s="260" t="s">
        <v>86</v>
      </c>
      <c r="AV1084" s="13" t="s">
        <v>86</v>
      </c>
      <c r="AW1084" s="13" t="s">
        <v>32</v>
      </c>
      <c r="AX1084" s="13" t="s">
        <v>76</v>
      </c>
      <c r="AY1084" s="260" t="s">
        <v>169</v>
      </c>
    </row>
    <row r="1085" s="13" customFormat="1">
      <c r="A1085" s="13"/>
      <c r="B1085" s="249"/>
      <c r="C1085" s="250"/>
      <c r="D1085" s="251" t="s">
        <v>179</v>
      </c>
      <c r="E1085" s="252" t="s">
        <v>1</v>
      </c>
      <c r="F1085" s="253" t="s">
        <v>2238</v>
      </c>
      <c r="G1085" s="250"/>
      <c r="H1085" s="254">
        <v>14.9</v>
      </c>
      <c r="I1085" s="255"/>
      <c r="J1085" s="250"/>
      <c r="K1085" s="250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0" t="s">
        <v>179</v>
      </c>
      <c r="AU1085" s="260" t="s">
        <v>86</v>
      </c>
      <c r="AV1085" s="13" t="s">
        <v>86</v>
      </c>
      <c r="AW1085" s="13" t="s">
        <v>32</v>
      </c>
      <c r="AX1085" s="13" t="s">
        <v>76</v>
      </c>
      <c r="AY1085" s="260" t="s">
        <v>169</v>
      </c>
    </row>
    <row r="1086" s="13" customFormat="1">
      <c r="A1086" s="13"/>
      <c r="B1086" s="249"/>
      <c r="C1086" s="250"/>
      <c r="D1086" s="251" t="s">
        <v>179</v>
      </c>
      <c r="E1086" s="252" t="s">
        <v>1</v>
      </c>
      <c r="F1086" s="253" t="s">
        <v>2239</v>
      </c>
      <c r="G1086" s="250"/>
      <c r="H1086" s="254">
        <v>19.600000000000001</v>
      </c>
      <c r="I1086" s="255"/>
      <c r="J1086" s="250"/>
      <c r="K1086" s="250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179</v>
      </c>
      <c r="AU1086" s="260" t="s">
        <v>86</v>
      </c>
      <c r="AV1086" s="13" t="s">
        <v>86</v>
      </c>
      <c r="AW1086" s="13" t="s">
        <v>32</v>
      </c>
      <c r="AX1086" s="13" t="s">
        <v>76</v>
      </c>
      <c r="AY1086" s="260" t="s">
        <v>169</v>
      </c>
    </row>
    <row r="1087" s="13" customFormat="1">
      <c r="A1087" s="13"/>
      <c r="B1087" s="249"/>
      <c r="C1087" s="250"/>
      <c r="D1087" s="251" t="s">
        <v>179</v>
      </c>
      <c r="E1087" s="252" t="s">
        <v>1</v>
      </c>
      <c r="F1087" s="253" t="s">
        <v>2240</v>
      </c>
      <c r="G1087" s="250"/>
      <c r="H1087" s="254">
        <v>19.600000000000001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179</v>
      </c>
      <c r="AU1087" s="260" t="s">
        <v>86</v>
      </c>
      <c r="AV1087" s="13" t="s">
        <v>86</v>
      </c>
      <c r="AW1087" s="13" t="s">
        <v>32</v>
      </c>
      <c r="AX1087" s="13" t="s">
        <v>76</v>
      </c>
      <c r="AY1087" s="260" t="s">
        <v>169</v>
      </c>
    </row>
    <row r="1088" s="13" customFormat="1">
      <c r="A1088" s="13"/>
      <c r="B1088" s="249"/>
      <c r="C1088" s="250"/>
      <c r="D1088" s="251" t="s">
        <v>179</v>
      </c>
      <c r="E1088" s="252" t="s">
        <v>1</v>
      </c>
      <c r="F1088" s="253" t="s">
        <v>2241</v>
      </c>
      <c r="G1088" s="250"/>
      <c r="H1088" s="254">
        <v>10.65</v>
      </c>
      <c r="I1088" s="255"/>
      <c r="J1088" s="250"/>
      <c r="K1088" s="250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0" t="s">
        <v>179</v>
      </c>
      <c r="AU1088" s="260" t="s">
        <v>86</v>
      </c>
      <c r="AV1088" s="13" t="s">
        <v>86</v>
      </c>
      <c r="AW1088" s="13" t="s">
        <v>32</v>
      </c>
      <c r="AX1088" s="13" t="s">
        <v>76</v>
      </c>
      <c r="AY1088" s="260" t="s">
        <v>169</v>
      </c>
    </row>
    <row r="1089" s="15" customFormat="1">
      <c r="A1089" s="15"/>
      <c r="B1089" s="272"/>
      <c r="C1089" s="273"/>
      <c r="D1089" s="251" t="s">
        <v>179</v>
      </c>
      <c r="E1089" s="274" t="s">
        <v>1</v>
      </c>
      <c r="F1089" s="275" t="s">
        <v>211</v>
      </c>
      <c r="G1089" s="273"/>
      <c r="H1089" s="276">
        <v>181.59999999999999</v>
      </c>
      <c r="I1089" s="277"/>
      <c r="J1089" s="273"/>
      <c r="K1089" s="273"/>
      <c r="L1089" s="278"/>
      <c r="M1089" s="279"/>
      <c r="N1089" s="280"/>
      <c r="O1089" s="280"/>
      <c r="P1089" s="280"/>
      <c r="Q1089" s="280"/>
      <c r="R1089" s="280"/>
      <c r="S1089" s="280"/>
      <c r="T1089" s="281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82" t="s">
        <v>179</v>
      </c>
      <c r="AU1089" s="282" t="s">
        <v>86</v>
      </c>
      <c r="AV1089" s="15" t="s">
        <v>212</v>
      </c>
      <c r="AW1089" s="15" t="s">
        <v>32</v>
      </c>
      <c r="AX1089" s="15" t="s">
        <v>76</v>
      </c>
      <c r="AY1089" s="282" t="s">
        <v>169</v>
      </c>
    </row>
    <row r="1090" s="13" customFormat="1">
      <c r="A1090" s="13"/>
      <c r="B1090" s="249"/>
      <c r="C1090" s="250"/>
      <c r="D1090" s="251" t="s">
        <v>179</v>
      </c>
      <c r="E1090" s="252" t="s">
        <v>1</v>
      </c>
      <c r="F1090" s="253" t="s">
        <v>2465</v>
      </c>
      <c r="G1090" s="250"/>
      <c r="H1090" s="254">
        <v>41.799999999999997</v>
      </c>
      <c r="I1090" s="255"/>
      <c r="J1090" s="250"/>
      <c r="K1090" s="250"/>
      <c r="L1090" s="256"/>
      <c r="M1090" s="257"/>
      <c r="N1090" s="258"/>
      <c r="O1090" s="258"/>
      <c r="P1090" s="258"/>
      <c r="Q1090" s="258"/>
      <c r="R1090" s="258"/>
      <c r="S1090" s="258"/>
      <c r="T1090" s="259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60" t="s">
        <v>179</v>
      </c>
      <c r="AU1090" s="260" t="s">
        <v>86</v>
      </c>
      <c r="AV1090" s="13" t="s">
        <v>86</v>
      </c>
      <c r="AW1090" s="13" t="s">
        <v>32</v>
      </c>
      <c r="AX1090" s="13" t="s">
        <v>76</v>
      </c>
      <c r="AY1090" s="260" t="s">
        <v>169</v>
      </c>
    </row>
    <row r="1091" s="15" customFormat="1">
      <c r="A1091" s="15"/>
      <c r="B1091" s="272"/>
      <c r="C1091" s="273"/>
      <c r="D1091" s="251" t="s">
        <v>179</v>
      </c>
      <c r="E1091" s="274" t="s">
        <v>1</v>
      </c>
      <c r="F1091" s="275" t="s">
        <v>211</v>
      </c>
      <c r="G1091" s="273"/>
      <c r="H1091" s="276">
        <v>41.799999999999997</v>
      </c>
      <c r="I1091" s="277"/>
      <c r="J1091" s="273"/>
      <c r="K1091" s="273"/>
      <c r="L1091" s="278"/>
      <c r="M1091" s="279"/>
      <c r="N1091" s="280"/>
      <c r="O1091" s="280"/>
      <c r="P1091" s="280"/>
      <c r="Q1091" s="280"/>
      <c r="R1091" s="280"/>
      <c r="S1091" s="280"/>
      <c r="T1091" s="281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82" t="s">
        <v>179</v>
      </c>
      <c r="AU1091" s="282" t="s">
        <v>86</v>
      </c>
      <c r="AV1091" s="15" t="s">
        <v>212</v>
      </c>
      <c r="AW1091" s="15" t="s">
        <v>32</v>
      </c>
      <c r="AX1091" s="15" t="s">
        <v>76</v>
      </c>
      <c r="AY1091" s="282" t="s">
        <v>169</v>
      </c>
    </row>
    <row r="1092" s="14" customFormat="1">
      <c r="A1092" s="14"/>
      <c r="B1092" s="261"/>
      <c r="C1092" s="262"/>
      <c r="D1092" s="251" t="s">
        <v>179</v>
      </c>
      <c r="E1092" s="263" t="s">
        <v>1</v>
      </c>
      <c r="F1092" s="264" t="s">
        <v>182</v>
      </c>
      <c r="G1092" s="262"/>
      <c r="H1092" s="265">
        <v>223.40000000000001</v>
      </c>
      <c r="I1092" s="266"/>
      <c r="J1092" s="262"/>
      <c r="K1092" s="262"/>
      <c r="L1092" s="267"/>
      <c r="M1092" s="268"/>
      <c r="N1092" s="269"/>
      <c r="O1092" s="269"/>
      <c r="P1092" s="269"/>
      <c r="Q1092" s="269"/>
      <c r="R1092" s="269"/>
      <c r="S1092" s="269"/>
      <c r="T1092" s="27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1" t="s">
        <v>179</v>
      </c>
      <c r="AU1092" s="271" t="s">
        <v>86</v>
      </c>
      <c r="AV1092" s="14" t="s">
        <v>177</v>
      </c>
      <c r="AW1092" s="14" t="s">
        <v>32</v>
      </c>
      <c r="AX1092" s="14" t="s">
        <v>84</v>
      </c>
      <c r="AY1092" s="271" t="s">
        <v>169</v>
      </c>
    </row>
    <row r="1093" s="2" customFormat="1" ht="21.75" customHeight="1">
      <c r="A1093" s="39"/>
      <c r="B1093" s="40"/>
      <c r="C1093" s="235" t="s">
        <v>2466</v>
      </c>
      <c r="D1093" s="235" t="s">
        <v>173</v>
      </c>
      <c r="E1093" s="236" t="s">
        <v>2467</v>
      </c>
      <c r="F1093" s="237" t="s">
        <v>2468</v>
      </c>
      <c r="G1093" s="238" t="s">
        <v>322</v>
      </c>
      <c r="H1093" s="239">
        <v>35</v>
      </c>
      <c r="I1093" s="240"/>
      <c r="J1093" s="241">
        <f>ROUND(I1093*H1093,2)</f>
        <v>0</v>
      </c>
      <c r="K1093" s="242"/>
      <c r="L1093" s="45"/>
      <c r="M1093" s="243" t="s">
        <v>1</v>
      </c>
      <c r="N1093" s="244" t="s">
        <v>41</v>
      </c>
      <c r="O1093" s="92"/>
      <c r="P1093" s="245">
        <f>O1093*H1093</f>
        <v>0</v>
      </c>
      <c r="Q1093" s="245">
        <v>0.00012</v>
      </c>
      <c r="R1093" s="245">
        <f>Q1093*H1093</f>
        <v>0.0041999999999999997</v>
      </c>
      <c r="S1093" s="245">
        <v>0</v>
      </c>
      <c r="T1093" s="246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7" t="s">
        <v>286</v>
      </c>
      <c r="AT1093" s="247" t="s">
        <v>173</v>
      </c>
      <c r="AU1093" s="247" t="s">
        <v>86</v>
      </c>
      <c r="AY1093" s="18" t="s">
        <v>169</v>
      </c>
      <c r="BE1093" s="248">
        <f>IF(N1093="základní",J1093,0)</f>
        <v>0</v>
      </c>
      <c r="BF1093" s="248">
        <f>IF(N1093="snížená",J1093,0)</f>
        <v>0</v>
      </c>
      <c r="BG1093" s="248">
        <f>IF(N1093="zákl. přenesená",J1093,0)</f>
        <v>0</v>
      </c>
      <c r="BH1093" s="248">
        <f>IF(N1093="sníž. přenesená",J1093,0)</f>
        <v>0</v>
      </c>
      <c r="BI1093" s="248">
        <f>IF(N1093="nulová",J1093,0)</f>
        <v>0</v>
      </c>
      <c r="BJ1093" s="18" t="s">
        <v>84</v>
      </c>
      <c r="BK1093" s="248">
        <f>ROUND(I1093*H1093,2)</f>
        <v>0</v>
      </c>
      <c r="BL1093" s="18" t="s">
        <v>286</v>
      </c>
      <c r="BM1093" s="247" t="s">
        <v>2469</v>
      </c>
    </row>
    <row r="1094" s="13" customFormat="1">
      <c r="A1094" s="13"/>
      <c r="B1094" s="249"/>
      <c r="C1094" s="250"/>
      <c r="D1094" s="251" t="s">
        <v>179</v>
      </c>
      <c r="E1094" s="252" t="s">
        <v>1</v>
      </c>
      <c r="F1094" s="253" t="s">
        <v>2470</v>
      </c>
      <c r="G1094" s="250"/>
      <c r="H1094" s="254">
        <v>35</v>
      </c>
      <c r="I1094" s="255"/>
      <c r="J1094" s="250"/>
      <c r="K1094" s="250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179</v>
      </c>
      <c r="AU1094" s="260" t="s">
        <v>86</v>
      </c>
      <c r="AV1094" s="13" t="s">
        <v>86</v>
      </c>
      <c r="AW1094" s="13" t="s">
        <v>32</v>
      </c>
      <c r="AX1094" s="13" t="s">
        <v>84</v>
      </c>
      <c r="AY1094" s="260" t="s">
        <v>169</v>
      </c>
    </row>
    <row r="1095" s="2" customFormat="1" ht="21.75" customHeight="1">
      <c r="A1095" s="39"/>
      <c r="B1095" s="40"/>
      <c r="C1095" s="235" t="s">
        <v>2471</v>
      </c>
      <c r="D1095" s="235" t="s">
        <v>173</v>
      </c>
      <c r="E1095" s="236" t="s">
        <v>2472</v>
      </c>
      <c r="F1095" s="237" t="s">
        <v>2473</v>
      </c>
      <c r="G1095" s="238" t="s">
        <v>322</v>
      </c>
      <c r="H1095" s="239">
        <v>35</v>
      </c>
      <c r="I1095" s="240"/>
      <c r="J1095" s="241">
        <f>ROUND(I1095*H1095,2)</f>
        <v>0</v>
      </c>
      <c r="K1095" s="242"/>
      <c r="L1095" s="45"/>
      <c r="M1095" s="243" t="s">
        <v>1</v>
      </c>
      <c r="N1095" s="244" t="s">
        <v>41</v>
      </c>
      <c r="O1095" s="92"/>
      <c r="P1095" s="245">
        <f>O1095*H1095</f>
        <v>0</v>
      </c>
      <c r="Q1095" s="245">
        <v>8.0000000000000007E-05</v>
      </c>
      <c r="R1095" s="245">
        <f>Q1095*H1095</f>
        <v>0.0028000000000000004</v>
      </c>
      <c r="S1095" s="245">
        <v>0</v>
      </c>
      <c r="T1095" s="246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7" t="s">
        <v>286</v>
      </c>
      <c r="AT1095" s="247" t="s">
        <v>173</v>
      </c>
      <c r="AU1095" s="247" t="s">
        <v>86</v>
      </c>
      <c r="AY1095" s="18" t="s">
        <v>169</v>
      </c>
      <c r="BE1095" s="248">
        <f>IF(N1095="základní",J1095,0)</f>
        <v>0</v>
      </c>
      <c r="BF1095" s="248">
        <f>IF(N1095="snížená",J1095,0)</f>
        <v>0</v>
      </c>
      <c r="BG1095" s="248">
        <f>IF(N1095="zákl. přenesená",J1095,0)</f>
        <v>0</v>
      </c>
      <c r="BH1095" s="248">
        <f>IF(N1095="sníž. přenesená",J1095,0)</f>
        <v>0</v>
      </c>
      <c r="BI1095" s="248">
        <f>IF(N1095="nulová",J1095,0)</f>
        <v>0</v>
      </c>
      <c r="BJ1095" s="18" t="s">
        <v>84</v>
      </c>
      <c r="BK1095" s="248">
        <f>ROUND(I1095*H1095,2)</f>
        <v>0</v>
      </c>
      <c r="BL1095" s="18" t="s">
        <v>286</v>
      </c>
      <c r="BM1095" s="247" t="s">
        <v>2474</v>
      </c>
    </row>
    <row r="1096" s="13" customFormat="1">
      <c r="A1096" s="13"/>
      <c r="B1096" s="249"/>
      <c r="C1096" s="250"/>
      <c r="D1096" s="251" t="s">
        <v>179</v>
      </c>
      <c r="E1096" s="252" t="s">
        <v>1</v>
      </c>
      <c r="F1096" s="253" t="s">
        <v>2470</v>
      </c>
      <c r="G1096" s="250"/>
      <c r="H1096" s="254">
        <v>35</v>
      </c>
      <c r="I1096" s="255"/>
      <c r="J1096" s="250"/>
      <c r="K1096" s="250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179</v>
      </c>
      <c r="AU1096" s="260" t="s">
        <v>86</v>
      </c>
      <c r="AV1096" s="13" t="s">
        <v>86</v>
      </c>
      <c r="AW1096" s="13" t="s">
        <v>32</v>
      </c>
      <c r="AX1096" s="13" t="s">
        <v>84</v>
      </c>
      <c r="AY1096" s="260" t="s">
        <v>169</v>
      </c>
    </row>
    <row r="1097" s="2" customFormat="1" ht="16.5" customHeight="1">
      <c r="A1097" s="39"/>
      <c r="B1097" s="40"/>
      <c r="C1097" s="235" t="s">
        <v>705</v>
      </c>
      <c r="D1097" s="235" t="s">
        <v>173</v>
      </c>
      <c r="E1097" s="236" t="s">
        <v>2475</v>
      </c>
      <c r="F1097" s="237" t="s">
        <v>2476</v>
      </c>
      <c r="G1097" s="238" t="s">
        <v>322</v>
      </c>
      <c r="H1097" s="239">
        <v>45.435000000000002</v>
      </c>
      <c r="I1097" s="240"/>
      <c r="J1097" s="241">
        <f>ROUND(I1097*H1097,2)</f>
        <v>0</v>
      </c>
      <c r="K1097" s="242"/>
      <c r="L1097" s="45"/>
      <c r="M1097" s="243" t="s">
        <v>1</v>
      </c>
      <c r="N1097" s="244" t="s">
        <v>41</v>
      </c>
      <c r="O1097" s="92"/>
      <c r="P1097" s="245">
        <f>O1097*H1097</f>
        <v>0</v>
      </c>
      <c r="Q1097" s="245">
        <v>1.0000000000000001E-05</v>
      </c>
      <c r="R1097" s="245">
        <f>Q1097*H1097</f>
        <v>0.00045435000000000007</v>
      </c>
      <c r="S1097" s="245">
        <v>0</v>
      </c>
      <c r="T1097" s="246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7" t="s">
        <v>286</v>
      </c>
      <c r="AT1097" s="247" t="s">
        <v>173</v>
      </c>
      <c r="AU1097" s="247" t="s">
        <v>86</v>
      </c>
      <c r="AY1097" s="18" t="s">
        <v>169</v>
      </c>
      <c r="BE1097" s="248">
        <f>IF(N1097="základní",J1097,0)</f>
        <v>0</v>
      </c>
      <c r="BF1097" s="248">
        <f>IF(N1097="snížená",J1097,0)</f>
        <v>0</v>
      </c>
      <c r="BG1097" s="248">
        <f>IF(N1097="zákl. přenesená",J1097,0)</f>
        <v>0</v>
      </c>
      <c r="BH1097" s="248">
        <f>IF(N1097="sníž. přenesená",J1097,0)</f>
        <v>0</v>
      </c>
      <c r="BI1097" s="248">
        <f>IF(N1097="nulová",J1097,0)</f>
        <v>0</v>
      </c>
      <c r="BJ1097" s="18" t="s">
        <v>84</v>
      </c>
      <c r="BK1097" s="248">
        <f>ROUND(I1097*H1097,2)</f>
        <v>0</v>
      </c>
      <c r="BL1097" s="18" t="s">
        <v>286</v>
      </c>
      <c r="BM1097" s="247" t="s">
        <v>2477</v>
      </c>
    </row>
    <row r="1098" s="13" customFormat="1">
      <c r="A1098" s="13"/>
      <c r="B1098" s="249"/>
      <c r="C1098" s="250"/>
      <c r="D1098" s="251" t="s">
        <v>179</v>
      </c>
      <c r="E1098" s="252" t="s">
        <v>1</v>
      </c>
      <c r="F1098" s="253" t="s">
        <v>2478</v>
      </c>
      <c r="G1098" s="250"/>
      <c r="H1098" s="254">
        <v>15.154999999999999</v>
      </c>
      <c r="I1098" s="255"/>
      <c r="J1098" s="250"/>
      <c r="K1098" s="250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179</v>
      </c>
      <c r="AU1098" s="260" t="s">
        <v>86</v>
      </c>
      <c r="AV1098" s="13" t="s">
        <v>86</v>
      </c>
      <c r="AW1098" s="13" t="s">
        <v>32</v>
      </c>
      <c r="AX1098" s="13" t="s">
        <v>76</v>
      </c>
      <c r="AY1098" s="260" t="s">
        <v>169</v>
      </c>
    </row>
    <row r="1099" s="13" customFormat="1">
      <c r="A1099" s="13"/>
      <c r="B1099" s="249"/>
      <c r="C1099" s="250"/>
      <c r="D1099" s="251" t="s">
        <v>179</v>
      </c>
      <c r="E1099" s="252" t="s">
        <v>1</v>
      </c>
      <c r="F1099" s="253" t="s">
        <v>2479</v>
      </c>
      <c r="G1099" s="250"/>
      <c r="H1099" s="254">
        <v>5.5999999999999996</v>
      </c>
      <c r="I1099" s="255"/>
      <c r="J1099" s="250"/>
      <c r="K1099" s="250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179</v>
      </c>
      <c r="AU1099" s="260" t="s">
        <v>86</v>
      </c>
      <c r="AV1099" s="13" t="s">
        <v>86</v>
      </c>
      <c r="AW1099" s="13" t="s">
        <v>32</v>
      </c>
      <c r="AX1099" s="13" t="s">
        <v>76</v>
      </c>
      <c r="AY1099" s="260" t="s">
        <v>169</v>
      </c>
    </row>
    <row r="1100" s="13" customFormat="1">
      <c r="A1100" s="13"/>
      <c r="B1100" s="249"/>
      <c r="C1100" s="250"/>
      <c r="D1100" s="251" t="s">
        <v>179</v>
      </c>
      <c r="E1100" s="252" t="s">
        <v>1</v>
      </c>
      <c r="F1100" s="253" t="s">
        <v>2480</v>
      </c>
      <c r="G1100" s="250"/>
      <c r="H1100" s="254">
        <v>1.3</v>
      </c>
      <c r="I1100" s="255"/>
      <c r="J1100" s="250"/>
      <c r="K1100" s="250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0" t="s">
        <v>179</v>
      </c>
      <c r="AU1100" s="260" t="s">
        <v>86</v>
      </c>
      <c r="AV1100" s="13" t="s">
        <v>86</v>
      </c>
      <c r="AW1100" s="13" t="s">
        <v>32</v>
      </c>
      <c r="AX1100" s="13" t="s">
        <v>76</v>
      </c>
      <c r="AY1100" s="260" t="s">
        <v>169</v>
      </c>
    </row>
    <row r="1101" s="13" customFormat="1">
      <c r="A1101" s="13"/>
      <c r="B1101" s="249"/>
      <c r="C1101" s="250"/>
      <c r="D1101" s="251" t="s">
        <v>179</v>
      </c>
      <c r="E1101" s="252" t="s">
        <v>1</v>
      </c>
      <c r="F1101" s="253" t="s">
        <v>2481</v>
      </c>
      <c r="G1101" s="250"/>
      <c r="H1101" s="254">
        <v>18.18</v>
      </c>
      <c r="I1101" s="255"/>
      <c r="J1101" s="250"/>
      <c r="K1101" s="250"/>
      <c r="L1101" s="256"/>
      <c r="M1101" s="257"/>
      <c r="N1101" s="258"/>
      <c r="O1101" s="258"/>
      <c r="P1101" s="258"/>
      <c r="Q1101" s="258"/>
      <c r="R1101" s="258"/>
      <c r="S1101" s="258"/>
      <c r="T1101" s="259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0" t="s">
        <v>179</v>
      </c>
      <c r="AU1101" s="260" t="s">
        <v>86</v>
      </c>
      <c r="AV1101" s="13" t="s">
        <v>86</v>
      </c>
      <c r="AW1101" s="13" t="s">
        <v>32</v>
      </c>
      <c r="AX1101" s="13" t="s">
        <v>76</v>
      </c>
      <c r="AY1101" s="260" t="s">
        <v>169</v>
      </c>
    </row>
    <row r="1102" s="15" customFormat="1">
      <c r="A1102" s="15"/>
      <c r="B1102" s="272"/>
      <c r="C1102" s="273"/>
      <c r="D1102" s="251" t="s">
        <v>179</v>
      </c>
      <c r="E1102" s="274" t="s">
        <v>1</v>
      </c>
      <c r="F1102" s="275" t="s">
        <v>211</v>
      </c>
      <c r="G1102" s="273"/>
      <c r="H1102" s="276">
        <v>40.234999999999999</v>
      </c>
      <c r="I1102" s="277"/>
      <c r="J1102" s="273"/>
      <c r="K1102" s="273"/>
      <c r="L1102" s="278"/>
      <c r="M1102" s="279"/>
      <c r="N1102" s="280"/>
      <c r="O1102" s="280"/>
      <c r="P1102" s="280"/>
      <c r="Q1102" s="280"/>
      <c r="R1102" s="280"/>
      <c r="S1102" s="280"/>
      <c r="T1102" s="281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82" t="s">
        <v>179</v>
      </c>
      <c r="AU1102" s="282" t="s">
        <v>86</v>
      </c>
      <c r="AV1102" s="15" t="s">
        <v>212</v>
      </c>
      <c r="AW1102" s="15" t="s">
        <v>32</v>
      </c>
      <c r="AX1102" s="15" t="s">
        <v>76</v>
      </c>
      <c r="AY1102" s="282" t="s">
        <v>169</v>
      </c>
    </row>
    <row r="1103" s="13" customFormat="1">
      <c r="A1103" s="13"/>
      <c r="B1103" s="249"/>
      <c r="C1103" s="250"/>
      <c r="D1103" s="251" t="s">
        <v>179</v>
      </c>
      <c r="E1103" s="252" t="s">
        <v>1</v>
      </c>
      <c r="F1103" s="253" t="s">
        <v>2482</v>
      </c>
      <c r="G1103" s="250"/>
      <c r="H1103" s="254">
        <v>3.2000000000000002</v>
      </c>
      <c r="I1103" s="255"/>
      <c r="J1103" s="250"/>
      <c r="K1103" s="250"/>
      <c r="L1103" s="256"/>
      <c r="M1103" s="257"/>
      <c r="N1103" s="258"/>
      <c r="O1103" s="258"/>
      <c r="P1103" s="258"/>
      <c r="Q1103" s="258"/>
      <c r="R1103" s="258"/>
      <c r="S1103" s="258"/>
      <c r="T1103" s="259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60" t="s">
        <v>179</v>
      </c>
      <c r="AU1103" s="260" t="s">
        <v>86</v>
      </c>
      <c r="AV1103" s="13" t="s">
        <v>86</v>
      </c>
      <c r="AW1103" s="13" t="s">
        <v>32</v>
      </c>
      <c r="AX1103" s="13" t="s">
        <v>76</v>
      </c>
      <c r="AY1103" s="260" t="s">
        <v>169</v>
      </c>
    </row>
    <row r="1104" s="13" customFormat="1">
      <c r="A1104" s="13"/>
      <c r="B1104" s="249"/>
      <c r="C1104" s="250"/>
      <c r="D1104" s="251" t="s">
        <v>179</v>
      </c>
      <c r="E1104" s="252" t="s">
        <v>1</v>
      </c>
      <c r="F1104" s="253" t="s">
        <v>2483</v>
      </c>
      <c r="G1104" s="250"/>
      <c r="H1104" s="254">
        <v>2</v>
      </c>
      <c r="I1104" s="255"/>
      <c r="J1104" s="250"/>
      <c r="K1104" s="250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0" t="s">
        <v>179</v>
      </c>
      <c r="AU1104" s="260" t="s">
        <v>86</v>
      </c>
      <c r="AV1104" s="13" t="s">
        <v>86</v>
      </c>
      <c r="AW1104" s="13" t="s">
        <v>32</v>
      </c>
      <c r="AX1104" s="13" t="s">
        <v>76</v>
      </c>
      <c r="AY1104" s="260" t="s">
        <v>169</v>
      </c>
    </row>
    <row r="1105" s="14" customFormat="1">
      <c r="A1105" s="14"/>
      <c r="B1105" s="261"/>
      <c r="C1105" s="262"/>
      <c r="D1105" s="251" t="s">
        <v>179</v>
      </c>
      <c r="E1105" s="263" t="s">
        <v>1</v>
      </c>
      <c r="F1105" s="264" t="s">
        <v>182</v>
      </c>
      <c r="G1105" s="262"/>
      <c r="H1105" s="265">
        <v>45.435000000000002</v>
      </c>
      <c r="I1105" s="266"/>
      <c r="J1105" s="262"/>
      <c r="K1105" s="262"/>
      <c r="L1105" s="267"/>
      <c r="M1105" s="268"/>
      <c r="N1105" s="269"/>
      <c r="O1105" s="269"/>
      <c r="P1105" s="269"/>
      <c r="Q1105" s="269"/>
      <c r="R1105" s="269"/>
      <c r="S1105" s="269"/>
      <c r="T1105" s="27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1" t="s">
        <v>179</v>
      </c>
      <c r="AU1105" s="271" t="s">
        <v>86</v>
      </c>
      <c r="AV1105" s="14" t="s">
        <v>177</v>
      </c>
      <c r="AW1105" s="14" t="s">
        <v>32</v>
      </c>
      <c r="AX1105" s="14" t="s">
        <v>84</v>
      </c>
      <c r="AY1105" s="271" t="s">
        <v>169</v>
      </c>
    </row>
    <row r="1106" s="2" customFormat="1" ht="21.75" customHeight="1">
      <c r="A1106" s="39"/>
      <c r="B1106" s="40"/>
      <c r="C1106" s="304" t="s">
        <v>639</v>
      </c>
      <c r="D1106" s="304" t="s">
        <v>1283</v>
      </c>
      <c r="E1106" s="305" t="s">
        <v>2484</v>
      </c>
      <c r="F1106" s="306" t="s">
        <v>2485</v>
      </c>
      <c r="G1106" s="307" t="s">
        <v>322</v>
      </c>
      <c r="H1106" s="308">
        <v>46</v>
      </c>
      <c r="I1106" s="309"/>
      <c r="J1106" s="310">
        <f>ROUND(I1106*H1106,2)</f>
        <v>0</v>
      </c>
      <c r="K1106" s="311"/>
      <c r="L1106" s="312"/>
      <c r="M1106" s="313" t="s">
        <v>1</v>
      </c>
      <c r="N1106" s="314" t="s">
        <v>41</v>
      </c>
      <c r="O1106" s="92"/>
      <c r="P1106" s="245">
        <f>O1106*H1106</f>
        <v>0</v>
      </c>
      <c r="Q1106" s="245">
        <v>0.00020000000000000001</v>
      </c>
      <c r="R1106" s="245">
        <f>Q1106*H1106</f>
        <v>0.0091999999999999998</v>
      </c>
      <c r="S1106" s="245">
        <v>0</v>
      </c>
      <c r="T1106" s="246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7" t="s">
        <v>298</v>
      </c>
      <c r="AT1106" s="247" t="s">
        <v>1283</v>
      </c>
      <c r="AU1106" s="247" t="s">
        <v>86</v>
      </c>
      <c r="AY1106" s="18" t="s">
        <v>169</v>
      </c>
      <c r="BE1106" s="248">
        <f>IF(N1106="základní",J1106,0)</f>
        <v>0</v>
      </c>
      <c r="BF1106" s="248">
        <f>IF(N1106="snížená",J1106,0)</f>
        <v>0</v>
      </c>
      <c r="BG1106" s="248">
        <f>IF(N1106="zákl. přenesená",J1106,0)</f>
        <v>0</v>
      </c>
      <c r="BH1106" s="248">
        <f>IF(N1106="sníž. přenesená",J1106,0)</f>
        <v>0</v>
      </c>
      <c r="BI1106" s="248">
        <f>IF(N1106="nulová",J1106,0)</f>
        <v>0</v>
      </c>
      <c r="BJ1106" s="18" t="s">
        <v>84</v>
      </c>
      <c r="BK1106" s="248">
        <f>ROUND(I1106*H1106,2)</f>
        <v>0</v>
      </c>
      <c r="BL1106" s="18" t="s">
        <v>286</v>
      </c>
      <c r="BM1106" s="247" t="s">
        <v>2486</v>
      </c>
    </row>
    <row r="1107" s="13" customFormat="1">
      <c r="A1107" s="13"/>
      <c r="B1107" s="249"/>
      <c r="C1107" s="250"/>
      <c r="D1107" s="251" t="s">
        <v>179</v>
      </c>
      <c r="E1107" s="250"/>
      <c r="F1107" s="253" t="s">
        <v>2487</v>
      </c>
      <c r="G1107" s="250"/>
      <c r="H1107" s="254">
        <v>46</v>
      </c>
      <c r="I1107" s="255"/>
      <c r="J1107" s="250"/>
      <c r="K1107" s="250"/>
      <c r="L1107" s="256"/>
      <c r="M1107" s="257"/>
      <c r="N1107" s="258"/>
      <c r="O1107" s="258"/>
      <c r="P1107" s="258"/>
      <c r="Q1107" s="258"/>
      <c r="R1107" s="258"/>
      <c r="S1107" s="258"/>
      <c r="T1107" s="259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0" t="s">
        <v>179</v>
      </c>
      <c r="AU1107" s="260" t="s">
        <v>86</v>
      </c>
      <c r="AV1107" s="13" t="s">
        <v>86</v>
      </c>
      <c r="AW1107" s="13" t="s">
        <v>4</v>
      </c>
      <c r="AX1107" s="13" t="s">
        <v>84</v>
      </c>
      <c r="AY1107" s="260" t="s">
        <v>169</v>
      </c>
    </row>
    <row r="1108" s="2" customFormat="1" ht="16.5" customHeight="1">
      <c r="A1108" s="39"/>
      <c r="B1108" s="40"/>
      <c r="C1108" s="235" t="s">
        <v>503</v>
      </c>
      <c r="D1108" s="235" t="s">
        <v>173</v>
      </c>
      <c r="E1108" s="236" t="s">
        <v>2488</v>
      </c>
      <c r="F1108" s="237" t="s">
        <v>2489</v>
      </c>
      <c r="G1108" s="238" t="s">
        <v>322</v>
      </c>
      <c r="H1108" s="239">
        <v>45.435000000000002</v>
      </c>
      <c r="I1108" s="240"/>
      <c r="J1108" s="241">
        <f>ROUND(I1108*H1108,2)</f>
        <v>0</v>
      </c>
      <c r="K1108" s="242"/>
      <c r="L1108" s="45"/>
      <c r="M1108" s="243" t="s">
        <v>1</v>
      </c>
      <c r="N1108" s="244" t="s">
        <v>41</v>
      </c>
      <c r="O1108" s="92"/>
      <c r="P1108" s="245">
        <f>O1108*H1108</f>
        <v>0</v>
      </c>
      <c r="Q1108" s="245">
        <v>0</v>
      </c>
      <c r="R1108" s="245">
        <f>Q1108*H1108</f>
        <v>0</v>
      </c>
      <c r="S1108" s="245">
        <v>0</v>
      </c>
      <c r="T1108" s="246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7" t="s">
        <v>286</v>
      </c>
      <c r="AT1108" s="247" t="s">
        <v>173</v>
      </c>
      <c r="AU1108" s="247" t="s">
        <v>86</v>
      </c>
      <c r="AY1108" s="18" t="s">
        <v>169</v>
      </c>
      <c r="BE1108" s="248">
        <f>IF(N1108="základní",J1108,0)</f>
        <v>0</v>
      </c>
      <c r="BF1108" s="248">
        <f>IF(N1108="snížená",J1108,0)</f>
        <v>0</v>
      </c>
      <c r="BG1108" s="248">
        <f>IF(N1108="zákl. přenesená",J1108,0)</f>
        <v>0</v>
      </c>
      <c r="BH1108" s="248">
        <f>IF(N1108="sníž. přenesená",J1108,0)</f>
        <v>0</v>
      </c>
      <c r="BI1108" s="248">
        <f>IF(N1108="nulová",J1108,0)</f>
        <v>0</v>
      </c>
      <c r="BJ1108" s="18" t="s">
        <v>84</v>
      </c>
      <c r="BK1108" s="248">
        <f>ROUND(I1108*H1108,2)</f>
        <v>0</v>
      </c>
      <c r="BL1108" s="18" t="s">
        <v>286</v>
      </c>
      <c r="BM1108" s="247" t="s">
        <v>2490</v>
      </c>
    </row>
    <row r="1109" s="2" customFormat="1" ht="16.5" customHeight="1">
      <c r="A1109" s="39"/>
      <c r="B1109" s="40"/>
      <c r="C1109" s="235" t="s">
        <v>2491</v>
      </c>
      <c r="D1109" s="235" t="s">
        <v>173</v>
      </c>
      <c r="E1109" s="236" t="s">
        <v>2492</v>
      </c>
      <c r="F1109" s="237" t="s">
        <v>2493</v>
      </c>
      <c r="G1109" s="238" t="s">
        <v>322</v>
      </c>
      <c r="H1109" s="239">
        <v>422.10000000000002</v>
      </c>
      <c r="I1109" s="240"/>
      <c r="J1109" s="241">
        <f>ROUND(I1109*H1109,2)</f>
        <v>0</v>
      </c>
      <c r="K1109" s="242"/>
      <c r="L1109" s="45"/>
      <c r="M1109" s="243" t="s">
        <v>1</v>
      </c>
      <c r="N1109" s="244" t="s">
        <v>41</v>
      </c>
      <c r="O1109" s="92"/>
      <c r="P1109" s="245">
        <f>O1109*H1109</f>
        <v>0</v>
      </c>
      <c r="Q1109" s="245">
        <v>0</v>
      </c>
      <c r="R1109" s="245">
        <f>Q1109*H1109</f>
        <v>0</v>
      </c>
      <c r="S1109" s="245">
        <v>0</v>
      </c>
      <c r="T1109" s="246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7" t="s">
        <v>286</v>
      </c>
      <c r="AT1109" s="247" t="s">
        <v>173</v>
      </c>
      <c r="AU1109" s="247" t="s">
        <v>86</v>
      </c>
      <c r="AY1109" s="18" t="s">
        <v>169</v>
      </c>
      <c r="BE1109" s="248">
        <f>IF(N1109="základní",J1109,0)</f>
        <v>0</v>
      </c>
      <c r="BF1109" s="248">
        <f>IF(N1109="snížená",J1109,0)</f>
        <v>0</v>
      </c>
      <c r="BG1109" s="248">
        <f>IF(N1109="zákl. přenesená",J1109,0)</f>
        <v>0</v>
      </c>
      <c r="BH1109" s="248">
        <f>IF(N1109="sníž. přenesená",J1109,0)</f>
        <v>0</v>
      </c>
      <c r="BI1109" s="248">
        <f>IF(N1109="nulová",J1109,0)</f>
        <v>0</v>
      </c>
      <c r="BJ1109" s="18" t="s">
        <v>84</v>
      </c>
      <c r="BK1109" s="248">
        <f>ROUND(I1109*H1109,2)</f>
        <v>0</v>
      </c>
      <c r="BL1109" s="18" t="s">
        <v>286</v>
      </c>
      <c r="BM1109" s="247" t="s">
        <v>2494</v>
      </c>
    </row>
    <row r="1110" s="13" customFormat="1">
      <c r="A1110" s="13"/>
      <c r="B1110" s="249"/>
      <c r="C1110" s="250"/>
      <c r="D1110" s="251" t="s">
        <v>179</v>
      </c>
      <c r="E1110" s="252" t="s">
        <v>1</v>
      </c>
      <c r="F1110" s="253" t="s">
        <v>2495</v>
      </c>
      <c r="G1110" s="250"/>
      <c r="H1110" s="254">
        <v>70</v>
      </c>
      <c r="I1110" s="255"/>
      <c r="J1110" s="250"/>
      <c r="K1110" s="250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0" t="s">
        <v>179</v>
      </c>
      <c r="AU1110" s="260" t="s">
        <v>86</v>
      </c>
      <c r="AV1110" s="13" t="s">
        <v>86</v>
      </c>
      <c r="AW1110" s="13" t="s">
        <v>32</v>
      </c>
      <c r="AX1110" s="13" t="s">
        <v>76</v>
      </c>
      <c r="AY1110" s="260" t="s">
        <v>169</v>
      </c>
    </row>
    <row r="1111" s="16" customFormat="1">
      <c r="A1111" s="16"/>
      <c r="B1111" s="283"/>
      <c r="C1111" s="284"/>
      <c r="D1111" s="251" t="s">
        <v>179</v>
      </c>
      <c r="E1111" s="285" t="s">
        <v>1</v>
      </c>
      <c r="F1111" s="286" t="s">
        <v>2230</v>
      </c>
      <c r="G1111" s="284"/>
      <c r="H1111" s="285" t="s">
        <v>1</v>
      </c>
      <c r="I1111" s="287"/>
      <c r="J1111" s="284"/>
      <c r="K1111" s="284"/>
      <c r="L1111" s="288"/>
      <c r="M1111" s="289"/>
      <c r="N1111" s="290"/>
      <c r="O1111" s="290"/>
      <c r="P1111" s="290"/>
      <c r="Q1111" s="290"/>
      <c r="R1111" s="290"/>
      <c r="S1111" s="290"/>
      <c r="T1111" s="291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T1111" s="292" t="s">
        <v>179</v>
      </c>
      <c r="AU1111" s="292" t="s">
        <v>86</v>
      </c>
      <c r="AV1111" s="16" t="s">
        <v>84</v>
      </c>
      <c r="AW1111" s="16" t="s">
        <v>32</v>
      </c>
      <c r="AX1111" s="16" t="s">
        <v>76</v>
      </c>
      <c r="AY1111" s="292" t="s">
        <v>169</v>
      </c>
    </row>
    <row r="1112" s="13" customFormat="1">
      <c r="A1112" s="13"/>
      <c r="B1112" s="249"/>
      <c r="C1112" s="250"/>
      <c r="D1112" s="251" t="s">
        <v>179</v>
      </c>
      <c r="E1112" s="252" t="s">
        <v>1</v>
      </c>
      <c r="F1112" s="253" t="s">
        <v>2464</v>
      </c>
      <c r="G1112" s="250"/>
      <c r="H1112" s="254">
        <v>14.5</v>
      </c>
      <c r="I1112" s="255"/>
      <c r="J1112" s="250"/>
      <c r="K1112" s="250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179</v>
      </c>
      <c r="AU1112" s="260" t="s">
        <v>86</v>
      </c>
      <c r="AV1112" s="13" t="s">
        <v>86</v>
      </c>
      <c r="AW1112" s="13" t="s">
        <v>32</v>
      </c>
      <c r="AX1112" s="13" t="s">
        <v>76</v>
      </c>
      <c r="AY1112" s="260" t="s">
        <v>169</v>
      </c>
    </row>
    <row r="1113" s="13" customFormat="1">
      <c r="A1113" s="13"/>
      <c r="B1113" s="249"/>
      <c r="C1113" s="250"/>
      <c r="D1113" s="251" t="s">
        <v>179</v>
      </c>
      <c r="E1113" s="252" t="s">
        <v>1</v>
      </c>
      <c r="F1113" s="253" t="s">
        <v>2231</v>
      </c>
      <c r="G1113" s="250"/>
      <c r="H1113" s="254">
        <v>15.050000000000001</v>
      </c>
      <c r="I1113" s="255"/>
      <c r="J1113" s="250"/>
      <c r="K1113" s="250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0" t="s">
        <v>179</v>
      </c>
      <c r="AU1113" s="260" t="s">
        <v>86</v>
      </c>
      <c r="AV1113" s="13" t="s">
        <v>86</v>
      </c>
      <c r="AW1113" s="13" t="s">
        <v>32</v>
      </c>
      <c r="AX1113" s="13" t="s">
        <v>76</v>
      </c>
      <c r="AY1113" s="260" t="s">
        <v>169</v>
      </c>
    </row>
    <row r="1114" s="13" customFormat="1">
      <c r="A1114" s="13"/>
      <c r="B1114" s="249"/>
      <c r="C1114" s="250"/>
      <c r="D1114" s="251" t="s">
        <v>179</v>
      </c>
      <c r="E1114" s="252" t="s">
        <v>1</v>
      </c>
      <c r="F1114" s="253" t="s">
        <v>2232</v>
      </c>
      <c r="G1114" s="250"/>
      <c r="H1114" s="254">
        <v>15.699999999999999</v>
      </c>
      <c r="I1114" s="255"/>
      <c r="J1114" s="250"/>
      <c r="K1114" s="250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179</v>
      </c>
      <c r="AU1114" s="260" t="s">
        <v>86</v>
      </c>
      <c r="AV1114" s="13" t="s">
        <v>86</v>
      </c>
      <c r="AW1114" s="13" t="s">
        <v>32</v>
      </c>
      <c r="AX1114" s="13" t="s">
        <v>76</v>
      </c>
      <c r="AY1114" s="260" t="s">
        <v>169</v>
      </c>
    </row>
    <row r="1115" s="13" customFormat="1">
      <c r="A1115" s="13"/>
      <c r="B1115" s="249"/>
      <c r="C1115" s="250"/>
      <c r="D1115" s="251" t="s">
        <v>179</v>
      </c>
      <c r="E1115" s="252" t="s">
        <v>1</v>
      </c>
      <c r="F1115" s="253" t="s">
        <v>2233</v>
      </c>
      <c r="G1115" s="250"/>
      <c r="H1115" s="254">
        <v>16.199999999999999</v>
      </c>
      <c r="I1115" s="255"/>
      <c r="J1115" s="250"/>
      <c r="K1115" s="250"/>
      <c r="L1115" s="256"/>
      <c r="M1115" s="257"/>
      <c r="N1115" s="258"/>
      <c r="O1115" s="258"/>
      <c r="P1115" s="258"/>
      <c r="Q1115" s="258"/>
      <c r="R1115" s="258"/>
      <c r="S1115" s="258"/>
      <c r="T1115" s="25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0" t="s">
        <v>179</v>
      </c>
      <c r="AU1115" s="260" t="s">
        <v>86</v>
      </c>
      <c r="AV1115" s="13" t="s">
        <v>86</v>
      </c>
      <c r="AW1115" s="13" t="s">
        <v>32</v>
      </c>
      <c r="AX1115" s="13" t="s">
        <v>76</v>
      </c>
      <c r="AY1115" s="260" t="s">
        <v>169</v>
      </c>
    </row>
    <row r="1116" s="13" customFormat="1">
      <c r="A1116" s="13"/>
      <c r="B1116" s="249"/>
      <c r="C1116" s="250"/>
      <c r="D1116" s="251" t="s">
        <v>179</v>
      </c>
      <c r="E1116" s="252" t="s">
        <v>1</v>
      </c>
      <c r="F1116" s="253" t="s">
        <v>2234</v>
      </c>
      <c r="G1116" s="250"/>
      <c r="H1116" s="254">
        <v>14</v>
      </c>
      <c r="I1116" s="255"/>
      <c r="J1116" s="250"/>
      <c r="K1116" s="250"/>
      <c r="L1116" s="256"/>
      <c r="M1116" s="257"/>
      <c r="N1116" s="258"/>
      <c r="O1116" s="258"/>
      <c r="P1116" s="258"/>
      <c r="Q1116" s="258"/>
      <c r="R1116" s="258"/>
      <c r="S1116" s="258"/>
      <c r="T1116" s="25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0" t="s">
        <v>179</v>
      </c>
      <c r="AU1116" s="260" t="s">
        <v>86</v>
      </c>
      <c r="AV1116" s="13" t="s">
        <v>86</v>
      </c>
      <c r="AW1116" s="13" t="s">
        <v>32</v>
      </c>
      <c r="AX1116" s="13" t="s">
        <v>76</v>
      </c>
      <c r="AY1116" s="260" t="s">
        <v>169</v>
      </c>
    </row>
    <row r="1117" s="13" customFormat="1">
      <c r="A1117" s="13"/>
      <c r="B1117" s="249"/>
      <c r="C1117" s="250"/>
      <c r="D1117" s="251" t="s">
        <v>179</v>
      </c>
      <c r="E1117" s="252" t="s">
        <v>1</v>
      </c>
      <c r="F1117" s="253" t="s">
        <v>2235</v>
      </c>
      <c r="G1117" s="250"/>
      <c r="H1117" s="254">
        <v>13.199999999999999</v>
      </c>
      <c r="I1117" s="255"/>
      <c r="J1117" s="250"/>
      <c r="K1117" s="250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0" t="s">
        <v>179</v>
      </c>
      <c r="AU1117" s="260" t="s">
        <v>86</v>
      </c>
      <c r="AV1117" s="13" t="s">
        <v>86</v>
      </c>
      <c r="AW1117" s="13" t="s">
        <v>32</v>
      </c>
      <c r="AX1117" s="13" t="s">
        <v>76</v>
      </c>
      <c r="AY1117" s="260" t="s">
        <v>169</v>
      </c>
    </row>
    <row r="1118" s="13" customFormat="1">
      <c r="A1118" s="13"/>
      <c r="B1118" s="249"/>
      <c r="C1118" s="250"/>
      <c r="D1118" s="251" t="s">
        <v>179</v>
      </c>
      <c r="E1118" s="252" t="s">
        <v>1</v>
      </c>
      <c r="F1118" s="253" t="s">
        <v>2236</v>
      </c>
      <c r="G1118" s="250"/>
      <c r="H1118" s="254">
        <v>13.800000000000001</v>
      </c>
      <c r="I1118" s="255"/>
      <c r="J1118" s="250"/>
      <c r="K1118" s="250"/>
      <c r="L1118" s="256"/>
      <c r="M1118" s="257"/>
      <c r="N1118" s="258"/>
      <c r="O1118" s="258"/>
      <c r="P1118" s="258"/>
      <c r="Q1118" s="258"/>
      <c r="R1118" s="258"/>
      <c r="S1118" s="258"/>
      <c r="T1118" s="259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0" t="s">
        <v>179</v>
      </c>
      <c r="AU1118" s="260" t="s">
        <v>86</v>
      </c>
      <c r="AV1118" s="13" t="s">
        <v>86</v>
      </c>
      <c r="AW1118" s="13" t="s">
        <v>32</v>
      </c>
      <c r="AX1118" s="13" t="s">
        <v>76</v>
      </c>
      <c r="AY1118" s="260" t="s">
        <v>169</v>
      </c>
    </row>
    <row r="1119" s="13" customFormat="1">
      <c r="A1119" s="13"/>
      <c r="B1119" s="249"/>
      <c r="C1119" s="250"/>
      <c r="D1119" s="251" t="s">
        <v>179</v>
      </c>
      <c r="E1119" s="252" t="s">
        <v>1</v>
      </c>
      <c r="F1119" s="253" t="s">
        <v>2237</v>
      </c>
      <c r="G1119" s="250"/>
      <c r="H1119" s="254">
        <v>14.4</v>
      </c>
      <c r="I1119" s="255"/>
      <c r="J1119" s="250"/>
      <c r="K1119" s="250"/>
      <c r="L1119" s="256"/>
      <c r="M1119" s="257"/>
      <c r="N1119" s="258"/>
      <c r="O1119" s="258"/>
      <c r="P1119" s="258"/>
      <c r="Q1119" s="258"/>
      <c r="R1119" s="258"/>
      <c r="S1119" s="258"/>
      <c r="T1119" s="25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0" t="s">
        <v>179</v>
      </c>
      <c r="AU1119" s="260" t="s">
        <v>86</v>
      </c>
      <c r="AV1119" s="13" t="s">
        <v>86</v>
      </c>
      <c r="AW1119" s="13" t="s">
        <v>32</v>
      </c>
      <c r="AX1119" s="13" t="s">
        <v>76</v>
      </c>
      <c r="AY1119" s="260" t="s">
        <v>169</v>
      </c>
    </row>
    <row r="1120" s="13" customFormat="1">
      <c r="A1120" s="13"/>
      <c r="B1120" s="249"/>
      <c r="C1120" s="250"/>
      <c r="D1120" s="251" t="s">
        <v>179</v>
      </c>
      <c r="E1120" s="252" t="s">
        <v>1</v>
      </c>
      <c r="F1120" s="253" t="s">
        <v>2238</v>
      </c>
      <c r="G1120" s="250"/>
      <c r="H1120" s="254">
        <v>14.9</v>
      </c>
      <c r="I1120" s="255"/>
      <c r="J1120" s="250"/>
      <c r="K1120" s="250"/>
      <c r="L1120" s="256"/>
      <c r="M1120" s="257"/>
      <c r="N1120" s="258"/>
      <c r="O1120" s="258"/>
      <c r="P1120" s="258"/>
      <c r="Q1120" s="258"/>
      <c r="R1120" s="258"/>
      <c r="S1120" s="258"/>
      <c r="T1120" s="259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0" t="s">
        <v>179</v>
      </c>
      <c r="AU1120" s="260" t="s">
        <v>86</v>
      </c>
      <c r="AV1120" s="13" t="s">
        <v>86</v>
      </c>
      <c r="AW1120" s="13" t="s">
        <v>32</v>
      </c>
      <c r="AX1120" s="13" t="s">
        <v>76</v>
      </c>
      <c r="AY1120" s="260" t="s">
        <v>169</v>
      </c>
    </row>
    <row r="1121" s="13" customFormat="1">
      <c r="A1121" s="13"/>
      <c r="B1121" s="249"/>
      <c r="C1121" s="250"/>
      <c r="D1121" s="251" t="s">
        <v>179</v>
      </c>
      <c r="E1121" s="252" t="s">
        <v>1</v>
      </c>
      <c r="F1121" s="253" t="s">
        <v>2239</v>
      </c>
      <c r="G1121" s="250"/>
      <c r="H1121" s="254">
        <v>19.600000000000001</v>
      </c>
      <c r="I1121" s="255"/>
      <c r="J1121" s="250"/>
      <c r="K1121" s="250"/>
      <c r="L1121" s="256"/>
      <c r="M1121" s="257"/>
      <c r="N1121" s="258"/>
      <c r="O1121" s="258"/>
      <c r="P1121" s="258"/>
      <c r="Q1121" s="258"/>
      <c r="R1121" s="258"/>
      <c r="S1121" s="258"/>
      <c r="T1121" s="25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0" t="s">
        <v>179</v>
      </c>
      <c r="AU1121" s="260" t="s">
        <v>86</v>
      </c>
      <c r="AV1121" s="13" t="s">
        <v>86</v>
      </c>
      <c r="AW1121" s="13" t="s">
        <v>32</v>
      </c>
      <c r="AX1121" s="13" t="s">
        <v>76</v>
      </c>
      <c r="AY1121" s="260" t="s">
        <v>169</v>
      </c>
    </row>
    <row r="1122" s="13" customFormat="1">
      <c r="A1122" s="13"/>
      <c r="B1122" s="249"/>
      <c r="C1122" s="250"/>
      <c r="D1122" s="251" t="s">
        <v>179</v>
      </c>
      <c r="E1122" s="252" t="s">
        <v>1</v>
      </c>
      <c r="F1122" s="253" t="s">
        <v>2240</v>
      </c>
      <c r="G1122" s="250"/>
      <c r="H1122" s="254">
        <v>19.600000000000001</v>
      </c>
      <c r="I1122" s="255"/>
      <c r="J1122" s="250"/>
      <c r="K1122" s="250"/>
      <c r="L1122" s="256"/>
      <c r="M1122" s="257"/>
      <c r="N1122" s="258"/>
      <c r="O1122" s="258"/>
      <c r="P1122" s="258"/>
      <c r="Q1122" s="258"/>
      <c r="R1122" s="258"/>
      <c r="S1122" s="258"/>
      <c r="T1122" s="25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60" t="s">
        <v>179</v>
      </c>
      <c r="AU1122" s="260" t="s">
        <v>86</v>
      </c>
      <c r="AV1122" s="13" t="s">
        <v>86</v>
      </c>
      <c r="AW1122" s="13" t="s">
        <v>32</v>
      </c>
      <c r="AX1122" s="13" t="s">
        <v>76</v>
      </c>
      <c r="AY1122" s="260" t="s">
        <v>169</v>
      </c>
    </row>
    <row r="1123" s="13" customFormat="1">
      <c r="A1123" s="13"/>
      <c r="B1123" s="249"/>
      <c r="C1123" s="250"/>
      <c r="D1123" s="251" t="s">
        <v>179</v>
      </c>
      <c r="E1123" s="252" t="s">
        <v>1</v>
      </c>
      <c r="F1123" s="253" t="s">
        <v>2241</v>
      </c>
      <c r="G1123" s="250"/>
      <c r="H1123" s="254">
        <v>10.65</v>
      </c>
      <c r="I1123" s="255"/>
      <c r="J1123" s="250"/>
      <c r="K1123" s="250"/>
      <c r="L1123" s="256"/>
      <c r="M1123" s="257"/>
      <c r="N1123" s="258"/>
      <c r="O1123" s="258"/>
      <c r="P1123" s="258"/>
      <c r="Q1123" s="258"/>
      <c r="R1123" s="258"/>
      <c r="S1123" s="258"/>
      <c r="T1123" s="259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0" t="s">
        <v>179</v>
      </c>
      <c r="AU1123" s="260" t="s">
        <v>86</v>
      </c>
      <c r="AV1123" s="13" t="s">
        <v>86</v>
      </c>
      <c r="AW1123" s="13" t="s">
        <v>32</v>
      </c>
      <c r="AX1123" s="13" t="s">
        <v>76</v>
      </c>
      <c r="AY1123" s="260" t="s">
        <v>169</v>
      </c>
    </row>
    <row r="1124" s="15" customFormat="1">
      <c r="A1124" s="15"/>
      <c r="B1124" s="272"/>
      <c r="C1124" s="273"/>
      <c r="D1124" s="251" t="s">
        <v>179</v>
      </c>
      <c r="E1124" s="274" t="s">
        <v>1</v>
      </c>
      <c r="F1124" s="275" t="s">
        <v>211</v>
      </c>
      <c r="G1124" s="273"/>
      <c r="H1124" s="276">
        <v>251.59999999999999</v>
      </c>
      <c r="I1124" s="277"/>
      <c r="J1124" s="273"/>
      <c r="K1124" s="273"/>
      <c r="L1124" s="278"/>
      <c r="M1124" s="279"/>
      <c r="N1124" s="280"/>
      <c r="O1124" s="280"/>
      <c r="P1124" s="280"/>
      <c r="Q1124" s="280"/>
      <c r="R1124" s="280"/>
      <c r="S1124" s="280"/>
      <c r="T1124" s="28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2" t="s">
        <v>179</v>
      </c>
      <c r="AU1124" s="282" t="s">
        <v>86</v>
      </c>
      <c r="AV1124" s="15" t="s">
        <v>212</v>
      </c>
      <c r="AW1124" s="15" t="s">
        <v>32</v>
      </c>
      <c r="AX1124" s="15" t="s">
        <v>76</v>
      </c>
      <c r="AY1124" s="282" t="s">
        <v>169</v>
      </c>
    </row>
    <row r="1125" s="13" customFormat="1">
      <c r="A1125" s="13"/>
      <c r="B1125" s="249"/>
      <c r="C1125" s="250"/>
      <c r="D1125" s="251" t="s">
        <v>179</v>
      </c>
      <c r="E1125" s="252" t="s">
        <v>1</v>
      </c>
      <c r="F1125" s="253" t="s">
        <v>2465</v>
      </c>
      <c r="G1125" s="250"/>
      <c r="H1125" s="254">
        <v>41.799999999999997</v>
      </c>
      <c r="I1125" s="255"/>
      <c r="J1125" s="250"/>
      <c r="K1125" s="250"/>
      <c r="L1125" s="256"/>
      <c r="M1125" s="257"/>
      <c r="N1125" s="258"/>
      <c r="O1125" s="258"/>
      <c r="P1125" s="258"/>
      <c r="Q1125" s="258"/>
      <c r="R1125" s="258"/>
      <c r="S1125" s="258"/>
      <c r="T1125" s="259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0" t="s">
        <v>179</v>
      </c>
      <c r="AU1125" s="260" t="s">
        <v>86</v>
      </c>
      <c r="AV1125" s="13" t="s">
        <v>86</v>
      </c>
      <c r="AW1125" s="13" t="s">
        <v>32</v>
      </c>
      <c r="AX1125" s="13" t="s">
        <v>76</v>
      </c>
      <c r="AY1125" s="260" t="s">
        <v>169</v>
      </c>
    </row>
    <row r="1126" s="15" customFormat="1">
      <c r="A1126" s="15"/>
      <c r="B1126" s="272"/>
      <c r="C1126" s="273"/>
      <c r="D1126" s="251" t="s">
        <v>179</v>
      </c>
      <c r="E1126" s="274" t="s">
        <v>1</v>
      </c>
      <c r="F1126" s="275" t="s">
        <v>211</v>
      </c>
      <c r="G1126" s="273"/>
      <c r="H1126" s="276">
        <v>41.799999999999997</v>
      </c>
      <c r="I1126" s="277"/>
      <c r="J1126" s="273"/>
      <c r="K1126" s="273"/>
      <c r="L1126" s="278"/>
      <c r="M1126" s="279"/>
      <c r="N1126" s="280"/>
      <c r="O1126" s="280"/>
      <c r="P1126" s="280"/>
      <c r="Q1126" s="280"/>
      <c r="R1126" s="280"/>
      <c r="S1126" s="280"/>
      <c r="T1126" s="281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2" t="s">
        <v>179</v>
      </c>
      <c r="AU1126" s="282" t="s">
        <v>86</v>
      </c>
      <c r="AV1126" s="15" t="s">
        <v>212</v>
      </c>
      <c r="AW1126" s="15" t="s">
        <v>32</v>
      </c>
      <c r="AX1126" s="15" t="s">
        <v>76</v>
      </c>
      <c r="AY1126" s="282" t="s">
        <v>169</v>
      </c>
    </row>
    <row r="1127" s="16" customFormat="1">
      <c r="A1127" s="16"/>
      <c r="B1127" s="283"/>
      <c r="C1127" s="284"/>
      <c r="D1127" s="251" t="s">
        <v>179</v>
      </c>
      <c r="E1127" s="285" t="s">
        <v>1</v>
      </c>
      <c r="F1127" s="286" t="s">
        <v>2496</v>
      </c>
      <c r="G1127" s="284"/>
      <c r="H1127" s="285" t="s">
        <v>1</v>
      </c>
      <c r="I1127" s="287"/>
      <c r="J1127" s="284"/>
      <c r="K1127" s="284"/>
      <c r="L1127" s="288"/>
      <c r="M1127" s="289"/>
      <c r="N1127" s="290"/>
      <c r="O1127" s="290"/>
      <c r="P1127" s="290"/>
      <c r="Q1127" s="290"/>
      <c r="R1127" s="290"/>
      <c r="S1127" s="290"/>
      <c r="T1127" s="29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92" t="s">
        <v>179</v>
      </c>
      <c r="AU1127" s="292" t="s">
        <v>86</v>
      </c>
      <c r="AV1127" s="16" t="s">
        <v>84</v>
      </c>
      <c r="AW1127" s="16" t="s">
        <v>32</v>
      </c>
      <c r="AX1127" s="16" t="s">
        <v>76</v>
      </c>
      <c r="AY1127" s="292" t="s">
        <v>169</v>
      </c>
    </row>
    <row r="1128" s="13" customFormat="1">
      <c r="A1128" s="13"/>
      <c r="B1128" s="249"/>
      <c r="C1128" s="250"/>
      <c r="D1128" s="251" t="s">
        <v>179</v>
      </c>
      <c r="E1128" s="252" t="s">
        <v>1</v>
      </c>
      <c r="F1128" s="253" t="s">
        <v>2497</v>
      </c>
      <c r="G1128" s="250"/>
      <c r="H1128" s="254">
        <v>45.600000000000001</v>
      </c>
      <c r="I1128" s="255"/>
      <c r="J1128" s="250"/>
      <c r="K1128" s="250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0" t="s">
        <v>179</v>
      </c>
      <c r="AU1128" s="260" t="s">
        <v>86</v>
      </c>
      <c r="AV1128" s="13" t="s">
        <v>86</v>
      </c>
      <c r="AW1128" s="13" t="s">
        <v>32</v>
      </c>
      <c r="AX1128" s="13" t="s">
        <v>76</v>
      </c>
      <c r="AY1128" s="260" t="s">
        <v>169</v>
      </c>
    </row>
    <row r="1129" s="13" customFormat="1">
      <c r="A1129" s="13"/>
      <c r="B1129" s="249"/>
      <c r="C1129" s="250"/>
      <c r="D1129" s="251" t="s">
        <v>179</v>
      </c>
      <c r="E1129" s="252" t="s">
        <v>1</v>
      </c>
      <c r="F1129" s="253" t="s">
        <v>2498</v>
      </c>
      <c r="G1129" s="250"/>
      <c r="H1129" s="254">
        <v>83.099999999999994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179</v>
      </c>
      <c r="AU1129" s="260" t="s">
        <v>86</v>
      </c>
      <c r="AV1129" s="13" t="s">
        <v>86</v>
      </c>
      <c r="AW1129" s="13" t="s">
        <v>32</v>
      </c>
      <c r="AX1129" s="13" t="s">
        <v>76</v>
      </c>
      <c r="AY1129" s="260" t="s">
        <v>169</v>
      </c>
    </row>
    <row r="1130" s="14" customFormat="1">
      <c r="A1130" s="14"/>
      <c r="B1130" s="261"/>
      <c r="C1130" s="262"/>
      <c r="D1130" s="251" t="s">
        <v>179</v>
      </c>
      <c r="E1130" s="263" t="s">
        <v>1</v>
      </c>
      <c r="F1130" s="264" t="s">
        <v>182</v>
      </c>
      <c r="G1130" s="262"/>
      <c r="H1130" s="265">
        <v>422.10000000000002</v>
      </c>
      <c r="I1130" s="266"/>
      <c r="J1130" s="262"/>
      <c r="K1130" s="262"/>
      <c r="L1130" s="267"/>
      <c r="M1130" s="268"/>
      <c r="N1130" s="269"/>
      <c r="O1130" s="269"/>
      <c r="P1130" s="269"/>
      <c r="Q1130" s="269"/>
      <c r="R1130" s="269"/>
      <c r="S1130" s="269"/>
      <c r="T1130" s="27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1" t="s">
        <v>179</v>
      </c>
      <c r="AU1130" s="271" t="s">
        <v>86</v>
      </c>
      <c r="AV1130" s="14" t="s">
        <v>177</v>
      </c>
      <c r="AW1130" s="14" t="s">
        <v>32</v>
      </c>
      <c r="AX1130" s="14" t="s">
        <v>84</v>
      </c>
      <c r="AY1130" s="271" t="s">
        <v>169</v>
      </c>
    </row>
    <row r="1131" s="2" customFormat="1" ht="16.5" customHeight="1">
      <c r="A1131" s="39"/>
      <c r="B1131" s="40"/>
      <c r="C1131" s="304" t="s">
        <v>2499</v>
      </c>
      <c r="D1131" s="304" t="s">
        <v>1283</v>
      </c>
      <c r="E1131" s="305" t="s">
        <v>2500</v>
      </c>
      <c r="F1131" s="306" t="s">
        <v>2501</v>
      </c>
      <c r="G1131" s="307" t="s">
        <v>322</v>
      </c>
      <c r="H1131" s="308">
        <v>131.274</v>
      </c>
      <c r="I1131" s="309"/>
      <c r="J1131" s="310">
        <f>ROUND(I1131*H1131,2)</f>
        <v>0</v>
      </c>
      <c r="K1131" s="311"/>
      <c r="L1131" s="312"/>
      <c r="M1131" s="313" t="s">
        <v>1</v>
      </c>
      <c r="N1131" s="314" t="s">
        <v>41</v>
      </c>
      <c r="O1131" s="92"/>
      <c r="P1131" s="245">
        <f>O1131*H1131</f>
        <v>0</v>
      </c>
      <c r="Q1131" s="245">
        <v>0.00025999999999999998</v>
      </c>
      <c r="R1131" s="245">
        <f>Q1131*H1131</f>
        <v>0.03413124</v>
      </c>
      <c r="S1131" s="245">
        <v>0</v>
      </c>
      <c r="T1131" s="246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7" t="s">
        <v>298</v>
      </c>
      <c r="AT1131" s="247" t="s">
        <v>1283</v>
      </c>
      <c r="AU1131" s="247" t="s">
        <v>86</v>
      </c>
      <c r="AY1131" s="18" t="s">
        <v>169</v>
      </c>
      <c r="BE1131" s="248">
        <f>IF(N1131="základní",J1131,0)</f>
        <v>0</v>
      </c>
      <c r="BF1131" s="248">
        <f>IF(N1131="snížená",J1131,0)</f>
        <v>0</v>
      </c>
      <c r="BG1131" s="248">
        <f>IF(N1131="zákl. přenesená",J1131,0)</f>
        <v>0</v>
      </c>
      <c r="BH1131" s="248">
        <f>IF(N1131="sníž. přenesená",J1131,0)</f>
        <v>0</v>
      </c>
      <c r="BI1131" s="248">
        <f>IF(N1131="nulová",J1131,0)</f>
        <v>0</v>
      </c>
      <c r="BJ1131" s="18" t="s">
        <v>84</v>
      </c>
      <c r="BK1131" s="248">
        <f>ROUND(I1131*H1131,2)</f>
        <v>0</v>
      </c>
      <c r="BL1131" s="18" t="s">
        <v>286</v>
      </c>
      <c r="BM1131" s="247" t="s">
        <v>2502</v>
      </c>
    </row>
    <row r="1132" s="16" customFormat="1">
      <c r="A1132" s="16"/>
      <c r="B1132" s="283"/>
      <c r="C1132" s="284"/>
      <c r="D1132" s="251" t="s">
        <v>179</v>
      </c>
      <c r="E1132" s="285" t="s">
        <v>1</v>
      </c>
      <c r="F1132" s="286" t="s">
        <v>2496</v>
      </c>
      <c r="G1132" s="284"/>
      <c r="H1132" s="285" t="s">
        <v>1</v>
      </c>
      <c r="I1132" s="287"/>
      <c r="J1132" s="284"/>
      <c r="K1132" s="284"/>
      <c r="L1132" s="288"/>
      <c r="M1132" s="289"/>
      <c r="N1132" s="290"/>
      <c r="O1132" s="290"/>
      <c r="P1132" s="290"/>
      <c r="Q1132" s="290"/>
      <c r="R1132" s="290"/>
      <c r="S1132" s="290"/>
      <c r="T1132" s="291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92" t="s">
        <v>179</v>
      </c>
      <c r="AU1132" s="292" t="s">
        <v>86</v>
      </c>
      <c r="AV1132" s="16" t="s">
        <v>84</v>
      </c>
      <c r="AW1132" s="16" t="s">
        <v>32</v>
      </c>
      <c r="AX1132" s="16" t="s">
        <v>76</v>
      </c>
      <c r="AY1132" s="292" t="s">
        <v>169</v>
      </c>
    </row>
    <row r="1133" s="13" customFormat="1">
      <c r="A1133" s="13"/>
      <c r="B1133" s="249"/>
      <c r="C1133" s="250"/>
      <c r="D1133" s="251" t="s">
        <v>179</v>
      </c>
      <c r="E1133" s="252" t="s">
        <v>1</v>
      </c>
      <c r="F1133" s="253" t="s">
        <v>2497</v>
      </c>
      <c r="G1133" s="250"/>
      <c r="H1133" s="254">
        <v>45.600000000000001</v>
      </c>
      <c r="I1133" s="255"/>
      <c r="J1133" s="250"/>
      <c r="K1133" s="250"/>
      <c r="L1133" s="256"/>
      <c r="M1133" s="257"/>
      <c r="N1133" s="258"/>
      <c r="O1133" s="258"/>
      <c r="P1133" s="258"/>
      <c r="Q1133" s="258"/>
      <c r="R1133" s="258"/>
      <c r="S1133" s="258"/>
      <c r="T1133" s="25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0" t="s">
        <v>179</v>
      </c>
      <c r="AU1133" s="260" t="s">
        <v>86</v>
      </c>
      <c r="AV1133" s="13" t="s">
        <v>86</v>
      </c>
      <c r="AW1133" s="13" t="s">
        <v>32</v>
      </c>
      <c r="AX1133" s="13" t="s">
        <v>76</v>
      </c>
      <c r="AY1133" s="260" t="s">
        <v>169</v>
      </c>
    </row>
    <row r="1134" s="13" customFormat="1">
      <c r="A1134" s="13"/>
      <c r="B1134" s="249"/>
      <c r="C1134" s="250"/>
      <c r="D1134" s="251" t="s">
        <v>179</v>
      </c>
      <c r="E1134" s="252" t="s">
        <v>1</v>
      </c>
      <c r="F1134" s="253" t="s">
        <v>2498</v>
      </c>
      <c r="G1134" s="250"/>
      <c r="H1134" s="254">
        <v>83.099999999999994</v>
      </c>
      <c r="I1134" s="255"/>
      <c r="J1134" s="250"/>
      <c r="K1134" s="250"/>
      <c r="L1134" s="256"/>
      <c r="M1134" s="257"/>
      <c r="N1134" s="258"/>
      <c r="O1134" s="258"/>
      <c r="P1134" s="258"/>
      <c r="Q1134" s="258"/>
      <c r="R1134" s="258"/>
      <c r="S1134" s="258"/>
      <c r="T1134" s="25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0" t="s">
        <v>179</v>
      </c>
      <c r="AU1134" s="260" t="s">
        <v>86</v>
      </c>
      <c r="AV1134" s="13" t="s">
        <v>86</v>
      </c>
      <c r="AW1134" s="13" t="s">
        <v>32</v>
      </c>
      <c r="AX1134" s="13" t="s">
        <v>76</v>
      </c>
      <c r="AY1134" s="260" t="s">
        <v>169</v>
      </c>
    </row>
    <row r="1135" s="14" customFormat="1">
      <c r="A1135" s="14"/>
      <c r="B1135" s="261"/>
      <c r="C1135" s="262"/>
      <c r="D1135" s="251" t="s">
        <v>179</v>
      </c>
      <c r="E1135" s="263" t="s">
        <v>1</v>
      </c>
      <c r="F1135" s="264" t="s">
        <v>182</v>
      </c>
      <c r="G1135" s="262"/>
      <c r="H1135" s="265">
        <v>128.69999999999999</v>
      </c>
      <c r="I1135" s="266"/>
      <c r="J1135" s="262"/>
      <c r="K1135" s="262"/>
      <c r="L1135" s="267"/>
      <c r="M1135" s="268"/>
      <c r="N1135" s="269"/>
      <c r="O1135" s="269"/>
      <c r="P1135" s="269"/>
      <c r="Q1135" s="269"/>
      <c r="R1135" s="269"/>
      <c r="S1135" s="269"/>
      <c r="T1135" s="27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1" t="s">
        <v>179</v>
      </c>
      <c r="AU1135" s="271" t="s">
        <v>86</v>
      </c>
      <c r="AV1135" s="14" t="s">
        <v>177</v>
      </c>
      <c r="AW1135" s="14" t="s">
        <v>32</v>
      </c>
      <c r="AX1135" s="14" t="s">
        <v>84</v>
      </c>
      <c r="AY1135" s="271" t="s">
        <v>169</v>
      </c>
    </row>
    <row r="1136" s="13" customFormat="1">
      <c r="A1136" s="13"/>
      <c r="B1136" s="249"/>
      <c r="C1136" s="250"/>
      <c r="D1136" s="251" t="s">
        <v>179</v>
      </c>
      <c r="E1136" s="250"/>
      <c r="F1136" s="253" t="s">
        <v>2503</v>
      </c>
      <c r="G1136" s="250"/>
      <c r="H1136" s="254">
        <v>131.274</v>
      </c>
      <c r="I1136" s="255"/>
      <c r="J1136" s="250"/>
      <c r="K1136" s="250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0" t="s">
        <v>179</v>
      </c>
      <c r="AU1136" s="260" t="s">
        <v>86</v>
      </c>
      <c r="AV1136" s="13" t="s">
        <v>86</v>
      </c>
      <c r="AW1136" s="13" t="s">
        <v>4</v>
      </c>
      <c r="AX1136" s="13" t="s">
        <v>84</v>
      </c>
      <c r="AY1136" s="260" t="s">
        <v>169</v>
      </c>
    </row>
    <row r="1137" s="2" customFormat="1" ht="16.5" customHeight="1">
      <c r="A1137" s="39"/>
      <c r="B1137" s="40"/>
      <c r="C1137" s="304" t="s">
        <v>2504</v>
      </c>
      <c r="D1137" s="304" t="s">
        <v>1283</v>
      </c>
      <c r="E1137" s="305" t="s">
        <v>2505</v>
      </c>
      <c r="F1137" s="306" t="s">
        <v>2506</v>
      </c>
      <c r="G1137" s="307" t="s">
        <v>322</v>
      </c>
      <c r="H1137" s="308">
        <v>287.90499999999997</v>
      </c>
      <c r="I1137" s="309"/>
      <c r="J1137" s="310">
        <f>ROUND(I1137*H1137,2)</f>
        <v>0</v>
      </c>
      <c r="K1137" s="311"/>
      <c r="L1137" s="312"/>
      <c r="M1137" s="313" t="s">
        <v>1</v>
      </c>
      <c r="N1137" s="314" t="s">
        <v>41</v>
      </c>
      <c r="O1137" s="92"/>
      <c r="P1137" s="245">
        <f>O1137*H1137</f>
        <v>0</v>
      </c>
      <c r="Q1137" s="245">
        <v>0.00025999999999999998</v>
      </c>
      <c r="R1137" s="245">
        <f>Q1137*H1137</f>
        <v>0.074855299999999986</v>
      </c>
      <c r="S1137" s="245">
        <v>0</v>
      </c>
      <c r="T1137" s="246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7" t="s">
        <v>298</v>
      </c>
      <c r="AT1137" s="247" t="s">
        <v>1283</v>
      </c>
      <c r="AU1137" s="247" t="s">
        <v>86</v>
      </c>
      <c r="AY1137" s="18" t="s">
        <v>169</v>
      </c>
      <c r="BE1137" s="248">
        <f>IF(N1137="základní",J1137,0)</f>
        <v>0</v>
      </c>
      <c r="BF1137" s="248">
        <f>IF(N1137="snížená",J1137,0)</f>
        <v>0</v>
      </c>
      <c r="BG1137" s="248">
        <f>IF(N1137="zákl. přenesená",J1137,0)</f>
        <v>0</v>
      </c>
      <c r="BH1137" s="248">
        <f>IF(N1137="sníž. přenesená",J1137,0)</f>
        <v>0</v>
      </c>
      <c r="BI1137" s="248">
        <f>IF(N1137="nulová",J1137,0)</f>
        <v>0</v>
      </c>
      <c r="BJ1137" s="18" t="s">
        <v>84</v>
      </c>
      <c r="BK1137" s="248">
        <f>ROUND(I1137*H1137,2)</f>
        <v>0</v>
      </c>
      <c r="BL1137" s="18" t="s">
        <v>286</v>
      </c>
      <c r="BM1137" s="247" t="s">
        <v>2507</v>
      </c>
    </row>
    <row r="1138" s="13" customFormat="1">
      <c r="A1138" s="13"/>
      <c r="B1138" s="249"/>
      <c r="C1138" s="250"/>
      <c r="D1138" s="251" t="s">
        <v>179</v>
      </c>
      <c r="E1138" s="252" t="s">
        <v>1</v>
      </c>
      <c r="F1138" s="253" t="s">
        <v>2508</v>
      </c>
      <c r="G1138" s="250"/>
      <c r="H1138" s="254">
        <v>20.66</v>
      </c>
      <c r="I1138" s="255"/>
      <c r="J1138" s="250"/>
      <c r="K1138" s="250"/>
      <c r="L1138" s="256"/>
      <c r="M1138" s="257"/>
      <c r="N1138" s="258"/>
      <c r="O1138" s="258"/>
      <c r="P1138" s="258"/>
      <c r="Q1138" s="258"/>
      <c r="R1138" s="258"/>
      <c r="S1138" s="258"/>
      <c r="T1138" s="25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0" t="s">
        <v>179</v>
      </c>
      <c r="AU1138" s="260" t="s">
        <v>86</v>
      </c>
      <c r="AV1138" s="13" t="s">
        <v>86</v>
      </c>
      <c r="AW1138" s="13" t="s">
        <v>32</v>
      </c>
      <c r="AX1138" s="13" t="s">
        <v>76</v>
      </c>
      <c r="AY1138" s="260" t="s">
        <v>169</v>
      </c>
    </row>
    <row r="1139" s="13" customFormat="1">
      <c r="A1139" s="13"/>
      <c r="B1139" s="249"/>
      <c r="C1139" s="250"/>
      <c r="D1139" s="251" t="s">
        <v>179</v>
      </c>
      <c r="E1139" s="252" t="s">
        <v>1</v>
      </c>
      <c r="F1139" s="253" t="s">
        <v>2509</v>
      </c>
      <c r="G1139" s="250"/>
      <c r="H1139" s="254">
        <v>261.60000000000002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179</v>
      </c>
      <c r="AU1139" s="260" t="s">
        <v>86</v>
      </c>
      <c r="AV1139" s="13" t="s">
        <v>86</v>
      </c>
      <c r="AW1139" s="13" t="s">
        <v>32</v>
      </c>
      <c r="AX1139" s="13" t="s">
        <v>76</v>
      </c>
      <c r="AY1139" s="260" t="s">
        <v>169</v>
      </c>
    </row>
    <row r="1140" s="14" customFormat="1">
      <c r="A1140" s="14"/>
      <c r="B1140" s="261"/>
      <c r="C1140" s="262"/>
      <c r="D1140" s="251" t="s">
        <v>179</v>
      </c>
      <c r="E1140" s="263" t="s">
        <v>1</v>
      </c>
      <c r="F1140" s="264" t="s">
        <v>182</v>
      </c>
      <c r="G1140" s="262"/>
      <c r="H1140" s="265">
        <v>282.25999999999999</v>
      </c>
      <c r="I1140" s="266"/>
      <c r="J1140" s="262"/>
      <c r="K1140" s="262"/>
      <c r="L1140" s="267"/>
      <c r="M1140" s="268"/>
      <c r="N1140" s="269"/>
      <c r="O1140" s="269"/>
      <c r="P1140" s="269"/>
      <c r="Q1140" s="269"/>
      <c r="R1140" s="269"/>
      <c r="S1140" s="269"/>
      <c r="T1140" s="27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1" t="s">
        <v>179</v>
      </c>
      <c r="AU1140" s="271" t="s">
        <v>86</v>
      </c>
      <c r="AV1140" s="14" t="s">
        <v>177</v>
      </c>
      <c r="AW1140" s="14" t="s">
        <v>32</v>
      </c>
      <c r="AX1140" s="14" t="s">
        <v>84</v>
      </c>
      <c r="AY1140" s="271" t="s">
        <v>169</v>
      </c>
    </row>
    <row r="1141" s="13" customFormat="1">
      <c r="A1141" s="13"/>
      <c r="B1141" s="249"/>
      <c r="C1141" s="250"/>
      <c r="D1141" s="251" t="s">
        <v>179</v>
      </c>
      <c r="E1141" s="250"/>
      <c r="F1141" s="253" t="s">
        <v>2510</v>
      </c>
      <c r="G1141" s="250"/>
      <c r="H1141" s="254">
        <v>287.90499999999997</v>
      </c>
      <c r="I1141" s="255"/>
      <c r="J1141" s="250"/>
      <c r="K1141" s="250"/>
      <c r="L1141" s="256"/>
      <c r="M1141" s="257"/>
      <c r="N1141" s="258"/>
      <c r="O1141" s="258"/>
      <c r="P1141" s="258"/>
      <c r="Q1141" s="258"/>
      <c r="R1141" s="258"/>
      <c r="S1141" s="258"/>
      <c r="T1141" s="25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0" t="s">
        <v>179</v>
      </c>
      <c r="AU1141" s="260" t="s">
        <v>86</v>
      </c>
      <c r="AV1141" s="13" t="s">
        <v>86</v>
      </c>
      <c r="AW1141" s="13" t="s">
        <v>4</v>
      </c>
      <c r="AX1141" s="13" t="s">
        <v>84</v>
      </c>
      <c r="AY1141" s="260" t="s">
        <v>169</v>
      </c>
    </row>
    <row r="1142" s="2" customFormat="1" ht="16.5" customHeight="1">
      <c r="A1142" s="39"/>
      <c r="B1142" s="40"/>
      <c r="C1142" s="235" t="s">
        <v>498</v>
      </c>
      <c r="D1142" s="235" t="s">
        <v>173</v>
      </c>
      <c r="E1142" s="236" t="s">
        <v>2511</v>
      </c>
      <c r="F1142" s="237" t="s">
        <v>2512</v>
      </c>
      <c r="G1142" s="238" t="s">
        <v>176</v>
      </c>
      <c r="H1142" s="239">
        <v>8.3599999999999994</v>
      </c>
      <c r="I1142" s="240"/>
      <c r="J1142" s="241">
        <f>ROUND(I1142*H1142,2)</f>
        <v>0</v>
      </c>
      <c r="K1142" s="242"/>
      <c r="L1142" s="45"/>
      <c r="M1142" s="243" t="s">
        <v>1</v>
      </c>
      <c r="N1142" s="244" t="s">
        <v>41</v>
      </c>
      <c r="O1142" s="92"/>
      <c r="P1142" s="245">
        <f>O1142*H1142</f>
        <v>0</v>
      </c>
      <c r="Q1142" s="245">
        <v>0</v>
      </c>
      <c r="R1142" s="245">
        <f>Q1142*H1142</f>
        <v>0</v>
      </c>
      <c r="S1142" s="245">
        <v>0</v>
      </c>
      <c r="T1142" s="246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7" t="s">
        <v>286</v>
      </c>
      <c r="AT1142" s="247" t="s">
        <v>173</v>
      </c>
      <c r="AU1142" s="247" t="s">
        <v>86</v>
      </c>
      <c r="AY1142" s="18" t="s">
        <v>169</v>
      </c>
      <c r="BE1142" s="248">
        <f>IF(N1142="základní",J1142,0)</f>
        <v>0</v>
      </c>
      <c r="BF1142" s="248">
        <f>IF(N1142="snížená",J1142,0)</f>
        <v>0</v>
      </c>
      <c r="BG1142" s="248">
        <f>IF(N1142="zákl. přenesená",J1142,0)</f>
        <v>0</v>
      </c>
      <c r="BH1142" s="248">
        <f>IF(N1142="sníž. přenesená",J1142,0)</f>
        <v>0</v>
      </c>
      <c r="BI1142" s="248">
        <f>IF(N1142="nulová",J1142,0)</f>
        <v>0</v>
      </c>
      <c r="BJ1142" s="18" t="s">
        <v>84</v>
      </c>
      <c r="BK1142" s="248">
        <f>ROUND(I1142*H1142,2)</f>
        <v>0</v>
      </c>
      <c r="BL1142" s="18" t="s">
        <v>286</v>
      </c>
      <c r="BM1142" s="247" t="s">
        <v>2513</v>
      </c>
    </row>
    <row r="1143" s="13" customFormat="1">
      <c r="A1143" s="13"/>
      <c r="B1143" s="249"/>
      <c r="C1143" s="250"/>
      <c r="D1143" s="251" t="s">
        <v>179</v>
      </c>
      <c r="E1143" s="252" t="s">
        <v>1</v>
      </c>
      <c r="F1143" s="253" t="s">
        <v>1792</v>
      </c>
      <c r="G1143" s="250"/>
      <c r="H1143" s="254">
        <v>6.2599999999999998</v>
      </c>
      <c r="I1143" s="255"/>
      <c r="J1143" s="250"/>
      <c r="K1143" s="250"/>
      <c r="L1143" s="256"/>
      <c r="M1143" s="257"/>
      <c r="N1143" s="258"/>
      <c r="O1143" s="258"/>
      <c r="P1143" s="258"/>
      <c r="Q1143" s="258"/>
      <c r="R1143" s="258"/>
      <c r="S1143" s="258"/>
      <c r="T1143" s="25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0" t="s">
        <v>179</v>
      </c>
      <c r="AU1143" s="260" t="s">
        <v>86</v>
      </c>
      <c r="AV1143" s="13" t="s">
        <v>86</v>
      </c>
      <c r="AW1143" s="13" t="s">
        <v>32</v>
      </c>
      <c r="AX1143" s="13" t="s">
        <v>76</v>
      </c>
      <c r="AY1143" s="260" t="s">
        <v>169</v>
      </c>
    </row>
    <row r="1144" s="13" customFormat="1">
      <c r="A1144" s="13"/>
      <c r="B1144" s="249"/>
      <c r="C1144" s="250"/>
      <c r="D1144" s="251" t="s">
        <v>179</v>
      </c>
      <c r="E1144" s="252" t="s">
        <v>1</v>
      </c>
      <c r="F1144" s="253" t="s">
        <v>2514</v>
      </c>
      <c r="G1144" s="250"/>
      <c r="H1144" s="254">
        <v>2.1000000000000001</v>
      </c>
      <c r="I1144" s="255"/>
      <c r="J1144" s="250"/>
      <c r="K1144" s="250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0" t="s">
        <v>179</v>
      </c>
      <c r="AU1144" s="260" t="s">
        <v>86</v>
      </c>
      <c r="AV1144" s="13" t="s">
        <v>86</v>
      </c>
      <c r="AW1144" s="13" t="s">
        <v>32</v>
      </c>
      <c r="AX1144" s="13" t="s">
        <v>76</v>
      </c>
      <c r="AY1144" s="260" t="s">
        <v>169</v>
      </c>
    </row>
    <row r="1145" s="14" customFormat="1">
      <c r="A1145" s="14"/>
      <c r="B1145" s="261"/>
      <c r="C1145" s="262"/>
      <c r="D1145" s="251" t="s">
        <v>179</v>
      </c>
      <c r="E1145" s="263" t="s">
        <v>1</v>
      </c>
      <c r="F1145" s="264" t="s">
        <v>182</v>
      </c>
      <c r="G1145" s="262"/>
      <c r="H1145" s="265">
        <v>8.3599999999999994</v>
      </c>
      <c r="I1145" s="266"/>
      <c r="J1145" s="262"/>
      <c r="K1145" s="262"/>
      <c r="L1145" s="267"/>
      <c r="M1145" s="268"/>
      <c r="N1145" s="269"/>
      <c r="O1145" s="269"/>
      <c r="P1145" s="269"/>
      <c r="Q1145" s="269"/>
      <c r="R1145" s="269"/>
      <c r="S1145" s="269"/>
      <c r="T1145" s="27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1" t="s">
        <v>179</v>
      </c>
      <c r="AU1145" s="271" t="s">
        <v>86</v>
      </c>
      <c r="AV1145" s="14" t="s">
        <v>177</v>
      </c>
      <c r="AW1145" s="14" t="s">
        <v>32</v>
      </c>
      <c r="AX1145" s="14" t="s">
        <v>84</v>
      </c>
      <c r="AY1145" s="271" t="s">
        <v>169</v>
      </c>
    </row>
    <row r="1146" s="2" customFormat="1" ht="21.75" customHeight="1">
      <c r="A1146" s="39"/>
      <c r="B1146" s="40"/>
      <c r="C1146" s="304" t="s">
        <v>614</v>
      </c>
      <c r="D1146" s="304" t="s">
        <v>1283</v>
      </c>
      <c r="E1146" s="305" t="s">
        <v>2515</v>
      </c>
      <c r="F1146" s="306" t="s">
        <v>2516</v>
      </c>
      <c r="G1146" s="307" t="s">
        <v>176</v>
      </c>
      <c r="H1146" s="308">
        <v>8</v>
      </c>
      <c r="I1146" s="309"/>
      <c r="J1146" s="310">
        <f>ROUND(I1146*H1146,2)</f>
        <v>0</v>
      </c>
      <c r="K1146" s="311"/>
      <c r="L1146" s="312"/>
      <c r="M1146" s="313" t="s">
        <v>1</v>
      </c>
      <c r="N1146" s="314" t="s">
        <v>41</v>
      </c>
      <c r="O1146" s="92"/>
      <c r="P1146" s="245">
        <f>O1146*H1146</f>
        <v>0</v>
      </c>
      <c r="Q1146" s="245">
        <v>0.0020899999999999998</v>
      </c>
      <c r="R1146" s="245">
        <f>Q1146*H1146</f>
        <v>0.016719999999999999</v>
      </c>
      <c r="S1146" s="245">
        <v>0</v>
      </c>
      <c r="T1146" s="246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47" t="s">
        <v>298</v>
      </c>
      <c r="AT1146" s="247" t="s">
        <v>1283</v>
      </c>
      <c r="AU1146" s="247" t="s">
        <v>86</v>
      </c>
      <c r="AY1146" s="18" t="s">
        <v>169</v>
      </c>
      <c r="BE1146" s="248">
        <f>IF(N1146="základní",J1146,0)</f>
        <v>0</v>
      </c>
      <c r="BF1146" s="248">
        <f>IF(N1146="snížená",J1146,0)</f>
        <v>0</v>
      </c>
      <c r="BG1146" s="248">
        <f>IF(N1146="zákl. přenesená",J1146,0)</f>
        <v>0</v>
      </c>
      <c r="BH1146" s="248">
        <f>IF(N1146="sníž. přenesená",J1146,0)</f>
        <v>0</v>
      </c>
      <c r="BI1146" s="248">
        <f>IF(N1146="nulová",J1146,0)</f>
        <v>0</v>
      </c>
      <c r="BJ1146" s="18" t="s">
        <v>84</v>
      </c>
      <c r="BK1146" s="248">
        <f>ROUND(I1146*H1146,2)</f>
        <v>0</v>
      </c>
      <c r="BL1146" s="18" t="s">
        <v>286</v>
      </c>
      <c r="BM1146" s="247" t="s">
        <v>2517</v>
      </c>
    </row>
    <row r="1147" s="2" customFormat="1" ht="21.75" customHeight="1">
      <c r="A1147" s="39"/>
      <c r="B1147" s="40"/>
      <c r="C1147" s="304" t="s">
        <v>2518</v>
      </c>
      <c r="D1147" s="304" t="s">
        <v>1283</v>
      </c>
      <c r="E1147" s="305" t="s">
        <v>2519</v>
      </c>
      <c r="F1147" s="306" t="s">
        <v>2520</v>
      </c>
      <c r="G1147" s="307" t="s">
        <v>176</v>
      </c>
      <c r="H1147" s="308">
        <v>2.1000000000000001</v>
      </c>
      <c r="I1147" s="309"/>
      <c r="J1147" s="310">
        <f>ROUND(I1147*H1147,2)</f>
        <v>0</v>
      </c>
      <c r="K1147" s="311"/>
      <c r="L1147" s="312"/>
      <c r="M1147" s="313" t="s">
        <v>1</v>
      </c>
      <c r="N1147" s="314" t="s">
        <v>41</v>
      </c>
      <c r="O1147" s="92"/>
      <c r="P1147" s="245">
        <f>O1147*H1147</f>
        <v>0</v>
      </c>
      <c r="Q1147" s="245">
        <v>0.0020899999999999998</v>
      </c>
      <c r="R1147" s="245">
        <f>Q1147*H1147</f>
        <v>0.0043889999999999997</v>
      </c>
      <c r="S1147" s="245">
        <v>0</v>
      </c>
      <c r="T1147" s="246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7" t="s">
        <v>298</v>
      </c>
      <c r="AT1147" s="247" t="s">
        <v>1283</v>
      </c>
      <c r="AU1147" s="247" t="s">
        <v>86</v>
      </c>
      <c r="AY1147" s="18" t="s">
        <v>169</v>
      </c>
      <c r="BE1147" s="248">
        <f>IF(N1147="základní",J1147,0)</f>
        <v>0</v>
      </c>
      <c r="BF1147" s="248">
        <f>IF(N1147="snížená",J1147,0)</f>
        <v>0</v>
      </c>
      <c r="BG1147" s="248">
        <f>IF(N1147="zákl. přenesená",J1147,0)</f>
        <v>0</v>
      </c>
      <c r="BH1147" s="248">
        <f>IF(N1147="sníž. přenesená",J1147,0)</f>
        <v>0</v>
      </c>
      <c r="BI1147" s="248">
        <f>IF(N1147="nulová",J1147,0)</f>
        <v>0</v>
      </c>
      <c r="BJ1147" s="18" t="s">
        <v>84</v>
      </c>
      <c r="BK1147" s="248">
        <f>ROUND(I1147*H1147,2)</f>
        <v>0</v>
      </c>
      <c r="BL1147" s="18" t="s">
        <v>286</v>
      </c>
      <c r="BM1147" s="247" t="s">
        <v>2521</v>
      </c>
    </row>
    <row r="1148" s="2" customFormat="1" ht="21.75" customHeight="1">
      <c r="A1148" s="39"/>
      <c r="B1148" s="40"/>
      <c r="C1148" s="235" t="s">
        <v>1139</v>
      </c>
      <c r="D1148" s="235" t="s">
        <v>173</v>
      </c>
      <c r="E1148" s="236" t="s">
        <v>2522</v>
      </c>
      <c r="F1148" s="237" t="s">
        <v>2523</v>
      </c>
      <c r="G1148" s="238" t="s">
        <v>249</v>
      </c>
      <c r="H1148" s="239">
        <v>4.9880000000000004</v>
      </c>
      <c r="I1148" s="240"/>
      <c r="J1148" s="241">
        <f>ROUND(I1148*H1148,2)</f>
        <v>0</v>
      </c>
      <c r="K1148" s="242"/>
      <c r="L1148" s="45"/>
      <c r="M1148" s="243" t="s">
        <v>1</v>
      </c>
      <c r="N1148" s="244" t="s">
        <v>41</v>
      </c>
      <c r="O1148" s="92"/>
      <c r="P1148" s="245">
        <f>O1148*H1148</f>
        <v>0</v>
      </c>
      <c r="Q1148" s="245">
        <v>0</v>
      </c>
      <c r="R1148" s="245">
        <f>Q1148*H1148</f>
        <v>0</v>
      </c>
      <c r="S1148" s="245">
        <v>0</v>
      </c>
      <c r="T1148" s="246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7" t="s">
        <v>286</v>
      </c>
      <c r="AT1148" s="247" t="s">
        <v>173</v>
      </c>
      <c r="AU1148" s="247" t="s">
        <v>86</v>
      </c>
      <c r="AY1148" s="18" t="s">
        <v>169</v>
      </c>
      <c r="BE1148" s="248">
        <f>IF(N1148="základní",J1148,0)</f>
        <v>0</v>
      </c>
      <c r="BF1148" s="248">
        <f>IF(N1148="snížená",J1148,0)</f>
        <v>0</v>
      </c>
      <c r="BG1148" s="248">
        <f>IF(N1148="zákl. přenesená",J1148,0)</f>
        <v>0</v>
      </c>
      <c r="BH1148" s="248">
        <f>IF(N1148="sníž. přenesená",J1148,0)</f>
        <v>0</v>
      </c>
      <c r="BI1148" s="248">
        <f>IF(N1148="nulová",J1148,0)</f>
        <v>0</v>
      </c>
      <c r="BJ1148" s="18" t="s">
        <v>84</v>
      </c>
      <c r="BK1148" s="248">
        <f>ROUND(I1148*H1148,2)</f>
        <v>0</v>
      </c>
      <c r="BL1148" s="18" t="s">
        <v>286</v>
      </c>
      <c r="BM1148" s="247" t="s">
        <v>2524</v>
      </c>
    </row>
    <row r="1149" s="12" customFormat="1" ht="22.8" customHeight="1">
      <c r="A1149" s="12"/>
      <c r="B1149" s="219"/>
      <c r="C1149" s="220"/>
      <c r="D1149" s="221" t="s">
        <v>75</v>
      </c>
      <c r="E1149" s="233" t="s">
        <v>368</v>
      </c>
      <c r="F1149" s="233" t="s">
        <v>369</v>
      </c>
      <c r="G1149" s="220"/>
      <c r="H1149" s="220"/>
      <c r="I1149" s="223"/>
      <c r="J1149" s="234">
        <f>BK1149</f>
        <v>0</v>
      </c>
      <c r="K1149" s="220"/>
      <c r="L1149" s="225"/>
      <c r="M1149" s="226"/>
      <c r="N1149" s="227"/>
      <c r="O1149" s="227"/>
      <c r="P1149" s="228">
        <f>SUM(P1150:P1177)</f>
        <v>0</v>
      </c>
      <c r="Q1149" s="227"/>
      <c r="R1149" s="228">
        <f>SUM(R1150:R1177)</f>
        <v>15.378578000000001</v>
      </c>
      <c r="S1149" s="227"/>
      <c r="T1149" s="229">
        <f>SUM(T1150:T1177)</f>
        <v>0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30" t="s">
        <v>86</v>
      </c>
      <c r="AT1149" s="231" t="s">
        <v>75</v>
      </c>
      <c r="AU1149" s="231" t="s">
        <v>84</v>
      </c>
      <c r="AY1149" s="230" t="s">
        <v>169</v>
      </c>
      <c r="BK1149" s="232">
        <f>SUM(BK1150:BK1177)</f>
        <v>0</v>
      </c>
    </row>
    <row r="1150" s="2" customFormat="1" ht="21.75" customHeight="1">
      <c r="A1150" s="39"/>
      <c r="B1150" s="40"/>
      <c r="C1150" s="235" t="s">
        <v>2525</v>
      </c>
      <c r="D1150" s="235" t="s">
        <v>173</v>
      </c>
      <c r="E1150" s="236" t="s">
        <v>2526</v>
      </c>
      <c r="F1150" s="237" t="s">
        <v>2527</v>
      </c>
      <c r="G1150" s="238" t="s">
        <v>176</v>
      </c>
      <c r="H1150" s="239">
        <v>40.639000000000003</v>
      </c>
      <c r="I1150" s="240"/>
      <c r="J1150" s="241">
        <f>ROUND(I1150*H1150,2)</f>
        <v>0</v>
      </c>
      <c r="K1150" s="242"/>
      <c r="L1150" s="45"/>
      <c r="M1150" s="243" t="s">
        <v>1</v>
      </c>
      <c r="N1150" s="244" t="s">
        <v>41</v>
      </c>
      <c r="O1150" s="92"/>
      <c r="P1150" s="245">
        <f>O1150*H1150</f>
        <v>0</v>
      </c>
      <c r="Q1150" s="245">
        <v>0.0060000000000000001</v>
      </c>
      <c r="R1150" s="245">
        <f>Q1150*H1150</f>
        <v>0.24383400000000002</v>
      </c>
      <c r="S1150" s="245">
        <v>0</v>
      </c>
      <c r="T1150" s="246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7" t="s">
        <v>286</v>
      </c>
      <c r="AT1150" s="247" t="s">
        <v>173</v>
      </c>
      <c r="AU1150" s="247" t="s">
        <v>86</v>
      </c>
      <c r="AY1150" s="18" t="s">
        <v>169</v>
      </c>
      <c r="BE1150" s="248">
        <f>IF(N1150="základní",J1150,0)</f>
        <v>0</v>
      </c>
      <c r="BF1150" s="248">
        <f>IF(N1150="snížená",J1150,0)</f>
        <v>0</v>
      </c>
      <c r="BG1150" s="248">
        <f>IF(N1150="zákl. přenesená",J1150,0)</f>
        <v>0</v>
      </c>
      <c r="BH1150" s="248">
        <f>IF(N1150="sníž. přenesená",J1150,0)</f>
        <v>0</v>
      </c>
      <c r="BI1150" s="248">
        <f>IF(N1150="nulová",J1150,0)</f>
        <v>0</v>
      </c>
      <c r="BJ1150" s="18" t="s">
        <v>84</v>
      </c>
      <c r="BK1150" s="248">
        <f>ROUND(I1150*H1150,2)</f>
        <v>0</v>
      </c>
      <c r="BL1150" s="18" t="s">
        <v>286</v>
      </c>
      <c r="BM1150" s="247" t="s">
        <v>2528</v>
      </c>
    </row>
    <row r="1151" s="13" customFormat="1">
      <c r="A1151" s="13"/>
      <c r="B1151" s="249"/>
      <c r="C1151" s="250"/>
      <c r="D1151" s="251" t="s">
        <v>179</v>
      </c>
      <c r="E1151" s="252" t="s">
        <v>1</v>
      </c>
      <c r="F1151" s="253" t="s">
        <v>2529</v>
      </c>
      <c r="G1151" s="250"/>
      <c r="H1151" s="254">
        <v>3.988</v>
      </c>
      <c r="I1151" s="255"/>
      <c r="J1151" s="250"/>
      <c r="K1151" s="250"/>
      <c r="L1151" s="256"/>
      <c r="M1151" s="257"/>
      <c r="N1151" s="258"/>
      <c r="O1151" s="258"/>
      <c r="P1151" s="258"/>
      <c r="Q1151" s="258"/>
      <c r="R1151" s="258"/>
      <c r="S1151" s="258"/>
      <c r="T1151" s="25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0" t="s">
        <v>179</v>
      </c>
      <c r="AU1151" s="260" t="s">
        <v>86</v>
      </c>
      <c r="AV1151" s="13" t="s">
        <v>86</v>
      </c>
      <c r="AW1151" s="13" t="s">
        <v>32</v>
      </c>
      <c r="AX1151" s="13" t="s">
        <v>76</v>
      </c>
      <c r="AY1151" s="260" t="s">
        <v>169</v>
      </c>
    </row>
    <row r="1152" s="13" customFormat="1">
      <c r="A1152" s="13"/>
      <c r="B1152" s="249"/>
      <c r="C1152" s="250"/>
      <c r="D1152" s="251" t="s">
        <v>179</v>
      </c>
      <c r="E1152" s="252" t="s">
        <v>1</v>
      </c>
      <c r="F1152" s="253" t="s">
        <v>2530</v>
      </c>
      <c r="G1152" s="250"/>
      <c r="H1152" s="254">
        <v>18.062999999999999</v>
      </c>
      <c r="I1152" s="255"/>
      <c r="J1152" s="250"/>
      <c r="K1152" s="250"/>
      <c r="L1152" s="256"/>
      <c r="M1152" s="257"/>
      <c r="N1152" s="258"/>
      <c r="O1152" s="258"/>
      <c r="P1152" s="258"/>
      <c r="Q1152" s="258"/>
      <c r="R1152" s="258"/>
      <c r="S1152" s="258"/>
      <c r="T1152" s="25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0" t="s">
        <v>179</v>
      </c>
      <c r="AU1152" s="260" t="s">
        <v>86</v>
      </c>
      <c r="AV1152" s="13" t="s">
        <v>86</v>
      </c>
      <c r="AW1152" s="13" t="s">
        <v>32</v>
      </c>
      <c r="AX1152" s="13" t="s">
        <v>76</v>
      </c>
      <c r="AY1152" s="260" t="s">
        <v>169</v>
      </c>
    </row>
    <row r="1153" s="13" customFormat="1">
      <c r="A1153" s="13"/>
      <c r="B1153" s="249"/>
      <c r="C1153" s="250"/>
      <c r="D1153" s="251" t="s">
        <v>179</v>
      </c>
      <c r="E1153" s="252" t="s">
        <v>1</v>
      </c>
      <c r="F1153" s="253" t="s">
        <v>2531</v>
      </c>
      <c r="G1153" s="250"/>
      <c r="H1153" s="254">
        <v>18.588000000000001</v>
      </c>
      <c r="I1153" s="255"/>
      <c r="J1153" s="250"/>
      <c r="K1153" s="250"/>
      <c r="L1153" s="256"/>
      <c r="M1153" s="257"/>
      <c r="N1153" s="258"/>
      <c r="O1153" s="258"/>
      <c r="P1153" s="258"/>
      <c r="Q1153" s="258"/>
      <c r="R1153" s="258"/>
      <c r="S1153" s="258"/>
      <c r="T1153" s="259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0" t="s">
        <v>179</v>
      </c>
      <c r="AU1153" s="260" t="s">
        <v>86</v>
      </c>
      <c r="AV1153" s="13" t="s">
        <v>86</v>
      </c>
      <c r="AW1153" s="13" t="s">
        <v>32</v>
      </c>
      <c r="AX1153" s="13" t="s">
        <v>76</v>
      </c>
      <c r="AY1153" s="260" t="s">
        <v>169</v>
      </c>
    </row>
    <row r="1154" s="14" customFormat="1">
      <c r="A1154" s="14"/>
      <c r="B1154" s="261"/>
      <c r="C1154" s="262"/>
      <c r="D1154" s="251" t="s">
        <v>179</v>
      </c>
      <c r="E1154" s="263" t="s">
        <v>1</v>
      </c>
      <c r="F1154" s="264" t="s">
        <v>182</v>
      </c>
      <c r="G1154" s="262"/>
      <c r="H1154" s="265">
        <v>40.639000000000003</v>
      </c>
      <c r="I1154" s="266"/>
      <c r="J1154" s="262"/>
      <c r="K1154" s="262"/>
      <c r="L1154" s="267"/>
      <c r="M1154" s="268"/>
      <c r="N1154" s="269"/>
      <c r="O1154" s="269"/>
      <c r="P1154" s="269"/>
      <c r="Q1154" s="269"/>
      <c r="R1154" s="269"/>
      <c r="S1154" s="269"/>
      <c r="T1154" s="27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1" t="s">
        <v>179</v>
      </c>
      <c r="AU1154" s="271" t="s">
        <v>86</v>
      </c>
      <c r="AV1154" s="14" t="s">
        <v>177</v>
      </c>
      <c r="AW1154" s="14" t="s">
        <v>32</v>
      </c>
      <c r="AX1154" s="14" t="s">
        <v>84</v>
      </c>
      <c r="AY1154" s="271" t="s">
        <v>169</v>
      </c>
    </row>
    <row r="1155" s="2" customFormat="1" ht="21.75" customHeight="1">
      <c r="A1155" s="39"/>
      <c r="B1155" s="40"/>
      <c r="C1155" s="304" t="s">
        <v>2532</v>
      </c>
      <c r="D1155" s="304" t="s">
        <v>1283</v>
      </c>
      <c r="E1155" s="305" t="s">
        <v>2533</v>
      </c>
      <c r="F1155" s="306" t="s">
        <v>2534</v>
      </c>
      <c r="G1155" s="307" t="s">
        <v>176</v>
      </c>
      <c r="H1155" s="308">
        <v>4.1870000000000003</v>
      </c>
      <c r="I1155" s="309"/>
      <c r="J1155" s="310">
        <f>ROUND(I1155*H1155,2)</f>
        <v>0</v>
      </c>
      <c r="K1155" s="311"/>
      <c r="L1155" s="312"/>
      <c r="M1155" s="313" t="s">
        <v>1</v>
      </c>
      <c r="N1155" s="314" t="s">
        <v>41</v>
      </c>
      <c r="O1155" s="92"/>
      <c r="P1155" s="245">
        <f>O1155*H1155</f>
        <v>0</v>
      </c>
      <c r="Q1155" s="245">
        <v>0.016</v>
      </c>
      <c r="R1155" s="245">
        <f>Q1155*H1155</f>
        <v>0.06699200000000001</v>
      </c>
      <c r="S1155" s="245">
        <v>0</v>
      </c>
      <c r="T1155" s="246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47" t="s">
        <v>298</v>
      </c>
      <c r="AT1155" s="247" t="s">
        <v>1283</v>
      </c>
      <c r="AU1155" s="247" t="s">
        <v>86</v>
      </c>
      <c r="AY1155" s="18" t="s">
        <v>169</v>
      </c>
      <c r="BE1155" s="248">
        <f>IF(N1155="základní",J1155,0)</f>
        <v>0</v>
      </c>
      <c r="BF1155" s="248">
        <f>IF(N1155="snížená",J1155,0)</f>
        <v>0</v>
      </c>
      <c r="BG1155" s="248">
        <f>IF(N1155="zákl. přenesená",J1155,0)</f>
        <v>0</v>
      </c>
      <c r="BH1155" s="248">
        <f>IF(N1155="sníž. přenesená",J1155,0)</f>
        <v>0</v>
      </c>
      <c r="BI1155" s="248">
        <f>IF(N1155="nulová",J1155,0)</f>
        <v>0</v>
      </c>
      <c r="BJ1155" s="18" t="s">
        <v>84</v>
      </c>
      <c r="BK1155" s="248">
        <f>ROUND(I1155*H1155,2)</f>
        <v>0</v>
      </c>
      <c r="BL1155" s="18" t="s">
        <v>286</v>
      </c>
      <c r="BM1155" s="247" t="s">
        <v>2535</v>
      </c>
    </row>
    <row r="1156" s="13" customFormat="1">
      <c r="A1156" s="13"/>
      <c r="B1156" s="249"/>
      <c r="C1156" s="250"/>
      <c r="D1156" s="251" t="s">
        <v>179</v>
      </c>
      <c r="E1156" s="252" t="s">
        <v>1</v>
      </c>
      <c r="F1156" s="253" t="s">
        <v>2529</v>
      </c>
      <c r="G1156" s="250"/>
      <c r="H1156" s="254">
        <v>3.988</v>
      </c>
      <c r="I1156" s="255"/>
      <c r="J1156" s="250"/>
      <c r="K1156" s="250"/>
      <c r="L1156" s="256"/>
      <c r="M1156" s="257"/>
      <c r="N1156" s="258"/>
      <c r="O1156" s="258"/>
      <c r="P1156" s="258"/>
      <c r="Q1156" s="258"/>
      <c r="R1156" s="258"/>
      <c r="S1156" s="258"/>
      <c r="T1156" s="25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0" t="s">
        <v>179</v>
      </c>
      <c r="AU1156" s="260" t="s">
        <v>86</v>
      </c>
      <c r="AV1156" s="13" t="s">
        <v>86</v>
      </c>
      <c r="AW1156" s="13" t="s">
        <v>32</v>
      </c>
      <c r="AX1156" s="13" t="s">
        <v>84</v>
      </c>
      <c r="AY1156" s="260" t="s">
        <v>169</v>
      </c>
    </row>
    <row r="1157" s="13" customFormat="1">
      <c r="A1157" s="13"/>
      <c r="B1157" s="249"/>
      <c r="C1157" s="250"/>
      <c r="D1157" s="251" t="s">
        <v>179</v>
      </c>
      <c r="E1157" s="250"/>
      <c r="F1157" s="253" t="s">
        <v>2536</v>
      </c>
      <c r="G1157" s="250"/>
      <c r="H1157" s="254">
        <v>4.1870000000000003</v>
      </c>
      <c r="I1157" s="255"/>
      <c r="J1157" s="250"/>
      <c r="K1157" s="250"/>
      <c r="L1157" s="256"/>
      <c r="M1157" s="257"/>
      <c r="N1157" s="258"/>
      <c r="O1157" s="258"/>
      <c r="P1157" s="258"/>
      <c r="Q1157" s="258"/>
      <c r="R1157" s="258"/>
      <c r="S1157" s="258"/>
      <c r="T1157" s="25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0" t="s">
        <v>179</v>
      </c>
      <c r="AU1157" s="260" t="s">
        <v>86</v>
      </c>
      <c r="AV1157" s="13" t="s">
        <v>86</v>
      </c>
      <c r="AW1157" s="13" t="s">
        <v>4</v>
      </c>
      <c r="AX1157" s="13" t="s">
        <v>84</v>
      </c>
      <c r="AY1157" s="260" t="s">
        <v>169</v>
      </c>
    </row>
    <row r="1158" s="2" customFormat="1" ht="21.75" customHeight="1">
      <c r="A1158" s="39"/>
      <c r="B1158" s="40"/>
      <c r="C1158" s="304" t="s">
        <v>2537</v>
      </c>
      <c r="D1158" s="304" t="s">
        <v>1283</v>
      </c>
      <c r="E1158" s="305" t="s">
        <v>2538</v>
      </c>
      <c r="F1158" s="306" t="s">
        <v>2539</v>
      </c>
      <c r="G1158" s="307" t="s">
        <v>176</v>
      </c>
      <c r="H1158" s="308">
        <v>19.001999999999999</v>
      </c>
      <c r="I1158" s="309"/>
      <c r="J1158" s="310">
        <f>ROUND(I1158*H1158,2)</f>
        <v>0</v>
      </c>
      <c r="K1158" s="311"/>
      <c r="L1158" s="312"/>
      <c r="M1158" s="313" t="s">
        <v>1</v>
      </c>
      <c r="N1158" s="314" t="s">
        <v>41</v>
      </c>
      <c r="O1158" s="92"/>
      <c r="P1158" s="245">
        <f>O1158*H1158</f>
        <v>0</v>
      </c>
      <c r="Q1158" s="245">
        <v>0.016</v>
      </c>
      <c r="R1158" s="245">
        <f>Q1158*H1158</f>
        <v>0.30403199999999997</v>
      </c>
      <c r="S1158" s="245">
        <v>0</v>
      </c>
      <c r="T1158" s="246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47" t="s">
        <v>298</v>
      </c>
      <c r="AT1158" s="247" t="s">
        <v>1283</v>
      </c>
      <c r="AU1158" s="247" t="s">
        <v>86</v>
      </c>
      <c r="AY1158" s="18" t="s">
        <v>169</v>
      </c>
      <c r="BE1158" s="248">
        <f>IF(N1158="základní",J1158,0)</f>
        <v>0</v>
      </c>
      <c r="BF1158" s="248">
        <f>IF(N1158="snížená",J1158,0)</f>
        <v>0</v>
      </c>
      <c r="BG1158" s="248">
        <f>IF(N1158="zákl. přenesená",J1158,0)</f>
        <v>0</v>
      </c>
      <c r="BH1158" s="248">
        <f>IF(N1158="sníž. přenesená",J1158,0)</f>
        <v>0</v>
      </c>
      <c r="BI1158" s="248">
        <f>IF(N1158="nulová",J1158,0)</f>
        <v>0</v>
      </c>
      <c r="BJ1158" s="18" t="s">
        <v>84</v>
      </c>
      <c r="BK1158" s="248">
        <f>ROUND(I1158*H1158,2)</f>
        <v>0</v>
      </c>
      <c r="BL1158" s="18" t="s">
        <v>286</v>
      </c>
      <c r="BM1158" s="247" t="s">
        <v>2540</v>
      </c>
    </row>
    <row r="1159" s="13" customFormat="1">
      <c r="A1159" s="13"/>
      <c r="B1159" s="249"/>
      <c r="C1159" s="250"/>
      <c r="D1159" s="251" t="s">
        <v>179</v>
      </c>
      <c r="E1159" s="252" t="s">
        <v>1</v>
      </c>
      <c r="F1159" s="253" t="s">
        <v>2530</v>
      </c>
      <c r="G1159" s="250"/>
      <c r="H1159" s="254">
        <v>18.062999999999999</v>
      </c>
      <c r="I1159" s="255"/>
      <c r="J1159" s="250"/>
      <c r="K1159" s="250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0" t="s">
        <v>179</v>
      </c>
      <c r="AU1159" s="260" t="s">
        <v>86</v>
      </c>
      <c r="AV1159" s="13" t="s">
        <v>86</v>
      </c>
      <c r="AW1159" s="13" t="s">
        <v>32</v>
      </c>
      <c r="AX1159" s="13" t="s">
        <v>84</v>
      </c>
      <c r="AY1159" s="260" t="s">
        <v>169</v>
      </c>
    </row>
    <row r="1160" s="13" customFormat="1">
      <c r="A1160" s="13"/>
      <c r="B1160" s="249"/>
      <c r="C1160" s="250"/>
      <c r="D1160" s="251" t="s">
        <v>179</v>
      </c>
      <c r="E1160" s="250"/>
      <c r="F1160" s="253" t="s">
        <v>2541</v>
      </c>
      <c r="G1160" s="250"/>
      <c r="H1160" s="254">
        <v>19.001999999999999</v>
      </c>
      <c r="I1160" s="255"/>
      <c r="J1160" s="250"/>
      <c r="K1160" s="250"/>
      <c r="L1160" s="256"/>
      <c r="M1160" s="257"/>
      <c r="N1160" s="258"/>
      <c r="O1160" s="258"/>
      <c r="P1160" s="258"/>
      <c r="Q1160" s="258"/>
      <c r="R1160" s="258"/>
      <c r="S1160" s="258"/>
      <c r="T1160" s="259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0" t="s">
        <v>179</v>
      </c>
      <c r="AU1160" s="260" t="s">
        <v>86</v>
      </c>
      <c r="AV1160" s="13" t="s">
        <v>86</v>
      </c>
      <c r="AW1160" s="13" t="s">
        <v>4</v>
      </c>
      <c r="AX1160" s="13" t="s">
        <v>84</v>
      </c>
      <c r="AY1160" s="260" t="s">
        <v>169</v>
      </c>
    </row>
    <row r="1161" s="2" customFormat="1" ht="21.75" customHeight="1">
      <c r="A1161" s="39"/>
      <c r="B1161" s="40"/>
      <c r="C1161" s="304" t="s">
        <v>2542</v>
      </c>
      <c r="D1161" s="304" t="s">
        <v>1283</v>
      </c>
      <c r="E1161" s="305" t="s">
        <v>2543</v>
      </c>
      <c r="F1161" s="306" t="s">
        <v>2544</v>
      </c>
      <c r="G1161" s="307" t="s">
        <v>176</v>
      </c>
      <c r="H1161" s="308">
        <v>19.053000000000001</v>
      </c>
      <c r="I1161" s="309"/>
      <c r="J1161" s="310">
        <f>ROUND(I1161*H1161,2)</f>
        <v>0</v>
      </c>
      <c r="K1161" s="311"/>
      <c r="L1161" s="312"/>
      <c r="M1161" s="313" t="s">
        <v>1</v>
      </c>
      <c r="N1161" s="314" t="s">
        <v>41</v>
      </c>
      <c r="O1161" s="92"/>
      <c r="P1161" s="245">
        <f>O1161*H1161</f>
        <v>0</v>
      </c>
      <c r="Q1161" s="245">
        <v>0.016</v>
      </c>
      <c r="R1161" s="245">
        <f>Q1161*H1161</f>
        <v>0.30484800000000001</v>
      </c>
      <c r="S1161" s="245">
        <v>0</v>
      </c>
      <c r="T1161" s="246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7" t="s">
        <v>298</v>
      </c>
      <c r="AT1161" s="247" t="s">
        <v>1283</v>
      </c>
      <c r="AU1161" s="247" t="s">
        <v>86</v>
      </c>
      <c r="AY1161" s="18" t="s">
        <v>169</v>
      </c>
      <c r="BE1161" s="248">
        <f>IF(N1161="základní",J1161,0)</f>
        <v>0</v>
      </c>
      <c r="BF1161" s="248">
        <f>IF(N1161="snížená",J1161,0)</f>
        <v>0</v>
      </c>
      <c r="BG1161" s="248">
        <f>IF(N1161="zákl. přenesená",J1161,0)</f>
        <v>0</v>
      </c>
      <c r="BH1161" s="248">
        <f>IF(N1161="sníž. přenesená",J1161,0)</f>
        <v>0</v>
      </c>
      <c r="BI1161" s="248">
        <f>IF(N1161="nulová",J1161,0)</f>
        <v>0</v>
      </c>
      <c r="BJ1161" s="18" t="s">
        <v>84</v>
      </c>
      <c r="BK1161" s="248">
        <f>ROUND(I1161*H1161,2)</f>
        <v>0</v>
      </c>
      <c r="BL1161" s="18" t="s">
        <v>286</v>
      </c>
      <c r="BM1161" s="247" t="s">
        <v>2545</v>
      </c>
    </row>
    <row r="1162" s="13" customFormat="1">
      <c r="A1162" s="13"/>
      <c r="B1162" s="249"/>
      <c r="C1162" s="250"/>
      <c r="D1162" s="251" t="s">
        <v>179</v>
      </c>
      <c r="E1162" s="252" t="s">
        <v>1</v>
      </c>
      <c r="F1162" s="253" t="s">
        <v>2531</v>
      </c>
      <c r="G1162" s="250"/>
      <c r="H1162" s="254">
        <v>18.588000000000001</v>
      </c>
      <c r="I1162" s="255"/>
      <c r="J1162" s="250"/>
      <c r="K1162" s="250"/>
      <c r="L1162" s="256"/>
      <c r="M1162" s="257"/>
      <c r="N1162" s="258"/>
      <c r="O1162" s="258"/>
      <c r="P1162" s="258"/>
      <c r="Q1162" s="258"/>
      <c r="R1162" s="258"/>
      <c r="S1162" s="258"/>
      <c r="T1162" s="25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0" t="s">
        <v>179</v>
      </c>
      <c r="AU1162" s="260" t="s">
        <v>86</v>
      </c>
      <c r="AV1162" s="13" t="s">
        <v>86</v>
      </c>
      <c r="AW1162" s="13" t="s">
        <v>32</v>
      </c>
      <c r="AX1162" s="13" t="s">
        <v>84</v>
      </c>
      <c r="AY1162" s="260" t="s">
        <v>169</v>
      </c>
    </row>
    <row r="1163" s="13" customFormat="1">
      <c r="A1163" s="13"/>
      <c r="B1163" s="249"/>
      <c r="C1163" s="250"/>
      <c r="D1163" s="251" t="s">
        <v>179</v>
      </c>
      <c r="E1163" s="250"/>
      <c r="F1163" s="253" t="s">
        <v>2546</v>
      </c>
      <c r="G1163" s="250"/>
      <c r="H1163" s="254">
        <v>19.053000000000001</v>
      </c>
      <c r="I1163" s="255"/>
      <c r="J1163" s="250"/>
      <c r="K1163" s="250"/>
      <c r="L1163" s="256"/>
      <c r="M1163" s="257"/>
      <c r="N1163" s="258"/>
      <c r="O1163" s="258"/>
      <c r="P1163" s="258"/>
      <c r="Q1163" s="258"/>
      <c r="R1163" s="258"/>
      <c r="S1163" s="258"/>
      <c r="T1163" s="25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0" t="s">
        <v>179</v>
      </c>
      <c r="AU1163" s="260" t="s">
        <v>86</v>
      </c>
      <c r="AV1163" s="13" t="s">
        <v>86</v>
      </c>
      <c r="AW1163" s="13" t="s">
        <v>4</v>
      </c>
      <c r="AX1163" s="13" t="s">
        <v>84</v>
      </c>
      <c r="AY1163" s="260" t="s">
        <v>169</v>
      </c>
    </row>
    <row r="1164" s="2" customFormat="1" ht="33" customHeight="1">
      <c r="A1164" s="39"/>
      <c r="B1164" s="40"/>
      <c r="C1164" s="235" t="s">
        <v>2547</v>
      </c>
      <c r="D1164" s="235" t="s">
        <v>173</v>
      </c>
      <c r="E1164" s="236" t="s">
        <v>2548</v>
      </c>
      <c r="F1164" s="237" t="s">
        <v>2549</v>
      </c>
      <c r="G1164" s="238" t="s">
        <v>176</v>
      </c>
      <c r="H1164" s="239">
        <v>46.063000000000002</v>
      </c>
      <c r="I1164" s="240"/>
      <c r="J1164" s="241">
        <f>ROUND(I1164*H1164,2)</f>
        <v>0</v>
      </c>
      <c r="K1164" s="242"/>
      <c r="L1164" s="45"/>
      <c r="M1164" s="243" t="s">
        <v>1</v>
      </c>
      <c r="N1164" s="244" t="s">
        <v>41</v>
      </c>
      <c r="O1164" s="92"/>
      <c r="P1164" s="245">
        <f>O1164*H1164</f>
        <v>0</v>
      </c>
      <c r="Q1164" s="245">
        <v>0.0089999999999999993</v>
      </c>
      <c r="R1164" s="245">
        <f>Q1164*H1164</f>
        <v>0.41456699999999996</v>
      </c>
      <c r="S1164" s="245">
        <v>0</v>
      </c>
      <c r="T1164" s="246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7" t="s">
        <v>286</v>
      </c>
      <c r="AT1164" s="247" t="s">
        <v>173</v>
      </c>
      <c r="AU1164" s="247" t="s">
        <v>86</v>
      </c>
      <c r="AY1164" s="18" t="s">
        <v>169</v>
      </c>
      <c r="BE1164" s="248">
        <f>IF(N1164="základní",J1164,0)</f>
        <v>0</v>
      </c>
      <c r="BF1164" s="248">
        <f>IF(N1164="snížená",J1164,0)</f>
        <v>0</v>
      </c>
      <c r="BG1164" s="248">
        <f>IF(N1164="zákl. přenesená",J1164,0)</f>
        <v>0</v>
      </c>
      <c r="BH1164" s="248">
        <f>IF(N1164="sníž. přenesená",J1164,0)</f>
        <v>0</v>
      </c>
      <c r="BI1164" s="248">
        <f>IF(N1164="nulová",J1164,0)</f>
        <v>0</v>
      </c>
      <c r="BJ1164" s="18" t="s">
        <v>84</v>
      </c>
      <c r="BK1164" s="248">
        <f>ROUND(I1164*H1164,2)</f>
        <v>0</v>
      </c>
      <c r="BL1164" s="18" t="s">
        <v>286</v>
      </c>
      <c r="BM1164" s="247" t="s">
        <v>2550</v>
      </c>
    </row>
    <row r="1165" s="13" customFormat="1">
      <c r="A1165" s="13"/>
      <c r="B1165" s="249"/>
      <c r="C1165" s="250"/>
      <c r="D1165" s="251" t="s">
        <v>179</v>
      </c>
      <c r="E1165" s="252" t="s">
        <v>1</v>
      </c>
      <c r="F1165" s="253" t="s">
        <v>2551</v>
      </c>
      <c r="G1165" s="250"/>
      <c r="H1165" s="254">
        <v>12.625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179</v>
      </c>
      <c r="AU1165" s="260" t="s">
        <v>86</v>
      </c>
      <c r="AV1165" s="13" t="s">
        <v>86</v>
      </c>
      <c r="AW1165" s="13" t="s">
        <v>32</v>
      </c>
      <c r="AX1165" s="13" t="s">
        <v>76</v>
      </c>
      <c r="AY1165" s="260" t="s">
        <v>169</v>
      </c>
    </row>
    <row r="1166" s="13" customFormat="1">
      <c r="A1166" s="13"/>
      <c r="B1166" s="249"/>
      <c r="C1166" s="250"/>
      <c r="D1166" s="251" t="s">
        <v>179</v>
      </c>
      <c r="E1166" s="252" t="s">
        <v>1</v>
      </c>
      <c r="F1166" s="253" t="s">
        <v>2552</v>
      </c>
      <c r="G1166" s="250"/>
      <c r="H1166" s="254">
        <v>12.65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179</v>
      </c>
      <c r="AU1166" s="260" t="s">
        <v>86</v>
      </c>
      <c r="AV1166" s="13" t="s">
        <v>86</v>
      </c>
      <c r="AW1166" s="13" t="s">
        <v>32</v>
      </c>
      <c r="AX1166" s="13" t="s">
        <v>76</v>
      </c>
      <c r="AY1166" s="260" t="s">
        <v>169</v>
      </c>
    </row>
    <row r="1167" s="13" customFormat="1">
      <c r="A1167" s="13"/>
      <c r="B1167" s="249"/>
      <c r="C1167" s="250"/>
      <c r="D1167" s="251" t="s">
        <v>179</v>
      </c>
      <c r="E1167" s="252" t="s">
        <v>1</v>
      </c>
      <c r="F1167" s="253" t="s">
        <v>2553</v>
      </c>
      <c r="G1167" s="250"/>
      <c r="H1167" s="254">
        <v>20.788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179</v>
      </c>
      <c r="AU1167" s="260" t="s">
        <v>86</v>
      </c>
      <c r="AV1167" s="13" t="s">
        <v>86</v>
      </c>
      <c r="AW1167" s="13" t="s">
        <v>32</v>
      </c>
      <c r="AX1167" s="13" t="s">
        <v>76</v>
      </c>
      <c r="AY1167" s="260" t="s">
        <v>169</v>
      </c>
    </row>
    <row r="1168" s="14" customFormat="1">
      <c r="A1168" s="14"/>
      <c r="B1168" s="261"/>
      <c r="C1168" s="262"/>
      <c r="D1168" s="251" t="s">
        <v>179</v>
      </c>
      <c r="E1168" s="263" t="s">
        <v>1</v>
      </c>
      <c r="F1168" s="264" t="s">
        <v>182</v>
      </c>
      <c r="G1168" s="262"/>
      <c r="H1168" s="265">
        <v>46.063000000000002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179</v>
      </c>
      <c r="AU1168" s="271" t="s">
        <v>86</v>
      </c>
      <c r="AV1168" s="14" t="s">
        <v>177</v>
      </c>
      <c r="AW1168" s="14" t="s">
        <v>32</v>
      </c>
      <c r="AX1168" s="14" t="s">
        <v>84</v>
      </c>
      <c r="AY1168" s="271" t="s">
        <v>169</v>
      </c>
    </row>
    <row r="1169" s="2" customFormat="1" ht="21.75" customHeight="1">
      <c r="A1169" s="39"/>
      <c r="B1169" s="40"/>
      <c r="C1169" s="304" t="s">
        <v>2554</v>
      </c>
      <c r="D1169" s="304" t="s">
        <v>1283</v>
      </c>
      <c r="E1169" s="305" t="s">
        <v>2555</v>
      </c>
      <c r="F1169" s="306" t="s">
        <v>2556</v>
      </c>
      <c r="G1169" s="307" t="s">
        <v>176</v>
      </c>
      <c r="H1169" s="308">
        <v>52.558</v>
      </c>
      <c r="I1169" s="309"/>
      <c r="J1169" s="310">
        <f>ROUND(I1169*H1169,2)</f>
        <v>0</v>
      </c>
      <c r="K1169" s="311"/>
      <c r="L1169" s="312"/>
      <c r="M1169" s="313" t="s">
        <v>1</v>
      </c>
      <c r="N1169" s="314" t="s">
        <v>41</v>
      </c>
      <c r="O1169" s="92"/>
      <c r="P1169" s="245">
        <f>O1169*H1169</f>
        <v>0</v>
      </c>
      <c r="Q1169" s="245">
        <v>0.192</v>
      </c>
      <c r="R1169" s="245">
        <f>Q1169*H1169</f>
        <v>10.091136000000001</v>
      </c>
      <c r="S1169" s="245">
        <v>0</v>
      </c>
      <c r="T1169" s="246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7" t="s">
        <v>298</v>
      </c>
      <c r="AT1169" s="247" t="s">
        <v>1283</v>
      </c>
      <c r="AU1169" s="247" t="s">
        <v>86</v>
      </c>
      <c r="AY1169" s="18" t="s">
        <v>169</v>
      </c>
      <c r="BE1169" s="248">
        <f>IF(N1169="základní",J1169,0)</f>
        <v>0</v>
      </c>
      <c r="BF1169" s="248">
        <f>IF(N1169="snížená",J1169,0)</f>
        <v>0</v>
      </c>
      <c r="BG1169" s="248">
        <f>IF(N1169="zákl. přenesená",J1169,0)</f>
        <v>0</v>
      </c>
      <c r="BH1169" s="248">
        <f>IF(N1169="sníž. přenesená",J1169,0)</f>
        <v>0</v>
      </c>
      <c r="BI1169" s="248">
        <f>IF(N1169="nulová",J1169,0)</f>
        <v>0</v>
      </c>
      <c r="BJ1169" s="18" t="s">
        <v>84</v>
      </c>
      <c r="BK1169" s="248">
        <f>ROUND(I1169*H1169,2)</f>
        <v>0</v>
      </c>
      <c r="BL1169" s="18" t="s">
        <v>286</v>
      </c>
      <c r="BM1169" s="247" t="s">
        <v>2557</v>
      </c>
    </row>
    <row r="1170" s="13" customFormat="1">
      <c r="A1170" s="13"/>
      <c r="B1170" s="249"/>
      <c r="C1170" s="250"/>
      <c r="D1170" s="251" t="s">
        <v>179</v>
      </c>
      <c r="E1170" s="250"/>
      <c r="F1170" s="253" t="s">
        <v>2558</v>
      </c>
      <c r="G1170" s="250"/>
      <c r="H1170" s="254">
        <v>52.558</v>
      </c>
      <c r="I1170" s="255"/>
      <c r="J1170" s="250"/>
      <c r="K1170" s="250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60" t="s">
        <v>179</v>
      </c>
      <c r="AU1170" s="260" t="s">
        <v>86</v>
      </c>
      <c r="AV1170" s="13" t="s">
        <v>86</v>
      </c>
      <c r="AW1170" s="13" t="s">
        <v>4</v>
      </c>
      <c r="AX1170" s="13" t="s">
        <v>84</v>
      </c>
      <c r="AY1170" s="260" t="s">
        <v>169</v>
      </c>
    </row>
    <row r="1171" s="2" customFormat="1" ht="33" customHeight="1">
      <c r="A1171" s="39"/>
      <c r="B1171" s="40"/>
      <c r="C1171" s="235" t="s">
        <v>2559</v>
      </c>
      <c r="D1171" s="235" t="s">
        <v>173</v>
      </c>
      <c r="E1171" s="236" t="s">
        <v>2560</v>
      </c>
      <c r="F1171" s="237" t="s">
        <v>2561</v>
      </c>
      <c r="G1171" s="238" t="s">
        <v>176</v>
      </c>
      <c r="H1171" s="239">
        <v>35.213000000000001</v>
      </c>
      <c r="I1171" s="240"/>
      <c r="J1171" s="241">
        <f>ROUND(I1171*H1171,2)</f>
        <v>0</v>
      </c>
      <c r="K1171" s="242"/>
      <c r="L1171" s="45"/>
      <c r="M1171" s="243" t="s">
        <v>1</v>
      </c>
      <c r="N1171" s="244" t="s">
        <v>41</v>
      </c>
      <c r="O1171" s="92"/>
      <c r="P1171" s="245">
        <f>O1171*H1171</f>
        <v>0</v>
      </c>
      <c r="Q1171" s="245">
        <v>0.0089999999999999993</v>
      </c>
      <c r="R1171" s="245">
        <f>Q1171*H1171</f>
        <v>0.316917</v>
      </c>
      <c r="S1171" s="245">
        <v>0</v>
      </c>
      <c r="T1171" s="246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47" t="s">
        <v>286</v>
      </c>
      <c r="AT1171" s="247" t="s">
        <v>173</v>
      </c>
      <c r="AU1171" s="247" t="s">
        <v>86</v>
      </c>
      <c r="AY1171" s="18" t="s">
        <v>169</v>
      </c>
      <c r="BE1171" s="248">
        <f>IF(N1171="základní",J1171,0)</f>
        <v>0</v>
      </c>
      <c r="BF1171" s="248">
        <f>IF(N1171="snížená",J1171,0)</f>
        <v>0</v>
      </c>
      <c r="BG1171" s="248">
        <f>IF(N1171="zákl. přenesená",J1171,0)</f>
        <v>0</v>
      </c>
      <c r="BH1171" s="248">
        <f>IF(N1171="sníž. přenesená",J1171,0)</f>
        <v>0</v>
      </c>
      <c r="BI1171" s="248">
        <f>IF(N1171="nulová",J1171,0)</f>
        <v>0</v>
      </c>
      <c r="BJ1171" s="18" t="s">
        <v>84</v>
      </c>
      <c r="BK1171" s="248">
        <f>ROUND(I1171*H1171,2)</f>
        <v>0</v>
      </c>
      <c r="BL1171" s="18" t="s">
        <v>286</v>
      </c>
      <c r="BM1171" s="247" t="s">
        <v>2562</v>
      </c>
    </row>
    <row r="1172" s="2" customFormat="1" ht="21.75" customHeight="1">
      <c r="A1172" s="39"/>
      <c r="B1172" s="40"/>
      <c r="C1172" s="304" t="s">
        <v>2563</v>
      </c>
      <c r="D1172" s="304" t="s">
        <v>1283</v>
      </c>
      <c r="E1172" s="305" t="s">
        <v>2564</v>
      </c>
      <c r="F1172" s="306" t="s">
        <v>2565</v>
      </c>
      <c r="G1172" s="307" t="s">
        <v>176</v>
      </c>
      <c r="H1172" s="308">
        <v>37.584000000000003</v>
      </c>
      <c r="I1172" s="309"/>
      <c r="J1172" s="310">
        <f>ROUND(I1172*H1172,2)</f>
        <v>0</v>
      </c>
      <c r="K1172" s="311"/>
      <c r="L1172" s="312"/>
      <c r="M1172" s="313" t="s">
        <v>1</v>
      </c>
      <c r="N1172" s="314" t="s">
        <v>41</v>
      </c>
      <c r="O1172" s="92"/>
      <c r="P1172" s="245">
        <f>O1172*H1172</f>
        <v>0</v>
      </c>
      <c r="Q1172" s="245">
        <v>0.096750000000000003</v>
      </c>
      <c r="R1172" s="245">
        <f>Q1172*H1172</f>
        <v>3.6362520000000003</v>
      </c>
      <c r="S1172" s="245">
        <v>0</v>
      </c>
      <c r="T1172" s="246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7" t="s">
        <v>298</v>
      </c>
      <c r="AT1172" s="247" t="s">
        <v>1283</v>
      </c>
      <c r="AU1172" s="247" t="s">
        <v>86</v>
      </c>
      <c r="AY1172" s="18" t="s">
        <v>169</v>
      </c>
      <c r="BE1172" s="248">
        <f>IF(N1172="základní",J1172,0)</f>
        <v>0</v>
      </c>
      <c r="BF1172" s="248">
        <f>IF(N1172="snížená",J1172,0)</f>
        <v>0</v>
      </c>
      <c r="BG1172" s="248">
        <f>IF(N1172="zákl. přenesená",J1172,0)</f>
        <v>0</v>
      </c>
      <c r="BH1172" s="248">
        <f>IF(N1172="sníž. přenesená",J1172,0)</f>
        <v>0</v>
      </c>
      <c r="BI1172" s="248">
        <f>IF(N1172="nulová",J1172,0)</f>
        <v>0</v>
      </c>
      <c r="BJ1172" s="18" t="s">
        <v>84</v>
      </c>
      <c r="BK1172" s="248">
        <f>ROUND(I1172*H1172,2)</f>
        <v>0</v>
      </c>
      <c r="BL1172" s="18" t="s">
        <v>286</v>
      </c>
      <c r="BM1172" s="247" t="s">
        <v>2566</v>
      </c>
    </row>
    <row r="1173" s="13" customFormat="1">
      <c r="A1173" s="13"/>
      <c r="B1173" s="249"/>
      <c r="C1173" s="250"/>
      <c r="D1173" s="251" t="s">
        <v>179</v>
      </c>
      <c r="E1173" s="250"/>
      <c r="F1173" s="253" t="s">
        <v>2567</v>
      </c>
      <c r="G1173" s="250"/>
      <c r="H1173" s="254">
        <v>37.584000000000003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179</v>
      </c>
      <c r="AU1173" s="260" t="s">
        <v>86</v>
      </c>
      <c r="AV1173" s="13" t="s">
        <v>86</v>
      </c>
      <c r="AW1173" s="13" t="s">
        <v>4</v>
      </c>
      <c r="AX1173" s="13" t="s">
        <v>84</v>
      </c>
      <c r="AY1173" s="260" t="s">
        <v>169</v>
      </c>
    </row>
    <row r="1174" s="2" customFormat="1" ht="21.75" customHeight="1">
      <c r="A1174" s="39"/>
      <c r="B1174" s="40"/>
      <c r="C1174" s="235" t="s">
        <v>2568</v>
      </c>
      <c r="D1174" s="235" t="s">
        <v>173</v>
      </c>
      <c r="E1174" s="236" t="s">
        <v>2569</v>
      </c>
      <c r="F1174" s="237" t="s">
        <v>2570</v>
      </c>
      <c r="G1174" s="238" t="s">
        <v>176</v>
      </c>
      <c r="H1174" s="239">
        <v>3</v>
      </c>
      <c r="I1174" s="240"/>
      <c r="J1174" s="241">
        <f>ROUND(I1174*H1174,2)</f>
        <v>0</v>
      </c>
      <c r="K1174" s="242"/>
      <c r="L1174" s="45"/>
      <c r="M1174" s="243" t="s">
        <v>1</v>
      </c>
      <c r="N1174" s="244" t="s">
        <v>41</v>
      </c>
      <c r="O1174" s="92"/>
      <c r="P1174" s="245">
        <f>O1174*H1174</f>
        <v>0</v>
      </c>
      <c r="Q1174" s="245">
        <v>0</v>
      </c>
      <c r="R1174" s="245">
        <f>Q1174*H1174</f>
        <v>0</v>
      </c>
      <c r="S1174" s="245">
        <v>0</v>
      </c>
      <c r="T1174" s="246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47" t="s">
        <v>286</v>
      </c>
      <c r="AT1174" s="247" t="s">
        <v>173</v>
      </c>
      <c r="AU1174" s="247" t="s">
        <v>86</v>
      </c>
      <c r="AY1174" s="18" t="s">
        <v>169</v>
      </c>
      <c r="BE1174" s="248">
        <f>IF(N1174="základní",J1174,0)</f>
        <v>0</v>
      </c>
      <c r="BF1174" s="248">
        <f>IF(N1174="snížená",J1174,0)</f>
        <v>0</v>
      </c>
      <c r="BG1174" s="248">
        <f>IF(N1174="zákl. přenesená",J1174,0)</f>
        <v>0</v>
      </c>
      <c r="BH1174" s="248">
        <f>IF(N1174="sníž. přenesená",J1174,0)</f>
        <v>0</v>
      </c>
      <c r="BI1174" s="248">
        <f>IF(N1174="nulová",J1174,0)</f>
        <v>0</v>
      </c>
      <c r="BJ1174" s="18" t="s">
        <v>84</v>
      </c>
      <c r="BK1174" s="248">
        <f>ROUND(I1174*H1174,2)</f>
        <v>0</v>
      </c>
      <c r="BL1174" s="18" t="s">
        <v>286</v>
      </c>
      <c r="BM1174" s="247" t="s">
        <v>2571</v>
      </c>
    </row>
    <row r="1175" s="2" customFormat="1" ht="16.5" customHeight="1">
      <c r="A1175" s="39"/>
      <c r="B1175" s="40"/>
      <c r="C1175" s="235" t="s">
        <v>2572</v>
      </c>
      <c r="D1175" s="235" t="s">
        <v>173</v>
      </c>
      <c r="E1175" s="236" t="s">
        <v>2573</v>
      </c>
      <c r="F1175" s="237" t="s">
        <v>2574</v>
      </c>
      <c r="G1175" s="238" t="s">
        <v>327</v>
      </c>
      <c r="H1175" s="239">
        <v>18</v>
      </c>
      <c r="I1175" s="240"/>
      <c r="J1175" s="241">
        <f>ROUND(I1175*H1175,2)</f>
        <v>0</v>
      </c>
      <c r="K1175" s="242"/>
      <c r="L1175" s="45"/>
      <c r="M1175" s="243" t="s">
        <v>1</v>
      </c>
      <c r="N1175" s="244" t="s">
        <v>41</v>
      </c>
      <c r="O1175" s="92"/>
      <c r="P1175" s="245">
        <f>O1175*H1175</f>
        <v>0</v>
      </c>
      <c r="Q1175" s="245">
        <v>0</v>
      </c>
      <c r="R1175" s="245">
        <f>Q1175*H1175</f>
        <v>0</v>
      </c>
      <c r="S1175" s="245">
        <v>0</v>
      </c>
      <c r="T1175" s="246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7" t="s">
        <v>286</v>
      </c>
      <c r="AT1175" s="247" t="s">
        <v>173</v>
      </c>
      <c r="AU1175" s="247" t="s">
        <v>86</v>
      </c>
      <c r="AY1175" s="18" t="s">
        <v>169</v>
      </c>
      <c r="BE1175" s="248">
        <f>IF(N1175="základní",J1175,0)</f>
        <v>0</v>
      </c>
      <c r="BF1175" s="248">
        <f>IF(N1175="snížená",J1175,0)</f>
        <v>0</v>
      </c>
      <c r="BG1175" s="248">
        <f>IF(N1175="zákl. přenesená",J1175,0)</f>
        <v>0</v>
      </c>
      <c r="BH1175" s="248">
        <f>IF(N1175="sníž. přenesená",J1175,0)</f>
        <v>0</v>
      </c>
      <c r="BI1175" s="248">
        <f>IF(N1175="nulová",J1175,0)</f>
        <v>0</v>
      </c>
      <c r="BJ1175" s="18" t="s">
        <v>84</v>
      </c>
      <c r="BK1175" s="248">
        <f>ROUND(I1175*H1175,2)</f>
        <v>0</v>
      </c>
      <c r="BL1175" s="18" t="s">
        <v>286</v>
      </c>
      <c r="BM1175" s="247" t="s">
        <v>2575</v>
      </c>
    </row>
    <row r="1176" s="2" customFormat="1" ht="16.5" customHeight="1">
      <c r="A1176" s="39"/>
      <c r="B1176" s="40"/>
      <c r="C1176" s="235" t="s">
        <v>2576</v>
      </c>
      <c r="D1176" s="235" t="s">
        <v>173</v>
      </c>
      <c r="E1176" s="236" t="s">
        <v>2577</v>
      </c>
      <c r="F1176" s="237" t="s">
        <v>2578</v>
      </c>
      <c r="G1176" s="238" t="s">
        <v>327</v>
      </c>
      <c r="H1176" s="239">
        <v>5</v>
      </c>
      <c r="I1176" s="240"/>
      <c r="J1176" s="241">
        <f>ROUND(I1176*H1176,2)</f>
        <v>0</v>
      </c>
      <c r="K1176" s="242"/>
      <c r="L1176" s="45"/>
      <c r="M1176" s="243" t="s">
        <v>1</v>
      </c>
      <c r="N1176" s="244" t="s">
        <v>41</v>
      </c>
      <c r="O1176" s="92"/>
      <c r="P1176" s="245">
        <f>O1176*H1176</f>
        <v>0</v>
      </c>
      <c r="Q1176" s="245">
        <v>0</v>
      </c>
      <c r="R1176" s="245">
        <f>Q1176*H1176</f>
        <v>0</v>
      </c>
      <c r="S1176" s="245">
        <v>0</v>
      </c>
      <c r="T1176" s="246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47" t="s">
        <v>286</v>
      </c>
      <c r="AT1176" s="247" t="s">
        <v>173</v>
      </c>
      <c r="AU1176" s="247" t="s">
        <v>86</v>
      </c>
      <c r="AY1176" s="18" t="s">
        <v>169</v>
      </c>
      <c r="BE1176" s="248">
        <f>IF(N1176="základní",J1176,0)</f>
        <v>0</v>
      </c>
      <c r="BF1176" s="248">
        <f>IF(N1176="snížená",J1176,0)</f>
        <v>0</v>
      </c>
      <c r="BG1176" s="248">
        <f>IF(N1176="zákl. přenesená",J1176,0)</f>
        <v>0</v>
      </c>
      <c r="BH1176" s="248">
        <f>IF(N1176="sníž. přenesená",J1176,0)</f>
        <v>0</v>
      </c>
      <c r="BI1176" s="248">
        <f>IF(N1176="nulová",J1176,0)</f>
        <v>0</v>
      </c>
      <c r="BJ1176" s="18" t="s">
        <v>84</v>
      </c>
      <c r="BK1176" s="248">
        <f>ROUND(I1176*H1176,2)</f>
        <v>0</v>
      </c>
      <c r="BL1176" s="18" t="s">
        <v>286</v>
      </c>
      <c r="BM1176" s="247" t="s">
        <v>2579</v>
      </c>
    </row>
    <row r="1177" s="2" customFormat="1" ht="21.75" customHeight="1">
      <c r="A1177" s="39"/>
      <c r="B1177" s="40"/>
      <c r="C1177" s="235" t="s">
        <v>2580</v>
      </c>
      <c r="D1177" s="235" t="s">
        <v>173</v>
      </c>
      <c r="E1177" s="236" t="s">
        <v>2581</v>
      </c>
      <c r="F1177" s="237" t="s">
        <v>2582</v>
      </c>
      <c r="G1177" s="238" t="s">
        <v>249</v>
      </c>
      <c r="H1177" s="239">
        <v>15.379</v>
      </c>
      <c r="I1177" s="240"/>
      <c r="J1177" s="241">
        <f>ROUND(I1177*H1177,2)</f>
        <v>0</v>
      </c>
      <c r="K1177" s="242"/>
      <c r="L1177" s="45"/>
      <c r="M1177" s="243" t="s">
        <v>1</v>
      </c>
      <c r="N1177" s="244" t="s">
        <v>41</v>
      </c>
      <c r="O1177" s="92"/>
      <c r="P1177" s="245">
        <f>O1177*H1177</f>
        <v>0</v>
      </c>
      <c r="Q1177" s="245">
        <v>0</v>
      </c>
      <c r="R1177" s="245">
        <f>Q1177*H1177</f>
        <v>0</v>
      </c>
      <c r="S1177" s="245">
        <v>0</v>
      </c>
      <c r="T1177" s="246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47" t="s">
        <v>286</v>
      </c>
      <c r="AT1177" s="247" t="s">
        <v>173</v>
      </c>
      <c r="AU1177" s="247" t="s">
        <v>86</v>
      </c>
      <c r="AY1177" s="18" t="s">
        <v>169</v>
      </c>
      <c r="BE1177" s="248">
        <f>IF(N1177="základní",J1177,0)</f>
        <v>0</v>
      </c>
      <c r="BF1177" s="248">
        <f>IF(N1177="snížená",J1177,0)</f>
        <v>0</v>
      </c>
      <c r="BG1177" s="248">
        <f>IF(N1177="zákl. přenesená",J1177,0)</f>
        <v>0</v>
      </c>
      <c r="BH1177" s="248">
        <f>IF(N1177="sníž. přenesená",J1177,0)</f>
        <v>0</v>
      </c>
      <c r="BI1177" s="248">
        <f>IF(N1177="nulová",J1177,0)</f>
        <v>0</v>
      </c>
      <c r="BJ1177" s="18" t="s">
        <v>84</v>
      </c>
      <c r="BK1177" s="248">
        <f>ROUND(I1177*H1177,2)</f>
        <v>0</v>
      </c>
      <c r="BL1177" s="18" t="s">
        <v>286</v>
      </c>
      <c r="BM1177" s="247" t="s">
        <v>2583</v>
      </c>
    </row>
    <row r="1178" s="12" customFormat="1" ht="22.8" customHeight="1">
      <c r="A1178" s="12"/>
      <c r="B1178" s="219"/>
      <c r="C1178" s="220"/>
      <c r="D1178" s="221" t="s">
        <v>75</v>
      </c>
      <c r="E1178" s="233" t="s">
        <v>2584</v>
      </c>
      <c r="F1178" s="233" t="s">
        <v>2585</v>
      </c>
      <c r="G1178" s="220"/>
      <c r="H1178" s="220"/>
      <c r="I1178" s="223"/>
      <c r="J1178" s="234">
        <f>BK1178</f>
        <v>0</v>
      </c>
      <c r="K1178" s="220"/>
      <c r="L1178" s="225"/>
      <c r="M1178" s="226"/>
      <c r="N1178" s="227"/>
      <c r="O1178" s="227"/>
      <c r="P1178" s="228">
        <f>SUM(P1179:P1182)</f>
        <v>0</v>
      </c>
      <c r="Q1178" s="227"/>
      <c r="R1178" s="228">
        <f>SUM(R1179:R1182)</f>
        <v>0.055776599999999996</v>
      </c>
      <c r="S1178" s="227"/>
      <c r="T1178" s="229">
        <f>SUM(T1179:T1182)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30" t="s">
        <v>86</v>
      </c>
      <c r="AT1178" s="231" t="s">
        <v>75</v>
      </c>
      <c r="AU1178" s="231" t="s">
        <v>84</v>
      </c>
      <c r="AY1178" s="230" t="s">
        <v>169</v>
      </c>
      <c r="BK1178" s="232">
        <f>SUM(BK1179:BK1182)</f>
        <v>0</v>
      </c>
    </row>
    <row r="1179" s="2" customFormat="1" ht="21.75" customHeight="1">
      <c r="A1179" s="39"/>
      <c r="B1179" s="40"/>
      <c r="C1179" s="235" t="s">
        <v>2586</v>
      </c>
      <c r="D1179" s="235" t="s">
        <v>173</v>
      </c>
      <c r="E1179" s="236" t="s">
        <v>2587</v>
      </c>
      <c r="F1179" s="237" t="s">
        <v>2588</v>
      </c>
      <c r="G1179" s="238" t="s">
        <v>176</v>
      </c>
      <c r="H1179" s="239">
        <v>206.58000000000001</v>
      </c>
      <c r="I1179" s="240"/>
      <c r="J1179" s="241">
        <f>ROUND(I1179*H1179,2)</f>
        <v>0</v>
      </c>
      <c r="K1179" s="242"/>
      <c r="L1179" s="45"/>
      <c r="M1179" s="243" t="s">
        <v>1</v>
      </c>
      <c r="N1179" s="244" t="s">
        <v>41</v>
      </c>
      <c r="O1179" s="92"/>
      <c r="P1179" s="245">
        <f>O1179*H1179</f>
        <v>0</v>
      </c>
      <c r="Q1179" s="245">
        <v>0</v>
      </c>
      <c r="R1179" s="245">
        <f>Q1179*H1179</f>
        <v>0</v>
      </c>
      <c r="S1179" s="245">
        <v>0</v>
      </c>
      <c r="T1179" s="246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47" t="s">
        <v>286</v>
      </c>
      <c r="AT1179" s="247" t="s">
        <v>173</v>
      </c>
      <c r="AU1179" s="247" t="s">
        <v>86</v>
      </c>
      <c r="AY1179" s="18" t="s">
        <v>169</v>
      </c>
      <c r="BE1179" s="248">
        <f>IF(N1179="základní",J1179,0)</f>
        <v>0</v>
      </c>
      <c r="BF1179" s="248">
        <f>IF(N1179="snížená",J1179,0)</f>
        <v>0</v>
      </c>
      <c r="BG1179" s="248">
        <f>IF(N1179="zákl. přenesená",J1179,0)</f>
        <v>0</v>
      </c>
      <c r="BH1179" s="248">
        <f>IF(N1179="sníž. přenesená",J1179,0)</f>
        <v>0</v>
      </c>
      <c r="BI1179" s="248">
        <f>IF(N1179="nulová",J1179,0)</f>
        <v>0</v>
      </c>
      <c r="BJ1179" s="18" t="s">
        <v>84</v>
      </c>
      <c r="BK1179" s="248">
        <f>ROUND(I1179*H1179,2)</f>
        <v>0</v>
      </c>
      <c r="BL1179" s="18" t="s">
        <v>286</v>
      </c>
      <c r="BM1179" s="247" t="s">
        <v>2589</v>
      </c>
    </row>
    <row r="1180" s="13" customFormat="1">
      <c r="A1180" s="13"/>
      <c r="B1180" s="249"/>
      <c r="C1180" s="250"/>
      <c r="D1180" s="251" t="s">
        <v>179</v>
      </c>
      <c r="E1180" s="252" t="s">
        <v>1</v>
      </c>
      <c r="F1180" s="253" t="s">
        <v>2590</v>
      </c>
      <c r="G1180" s="250"/>
      <c r="H1180" s="254">
        <v>206.58000000000001</v>
      </c>
      <c r="I1180" s="255"/>
      <c r="J1180" s="250"/>
      <c r="K1180" s="250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0" t="s">
        <v>179</v>
      </c>
      <c r="AU1180" s="260" t="s">
        <v>86</v>
      </c>
      <c r="AV1180" s="13" t="s">
        <v>86</v>
      </c>
      <c r="AW1180" s="13" t="s">
        <v>32</v>
      </c>
      <c r="AX1180" s="13" t="s">
        <v>84</v>
      </c>
      <c r="AY1180" s="260" t="s">
        <v>169</v>
      </c>
    </row>
    <row r="1181" s="2" customFormat="1" ht="21.75" customHeight="1">
      <c r="A1181" s="39"/>
      <c r="B1181" s="40"/>
      <c r="C1181" s="235" t="s">
        <v>2591</v>
      </c>
      <c r="D1181" s="235" t="s">
        <v>173</v>
      </c>
      <c r="E1181" s="236" t="s">
        <v>2592</v>
      </c>
      <c r="F1181" s="237" t="s">
        <v>2593</v>
      </c>
      <c r="G1181" s="238" t="s">
        <v>176</v>
      </c>
      <c r="H1181" s="239">
        <v>206.58000000000001</v>
      </c>
      <c r="I1181" s="240"/>
      <c r="J1181" s="241">
        <f>ROUND(I1181*H1181,2)</f>
        <v>0</v>
      </c>
      <c r="K1181" s="242"/>
      <c r="L1181" s="45"/>
      <c r="M1181" s="243" t="s">
        <v>1</v>
      </c>
      <c r="N1181" s="244" t="s">
        <v>41</v>
      </c>
      <c r="O1181" s="92"/>
      <c r="P1181" s="245">
        <f>O1181*H1181</f>
        <v>0</v>
      </c>
      <c r="Q1181" s="245">
        <v>0.00012999999999999999</v>
      </c>
      <c r="R1181" s="245">
        <f>Q1181*H1181</f>
        <v>0.026855399999999998</v>
      </c>
      <c r="S1181" s="245">
        <v>0</v>
      </c>
      <c r="T1181" s="246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7" t="s">
        <v>286</v>
      </c>
      <c r="AT1181" s="247" t="s">
        <v>173</v>
      </c>
      <c r="AU1181" s="247" t="s">
        <v>86</v>
      </c>
      <c r="AY1181" s="18" t="s">
        <v>169</v>
      </c>
      <c r="BE1181" s="248">
        <f>IF(N1181="základní",J1181,0)</f>
        <v>0</v>
      </c>
      <c r="BF1181" s="248">
        <f>IF(N1181="snížená",J1181,0)</f>
        <v>0</v>
      </c>
      <c r="BG1181" s="248">
        <f>IF(N1181="zákl. přenesená",J1181,0)</f>
        <v>0</v>
      </c>
      <c r="BH1181" s="248">
        <f>IF(N1181="sníž. přenesená",J1181,0)</f>
        <v>0</v>
      </c>
      <c r="BI1181" s="248">
        <f>IF(N1181="nulová",J1181,0)</f>
        <v>0</v>
      </c>
      <c r="BJ1181" s="18" t="s">
        <v>84</v>
      </c>
      <c r="BK1181" s="248">
        <f>ROUND(I1181*H1181,2)</f>
        <v>0</v>
      </c>
      <c r="BL1181" s="18" t="s">
        <v>286</v>
      </c>
      <c r="BM1181" s="247" t="s">
        <v>2594</v>
      </c>
    </row>
    <row r="1182" s="2" customFormat="1" ht="21.75" customHeight="1">
      <c r="A1182" s="39"/>
      <c r="B1182" s="40"/>
      <c r="C1182" s="235" t="s">
        <v>2595</v>
      </c>
      <c r="D1182" s="235" t="s">
        <v>173</v>
      </c>
      <c r="E1182" s="236" t="s">
        <v>2596</v>
      </c>
      <c r="F1182" s="237" t="s">
        <v>2597</v>
      </c>
      <c r="G1182" s="238" t="s">
        <v>176</v>
      </c>
      <c r="H1182" s="239">
        <v>206.58000000000001</v>
      </c>
      <c r="I1182" s="240"/>
      <c r="J1182" s="241">
        <f>ROUND(I1182*H1182,2)</f>
        <v>0</v>
      </c>
      <c r="K1182" s="242"/>
      <c r="L1182" s="45"/>
      <c r="M1182" s="243" t="s">
        <v>1</v>
      </c>
      <c r="N1182" s="244" t="s">
        <v>41</v>
      </c>
      <c r="O1182" s="92"/>
      <c r="P1182" s="245">
        <f>O1182*H1182</f>
        <v>0</v>
      </c>
      <c r="Q1182" s="245">
        <v>0.00013999999999999999</v>
      </c>
      <c r="R1182" s="245">
        <f>Q1182*H1182</f>
        <v>0.028921199999999998</v>
      </c>
      <c r="S1182" s="245">
        <v>0</v>
      </c>
      <c r="T1182" s="246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47" t="s">
        <v>286</v>
      </c>
      <c r="AT1182" s="247" t="s">
        <v>173</v>
      </c>
      <c r="AU1182" s="247" t="s">
        <v>86</v>
      </c>
      <c r="AY1182" s="18" t="s">
        <v>169</v>
      </c>
      <c r="BE1182" s="248">
        <f>IF(N1182="základní",J1182,0)</f>
        <v>0</v>
      </c>
      <c r="BF1182" s="248">
        <f>IF(N1182="snížená",J1182,0)</f>
        <v>0</v>
      </c>
      <c r="BG1182" s="248">
        <f>IF(N1182="zákl. přenesená",J1182,0)</f>
        <v>0</v>
      </c>
      <c r="BH1182" s="248">
        <f>IF(N1182="sníž. přenesená",J1182,0)</f>
        <v>0</v>
      </c>
      <c r="BI1182" s="248">
        <f>IF(N1182="nulová",J1182,0)</f>
        <v>0</v>
      </c>
      <c r="BJ1182" s="18" t="s">
        <v>84</v>
      </c>
      <c r="BK1182" s="248">
        <f>ROUND(I1182*H1182,2)</f>
        <v>0</v>
      </c>
      <c r="BL1182" s="18" t="s">
        <v>286</v>
      </c>
      <c r="BM1182" s="247" t="s">
        <v>2598</v>
      </c>
    </row>
    <row r="1183" s="12" customFormat="1" ht="22.8" customHeight="1">
      <c r="A1183" s="12"/>
      <c r="B1183" s="219"/>
      <c r="C1183" s="220"/>
      <c r="D1183" s="221" t="s">
        <v>75</v>
      </c>
      <c r="E1183" s="233" t="s">
        <v>1346</v>
      </c>
      <c r="F1183" s="233" t="s">
        <v>2599</v>
      </c>
      <c r="G1183" s="220"/>
      <c r="H1183" s="220"/>
      <c r="I1183" s="223"/>
      <c r="J1183" s="234">
        <f>BK1183</f>
        <v>0</v>
      </c>
      <c r="K1183" s="220"/>
      <c r="L1183" s="225"/>
      <c r="M1183" s="226"/>
      <c r="N1183" s="227"/>
      <c r="O1183" s="227"/>
      <c r="P1183" s="228">
        <f>SUM(P1184:P1258)</f>
        <v>0</v>
      </c>
      <c r="Q1183" s="227"/>
      <c r="R1183" s="228">
        <f>SUM(R1184:R1258)</f>
        <v>1.67212666</v>
      </c>
      <c r="S1183" s="227"/>
      <c r="T1183" s="229">
        <f>SUM(T1184:T1258)</f>
        <v>0.076967099999999997</v>
      </c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R1183" s="230" t="s">
        <v>86</v>
      </c>
      <c r="AT1183" s="231" t="s">
        <v>75</v>
      </c>
      <c r="AU1183" s="231" t="s">
        <v>84</v>
      </c>
      <c r="AY1183" s="230" t="s">
        <v>169</v>
      </c>
      <c r="BK1183" s="232">
        <f>SUM(BK1184:BK1258)</f>
        <v>0</v>
      </c>
    </row>
    <row r="1184" s="2" customFormat="1" ht="21.75" customHeight="1">
      <c r="A1184" s="39"/>
      <c r="B1184" s="40"/>
      <c r="C1184" s="235" t="s">
        <v>2600</v>
      </c>
      <c r="D1184" s="235" t="s">
        <v>173</v>
      </c>
      <c r="E1184" s="236" t="s">
        <v>1348</v>
      </c>
      <c r="F1184" s="237" t="s">
        <v>1349</v>
      </c>
      <c r="G1184" s="238" t="s">
        <v>176</v>
      </c>
      <c r="H1184" s="239">
        <v>513.11400000000003</v>
      </c>
      <c r="I1184" s="240"/>
      <c r="J1184" s="241">
        <f>ROUND(I1184*H1184,2)</f>
        <v>0</v>
      </c>
      <c r="K1184" s="242"/>
      <c r="L1184" s="45"/>
      <c r="M1184" s="243" t="s">
        <v>1</v>
      </c>
      <c r="N1184" s="244" t="s">
        <v>41</v>
      </c>
      <c r="O1184" s="92"/>
      <c r="P1184" s="245">
        <f>O1184*H1184</f>
        <v>0</v>
      </c>
      <c r="Q1184" s="245">
        <v>0</v>
      </c>
      <c r="R1184" s="245">
        <f>Q1184*H1184</f>
        <v>0</v>
      </c>
      <c r="S1184" s="245">
        <v>0.00014999999999999999</v>
      </c>
      <c r="T1184" s="246">
        <f>S1184*H1184</f>
        <v>0.076967099999999997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47" t="s">
        <v>286</v>
      </c>
      <c r="AT1184" s="247" t="s">
        <v>173</v>
      </c>
      <c r="AU1184" s="247" t="s">
        <v>86</v>
      </c>
      <c r="AY1184" s="18" t="s">
        <v>169</v>
      </c>
      <c r="BE1184" s="248">
        <f>IF(N1184="základní",J1184,0)</f>
        <v>0</v>
      </c>
      <c r="BF1184" s="248">
        <f>IF(N1184="snížená",J1184,0)</f>
        <v>0</v>
      </c>
      <c r="BG1184" s="248">
        <f>IF(N1184="zákl. přenesená",J1184,0)</f>
        <v>0</v>
      </c>
      <c r="BH1184" s="248">
        <f>IF(N1184="sníž. přenesená",J1184,0)</f>
        <v>0</v>
      </c>
      <c r="BI1184" s="248">
        <f>IF(N1184="nulová",J1184,0)</f>
        <v>0</v>
      </c>
      <c r="BJ1184" s="18" t="s">
        <v>84</v>
      </c>
      <c r="BK1184" s="248">
        <f>ROUND(I1184*H1184,2)</f>
        <v>0</v>
      </c>
      <c r="BL1184" s="18" t="s">
        <v>286</v>
      </c>
      <c r="BM1184" s="247" t="s">
        <v>2601</v>
      </c>
    </row>
    <row r="1185" s="13" customFormat="1">
      <c r="A1185" s="13"/>
      <c r="B1185" s="249"/>
      <c r="C1185" s="250"/>
      <c r="D1185" s="251" t="s">
        <v>179</v>
      </c>
      <c r="E1185" s="252" t="s">
        <v>1</v>
      </c>
      <c r="F1185" s="253" t="s">
        <v>1741</v>
      </c>
      <c r="G1185" s="250"/>
      <c r="H1185" s="254">
        <v>1.6679999999999999</v>
      </c>
      <c r="I1185" s="255"/>
      <c r="J1185" s="250"/>
      <c r="K1185" s="250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0" t="s">
        <v>179</v>
      </c>
      <c r="AU1185" s="260" t="s">
        <v>86</v>
      </c>
      <c r="AV1185" s="13" t="s">
        <v>86</v>
      </c>
      <c r="AW1185" s="13" t="s">
        <v>32</v>
      </c>
      <c r="AX1185" s="13" t="s">
        <v>76</v>
      </c>
      <c r="AY1185" s="260" t="s">
        <v>169</v>
      </c>
    </row>
    <row r="1186" s="13" customFormat="1">
      <c r="A1186" s="13"/>
      <c r="B1186" s="249"/>
      <c r="C1186" s="250"/>
      <c r="D1186" s="251" t="s">
        <v>179</v>
      </c>
      <c r="E1186" s="252" t="s">
        <v>1</v>
      </c>
      <c r="F1186" s="253" t="s">
        <v>1728</v>
      </c>
      <c r="G1186" s="250"/>
      <c r="H1186" s="254">
        <v>23.594000000000001</v>
      </c>
      <c r="I1186" s="255"/>
      <c r="J1186" s="250"/>
      <c r="K1186" s="250"/>
      <c r="L1186" s="256"/>
      <c r="M1186" s="257"/>
      <c r="N1186" s="258"/>
      <c r="O1186" s="258"/>
      <c r="P1186" s="258"/>
      <c r="Q1186" s="258"/>
      <c r="R1186" s="258"/>
      <c r="S1186" s="258"/>
      <c r="T1186" s="25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0" t="s">
        <v>179</v>
      </c>
      <c r="AU1186" s="260" t="s">
        <v>86</v>
      </c>
      <c r="AV1186" s="13" t="s">
        <v>86</v>
      </c>
      <c r="AW1186" s="13" t="s">
        <v>32</v>
      </c>
      <c r="AX1186" s="13" t="s">
        <v>76</v>
      </c>
      <c r="AY1186" s="260" t="s">
        <v>169</v>
      </c>
    </row>
    <row r="1187" s="13" customFormat="1">
      <c r="A1187" s="13"/>
      <c r="B1187" s="249"/>
      <c r="C1187" s="250"/>
      <c r="D1187" s="251" t="s">
        <v>179</v>
      </c>
      <c r="E1187" s="252" t="s">
        <v>1</v>
      </c>
      <c r="F1187" s="253" t="s">
        <v>1677</v>
      </c>
      <c r="G1187" s="250"/>
      <c r="H1187" s="254">
        <v>39</v>
      </c>
      <c r="I1187" s="255"/>
      <c r="J1187" s="250"/>
      <c r="K1187" s="250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0" t="s">
        <v>179</v>
      </c>
      <c r="AU1187" s="260" t="s">
        <v>86</v>
      </c>
      <c r="AV1187" s="13" t="s">
        <v>86</v>
      </c>
      <c r="AW1187" s="13" t="s">
        <v>32</v>
      </c>
      <c r="AX1187" s="13" t="s">
        <v>76</v>
      </c>
      <c r="AY1187" s="260" t="s">
        <v>169</v>
      </c>
    </row>
    <row r="1188" s="13" customFormat="1">
      <c r="A1188" s="13"/>
      <c r="B1188" s="249"/>
      <c r="C1188" s="250"/>
      <c r="D1188" s="251" t="s">
        <v>179</v>
      </c>
      <c r="E1188" s="252" t="s">
        <v>1</v>
      </c>
      <c r="F1188" s="253" t="s">
        <v>1729</v>
      </c>
      <c r="G1188" s="250"/>
      <c r="H1188" s="254">
        <v>25.364000000000001</v>
      </c>
      <c r="I1188" s="255"/>
      <c r="J1188" s="250"/>
      <c r="K1188" s="250"/>
      <c r="L1188" s="256"/>
      <c r="M1188" s="257"/>
      <c r="N1188" s="258"/>
      <c r="O1188" s="258"/>
      <c r="P1188" s="258"/>
      <c r="Q1188" s="258"/>
      <c r="R1188" s="258"/>
      <c r="S1188" s="258"/>
      <c r="T1188" s="25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0" t="s">
        <v>179</v>
      </c>
      <c r="AU1188" s="260" t="s">
        <v>86</v>
      </c>
      <c r="AV1188" s="13" t="s">
        <v>86</v>
      </c>
      <c r="AW1188" s="13" t="s">
        <v>32</v>
      </c>
      <c r="AX1188" s="13" t="s">
        <v>76</v>
      </c>
      <c r="AY1188" s="260" t="s">
        <v>169</v>
      </c>
    </row>
    <row r="1189" s="13" customFormat="1">
      <c r="A1189" s="13"/>
      <c r="B1189" s="249"/>
      <c r="C1189" s="250"/>
      <c r="D1189" s="251" t="s">
        <v>179</v>
      </c>
      <c r="E1189" s="252" t="s">
        <v>1</v>
      </c>
      <c r="F1189" s="253" t="s">
        <v>625</v>
      </c>
      <c r="G1189" s="250"/>
      <c r="H1189" s="254">
        <v>60.299999999999997</v>
      </c>
      <c r="I1189" s="255"/>
      <c r="J1189" s="250"/>
      <c r="K1189" s="250"/>
      <c r="L1189" s="256"/>
      <c r="M1189" s="257"/>
      <c r="N1189" s="258"/>
      <c r="O1189" s="258"/>
      <c r="P1189" s="258"/>
      <c r="Q1189" s="258"/>
      <c r="R1189" s="258"/>
      <c r="S1189" s="258"/>
      <c r="T1189" s="25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0" t="s">
        <v>179</v>
      </c>
      <c r="AU1189" s="260" t="s">
        <v>86</v>
      </c>
      <c r="AV1189" s="13" t="s">
        <v>86</v>
      </c>
      <c r="AW1189" s="13" t="s">
        <v>32</v>
      </c>
      <c r="AX1189" s="13" t="s">
        <v>76</v>
      </c>
      <c r="AY1189" s="260" t="s">
        <v>169</v>
      </c>
    </row>
    <row r="1190" s="13" customFormat="1">
      <c r="A1190" s="13"/>
      <c r="B1190" s="249"/>
      <c r="C1190" s="250"/>
      <c r="D1190" s="251" t="s">
        <v>179</v>
      </c>
      <c r="E1190" s="252" t="s">
        <v>1</v>
      </c>
      <c r="F1190" s="253" t="s">
        <v>1688</v>
      </c>
      <c r="G1190" s="250"/>
      <c r="H1190" s="254">
        <v>25.34</v>
      </c>
      <c r="I1190" s="255"/>
      <c r="J1190" s="250"/>
      <c r="K1190" s="250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0" t="s">
        <v>179</v>
      </c>
      <c r="AU1190" s="260" t="s">
        <v>86</v>
      </c>
      <c r="AV1190" s="13" t="s">
        <v>86</v>
      </c>
      <c r="AW1190" s="13" t="s">
        <v>32</v>
      </c>
      <c r="AX1190" s="13" t="s">
        <v>76</v>
      </c>
      <c r="AY1190" s="260" t="s">
        <v>169</v>
      </c>
    </row>
    <row r="1191" s="13" customFormat="1">
      <c r="A1191" s="13"/>
      <c r="B1191" s="249"/>
      <c r="C1191" s="250"/>
      <c r="D1191" s="251" t="s">
        <v>179</v>
      </c>
      <c r="E1191" s="252" t="s">
        <v>1</v>
      </c>
      <c r="F1191" s="253" t="s">
        <v>2602</v>
      </c>
      <c r="G1191" s="250"/>
      <c r="H1191" s="254">
        <v>17.648</v>
      </c>
      <c r="I1191" s="255"/>
      <c r="J1191" s="250"/>
      <c r="K1191" s="250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0" t="s">
        <v>179</v>
      </c>
      <c r="AU1191" s="260" t="s">
        <v>86</v>
      </c>
      <c r="AV1191" s="13" t="s">
        <v>86</v>
      </c>
      <c r="AW1191" s="13" t="s">
        <v>32</v>
      </c>
      <c r="AX1191" s="13" t="s">
        <v>76</v>
      </c>
      <c r="AY1191" s="260" t="s">
        <v>169</v>
      </c>
    </row>
    <row r="1192" s="13" customFormat="1">
      <c r="A1192" s="13"/>
      <c r="B1192" s="249"/>
      <c r="C1192" s="250"/>
      <c r="D1192" s="251" t="s">
        <v>179</v>
      </c>
      <c r="E1192" s="252" t="s">
        <v>1</v>
      </c>
      <c r="F1192" s="253" t="s">
        <v>2603</v>
      </c>
      <c r="G1192" s="250"/>
      <c r="H1192" s="254">
        <v>23.704999999999998</v>
      </c>
      <c r="I1192" s="255"/>
      <c r="J1192" s="250"/>
      <c r="K1192" s="250"/>
      <c r="L1192" s="256"/>
      <c r="M1192" s="257"/>
      <c r="N1192" s="258"/>
      <c r="O1192" s="258"/>
      <c r="P1192" s="258"/>
      <c r="Q1192" s="258"/>
      <c r="R1192" s="258"/>
      <c r="S1192" s="258"/>
      <c r="T1192" s="25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0" t="s">
        <v>179</v>
      </c>
      <c r="AU1192" s="260" t="s">
        <v>86</v>
      </c>
      <c r="AV1192" s="13" t="s">
        <v>86</v>
      </c>
      <c r="AW1192" s="13" t="s">
        <v>32</v>
      </c>
      <c r="AX1192" s="13" t="s">
        <v>76</v>
      </c>
      <c r="AY1192" s="260" t="s">
        <v>169</v>
      </c>
    </row>
    <row r="1193" s="13" customFormat="1">
      <c r="A1193" s="13"/>
      <c r="B1193" s="249"/>
      <c r="C1193" s="250"/>
      <c r="D1193" s="251" t="s">
        <v>179</v>
      </c>
      <c r="E1193" s="252" t="s">
        <v>1</v>
      </c>
      <c r="F1193" s="253" t="s">
        <v>2604</v>
      </c>
      <c r="G1193" s="250"/>
      <c r="H1193" s="254">
        <v>11.664999999999999</v>
      </c>
      <c r="I1193" s="255"/>
      <c r="J1193" s="250"/>
      <c r="K1193" s="250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0" t="s">
        <v>179</v>
      </c>
      <c r="AU1193" s="260" t="s">
        <v>86</v>
      </c>
      <c r="AV1193" s="13" t="s">
        <v>86</v>
      </c>
      <c r="AW1193" s="13" t="s">
        <v>32</v>
      </c>
      <c r="AX1193" s="13" t="s">
        <v>76</v>
      </c>
      <c r="AY1193" s="260" t="s">
        <v>169</v>
      </c>
    </row>
    <row r="1194" s="13" customFormat="1">
      <c r="A1194" s="13"/>
      <c r="B1194" s="249"/>
      <c r="C1194" s="250"/>
      <c r="D1194" s="251" t="s">
        <v>179</v>
      </c>
      <c r="E1194" s="252" t="s">
        <v>1</v>
      </c>
      <c r="F1194" s="253" t="s">
        <v>1732</v>
      </c>
      <c r="G1194" s="250"/>
      <c r="H1194" s="254">
        <v>31.532</v>
      </c>
      <c r="I1194" s="255"/>
      <c r="J1194" s="250"/>
      <c r="K1194" s="250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0" t="s">
        <v>179</v>
      </c>
      <c r="AU1194" s="260" t="s">
        <v>86</v>
      </c>
      <c r="AV1194" s="13" t="s">
        <v>86</v>
      </c>
      <c r="AW1194" s="13" t="s">
        <v>32</v>
      </c>
      <c r="AX1194" s="13" t="s">
        <v>76</v>
      </c>
      <c r="AY1194" s="260" t="s">
        <v>169</v>
      </c>
    </row>
    <row r="1195" s="13" customFormat="1">
      <c r="A1195" s="13"/>
      <c r="B1195" s="249"/>
      <c r="C1195" s="250"/>
      <c r="D1195" s="251" t="s">
        <v>179</v>
      </c>
      <c r="E1195" s="252" t="s">
        <v>1</v>
      </c>
      <c r="F1195" s="253" t="s">
        <v>634</v>
      </c>
      <c r="G1195" s="250"/>
      <c r="H1195" s="254">
        <v>29.481999999999999</v>
      </c>
      <c r="I1195" s="255"/>
      <c r="J1195" s="250"/>
      <c r="K1195" s="250"/>
      <c r="L1195" s="256"/>
      <c r="M1195" s="257"/>
      <c r="N1195" s="258"/>
      <c r="O1195" s="258"/>
      <c r="P1195" s="258"/>
      <c r="Q1195" s="258"/>
      <c r="R1195" s="258"/>
      <c r="S1195" s="258"/>
      <c r="T1195" s="25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0" t="s">
        <v>179</v>
      </c>
      <c r="AU1195" s="260" t="s">
        <v>86</v>
      </c>
      <c r="AV1195" s="13" t="s">
        <v>86</v>
      </c>
      <c r="AW1195" s="13" t="s">
        <v>32</v>
      </c>
      <c r="AX1195" s="13" t="s">
        <v>76</v>
      </c>
      <c r="AY1195" s="260" t="s">
        <v>169</v>
      </c>
    </row>
    <row r="1196" s="13" customFormat="1">
      <c r="A1196" s="13"/>
      <c r="B1196" s="249"/>
      <c r="C1196" s="250"/>
      <c r="D1196" s="251" t="s">
        <v>179</v>
      </c>
      <c r="E1196" s="252" t="s">
        <v>1</v>
      </c>
      <c r="F1196" s="253" t="s">
        <v>1693</v>
      </c>
      <c r="G1196" s="250"/>
      <c r="H1196" s="254">
        <v>35.081000000000003</v>
      </c>
      <c r="I1196" s="255"/>
      <c r="J1196" s="250"/>
      <c r="K1196" s="250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0" t="s">
        <v>179</v>
      </c>
      <c r="AU1196" s="260" t="s">
        <v>86</v>
      </c>
      <c r="AV1196" s="13" t="s">
        <v>86</v>
      </c>
      <c r="AW1196" s="13" t="s">
        <v>32</v>
      </c>
      <c r="AX1196" s="13" t="s">
        <v>76</v>
      </c>
      <c r="AY1196" s="260" t="s">
        <v>169</v>
      </c>
    </row>
    <row r="1197" s="13" customFormat="1">
      <c r="A1197" s="13"/>
      <c r="B1197" s="249"/>
      <c r="C1197" s="250"/>
      <c r="D1197" s="251" t="s">
        <v>179</v>
      </c>
      <c r="E1197" s="252" t="s">
        <v>1</v>
      </c>
      <c r="F1197" s="253" t="s">
        <v>2605</v>
      </c>
      <c r="G1197" s="250"/>
      <c r="H1197" s="254">
        <v>14.505000000000001</v>
      </c>
      <c r="I1197" s="255"/>
      <c r="J1197" s="250"/>
      <c r="K1197" s="250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0" t="s">
        <v>179</v>
      </c>
      <c r="AU1197" s="260" t="s">
        <v>86</v>
      </c>
      <c r="AV1197" s="13" t="s">
        <v>86</v>
      </c>
      <c r="AW1197" s="13" t="s">
        <v>32</v>
      </c>
      <c r="AX1197" s="13" t="s">
        <v>76</v>
      </c>
      <c r="AY1197" s="260" t="s">
        <v>169</v>
      </c>
    </row>
    <row r="1198" s="13" customFormat="1">
      <c r="A1198" s="13"/>
      <c r="B1198" s="249"/>
      <c r="C1198" s="250"/>
      <c r="D1198" s="251" t="s">
        <v>179</v>
      </c>
      <c r="E1198" s="252" t="s">
        <v>1</v>
      </c>
      <c r="F1198" s="253" t="s">
        <v>1734</v>
      </c>
      <c r="G1198" s="250"/>
      <c r="H1198" s="254">
        <v>3.3900000000000001</v>
      </c>
      <c r="I1198" s="255"/>
      <c r="J1198" s="250"/>
      <c r="K1198" s="250"/>
      <c r="L1198" s="256"/>
      <c r="M1198" s="257"/>
      <c r="N1198" s="258"/>
      <c r="O1198" s="258"/>
      <c r="P1198" s="258"/>
      <c r="Q1198" s="258"/>
      <c r="R1198" s="258"/>
      <c r="S1198" s="258"/>
      <c r="T1198" s="25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0" t="s">
        <v>179</v>
      </c>
      <c r="AU1198" s="260" t="s">
        <v>86</v>
      </c>
      <c r="AV1198" s="13" t="s">
        <v>86</v>
      </c>
      <c r="AW1198" s="13" t="s">
        <v>32</v>
      </c>
      <c r="AX1198" s="13" t="s">
        <v>76</v>
      </c>
      <c r="AY1198" s="260" t="s">
        <v>169</v>
      </c>
    </row>
    <row r="1199" s="13" customFormat="1">
      <c r="A1199" s="13"/>
      <c r="B1199" s="249"/>
      <c r="C1199" s="250"/>
      <c r="D1199" s="251" t="s">
        <v>179</v>
      </c>
      <c r="E1199" s="252" t="s">
        <v>1</v>
      </c>
      <c r="F1199" s="253" t="s">
        <v>1695</v>
      </c>
      <c r="G1199" s="250"/>
      <c r="H1199" s="254">
        <v>62.451000000000001</v>
      </c>
      <c r="I1199" s="255"/>
      <c r="J1199" s="250"/>
      <c r="K1199" s="250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0" t="s">
        <v>179</v>
      </c>
      <c r="AU1199" s="260" t="s">
        <v>86</v>
      </c>
      <c r="AV1199" s="13" t="s">
        <v>86</v>
      </c>
      <c r="AW1199" s="13" t="s">
        <v>32</v>
      </c>
      <c r="AX1199" s="13" t="s">
        <v>76</v>
      </c>
      <c r="AY1199" s="260" t="s">
        <v>169</v>
      </c>
    </row>
    <row r="1200" s="13" customFormat="1">
      <c r="A1200" s="13"/>
      <c r="B1200" s="249"/>
      <c r="C1200" s="250"/>
      <c r="D1200" s="251" t="s">
        <v>179</v>
      </c>
      <c r="E1200" s="252" t="s">
        <v>1</v>
      </c>
      <c r="F1200" s="253" t="s">
        <v>1735</v>
      </c>
      <c r="G1200" s="250"/>
      <c r="H1200" s="254">
        <v>-30.713000000000001</v>
      </c>
      <c r="I1200" s="255"/>
      <c r="J1200" s="250"/>
      <c r="K1200" s="250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0" t="s">
        <v>179</v>
      </c>
      <c r="AU1200" s="260" t="s">
        <v>86</v>
      </c>
      <c r="AV1200" s="13" t="s">
        <v>86</v>
      </c>
      <c r="AW1200" s="13" t="s">
        <v>32</v>
      </c>
      <c r="AX1200" s="13" t="s">
        <v>76</v>
      </c>
      <c r="AY1200" s="260" t="s">
        <v>169</v>
      </c>
    </row>
    <row r="1201" s="13" customFormat="1">
      <c r="A1201" s="13"/>
      <c r="B1201" s="249"/>
      <c r="C1201" s="250"/>
      <c r="D1201" s="251" t="s">
        <v>179</v>
      </c>
      <c r="E1201" s="252" t="s">
        <v>1</v>
      </c>
      <c r="F1201" s="253" t="s">
        <v>1696</v>
      </c>
      <c r="G1201" s="250"/>
      <c r="H1201" s="254">
        <v>51.337000000000003</v>
      </c>
      <c r="I1201" s="255"/>
      <c r="J1201" s="250"/>
      <c r="K1201" s="250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0" t="s">
        <v>179</v>
      </c>
      <c r="AU1201" s="260" t="s">
        <v>86</v>
      </c>
      <c r="AV1201" s="13" t="s">
        <v>86</v>
      </c>
      <c r="AW1201" s="13" t="s">
        <v>32</v>
      </c>
      <c r="AX1201" s="13" t="s">
        <v>76</v>
      </c>
      <c r="AY1201" s="260" t="s">
        <v>169</v>
      </c>
    </row>
    <row r="1202" s="13" customFormat="1">
      <c r="A1202" s="13"/>
      <c r="B1202" s="249"/>
      <c r="C1202" s="250"/>
      <c r="D1202" s="251" t="s">
        <v>179</v>
      </c>
      <c r="E1202" s="252" t="s">
        <v>1</v>
      </c>
      <c r="F1202" s="253" t="s">
        <v>1736</v>
      </c>
      <c r="G1202" s="250"/>
      <c r="H1202" s="254">
        <v>-39.375</v>
      </c>
      <c r="I1202" s="255"/>
      <c r="J1202" s="250"/>
      <c r="K1202" s="250"/>
      <c r="L1202" s="256"/>
      <c r="M1202" s="257"/>
      <c r="N1202" s="258"/>
      <c r="O1202" s="258"/>
      <c r="P1202" s="258"/>
      <c r="Q1202" s="258"/>
      <c r="R1202" s="258"/>
      <c r="S1202" s="258"/>
      <c r="T1202" s="25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0" t="s">
        <v>179</v>
      </c>
      <c r="AU1202" s="260" t="s">
        <v>86</v>
      </c>
      <c r="AV1202" s="13" t="s">
        <v>86</v>
      </c>
      <c r="AW1202" s="13" t="s">
        <v>32</v>
      </c>
      <c r="AX1202" s="13" t="s">
        <v>76</v>
      </c>
      <c r="AY1202" s="260" t="s">
        <v>169</v>
      </c>
    </row>
    <row r="1203" s="13" customFormat="1">
      <c r="A1203" s="13"/>
      <c r="B1203" s="249"/>
      <c r="C1203" s="250"/>
      <c r="D1203" s="251" t="s">
        <v>179</v>
      </c>
      <c r="E1203" s="252" t="s">
        <v>1</v>
      </c>
      <c r="F1203" s="253" t="s">
        <v>2606</v>
      </c>
      <c r="G1203" s="250"/>
      <c r="H1203" s="254">
        <v>127.14</v>
      </c>
      <c r="I1203" s="255"/>
      <c r="J1203" s="250"/>
      <c r="K1203" s="250"/>
      <c r="L1203" s="256"/>
      <c r="M1203" s="257"/>
      <c r="N1203" s="258"/>
      <c r="O1203" s="258"/>
      <c r="P1203" s="258"/>
      <c r="Q1203" s="258"/>
      <c r="R1203" s="258"/>
      <c r="S1203" s="258"/>
      <c r="T1203" s="25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0" t="s">
        <v>179</v>
      </c>
      <c r="AU1203" s="260" t="s">
        <v>86</v>
      </c>
      <c r="AV1203" s="13" t="s">
        <v>86</v>
      </c>
      <c r="AW1203" s="13" t="s">
        <v>32</v>
      </c>
      <c r="AX1203" s="13" t="s">
        <v>76</v>
      </c>
      <c r="AY1203" s="260" t="s">
        <v>169</v>
      </c>
    </row>
    <row r="1204" s="14" customFormat="1">
      <c r="A1204" s="14"/>
      <c r="B1204" s="261"/>
      <c r="C1204" s="262"/>
      <c r="D1204" s="251" t="s">
        <v>179</v>
      </c>
      <c r="E1204" s="263" t="s">
        <v>1</v>
      </c>
      <c r="F1204" s="264" t="s">
        <v>182</v>
      </c>
      <c r="G1204" s="262"/>
      <c r="H1204" s="265">
        <v>513.11400000000003</v>
      </c>
      <c r="I1204" s="266"/>
      <c r="J1204" s="262"/>
      <c r="K1204" s="262"/>
      <c r="L1204" s="267"/>
      <c r="M1204" s="268"/>
      <c r="N1204" s="269"/>
      <c r="O1204" s="269"/>
      <c r="P1204" s="269"/>
      <c r="Q1204" s="269"/>
      <c r="R1204" s="269"/>
      <c r="S1204" s="269"/>
      <c r="T1204" s="27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1" t="s">
        <v>179</v>
      </c>
      <c r="AU1204" s="271" t="s">
        <v>86</v>
      </c>
      <c r="AV1204" s="14" t="s">
        <v>177</v>
      </c>
      <c r="AW1204" s="14" t="s">
        <v>32</v>
      </c>
      <c r="AX1204" s="14" t="s">
        <v>84</v>
      </c>
      <c r="AY1204" s="271" t="s">
        <v>169</v>
      </c>
    </row>
    <row r="1205" s="2" customFormat="1" ht="21.75" customHeight="1">
      <c r="A1205" s="39"/>
      <c r="B1205" s="40"/>
      <c r="C1205" s="235" t="s">
        <v>2607</v>
      </c>
      <c r="D1205" s="235" t="s">
        <v>173</v>
      </c>
      <c r="E1205" s="236" t="s">
        <v>1356</v>
      </c>
      <c r="F1205" s="237" t="s">
        <v>1357</v>
      </c>
      <c r="G1205" s="238" t="s">
        <v>176</v>
      </c>
      <c r="H1205" s="239">
        <v>513.11400000000003</v>
      </c>
      <c r="I1205" s="240"/>
      <c r="J1205" s="241">
        <f>ROUND(I1205*H1205,2)</f>
        <v>0</v>
      </c>
      <c r="K1205" s="242"/>
      <c r="L1205" s="45"/>
      <c r="M1205" s="243" t="s">
        <v>1</v>
      </c>
      <c r="N1205" s="244" t="s">
        <v>41</v>
      </c>
      <c r="O1205" s="92"/>
      <c r="P1205" s="245">
        <f>O1205*H1205</f>
        <v>0</v>
      </c>
      <c r="Q1205" s="245">
        <v>0.00020000000000000001</v>
      </c>
      <c r="R1205" s="245">
        <f>Q1205*H1205</f>
        <v>0.10262280000000001</v>
      </c>
      <c r="S1205" s="245">
        <v>0</v>
      </c>
      <c r="T1205" s="246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47" t="s">
        <v>286</v>
      </c>
      <c r="AT1205" s="247" t="s">
        <v>173</v>
      </c>
      <c r="AU1205" s="247" t="s">
        <v>86</v>
      </c>
      <c r="AY1205" s="18" t="s">
        <v>169</v>
      </c>
      <c r="BE1205" s="248">
        <f>IF(N1205="základní",J1205,0)</f>
        <v>0</v>
      </c>
      <c r="BF1205" s="248">
        <f>IF(N1205="snížená",J1205,0)</f>
        <v>0</v>
      </c>
      <c r="BG1205" s="248">
        <f>IF(N1205="zákl. přenesená",J1205,0)</f>
        <v>0</v>
      </c>
      <c r="BH1205" s="248">
        <f>IF(N1205="sníž. přenesená",J1205,0)</f>
        <v>0</v>
      </c>
      <c r="BI1205" s="248">
        <f>IF(N1205="nulová",J1205,0)</f>
        <v>0</v>
      </c>
      <c r="BJ1205" s="18" t="s">
        <v>84</v>
      </c>
      <c r="BK1205" s="248">
        <f>ROUND(I1205*H1205,2)</f>
        <v>0</v>
      </c>
      <c r="BL1205" s="18" t="s">
        <v>286</v>
      </c>
      <c r="BM1205" s="247" t="s">
        <v>2608</v>
      </c>
    </row>
    <row r="1206" s="2" customFormat="1" ht="33" customHeight="1">
      <c r="A1206" s="39"/>
      <c r="B1206" s="40"/>
      <c r="C1206" s="235" t="s">
        <v>2609</v>
      </c>
      <c r="D1206" s="235" t="s">
        <v>173</v>
      </c>
      <c r="E1206" s="236" t="s">
        <v>2610</v>
      </c>
      <c r="F1206" s="237" t="s">
        <v>2611</v>
      </c>
      <c r="G1206" s="238" t="s">
        <v>176</v>
      </c>
      <c r="H1206" s="239">
        <v>583.15099999999995</v>
      </c>
      <c r="I1206" s="240"/>
      <c r="J1206" s="241">
        <f>ROUND(I1206*H1206,2)</f>
        <v>0</v>
      </c>
      <c r="K1206" s="242"/>
      <c r="L1206" s="45"/>
      <c r="M1206" s="243" t="s">
        <v>1</v>
      </c>
      <c r="N1206" s="244" t="s">
        <v>41</v>
      </c>
      <c r="O1206" s="92"/>
      <c r="P1206" s="245">
        <f>O1206*H1206</f>
        <v>0</v>
      </c>
      <c r="Q1206" s="245">
        <v>0.00025999999999999998</v>
      </c>
      <c r="R1206" s="245">
        <f>Q1206*H1206</f>
        <v>0.15161925999999998</v>
      </c>
      <c r="S1206" s="245">
        <v>0</v>
      </c>
      <c r="T1206" s="246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47" t="s">
        <v>286</v>
      </c>
      <c r="AT1206" s="247" t="s">
        <v>173</v>
      </c>
      <c r="AU1206" s="247" t="s">
        <v>86</v>
      </c>
      <c r="AY1206" s="18" t="s">
        <v>169</v>
      </c>
      <c r="BE1206" s="248">
        <f>IF(N1206="základní",J1206,0)</f>
        <v>0</v>
      </c>
      <c r="BF1206" s="248">
        <f>IF(N1206="snížená",J1206,0)</f>
        <v>0</v>
      </c>
      <c r="BG1206" s="248">
        <f>IF(N1206="zákl. přenesená",J1206,0)</f>
        <v>0</v>
      </c>
      <c r="BH1206" s="248">
        <f>IF(N1206="sníž. přenesená",J1206,0)</f>
        <v>0</v>
      </c>
      <c r="BI1206" s="248">
        <f>IF(N1206="nulová",J1206,0)</f>
        <v>0</v>
      </c>
      <c r="BJ1206" s="18" t="s">
        <v>84</v>
      </c>
      <c r="BK1206" s="248">
        <f>ROUND(I1206*H1206,2)</f>
        <v>0</v>
      </c>
      <c r="BL1206" s="18" t="s">
        <v>286</v>
      </c>
      <c r="BM1206" s="247" t="s">
        <v>2612</v>
      </c>
    </row>
    <row r="1207" s="16" customFormat="1">
      <c r="A1207" s="16"/>
      <c r="B1207" s="283"/>
      <c r="C1207" s="284"/>
      <c r="D1207" s="251" t="s">
        <v>179</v>
      </c>
      <c r="E1207" s="285" t="s">
        <v>1</v>
      </c>
      <c r="F1207" s="286" t="s">
        <v>2613</v>
      </c>
      <c r="G1207" s="284"/>
      <c r="H1207" s="285" t="s">
        <v>1</v>
      </c>
      <c r="I1207" s="287"/>
      <c r="J1207" s="284"/>
      <c r="K1207" s="284"/>
      <c r="L1207" s="288"/>
      <c r="M1207" s="289"/>
      <c r="N1207" s="290"/>
      <c r="O1207" s="290"/>
      <c r="P1207" s="290"/>
      <c r="Q1207" s="290"/>
      <c r="R1207" s="290"/>
      <c r="S1207" s="290"/>
      <c r="T1207" s="291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T1207" s="292" t="s">
        <v>179</v>
      </c>
      <c r="AU1207" s="292" t="s">
        <v>86</v>
      </c>
      <c r="AV1207" s="16" t="s">
        <v>84</v>
      </c>
      <c r="AW1207" s="16" t="s">
        <v>32</v>
      </c>
      <c r="AX1207" s="16" t="s">
        <v>76</v>
      </c>
      <c r="AY1207" s="292" t="s">
        <v>169</v>
      </c>
    </row>
    <row r="1208" s="13" customFormat="1">
      <c r="A1208" s="13"/>
      <c r="B1208" s="249"/>
      <c r="C1208" s="250"/>
      <c r="D1208" s="251" t="s">
        <v>179</v>
      </c>
      <c r="E1208" s="252" t="s">
        <v>1</v>
      </c>
      <c r="F1208" s="253" t="s">
        <v>2614</v>
      </c>
      <c r="G1208" s="250"/>
      <c r="H1208" s="254">
        <v>106.95</v>
      </c>
      <c r="I1208" s="255"/>
      <c r="J1208" s="250"/>
      <c r="K1208" s="250"/>
      <c r="L1208" s="256"/>
      <c r="M1208" s="257"/>
      <c r="N1208" s="258"/>
      <c r="O1208" s="258"/>
      <c r="P1208" s="258"/>
      <c r="Q1208" s="258"/>
      <c r="R1208" s="258"/>
      <c r="S1208" s="258"/>
      <c r="T1208" s="25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0" t="s">
        <v>179</v>
      </c>
      <c r="AU1208" s="260" t="s">
        <v>86</v>
      </c>
      <c r="AV1208" s="13" t="s">
        <v>86</v>
      </c>
      <c r="AW1208" s="13" t="s">
        <v>32</v>
      </c>
      <c r="AX1208" s="13" t="s">
        <v>76</v>
      </c>
      <c r="AY1208" s="260" t="s">
        <v>169</v>
      </c>
    </row>
    <row r="1209" s="13" customFormat="1">
      <c r="A1209" s="13"/>
      <c r="B1209" s="249"/>
      <c r="C1209" s="250"/>
      <c r="D1209" s="251" t="s">
        <v>179</v>
      </c>
      <c r="E1209" s="252" t="s">
        <v>1</v>
      </c>
      <c r="F1209" s="253" t="s">
        <v>2615</v>
      </c>
      <c r="G1209" s="250"/>
      <c r="H1209" s="254">
        <v>72.010000000000005</v>
      </c>
      <c r="I1209" s="255"/>
      <c r="J1209" s="250"/>
      <c r="K1209" s="250"/>
      <c r="L1209" s="256"/>
      <c r="M1209" s="257"/>
      <c r="N1209" s="258"/>
      <c r="O1209" s="258"/>
      <c r="P1209" s="258"/>
      <c r="Q1209" s="258"/>
      <c r="R1209" s="258"/>
      <c r="S1209" s="258"/>
      <c r="T1209" s="25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0" t="s">
        <v>179</v>
      </c>
      <c r="AU1209" s="260" t="s">
        <v>86</v>
      </c>
      <c r="AV1209" s="13" t="s">
        <v>86</v>
      </c>
      <c r="AW1209" s="13" t="s">
        <v>32</v>
      </c>
      <c r="AX1209" s="13" t="s">
        <v>76</v>
      </c>
      <c r="AY1209" s="260" t="s">
        <v>169</v>
      </c>
    </row>
    <row r="1210" s="13" customFormat="1">
      <c r="A1210" s="13"/>
      <c r="B1210" s="249"/>
      <c r="C1210" s="250"/>
      <c r="D1210" s="251" t="s">
        <v>179</v>
      </c>
      <c r="E1210" s="252" t="s">
        <v>1</v>
      </c>
      <c r="F1210" s="253" t="s">
        <v>2023</v>
      </c>
      <c r="G1210" s="250"/>
      <c r="H1210" s="254">
        <v>6.4749999999999996</v>
      </c>
      <c r="I1210" s="255"/>
      <c r="J1210" s="250"/>
      <c r="K1210" s="250"/>
      <c r="L1210" s="256"/>
      <c r="M1210" s="257"/>
      <c r="N1210" s="258"/>
      <c r="O1210" s="258"/>
      <c r="P1210" s="258"/>
      <c r="Q1210" s="258"/>
      <c r="R1210" s="258"/>
      <c r="S1210" s="258"/>
      <c r="T1210" s="25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0" t="s">
        <v>179</v>
      </c>
      <c r="AU1210" s="260" t="s">
        <v>86</v>
      </c>
      <c r="AV1210" s="13" t="s">
        <v>86</v>
      </c>
      <c r="AW1210" s="13" t="s">
        <v>32</v>
      </c>
      <c r="AX1210" s="13" t="s">
        <v>76</v>
      </c>
      <c r="AY1210" s="260" t="s">
        <v>169</v>
      </c>
    </row>
    <row r="1211" s="15" customFormat="1">
      <c r="A1211" s="15"/>
      <c r="B1211" s="272"/>
      <c r="C1211" s="273"/>
      <c r="D1211" s="251" t="s">
        <v>179</v>
      </c>
      <c r="E1211" s="274" t="s">
        <v>1</v>
      </c>
      <c r="F1211" s="275" t="s">
        <v>211</v>
      </c>
      <c r="G1211" s="273"/>
      <c r="H1211" s="276">
        <v>185.435</v>
      </c>
      <c r="I1211" s="277"/>
      <c r="J1211" s="273"/>
      <c r="K1211" s="273"/>
      <c r="L1211" s="278"/>
      <c r="M1211" s="279"/>
      <c r="N1211" s="280"/>
      <c r="O1211" s="280"/>
      <c r="P1211" s="280"/>
      <c r="Q1211" s="280"/>
      <c r="R1211" s="280"/>
      <c r="S1211" s="280"/>
      <c r="T1211" s="281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82" t="s">
        <v>179</v>
      </c>
      <c r="AU1211" s="282" t="s">
        <v>86</v>
      </c>
      <c r="AV1211" s="15" t="s">
        <v>212</v>
      </c>
      <c r="AW1211" s="15" t="s">
        <v>32</v>
      </c>
      <c r="AX1211" s="15" t="s">
        <v>76</v>
      </c>
      <c r="AY1211" s="282" t="s">
        <v>169</v>
      </c>
    </row>
    <row r="1212" s="16" customFormat="1">
      <c r="A1212" s="16"/>
      <c r="B1212" s="283"/>
      <c r="C1212" s="284"/>
      <c r="D1212" s="251" t="s">
        <v>179</v>
      </c>
      <c r="E1212" s="285" t="s">
        <v>1</v>
      </c>
      <c r="F1212" s="286" t="s">
        <v>2616</v>
      </c>
      <c r="G1212" s="284"/>
      <c r="H1212" s="285" t="s">
        <v>1</v>
      </c>
      <c r="I1212" s="287"/>
      <c r="J1212" s="284"/>
      <c r="K1212" s="284"/>
      <c r="L1212" s="288"/>
      <c r="M1212" s="289"/>
      <c r="N1212" s="290"/>
      <c r="O1212" s="290"/>
      <c r="P1212" s="290"/>
      <c r="Q1212" s="290"/>
      <c r="R1212" s="290"/>
      <c r="S1212" s="290"/>
      <c r="T1212" s="291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92" t="s">
        <v>179</v>
      </c>
      <c r="AU1212" s="292" t="s">
        <v>86</v>
      </c>
      <c r="AV1212" s="16" t="s">
        <v>84</v>
      </c>
      <c r="AW1212" s="16" t="s">
        <v>32</v>
      </c>
      <c r="AX1212" s="16" t="s">
        <v>76</v>
      </c>
      <c r="AY1212" s="292" t="s">
        <v>169</v>
      </c>
    </row>
    <row r="1213" s="13" customFormat="1">
      <c r="A1213" s="13"/>
      <c r="B1213" s="249"/>
      <c r="C1213" s="250"/>
      <c r="D1213" s="251" t="s">
        <v>179</v>
      </c>
      <c r="E1213" s="252" t="s">
        <v>1</v>
      </c>
      <c r="F1213" s="253" t="s">
        <v>2617</v>
      </c>
      <c r="G1213" s="250"/>
      <c r="H1213" s="254">
        <v>1.6679999999999999</v>
      </c>
      <c r="I1213" s="255"/>
      <c r="J1213" s="250"/>
      <c r="K1213" s="250"/>
      <c r="L1213" s="256"/>
      <c r="M1213" s="257"/>
      <c r="N1213" s="258"/>
      <c r="O1213" s="258"/>
      <c r="P1213" s="258"/>
      <c r="Q1213" s="258"/>
      <c r="R1213" s="258"/>
      <c r="S1213" s="258"/>
      <c r="T1213" s="25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0" t="s">
        <v>179</v>
      </c>
      <c r="AU1213" s="260" t="s">
        <v>86</v>
      </c>
      <c r="AV1213" s="13" t="s">
        <v>86</v>
      </c>
      <c r="AW1213" s="13" t="s">
        <v>32</v>
      </c>
      <c r="AX1213" s="13" t="s">
        <v>76</v>
      </c>
      <c r="AY1213" s="260" t="s">
        <v>169</v>
      </c>
    </row>
    <row r="1214" s="13" customFormat="1">
      <c r="A1214" s="13"/>
      <c r="B1214" s="249"/>
      <c r="C1214" s="250"/>
      <c r="D1214" s="251" t="s">
        <v>179</v>
      </c>
      <c r="E1214" s="252" t="s">
        <v>1</v>
      </c>
      <c r="F1214" s="253" t="s">
        <v>1741</v>
      </c>
      <c r="G1214" s="250"/>
      <c r="H1214" s="254">
        <v>1.6679999999999999</v>
      </c>
      <c r="I1214" s="255"/>
      <c r="J1214" s="250"/>
      <c r="K1214" s="250"/>
      <c r="L1214" s="256"/>
      <c r="M1214" s="257"/>
      <c r="N1214" s="258"/>
      <c r="O1214" s="258"/>
      <c r="P1214" s="258"/>
      <c r="Q1214" s="258"/>
      <c r="R1214" s="258"/>
      <c r="S1214" s="258"/>
      <c r="T1214" s="25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0" t="s">
        <v>179</v>
      </c>
      <c r="AU1214" s="260" t="s">
        <v>86</v>
      </c>
      <c r="AV1214" s="13" t="s">
        <v>86</v>
      </c>
      <c r="AW1214" s="13" t="s">
        <v>32</v>
      </c>
      <c r="AX1214" s="13" t="s">
        <v>76</v>
      </c>
      <c r="AY1214" s="260" t="s">
        <v>169</v>
      </c>
    </row>
    <row r="1215" s="13" customFormat="1">
      <c r="A1215" s="13"/>
      <c r="B1215" s="249"/>
      <c r="C1215" s="250"/>
      <c r="D1215" s="251" t="s">
        <v>179</v>
      </c>
      <c r="E1215" s="252" t="s">
        <v>1</v>
      </c>
      <c r="F1215" s="253" t="s">
        <v>1677</v>
      </c>
      <c r="G1215" s="250"/>
      <c r="H1215" s="254">
        <v>39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179</v>
      </c>
      <c r="AU1215" s="260" t="s">
        <v>86</v>
      </c>
      <c r="AV1215" s="13" t="s">
        <v>86</v>
      </c>
      <c r="AW1215" s="13" t="s">
        <v>32</v>
      </c>
      <c r="AX1215" s="13" t="s">
        <v>76</v>
      </c>
      <c r="AY1215" s="260" t="s">
        <v>169</v>
      </c>
    </row>
    <row r="1216" s="13" customFormat="1">
      <c r="A1216" s="13"/>
      <c r="B1216" s="249"/>
      <c r="C1216" s="250"/>
      <c r="D1216" s="251" t="s">
        <v>179</v>
      </c>
      <c r="E1216" s="252" t="s">
        <v>1</v>
      </c>
      <c r="F1216" s="253" t="s">
        <v>1729</v>
      </c>
      <c r="G1216" s="250"/>
      <c r="H1216" s="254">
        <v>25.364000000000001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179</v>
      </c>
      <c r="AU1216" s="260" t="s">
        <v>86</v>
      </c>
      <c r="AV1216" s="13" t="s">
        <v>86</v>
      </c>
      <c r="AW1216" s="13" t="s">
        <v>32</v>
      </c>
      <c r="AX1216" s="13" t="s">
        <v>76</v>
      </c>
      <c r="AY1216" s="260" t="s">
        <v>169</v>
      </c>
    </row>
    <row r="1217" s="13" customFormat="1">
      <c r="A1217" s="13"/>
      <c r="B1217" s="249"/>
      <c r="C1217" s="250"/>
      <c r="D1217" s="251" t="s">
        <v>179</v>
      </c>
      <c r="E1217" s="252" t="s">
        <v>1</v>
      </c>
      <c r="F1217" s="253" t="s">
        <v>625</v>
      </c>
      <c r="G1217" s="250"/>
      <c r="H1217" s="254">
        <v>60.299999999999997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179</v>
      </c>
      <c r="AU1217" s="260" t="s">
        <v>86</v>
      </c>
      <c r="AV1217" s="13" t="s">
        <v>86</v>
      </c>
      <c r="AW1217" s="13" t="s">
        <v>32</v>
      </c>
      <c r="AX1217" s="13" t="s">
        <v>76</v>
      </c>
      <c r="AY1217" s="260" t="s">
        <v>169</v>
      </c>
    </row>
    <row r="1218" s="13" customFormat="1">
      <c r="A1218" s="13"/>
      <c r="B1218" s="249"/>
      <c r="C1218" s="250"/>
      <c r="D1218" s="251" t="s">
        <v>179</v>
      </c>
      <c r="E1218" s="252" t="s">
        <v>1</v>
      </c>
      <c r="F1218" s="253" t="s">
        <v>1688</v>
      </c>
      <c r="G1218" s="250"/>
      <c r="H1218" s="254">
        <v>25.34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179</v>
      </c>
      <c r="AU1218" s="260" t="s">
        <v>86</v>
      </c>
      <c r="AV1218" s="13" t="s">
        <v>86</v>
      </c>
      <c r="AW1218" s="13" t="s">
        <v>32</v>
      </c>
      <c r="AX1218" s="13" t="s">
        <v>76</v>
      </c>
      <c r="AY1218" s="260" t="s">
        <v>169</v>
      </c>
    </row>
    <row r="1219" s="13" customFormat="1">
      <c r="A1219" s="13"/>
      <c r="B1219" s="249"/>
      <c r="C1219" s="250"/>
      <c r="D1219" s="251" t="s">
        <v>179</v>
      </c>
      <c r="E1219" s="252" t="s">
        <v>1</v>
      </c>
      <c r="F1219" s="253" t="s">
        <v>2602</v>
      </c>
      <c r="G1219" s="250"/>
      <c r="H1219" s="254">
        <v>17.648</v>
      </c>
      <c r="I1219" s="255"/>
      <c r="J1219" s="250"/>
      <c r="K1219" s="250"/>
      <c r="L1219" s="256"/>
      <c r="M1219" s="257"/>
      <c r="N1219" s="258"/>
      <c r="O1219" s="258"/>
      <c r="P1219" s="258"/>
      <c r="Q1219" s="258"/>
      <c r="R1219" s="258"/>
      <c r="S1219" s="258"/>
      <c r="T1219" s="25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0" t="s">
        <v>179</v>
      </c>
      <c r="AU1219" s="260" t="s">
        <v>86</v>
      </c>
      <c r="AV1219" s="13" t="s">
        <v>86</v>
      </c>
      <c r="AW1219" s="13" t="s">
        <v>32</v>
      </c>
      <c r="AX1219" s="13" t="s">
        <v>76</v>
      </c>
      <c r="AY1219" s="260" t="s">
        <v>169</v>
      </c>
    </row>
    <row r="1220" s="13" customFormat="1">
      <c r="A1220" s="13"/>
      <c r="B1220" s="249"/>
      <c r="C1220" s="250"/>
      <c r="D1220" s="251" t="s">
        <v>179</v>
      </c>
      <c r="E1220" s="252" t="s">
        <v>1</v>
      </c>
      <c r="F1220" s="253" t="s">
        <v>2604</v>
      </c>
      <c r="G1220" s="250"/>
      <c r="H1220" s="254">
        <v>11.664999999999999</v>
      </c>
      <c r="I1220" s="255"/>
      <c r="J1220" s="250"/>
      <c r="K1220" s="250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0" t="s">
        <v>179</v>
      </c>
      <c r="AU1220" s="260" t="s">
        <v>86</v>
      </c>
      <c r="AV1220" s="13" t="s">
        <v>86</v>
      </c>
      <c r="AW1220" s="13" t="s">
        <v>32</v>
      </c>
      <c r="AX1220" s="13" t="s">
        <v>76</v>
      </c>
      <c r="AY1220" s="260" t="s">
        <v>169</v>
      </c>
    </row>
    <row r="1221" s="13" customFormat="1">
      <c r="A1221" s="13"/>
      <c r="B1221" s="249"/>
      <c r="C1221" s="250"/>
      <c r="D1221" s="251" t="s">
        <v>179</v>
      </c>
      <c r="E1221" s="252" t="s">
        <v>1</v>
      </c>
      <c r="F1221" s="253" t="s">
        <v>2603</v>
      </c>
      <c r="G1221" s="250"/>
      <c r="H1221" s="254">
        <v>23.704999999999998</v>
      </c>
      <c r="I1221" s="255"/>
      <c r="J1221" s="250"/>
      <c r="K1221" s="250"/>
      <c r="L1221" s="256"/>
      <c r="M1221" s="257"/>
      <c r="N1221" s="258"/>
      <c r="O1221" s="258"/>
      <c r="P1221" s="258"/>
      <c r="Q1221" s="258"/>
      <c r="R1221" s="258"/>
      <c r="S1221" s="258"/>
      <c r="T1221" s="259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0" t="s">
        <v>179</v>
      </c>
      <c r="AU1221" s="260" t="s">
        <v>86</v>
      </c>
      <c r="AV1221" s="13" t="s">
        <v>86</v>
      </c>
      <c r="AW1221" s="13" t="s">
        <v>32</v>
      </c>
      <c r="AX1221" s="13" t="s">
        <v>76</v>
      </c>
      <c r="AY1221" s="260" t="s">
        <v>169</v>
      </c>
    </row>
    <row r="1222" s="13" customFormat="1">
      <c r="A1222" s="13"/>
      <c r="B1222" s="249"/>
      <c r="C1222" s="250"/>
      <c r="D1222" s="251" t="s">
        <v>179</v>
      </c>
      <c r="E1222" s="252" t="s">
        <v>1</v>
      </c>
      <c r="F1222" s="253" t="s">
        <v>1732</v>
      </c>
      <c r="G1222" s="250"/>
      <c r="H1222" s="254">
        <v>31.532</v>
      </c>
      <c r="I1222" s="255"/>
      <c r="J1222" s="250"/>
      <c r="K1222" s="250"/>
      <c r="L1222" s="256"/>
      <c r="M1222" s="257"/>
      <c r="N1222" s="258"/>
      <c r="O1222" s="258"/>
      <c r="P1222" s="258"/>
      <c r="Q1222" s="258"/>
      <c r="R1222" s="258"/>
      <c r="S1222" s="258"/>
      <c r="T1222" s="25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0" t="s">
        <v>179</v>
      </c>
      <c r="AU1222" s="260" t="s">
        <v>86</v>
      </c>
      <c r="AV1222" s="13" t="s">
        <v>86</v>
      </c>
      <c r="AW1222" s="13" t="s">
        <v>32</v>
      </c>
      <c r="AX1222" s="13" t="s">
        <v>76</v>
      </c>
      <c r="AY1222" s="260" t="s">
        <v>169</v>
      </c>
    </row>
    <row r="1223" s="13" customFormat="1">
      <c r="A1223" s="13"/>
      <c r="B1223" s="249"/>
      <c r="C1223" s="250"/>
      <c r="D1223" s="251" t="s">
        <v>179</v>
      </c>
      <c r="E1223" s="252" t="s">
        <v>1</v>
      </c>
      <c r="F1223" s="253" t="s">
        <v>634</v>
      </c>
      <c r="G1223" s="250"/>
      <c r="H1223" s="254">
        <v>29.481999999999999</v>
      </c>
      <c r="I1223" s="255"/>
      <c r="J1223" s="250"/>
      <c r="K1223" s="250"/>
      <c r="L1223" s="256"/>
      <c r="M1223" s="257"/>
      <c r="N1223" s="258"/>
      <c r="O1223" s="258"/>
      <c r="P1223" s="258"/>
      <c r="Q1223" s="258"/>
      <c r="R1223" s="258"/>
      <c r="S1223" s="258"/>
      <c r="T1223" s="259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0" t="s">
        <v>179</v>
      </c>
      <c r="AU1223" s="260" t="s">
        <v>86</v>
      </c>
      <c r="AV1223" s="13" t="s">
        <v>86</v>
      </c>
      <c r="AW1223" s="13" t="s">
        <v>32</v>
      </c>
      <c r="AX1223" s="13" t="s">
        <v>76</v>
      </c>
      <c r="AY1223" s="260" t="s">
        <v>169</v>
      </c>
    </row>
    <row r="1224" s="13" customFormat="1">
      <c r="A1224" s="13"/>
      <c r="B1224" s="249"/>
      <c r="C1224" s="250"/>
      <c r="D1224" s="251" t="s">
        <v>179</v>
      </c>
      <c r="E1224" s="252" t="s">
        <v>1</v>
      </c>
      <c r="F1224" s="253" t="s">
        <v>1693</v>
      </c>
      <c r="G1224" s="250"/>
      <c r="H1224" s="254">
        <v>35.081000000000003</v>
      </c>
      <c r="I1224" s="255"/>
      <c r="J1224" s="250"/>
      <c r="K1224" s="250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0" t="s">
        <v>179</v>
      </c>
      <c r="AU1224" s="260" t="s">
        <v>86</v>
      </c>
      <c r="AV1224" s="13" t="s">
        <v>86</v>
      </c>
      <c r="AW1224" s="13" t="s">
        <v>32</v>
      </c>
      <c r="AX1224" s="13" t="s">
        <v>76</v>
      </c>
      <c r="AY1224" s="260" t="s">
        <v>169</v>
      </c>
    </row>
    <row r="1225" s="13" customFormat="1">
      <c r="A1225" s="13"/>
      <c r="B1225" s="249"/>
      <c r="C1225" s="250"/>
      <c r="D1225" s="251" t="s">
        <v>179</v>
      </c>
      <c r="E1225" s="252" t="s">
        <v>1</v>
      </c>
      <c r="F1225" s="253" t="s">
        <v>2605</v>
      </c>
      <c r="G1225" s="250"/>
      <c r="H1225" s="254">
        <v>14.505000000000001</v>
      </c>
      <c r="I1225" s="255"/>
      <c r="J1225" s="250"/>
      <c r="K1225" s="250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0" t="s">
        <v>179</v>
      </c>
      <c r="AU1225" s="260" t="s">
        <v>86</v>
      </c>
      <c r="AV1225" s="13" t="s">
        <v>86</v>
      </c>
      <c r="AW1225" s="13" t="s">
        <v>32</v>
      </c>
      <c r="AX1225" s="13" t="s">
        <v>76</v>
      </c>
      <c r="AY1225" s="260" t="s">
        <v>169</v>
      </c>
    </row>
    <row r="1226" s="13" customFormat="1">
      <c r="A1226" s="13"/>
      <c r="B1226" s="249"/>
      <c r="C1226" s="250"/>
      <c r="D1226" s="251" t="s">
        <v>179</v>
      </c>
      <c r="E1226" s="252" t="s">
        <v>1</v>
      </c>
      <c r="F1226" s="253" t="s">
        <v>1734</v>
      </c>
      <c r="G1226" s="250"/>
      <c r="H1226" s="254">
        <v>3.3900000000000001</v>
      </c>
      <c r="I1226" s="255"/>
      <c r="J1226" s="250"/>
      <c r="K1226" s="250"/>
      <c r="L1226" s="256"/>
      <c r="M1226" s="257"/>
      <c r="N1226" s="258"/>
      <c r="O1226" s="258"/>
      <c r="P1226" s="258"/>
      <c r="Q1226" s="258"/>
      <c r="R1226" s="258"/>
      <c r="S1226" s="258"/>
      <c r="T1226" s="25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0" t="s">
        <v>179</v>
      </c>
      <c r="AU1226" s="260" t="s">
        <v>86</v>
      </c>
      <c r="AV1226" s="13" t="s">
        <v>86</v>
      </c>
      <c r="AW1226" s="13" t="s">
        <v>32</v>
      </c>
      <c r="AX1226" s="13" t="s">
        <v>76</v>
      </c>
      <c r="AY1226" s="260" t="s">
        <v>169</v>
      </c>
    </row>
    <row r="1227" s="15" customFormat="1">
      <c r="A1227" s="15"/>
      <c r="B1227" s="272"/>
      <c r="C1227" s="273"/>
      <c r="D1227" s="251" t="s">
        <v>179</v>
      </c>
      <c r="E1227" s="274" t="s">
        <v>1</v>
      </c>
      <c r="F1227" s="275" t="s">
        <v>211</v>
      </c>
      <c r="G1227" s="273"/>
      <c r="H1227" s="276">
        <v>320.34800000000001</v>
      </c>
      <c r="I1227" s="277"/>
      <c r="J1227" s="273"/>
      <c r="K1227" s="273"/>
      <c r="L1227" s="278"/>
      <c r="M1227" s="279"/>
      <c r="N1227" s="280"/>
      <c r="O1227" s="280"/>
      <c r="P1227" s="280"/>
      <c r="Q1227" s="280"/>
      <c r="R1227" s="280"/>
      <c r="S1227" s="280"/>
      <c r="T1227" s="281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82" t="s">
        <v>179</v>
      </c>
      <c r="AU1227" s="282" t="s">
        <v>86</v>
      </c>
      <c r="AV1227" s="15" t="s">
        <v>212</v>
      </c>
      <c r="AW1227" s="15" t="s">
        <v>32</v>
      </c>
      <c r="AX1227" s="15" t="s">
        <v>76</v>
      </c>
      <c r="AY1227" s="282" t="s">
        <v>169</v>
      </c>
    </row>
    <row r="1228" s="13" customFormat="1">
      <c r="A1228" s="13"/>
      <c r="B1228" s="249"/>
      <c r="C1228" s="250"/>
      <c r="D1228" s="251" t="s">
        <v>179</v>
      </c>
      <c r="E1228" s="252" t="s">
        <v>1</v>
      </c>
      <c r="F1228" s="253" t="s">
        <v>1695</v>
      </c>
      <c r="G1228" s="250"/>
      <c r="H1228" s="254">
        <v>62.451000000000001</v>
      </c>
      <c r="I1228" s="255"/>
      <c r="J1228" s="250"/>
      <c r="K1228" s="250"/>
      <c r="L1228" s="256"/>
      <c r="M1228" s="257"/>
      <c r="N1228" s="258"/>
      <c r="O1228" s="258"/>
      <c r="P1228" s="258"/>
      <c r="Q1228" s="258"/>
      <c r="R1228" s="258"/>
      <c r="S1228" s="258"/>
      <c r="T1228" s="25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0" t="s">
        <v>179</v>
      </c>
      <c r="AU1228" s="260" t="s">
        <v>86</v>
      </c>
      <c r="AV1228" s="13" t="s">
        <v>86</v>
      </c>
      <c r="AW1228" s="13" t="s">
        <v>32</v>
      </c>
      <c r="AX1228" s="13" t="s">
        <v>76</v>
      </c>
      <c r="AY1228" s="260" t="s">
        <v>169</v>
      </c>
    </row>
    <row r="1229" s="13" customFormat="1">
      <c r="A1229" s="13"/>
      <c r="B1229" s="249"/>
      <c r="C1229" s="250"/>
      <c r="D1229" s="251" t="s">
        <v>179</v>
      </c>
      <c r="E1229" s="252" t="s">
        <v>1</v>
      </c>
      <c r="F1229" s="253" t="s">
        <v>1735</v>
      </c>
      <c r="G1229" s="250"/>
      <c r="H1229" s="254">
        <v>-30.713000000000001</v>
      </c>
      <c r="I1229" s="255"/>
      <c r="J1229" s="250"/>
      <c r="K1229" s="250"/>
      <c r="L1229" s="256"/>
      <c r="M1229" s="257"/>
      <c r="N1229" s="258"/>
      <c r="O1229" s="258"/>
      <c r="P1229" s="258"/>
      <c r="Q1229" s="258"/>
      <c r="R1229" s="258"/>
      <c r="S1229" s="258"/>
      <c r="T1229" s="259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0" t="s">
        <v>179</v>
      </c>
      <c r="AU1229" s="260" t="s">
        <v>86</v>
      </c>
      <c r="AV1229" s="13" t="s">
        <v>86</v>
      </c>
      <c r="AW1229" s="13" t="s">
        <v>32</v>
      </c>
      <c r="AX1229" s="13" t="s">
        <v>76</v>
      </c>
      <c r="AY1229" s="260" t="s">
        <v>169</v>
      </c>
    </row>
    <row r="1230" s="13" customFormat="1">
      <c r="A1230" s="13"/>
      <c r="B1230" s="249"/>
      <c r="C1230" s="250"/>
      <c r="D1230" s="251" t="s">
        <v>179</v>
      </c>
      <c r="E1230" s="252" t="s">
        <v>1</v>
      </c>
      <c r="F1230" s="253" t="s">
        <v>1696</v>
      </c>
      <c r="G1230" s="250"/>
      <c r="H1230" s="254">
        <v>51.337000000000003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179</v>
      </c>
      <c r="AU1230" s="260" t="s">
        <v>86</v>
      </c>
      <c r="AV1230" s="13" t="s">
        <v>86</v>
      </c>
      <c r="AW1230" s="13" t="s">
        <v>32</v>
      </c>
      <c r="AX1230" s="13" t="s">
        <v>76</v>
      </c>
      <c r="AY1230" s="260" t="s">
        <v>169</v>
      </c>
    </row>
    <row r="1231" s="13" customFormat="1">
      <c r="A1231" s="13"/>
      <c r="B1231" s="249"/>
      <c r="C1231" s="250"/>
      <c r="D1231" s="251" t="s">
        <v>179</v>
      </c>
      <c r="E1231" s="252" t="s">
        <v>1</v>
      </c>
      <c r="F1231" s="253" t="s">
        <v>1736</v>
      </c>
      <c r="G1231" s="250"/>
      <c r="H1231" s="254">
        <v>-39.375</v>
      </c>
      <c r="I1231" s="255"/>
      <c r="J1231" s="250"/>
      <c r="K1231" s="250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0" t="s">
        <v>179</v>
      </c>
      <c r="AU1231" s="260" t="s">
        <v>86</v>
      </c>
      <c r="AV1231" s="13" t="s">
        <v>86</v>
      </c>
      <c r="AW1231" s="13" t="s">
        <v>32</v>
      </c>
      <c r="AX1231" s="13" t="s">
        <v>76</v>
      </c>
      <c r="AY1231" s="260" t="s">
        <v>169</v>
      </c>
    </row>
    <row r="1232" s="13" customFormat="1">
      <c r="A1232" s="13"/>
      <c r="B1232" s="249"/>
      <c r="C1232" s="250"/>
      <c r="D1232" s="251" t="s">
        <v>179</v>
      </c>
      <c r="E1232" s="252" t="s">
        <v>1</v>
      </c>
      <c r="F1232" s="253" t="s">
        <v>2618</v>
      </c>
      <c r="G1232" s="250"/>
      <c r="H1232" s="254">
        <v>14.560000000000001</v>
      </c>
      <c r="I1232" s="255"/>
      <c r="J1232" s="250"/>
      <c r="K1232" s="250"/>
      <c r="L1232" s="256"/>
      <c r="M1232" s="257"/>
      <c r="N1232" s="258"/>
      <c r="O1232" s="258"/>
      <c r="P1232" s="258"/>
      <c r="Q1232" s="258"/>
      <c r="R1232" s="258"/>
      <c r="S1232" s="258"/>
      <c r="T1232" s="25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0" t="s">
        <v>179</v>
      </c>
      <c r="AU1232" s="260" t="s">
        <v>86</v>
      </c>
      <c r="AV1232" s="13" t="s">
        <v>86</v>
      </c>
      <c r="AW1232" s="13" t="s">
        <v>32</v>
      </c>
      <c r="AX1232" s="13" t="s">
        <v>76</v>
      </c>
      <c r="AY1232" s="260" t="s">
        <v>169</v>
      </c>
    </row>
    <row r="1233" s="13" customFormat="1">
      <c r="A1233" s="13"/>
      <c r="B1233" s="249"/>
      <c r="C1233" s="250"/>
      <c r="D1233" s="251" t="s">
        <v>179</v>
      </c>
      <c r="E1233" s="252" t="s">
        <v>1</v>
      </c>
      <c r="F1233" s="253" t="s">
        <v>2619</v>
      </c>
      <c r="G1233" s="250"/>
      <c r="H1233" s="254">
        <v>19.108000000000001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179</v>
      </c>
      <c r="AU1233" s="260" t="s">
        <v>86</v>
      </c>
      <c r="AV1233" s="13" t="s">
        <v>86</v>
      </c>
      <c r="AW1233" s="13" t="s">
        <v>32</v>
      </c>
      <c r="AX1233" s="13" t="s">
        <v>76</v>
      </c>
      <c r="AY1233" s="260" t="s">
        <v>169</v>
      </c>
    </row>
    <row r="1234" s="14" customFormat="1">
      <c r="A1234" s="14"/>
      <c r="B1234" s="261"/>
      <c r="C1234" s="262"/>
      <c r="D1234" s="251" t="s">
        <v>179</v>
      </c>
      <c r="E1234" s="263" t="s">
        <v>1</v>
      </c>
      <c r="F1234" s="264" t="s">
        <v>182</v>
      </c>
      <c r="G1234" s="262"/>
      <c r="H1234" s="265">
        <v>583.15099999999995</v>
      </c>
      <c r="I1234" s="266"/>
      <c r="J1234" s="262"/>
      <c r="K1234" s="262"/>
      <c r="L1234" s="267"/>
      <c r="M1234" s="268"/>
      <c r="N1234" s="269"/>
      <c r="O1234" s="269"/>
      <c r="P1234" s="269"/>
      <c r="Q1234" s="269"/>
      <c r="R1234" s="269"/>
      <c r="S1234" s="269"/>
      <c r="T1234" s="27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71" t="s">
        <v>179</v>
      </c>
      <c r="AU1234" s="271" t="s">
        <v>86</v>
      </c>
      <c r="AV1234" s="14" t="s">
        <v>177</v>
      </c>
      <c r="AW1234" s="14" t="s">
        <v>32</v>
      </c>
      <c r="AX1234" s="14" t="s">
        <v>84</v>
      </c>
      <c r="AY1234" s="271" t="s">
        <v>169</v>
      </c>
    </row>
    <row r="1235" s="2" customFormat="1" ht="33" customHeight="1">
      <c r="A1235" s="39"/>
      <c r="B1235" s="40"/>
      <c r="C1235" s="235" t="s">
        <v>2620</v>
      </c>
      <c r="D1235" s="235" t="s">
        <v>173</v>
      </c>
      <c r="E1235" s="236" t="s">
        <v>2621</v>
      </c>
      <c r="F1235" s="237" t="s">
        <v>2622</v>
      </c>
      <c r="G1235" s="238" t="s">
        <v>176</v>
      </c>
      <c r="H1235" s="239">
        <v>20</v>
      </c>
      <c r="I1235" s="240"/>
      <c r="J1235" s="241">
        <f>ROUND(I1235*H1235,2)</f>
        <v>0</v>
      </c>
      <c r="K1235" s="242"/>
      <c r="L1235" s="45"/>
      <c r="M1235" s="243" t="s">
        <v>1</v>
      </c>
      <c r="N1235" s="244" t="s">
        <v>41</v>
      </c>
      <c r="O1235" s="92"/>
      <c r="P1235" s="245">
        <f>O1235*H1235</f>
        <v>0</v>
      </c>
      <c r="Q1235" s="245">
        <v>0.00025999999999999998</v>
      </c>
      <c r="R1235" s="245">
        <f>Q1235*H1235</f>
        <v>0.0051999999999999998</v>
      </c>
      <c r="S1235" s="245">
        <v>0</v>
      </c>
      <c r="T1235" s="246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47" t="s">
        <v>286</v>
      </c>
      <c r="AT1235" s="247" t="s">
        <v>173</v>
      </c>
      <c r="AU1235" s="247" t="s">
        <v>86</v>
      </c>
      <c r="AY1235" s="18" t="s">
        <v>169</v>
      </c>
      <c r="BE1235" s="248">
        <f>IF(N1235="základní",J1235,0)</f>
        <v>0</v>
      </c>
      <c r="BF1235" s="248">
        <f>IF(N1235="snížená",J1235,0)</f>
        <v>0</v>
      </c>
      <c r="BG1235" s="248">
        <f>IF(N1235="zákl. přenesená",J1235,0)</f>
        <v>0</v>
      </c>
      <c r="BH1235" s="248">
        <f>IF(N1235="sníž. přenesená",J1235,0)</f>
        <v>0</v>
      </c>
      <c r="BI1235" s="248">
        <f>IF(N1235="nulová",J1235,0)</f>
        <v>0</v>
      </c>
      <c r="BJ1235" s="18" t="s">
        <v>84</v>
      </c>
      <c r="BK1235" s="248">
        <f>ROUND(I1235*H1235,2)</f>
        <v>0</v>
      </c>
      <c r="BL1235" s="18" t="s">
        <v>286</v>
      </c>
      <c r="BM1235" s="247" t="s">
        <v>2623</v>
      </c>
    </row>
    <row r="1236" s="13" customFormat="1">
      <c r="A1236" s="13"/>
      <c r="B1236" s="249"/>
      <c r="C1236" s="250"/>
      <c r="D1236" s="251" t="s">
        <v>179</v>
      </c>
      <c r="E1236" s="252" t="s">
        <v>1</v>
      </c>
      <c r="F1236" s="253" t="s">
        <v>2624</v>
      </c>
      <c r="G1236" s="250"/>
      <c r="H1236" s="254">
        <v>20</v>
      </c>
      <c r="I1236" s="255"/>
      <c r="J1236" s="250"/>
      <c r="K1236" s="250"/>
      <c r="L1236" s="256"/>
      <c r="M1236" s="257"/>
      <c r="N1236" s="258"/>
      <c r="O1236" s="258"/>
      <c r="P1236" s="258"/>
      <c r="Q1236" s="258"/>
      <c r="R1236" s="258"/>
      <c r="S1236" s="258"/>
      <c r="T1236" s="25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0" t="s">
        <v>179</v>
      </c>
      <c r="AU1236" s="260" t="s">
        <v>86</v>
      </c>
      <c r="AV1236" s="13" t="s">
        <v>86</v>
      </c>
      <c r="AW1236" s="13" t="s">
        <v>32</v>
      </c>
      <c r="AX1236" s="13" t="s">
        <v>84</v>
      </c>
      <c r="AY1236" s="260" t="s">
        <v>169</v>
      </c>
    </row>
    <row r="1237" s="2" customFormat="1" ht="33" customHeight="1">
      <c r="A1237" s="39"/>
      <c r="B1237" s="40"/>
      <c r="C1237" s="235" t="s">
        <v>2625</v>
      </c>
      <c r="D1237" s="235" t="s">
        <v>173</v>
      </c>
      <c r="E1237" s="236" t="s">
        <v>2626</v>
      </c>
      <c r="F1237" s="237" t="s">
        <v>2627</v>
      </c>
      <c r="G1237" s="238" t="s">
        <v>176</v>
      </c>
      <c r="H1237" s="239">
        <v>72.010000000000005</v>
      </c>
      <c r="I1237" s="240"/>
      <c r="J1237" s="241">
        <f>ROUND(I1237*H1237,2)</f>
        <v>0</v>
      </c>
      <c r="K1237" s="242"/>
      <c r="L1237" s="45"/>
      <c r="M1237" s="243" t="s">
        <v>1</v>
      </c>
      <c r="N1237" s="244" t="s">
        <v>41</v>
      </c>
      <c r="O1237" s="92"/>
      <c r="P1237" s="245">
        <f>O1237*H1237</f>
        <v>0</v>
      </c>
      <c r="Q1237" s="245">
        <v>1.0000000000000001E-05</v>
      </c>
      <c r="R1237" s="245">
        <f>Q1237*H1237</f>
        <v>0.0007201000000000001</v>
      </c>
      <c r="S1237" s="245">
        <v>0</v>
      </c>
      <c r="T1237" s="246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47" t="s">
        <v>286</v>
      </c>
      <c r="AT1237" s="247" t="s">
        <v>173</v>
      </c>
      <c r="AU1237" s="247" t="s">
        <v>86</v>
      </c>
      <c r="AY1237" s="18" t="s">
        <v>169</v>
      </c>
      <c r="BE1237" s="248">
        <f>IF(N1237="základní",J1237,0)</f>
        <v>0</v>
      </c>
      <c r="BF1237" s="248">
        <f>IF(N1237="snížená",J1237,0)</f>
        <v>0</v>
      </c>
      <c r="BG1237" s="248">
        <f>IF(N1237="zákl. přenesená",J1237,0)</f>
        <v>0</v>
      </c>
      <c r="BH1237" s="248">
        <f>IF(N1237="sníž. přenesená",J1237,0)</f>
        <v>0</v>
      </c>
      <c r="BI1237" s="248">
        <f>IF(N1237="nulová",J1237,0)</f>
        <v>0</v>
      </c>
      <c r="BJ1237" s="18" t="s">
        <v>84</v>
      </c>
      <c r="BK1237" s="248">
        <f>ROUND(I1237*H1237,2)</f>
        <v>0</v>
      </c>
      <c r="BL1237" s="18" t="s">
        <v>286</v>
      </c>
      <c r="BM1237" s="247" t="s">
        <v>2628</v>
      </c>
    </row>
    <row r="1238" s="13" customFormat="1">
      <c r="A1238" s="13"/>
      <c r="B1238" s="249"/>
      <c r="C1238" s="250"/>
      <c r="D1238" s="251" t="s">
        <v>179</v>
      </c>
      <c r="E1238" s="252" t="s">
        <v>1</v>
      </c>
      <c r="F1238" s="253" t="s">
        <v>2615</v>
      </c>
      <c r="G1238" s="250"/>
      <c r="H1238" s="254">
        <v>72.010000000000005</v>
      </c>
      <c r="I1238" s="255"/>
      <c r="J1238" s="250"/>
      <c r="K1238" s="250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0" t="s">
        <v>179</v>
      </c>
      <c r="AU1238" s="260" t="s">
        <v>86</v>
      </c>
      <c r="AV1238" s="13" t="s">
        <v>86</v>
      </c>
      <c r="AW1238" s="13" t="s">
        <v>32</v>
      </c>
      <c r="AX1238" s="13" t="s">
        <v>84</v>
      </c>
      <c r="AY1238" s="260" t="s">
        <v>169</v>
      </c>
    </row>
    <row r="1239" s="2" customFormat="1" ht="21.75" customHeight="1">
      <c r="A1239" s="39"/>
      <c r="B1239" s="40"/>
      <c r="C1239" s="235" t="s">
        <v>2629</v>
      </c>
      <c r="D1239" s="235" t="s">
        <v>173</v>
      </c>
      <c r="E1239" s="236" t="s">
        <v>1362</v>
      </c>
      <c r="F1239" s="237" t="s">
        <v>1363</v>
      </c>
      <c r="G1239" s="238" t="s">
        <v>176</v>
      </c>
      <c r="H1239" s="239">
        <v>129.84999999999999</v>
      </c>
      <c r="I1239" s="240"/>
      <c r="J1239" s="241">
        <f>ROUND(I1239*H1239,2)</f>
        <v>0</v>
      </c>
      <c r="K1239" s="242"/>
      <c r="L1239" s="45"/>
      <c r="M1239" s="243" t="s">
        <v>1</v>
      </c>
      <c r="N1239" s="244" t="s">
        <v>41</v>
      </c>
      <c r="O1239" s="92"/>
      <c r="P1239" s="245">
        <f>O1239*H1239</f>
        <v>0</v>
      </c>
      <c r="Q1239" s="245">
        <v>0.00029</v>
      </c>
      <c r="R1239" s="245">
        <f>Q1239*H1239</f>
        <v>0.037656499999999996</v>
      </c>
      <c r="S1239" s="245">
        <v>0</v>
      </c>
      <c r="T1239" s="246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47" t="s">
        <v>286</v>
      </c>
      <c r="AT1239" s="247" t="s">
        <v>173</v>
      </c>
      <c r="AU1239" s="247" t="s">
        <v>86</v>
      </c>
      <c r="AY1239" s="18" t="s">
        <v>169</v>
      </c>
      <c r="BE1239" s="248">
        <f>IF(N1239="základní",J1239,0)</f>
        <v>0</v>
      </c>
      <c r="BF1239" s="248">
        <f>IF(N1239="snížená",J1239,0)</f>
        <v>0</v>
      </c>
      <c r="BG1239" s="248">
        <f>IF(N1239="zákl. přenesená",J1239,0)</f>
        <v>0</v>
      </c>
      <c r="BH1239" s="248">
        <f>IF(N1239="sníž. přenesená",J1239,0)</f>
        <v>0</v>
      </c>
      <c r="BI1239" s="248">
        <f>IF(N1239="nulová",J1239,0)</f>
        <v>0</v>
      </c>
      <c r="BJ1239" s="18" t="s">
        <v>84</v>
      </c>
      <c r="BK1239" s="248">
        <f>ROUND(I1239*H1239,2)</f>
        <v>0</v>
      </c>
      <c r="BL1239" s="18" t="s">
        <v>286</v>
      </c>
      <c r="BM1239" s="247" t="s">
        <v>2630</v>
      </c>
    </row>
    <row r="1240" s="13" customFormat="1">
      <c r="A1240" s="13"/>
      <c r="B1240" s="249"/>
      <c r="C1240" s="250"/>
      <c r="D1240" s="251" t="s">
        <v>179</v>
      </c>
      <c r="E1240" s="252" t="s">
        <v>1</v>
      </c>
      <c r="F1240" s="253" t="s">
        <v>2631</v>
      </c>
      <c r="G1240" s="250"/>
      <c r="H1240" s="254">
        <v>129.84999999999999</v>
      </c>
      <c r="I1240" s="255"/>
      <c r="J1240" s="250"/>
      <c r="K1240" s="250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0" t="s">
        <v>179</v>
      </c>
      <c r="AU1240" s="260" t="s">
        <v>86</v>
      </c>
      <c r="AV1240" s="13" t="s">
        <v>86</v>
      </c>
      <c r="AW1240" s="13" t="s">
        <v>32</v>
      </c>
      <c r="AX1240" s="13" t="s">
        <v>84</v>
      </c>
      <c r="AY1240" s="260" t="s">
        <v>169</v>
      </c>
    </row>
    <row r="1241" s="2" customFormat="1" ht="44.25" customHeight="1">
      <c r="A1241" s="39"/>
      <c r="B1241" s="40"/>
      <c r="C1241" s="235" t="s">
        <v>1148</v>
      </c>
      <c r="D1241" s="235" t="s">
        <v>173</v>
      </c>
      <c r="E1241" s="236" t="s">
        <v>2632</v>
      </c>
      <c r="F1241" s="237" t="s">
        <v>2633</v>
      </c>
      <c r="G1241" s="238" t="s">
        <v>176</v>
      </c>
      <c r="H1241" s="239">
        <v>94.375</v>
      </c>
      <c r="I1241" s="240"/>
      <c r="J1241" s="241">
        <f>ROUND(I1241*H1241,2)</f>
        <v>0</v>
      </c>
      <c r="K1241" s="242"/>
      <c r="L1241" s="45"/>
      <c r="M1241" s="243" t="s">
        <v>1</v>
      </c>
      <c r="N1241" s="244" t="s">
        <v>41</v>
      </c>
      <c r="O1241" s="92"/>
      <c r="P1241" s="245">
        <f>O1241*H1241</f>
        <v>0</v>
      </c>
      <c r="Q1241" s="245">
        <v>0.0038</v>
      </c>
      <c r="R1241" s="245">
        <f>Q1241*H1241</f>
        <v>0.35862499999999997</v>
      </c>
      <c r="S1241" s="245">
        <v>0</v>
      </c>
      <c r="T1241" s="246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47" t="s">
        <v>286</v>
      </c>
      <c r="AT1241" s="247" t="s">
        <v>173</v>
      </c>
      <c r="AU1241" s="247" t="s">
        <v>86</v>
      </c>
      <c r="AY1241" s="18" t="s">
        <v>169</v>
      </c>
      <c r="BE1241" s="248">
        <f>IF(N1241="základní",J1241,0)</f>
        <v>0</v>
      </c>
      <c r="BF1241" s="248">
        <f>IF(N1241="snížená",J1241,0)</f>
        <v>0</v>
      </c>
      <c r="BG1241" s="248">
        <f>IF(N1241="zákl. přenesená",J1241,0)</f>
        <v>0</v>
      </c>
      <c r="BH1241" s="248">
        <f>IF(N1241="sníž. přenesená",J1241,0)</f>
        <v>0</v>
      </c>
      <c r="BI1241" s="248">
        <f>IF(N1241="nulová",J1241,0)</f>
        <v>0</v>
      </c>
      <c r="BJ1241" s="18" t="s">
        <v>84</v>
      </c>
      <c r="BK1241" s="248">
        <f>ROUND(I1241*H1241,2)</f>
        <v>0</v>
      </c>
      <c r="BL1241" s="18" t="s">
        <v>286</v>
      </c>
      <c r="BM1241" s="247" t="s">
        <v>2634</v>
      </c>
    </row>
    <row r="1242" s="13" customFormat="1">
      <c r="A1242" s="13"/>
      <c r="B1242" s="249"/>
      <c r="C1242" s="250"/>
      <c r="D1242" s="251" t="s">
        <v>179</v>
      </c>
      <c r="E1242" s="252" t="s">
        <v>1</v>
      </c>
      <c r="F1242" s="253" t="s">
        <v>638</v>
      </c>
      <c r="G1242" s="250"/>
      <c r="H1242" s="254">
        <v>36.395000000000003</v>
      </c>
      <c r="I1242" s="255"/>
      <c r="J1242" s="250"/>
      <c r="K1242" s="250"/>
      <c r="L1242" s="256"/>
      <c r="M1242" s="257"/>
      <c r="N1242" s="258"/>
      <c r="O1242" s="258"/>
      <c r="P1242" s="258"/>
      <c r="Q1242" s="258"/>
      <c r="R1242" s="258"/>
      <c r="S1242" s="258"/>
      <c r="T1242" s="25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0" t="s">
        <v>179</v>
      </c>
      <c r="AU1242" s="260" t="s">
        <v>86</v>
      </c>
      <c r="AV1242" s="13" t="s">
        <v>86</v>
      </c>
      <c r="AW1242" s="13" t="s">
        <v>32</v>
      </c>
      <c r="AX1242" s="13" t="s">
        <v>76</v>
      </c>
      <c r="AY1242" s="260" t="s">
        <v>169</v>
      </c>
    </row>
    <row r="1243" s="13" customFormat="1">
      <c r="A1243" s="13"/>
      <c r="B1243" s="249"/>
      <c r="C1243" s="250"/>
      <c r="D1243" s="251" t="s">
        <v>179</v>
      </c>
      <c r="E1243" s="252" t="s">
        <v>1</v>
      </c>
      <c r="F1243" s="253" t="s">
        <v>1703</v>
      </c>
      <c r="G1243" s="250"/>
      <c r="H1243" s="254">
        <v>57.979999999999997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179</v>
      </c>
      <c r="AU1243" s="260" t="s">
        <v>86</v>
      </c>
      <c r="AV1243" s="13" t="s">
        <v>86</v>
      </c>
      <c r="AW1243" s="13" t="s">
        <v>32</v>
      </c>
      <c r="AX1243" s="13" t="s">
        <v>76</v>
      </c>
      <c r="AY1243" s="260" t="s">
        <v>169</v>
      </c>
    </row>
    <row r="1244" s="14" customFormat="1">
      <c r="A1244" s="14"/>
      <c r="B1244" s="261"/>
      <c r="C1244" s="262"/>
      <c r="D1244" s="251" t="s">
        <v>179</v>
      </c>
      <c r="E1244" s="263" t="s">
        <v>1</v>
      </c>
      <c r="F1244" s="264" t="s">
        <v>182</v>
      </c>
      <c r="G1244" s="262"/>
      <c r="H1244" s="265">
        <v>94.375</v>
      </c>
      <c r="I1244" s="266"/>
      <c r="J1244" s="262"/>
      <c r="K1244" s="262"/>
      <c r="L1244" s="267"/>
      <c r="M1244" s="268"/>
      <c r="N1244" s="269"/>
      <c r="O1244" s="269"/>
      <c r="P1244" s="269"/>
      <c r="Q1244" s="269"/>
      <c r="R1244" s="269"/>
      <c r="S1244" s="269"/>
      <c r="T1244" s="27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1" t="s">
        <v>179</v>
      </c>
      <c r="AU1244" s="271" t="s">
        <v>86</v>
      </c>
      <c r="AV1244" s="14" t="s">
        <v>177</v>
      </c>
      <c r="AW1244" s="14" t="s">
        <v>32</v>
      </c>
      <c r="AX1244" s="14" t="s">
        <v>84</v>
      </c>
      <c r="AY1244" s="271" t="s">
        <v>169</v>
      </c>
    </row>
    <row r="1245" s="2" customFormat="1" ht="44.25" customHeight="1">
      <c r="A1245" s="39"/>
      <c r="B1245" s="40"/>
      <c r="C1245" s="235" t="s">
        <v>1152</v>
      </c>
      <c r="D1245" s="235" t="s">
        <v>173</v>
      </c>
      <c r="E1245" s="236" t="s">
        <v>2635</v>
      </c>
      <c r="F1245" s="237" t="s">
        <v>2636</v>
      </c>
      <c r="G1245" s="238" t="s">
        <v>176</v>
      </c>
      <c r="H1245" s="239">
        <v>25.059999999999999</v>
      </c>
      <c r="I1245" s="240"/>
      <c r="J1245" s="241">
        <f>ROUND(I1245*H1245,2)</f>
        <v>0</v>
      </c>
      <c r="K1245" s="242"/>
      <c r="L1245" s="45"/>
      <c r="M1245" s="243" t="s">
        <v>1</v>
      </c>
      <c r="N1245" s="244" t="s">
        <v>41</v>
      </c>
      <c r="O1245" s="92"/>
      <c r="P1245" s="245">
        <f>O1245*H1245</f>
        <v>0</v>
      </c>
      <c r="Q1245" s="245">
        <v>0.0038</v>
      </c>
      <c r="R1245" s="245">
        <f>Q1245*H1245</f>
        <v>0.095227999999999993</v>
      </c>
      <c r="S1245" s="245">
        <v>0</v>
      </c>
      <c r="T1245" s="246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47" t="s">
        <v>286</v>
      </c>
      <c r="AT1245" s="247" t="s">
        <v>173</v>
      </c>
      <c r="AU1245" s="247" t="s">
        <v>86</v>
      </c>
      <c r="AY1245" s="18" t="s">
        <v>169</v>
      </c>
      <c r="BE1245" s="248">
        <f>IF(N1245="základní",J1245,0)</f>
        <v>0</v>
      </c>
      <c r="BF1245" s="248">
        <f>IF(N1245="snížená",J1245,0)</f>
        <v>0</v>
      </c>
      <c r="BG1245" s="248">
        <f>IF(N1245="zákl. přenesená",J1245,0)</f>
        <v>0</v>
      </c>
      <c r="BH1245" s="248">
        <f>IF(N1245="sníž. přenesená",J1245,0)</f>
        <v>0</v>
      </c>
      <c r="BI1245" s="248">
        <f>IF(N1245="nulová",J1245,0)</f>
        <v>0</v>
      </c>
      <c r="BJ1245" s="18" t="s">
        <v>84</v>
      </c>
      <c r="BK1245" s="248">
        <f>ROUND(I1245*H1245,2)</f>
        <v>0</v>
      </c>
      <c r="BL1245" s="18" t="s">
        <v>286</v>
      </c>
      <c r="BM1245" s="247" t="s">
        <v>2637</v>
      </c>
    </row>
    <row r="1246" s="13" customFormat="1">
      <c r="A1246" s="13"/>
      <c r="B1246" s="249"/>
      <c r="C1246" s="250"/>
      <c r="D1246" s="251" t="s">
        <v>179</v>
      </c>
      <c r="E1246" s="252" t="s">
        <v>1</v>
      </c>
      <c r="F1246" s="253" t="s">
        <v>2638</v>
      </c>
      <c r="G1246" s="250"/>
      <c r="H1246" s="254">
        <v>15.91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179</v>
      </c>
      <c r="AU1246" s="260" t="s">
        <v>86</v>
      </c>
      <c r="AV1246" s="13" t="s">
        <v>86</v>
      </c>
      <c r="AW1246" s="13" t="s">
        <v>32</v>
      </c>
      <c r="AX1246" s="13" t="s">
        <v>76</v>
      </c>
      <c r="AY1246" s="260" t="s">
        <v>169</v>
      </c>
    </row>
    <row r="1247" s="13" customFormat="1">
      <c r="A1247" s="13"/>
      <c r="B1247" s="249"/>
      <c r="C1247" s="250"/>
      <c r="D1247" s="251" t="s">
        <v>179</v>
      </c>
      <c r="E1247" s="252" t="s">
        <v>1</v>
      </c>
      <c r="F1247" s="253" t="s">
        <v>2639</v>
      </c>
      <c r="G1247" s="250"/>
      <c r="H1247" s="254">
        <v>9.1500000000000004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179</v>
      </c>
      <c r="AU1247" s="260" t="s">
        <v>86</v>
      </c>
      <c r="AV1247" s="13" t="s">
        <v>86</v>
      </c>
      <c r="AW1247" s="13" t="s">
        <v>32</v>
      </c>
      <c r="AX1247" s="13" t="s">
        <v>76</v>
      </c>
      <c r="AY1247" s="260" t="s">
        <v>169</v>
      </c>
    </row>
    <row r="1248" s="14" customFormat="1">
      <c r="A1248" s="14"/>
      <c r="B1248" s="261"/>
      <c r="C1248" s="262"/>
      <c r="D1248" s="251" t="s">
        <v>179</v>
      </c>
      <c r="E1248" s="263" t="s">
        <v>1</v>
      </c>
      <c r="F1248" s="264" t="s">
        <v>182</v>
      </c>
      <c r="G1248" s="262"/>
      <c r="H1248" s="265">
        <v>25.059999999999999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179</v>
      </c>
      <c r="AU1248" s="271" t="s">
        <v>86</v>
      </c>
      <c r="AV1248" s="14" t="s">
        <v>177</v>
      </c>
      <c r="AW1248" s="14" t="s">
        <v>32</v>
      </c>
      <c r="AX1248" s="14" t="s">
        <v>84</v>
      </c>
      <c r="AY1248" s="271" t="s">
        <v>169</v>
      </c>
    </row>
    <row r="1249" s="2" customFormat="1" ht="33" customHeight="1">
      <c r="A1249" s="39"/>
      <c r="B1249" s="40"/>
      <c r="C1249" s="235" t="s">
        <v>1253</v>
      </c>
      <c r="D1249" s="235" t="s">
        <v>173</v>
      </c>
      <c r="E1249" s="236" t="s">
        <v>2640</v>
      </c>
      <c r="F1249" s="237" t="s">
        <v>2641</v>
      </c>
      <c r="G1249" s="238" t="s">
        <v>176</v>
      </c>
      <c r="H1249" s="239">
        <v>95.219999999999999</v>
      </c>
      <c r="I1249" s="240"/>
      <c r="J1249" s="241">
        <f>ROUND(I1249*H1249,2)</f>
        <v>0</v>
      </c>
      <c r="K1249" s="242"/>
      <c r="L1249" s="45"/>
      <c r="M1249" s="243" t="s">
        <v>1</v>
      </c>
      <c r="N1249" s="244" t="s">
        <v>41</v>
      </c>
      <c r="O1249" s="92"/>
      <c r="P1249" s="245">
        <f>O1249*H1249</f>
        <v>0</v>
      </c>
      <c r="Q1249" s="245">
        <v>0.0038</v>
      </c>
      <c r="R1249" s="245">
        <f>Q1249*H1249</f>
        <v>0.36183599999999999</v>
      </c>
      <c r="S1249" s="245">
        <v>0</v>
      </c>
      <c r="T1249" s="246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47" t="s">
        <v>286</v>
      </c>
      <c r="AT1249" s="247" t="s">
        <v>173</v>
      </c>
      <c r="AU1249" s="247" t="s">
        <v>86</v>
      </c>
      <c r="AY1249" s="18" t="s">
        <v>169</v>
      </c>
      <c r="BE1249" s="248">
        <f>IF(N1249="základní",J1249,0)</f>
        <v>0</v>
      </c>
      <c r="BF1249" s="248">
        <f>IF(N1249="snížená",J1249,0)</f>
        <v>0</v>
      </c>
      <c r="BG1249" s="248">
        <f>IF(N1249="zákl. přenesená",J1249,0)</f>
        <v>0</v>
      </c>
      <c r="BH1249" s="248">
        <f>IF(N1249="sníž. přenesená",J1249,0)</f>
        <v>0</v>
      </c>
      <c r="BI1249" s="248">
        <f>IF(N1249="nulová",J1249,0)</f>
        <v>0</v>
      </c>
      <c r="BJ1249" s="18" t="s">
        <v>84</v>
      </c>
      <c r="BK1249" s="248">
        <f>ROUND(I1249*H1249,2)</f>
        <v>0</v>
      </c>
      <c r="BL1249" s="18" t="s">
        <v>286</v>
      </c>
      <c r="BM1249" s="247" t="s">
        <v>2642</v>
      </c>
    </row>
    <row r="1250" s="13" customFormat="1">
      <c r="A1250" s="13"/>
      <c r="B1250" s="249"/>
      <c r="C1250" s="250"/>
      <c r="D1250" s="251" t="s">
        <v>179</v>
      </c>
      <c r="E1250" s="252" t="s">
        <v>1</v>
      </c>
      <c r="F1250" s="253" t="s">
        <v>2643</v>
      </c>
      <c r="G1250" s="250"/>
      <c r="H1250" s="254">
        <v>59.219999999999999</v>
      </c>
      <c r="I1250" s="255"/>
      <c r="J1250" s="250"/>
      <c r="K1250" s="250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0" t="s">
        <v>179</v>
      </c>
      <c r="AU1250" s="260" t="s">
        <v>86</v>
      </c>
      <c r="AV1250" s="13" t="s">
        <v>86</v>
      </c>
      <c r="AW1250" s="13" t="s">
        <v>32</v>
      </c>
      <c r="AX1250" s="13" t="s">
        <v>76</v>
      </c>
      <c r="AY1250" s="260" t="s">
        <v>169</v>
      </c>
    </row>
    <row r="1251" s="13" customFormat="1">
      <c r="A1251" s="13"/>
      <c r="B1251" s="249"/>
      <c r="C1251" s="250"/>
      <c r="D1251" s="251" t="s">
        <v>179</v>
      </c>
      <c r="E1251" s="252" t="s">
        <v>1</v>
      </c>
      <c r="F1251" s="253" t="s">
        <v>2644</v>
      </c>
      <c r="G1251" s="250"/>
      <c r="H1251" s="254">
        <v>36</v>
      </c>
      <c r="I1251" s="255"/>
      <c r="J1251" s="250"/>
      <c r="K1251" s="250"/>
      <c r="L1251" s="256"/>
      <c r="M1251" s="257"/>
      <c r="N1251" s="258"/>
      <c r="O1251" s="258"/>
      <c r="P1251" s="258"/>
      <c r="Q1251" s="258"/>
      <c r="R1251" s="258"/>
      <c r="S1251" s="258"/>
      <c r="T1251" s="259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0" t="s">
        <v>179</v>
      </c>
      <c r="AU1251" s="260" t="s">
        <v>86</v>
      </c>
      <c r="AV1251" s="13" t="s">
        <v>86</v>
      </c>
      <c r="AW1251" s="13" t="s">
        <v>32</v>
      </c>
      <c r="AX1251" s="13" t="s">
        <v>76</v>
      </c>
      <c r="AY1251" s="260" t="s">
        <v>169</v>
      </c>
    </row>
    <row r="1252" s="14" customFormat="1">
      <c r="A1252" s="14"/>
      <c r="B1252" s="261"/>
      <c r="C1252" s="262"/>
      <c r="D1252" s="251" t="s">
        <v>179</v>
      </c>
      <c r="E1252" s="263" t="s">
        <v>1</v>
      </c>
      <c r="F1252" s="264" t="s">
        <v>182</v>
      </c>
      <c r="G1252" s="262"/>
      <c r="H1252" s="265">
        <v>95.219999999999999</v>
      </c>
      <c r="I1252" s="266"/>
      <c r="J1252" s="262"/>
      <c r="K1252" s="262"/>
      <c r="L1252" s="267"/>
      <c r="M1252" s="268"/>
      <c r="N1252" s="269"/>
      <c r="O1252" s="269"/>
      <c r="P1252" s="269"/>
      <c r="Q1252" s="269"/>
      <c r="R1252" s="269"/>
      <c r="S1252" s="269"/>
      <c r="T1252" s="27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1" t="s">
        <v>179</v>
      </c>
      <c r="AU1252" s="271" t="s">
        <v>86</v>
      </c>
      <c r="AV1252" s="14" t="s">
        <v>177</v>
      </c>
      <c r="AW1252" s="14" t="s">
        <v>32</v>
      </c>
      <c r="AX1252" s="14" t="s">
        <v>84</v>
      </c>
      <c r="AY1252" s="271" t="s">
        <v>169</v>
      </c>
    </row>
    <row r="1253" s="2" customFormat="1" ht="33" customHeight="1">
      <c r="A1253" s="39"/>
      <c r="B1253" s="40"/>
      <c r="C1253" s="235" t="s">
        <v>2645</v>
      </c>
      <c r="D1253" s="235" t="s">
        <v>173</v>
      </c>
      <c r="E1253" s="236" t="s">
        <v>2646</v>
      </c>
      <c r="F1253" s="237" t="s">
        <v>2647</v>
      </c>
      <c r="G1253" s="238" t="s">
        <v>176</v>
      </c>
      <c r="H1253" s="239">
        <v>141.19999999999999</v>
      </c>
      <c r="I1253" s="240"/>
      <c r="J1253" s="241">
        <f>ROUND(I1253*H1253,2)</f>
        <v>0</v>
      </c>
      <c r="K1253" s="242"/>
      <c r="L1253" s="45"/>
      <c r="M1253" s="243" t="s">
        <v>1</v>
      </c>
      <c r="N1253" s="244" t="s">
        <v>41</v>
      </c>
      <c r="O1253" s="92"/>
      <c r="P1253" s="245">
        <f>O1253*H1253</f>
        <v>0</v>
      </c>
      <c r="Q1253" s="245">
        <v>0.0038</v>
      </c>
      <c r="R1253" s="245">
        <f>Q1253*H1253</f>
        <v>0.53655999999999993</v>
      </c>
      <c r="S1253" s="245">
        <v>0</v>
      </c>
      <c r="T1253" s="246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47" t="s">
        <v>286</v>
      </c>
      <c r="AT1253" s="247" t="s">
        <v>173</v>
      </c>
      <c r="AU1253" s="247" t="s">
        <v>86</v>
      </c>
      <c r="AY1253" s="18" t="s">
        <v>169</v>
      </c>
      <c r="BE1253" s="248">
        <f>IF(N1253="základní",J1253,0)</f>
        <v>0</v>
      </c>
      <c r="BF1253" s="248">
        <f>IF(N1253="snížená",J1253,0)</f>
        <v>0</v>
      </c>
      <c r="BG1253" s="248">
        <f>IF(N1253="zákl. přenesená",J1253,0)</f>
        <v>0</v>
      </c>
      <c r="BH1253" s="248">
        <f>IF(N1253="sníž. přenesená",J1253,0)</f>
        <v>0</v>
      </c>
      <c r="BI1253" s="248">
        <f>IF(N1253="nulová",J1253,0)</f>
        <v>0</v>
      </c>
      <c r="BJ1253" s="18" t="s">
        <v>84</v>
      </c>
      <c r="BK1253" s="248">
        <f>ROUND(I1253*H1253,2)</f>
        <v>0</v>
      </c>
      <c r="BL1253" s="18" t="s">
        <v>286</v>
      </c>
      <c r="BM1253" s="247" t="s">
        <v>2648</v>
      </c>
    </row>
    <row r="1254" s="13" customFormat="1">
      <c r="A1254" s="13"/>
      <c r="B1254" s="249"/>
      <c r="C1254" s="250"/>
      <c r="D1254" s="251" t="s">
        <v>179</v>
      </c>
      <c r="E1254" s="252" t="s">
        <v>1</v>
      </c>
      <c r="F1254" s="253" t="s">
        <v>1655</v>
      </c>
      <c r="G1254" s="250"/>
      <c r="H1254" s="254">
        <v>127.7</v>
      </c>
      <c r="I1254" s="255"/>
      <c r="J1254" s="250"/>
      <c r="K1254" s="250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0" t="s">
        <v>179</v>
      </c>
      <c r="AU1254" s="260" t="s">
        <v>86</v>
      </c>
      <c r="AV1254" s="13" t="s">
        <v>86</v>
      </c>
      <c r="AW1254" s="13" t="s">
        <v>32</v>
      </c>
      <c r="AX1254" s="13" t="s">
        <v>76</v>
      </c>
      <c r="AY1254" s="260" t="s">
        <v>169</v>
      </c>
    </row>
    <row r="1255" s="13" customFormat="1">
      <c r="A1255" s="13"/>
      <c r="B1255" s="249"/>
      <c r="C1255" s="250"/>
      <c r="D1255" s="251" t="s">
        <v>179</v>
      </c>
      <c r="E1255" s="252" t="s">
        <v>1</v>
      </c>
      <c r="F1255" s="253" t="s">
        <v>2649</v>
      </c>
      <c r="G1255" s="250"/>
      <c r="H1255" s="254">
        <v>13.5</v>
      </c>
      <c r="I1255" s="255"/>
      <c r="J1255" s="250"/>
      <c r="K1255" s="250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0" t="s">
        <v>179</v>
      </c>
      <c r="AU1255" s="260" t="s">
        <v>86</v>
      </c>
      <c r="AV1255" s="13" t="s">
        <v>86</v>
      </c>
      <c r="AW1255" s="13" t="s">
        <v>32</v>
      </c>
      <c r="AX1255" s="13" t="s">
        <v>76</v>
      </c>
      <c r="AY1255" s="260" t="s">
        <v>169</v>
      </c>
    </row>
    <row r="1256" s="14" customFormat="1">
      <c r="A1256" s="14"/>
      <c r="B1256" s="261"/>
      <c r="C1256" s="262"/>
      <c r="D1256" s="251" t="s">
        <v>179</v>
      </c>
      <c r="E1256" s="263" t="s">
        <v>1</v>
      </c>
      <c r="F1256" s="264" t="s">
        <v>182</v>
      </c>
      <c r="G1256" s="262"/>
      <c r="H1256" s="265">
        <v>141.19999999999999</v>
      </c>
      <c r="I1256" s="266"/>
      <c r="J1256" s="262"/>
      <c r="K1256" s="262"/>
      <c r="L1256" s="267"/>
      <c r="M1256" s="268"/>
      <c r="N1256" s="269"/>
      <c r="O1256" s="269"/>
      <c r="P1256" s="269"/>
      <c r="Q1256" s="269"/>
      <c r="R1256" s="269"/>
      <c r="S1256" s="269"/>
      <c r="T1256" s="27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1" t="s">
        <v>179</v>
      </c>
      <c r="AU1256" s="271" t="s">
        <v>86</v>
      </c>
      <c r="AV1256" s="14" t="s">
        <v>177</v>
      </c>
      <c r="AW1256" s="14" t="s">
        <v>32</v>
      </c>
      <c r="AX1256" s="14" t="s">
        <v>84</v>
      </c>
      <c r="AY1256" s="271" t="s">
        <v>169</v>
      </c>
    </row>
    <row r="1257" s="2" customFormat="1" ht="33" customHeight="1">
      <c r="A1257" s="39"/>
      <c r="B1257" s="40"/>
      <c r="C1257" s="235" t="s">
        <v>2650</v>
      </c>
      <c r="D1257" s="235" t="s">
        <v>173</v>
      </c>
      <c r="E1257" s="236" t="s">
        <v>2651</v>
      </c>
      <c r="F1257" s="237" t="s">
        <v>2652</v>
      </c>
      <c r="G1257" s="238" t="s">
        <v>176</v>
      </c>
      <c r="H1257" s="239">
        <v>5.8049999999999997</v>
      </c>
      <c r="I1257" s="240"/>
      <c r="J1257" s="241">
        <f>ROUND(I1257*H1257,2)</f>
        <v>0</v>
      </c>
      <c r="K1257" s="242"/>
      <c r="L1257" s="45"/>
      <c r="M1257" s="243" t="s">
        <v>1</v>
      </c>
      <c r="N1257" s="244" t="s">
        <v>41</v>
      </c>
      <c r="O1257" s="92"/>
      <c r="P1257" s="245">
        <f>O1257*H1257</f>
        <v>0</v>
      </c>
      <c r="Q1257" s="245">
        <v>0.0038</v>
      </c>
      <c r="R1257" s="245">
        <f>Q1257*H1257</f>
        <v>0.022058999999999999</v>
      </c>
      <c r="S1257" s="245">
        <v>0</v>
      </c>
      <c r="T1257" s="246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47" t="s">
        <v>286</v>
      </c>
      <c r="AT1257" s="247" t="s">
        <v>173</v>
      </c>
      <c r="AU1257" s="247" t="s">
        <v>86</v>
      </c>
      <c r="AY1257" s="18" t="s">
        <v>169</v>
      </c>
      <c r="BE1257" s="248">
        <f>IF(N1257="základní",J1257,0)</f>
        <v>0</v>
      </c>
      <c r="BF1257" s="248">
        <f>IF(N1257="snížená",J1257,0)</f>
        <v>0</v>
      </c>
      <c r="BG1257" s="248">
        <f>IF(N1257="zákl. přenesená",J1257,0)</f>
        <v>0</v>
      </c>
      <c r="BH1257" s="248">
        <f>IF(N1257="sníž. přenesená",J1257,0)</f>
        <v>0</v>
      </c>
      <c r="BI1257" s="248">
        <f>IF(N1257="nulová",J1257,0)</f>
        <v>0</v>
      </c>
      <c r="BJ1257" s="18" t="s">
        <v>84</v>
      </c>
      <c r="BK1257" s="248">
        <f>ROUND(I1257*H1257,2)</f>
        <v>0</v>
      </c>
      <c r="BL1257" s="18" t="s">
        <v>286</v>
      </c>
      <c r="BM1257" s="247" t="s">
        <v>2653</v>
      </c>
    </row>
    <row r="1258" s="13" customFormat="1">
      <c r="A1258" s="13"/>
      <c r="B1258" s="249"/>
      <c r="C1258" s="250"/>
      <c r="D1258" s="251" t="s">
        <v>179</v>
      </c>
      <c r="E1258" s="252" t="s">
        <v>1</v>
      </c>
      <c r="F1258" s="253" t="s">
        <v>2654</v>
      </c>
      <c r="G1258" s="250"/>
      <c r="H1258" s="254">
        <v>5.8049999999999997</v>
      </c>
      <c r="I1258" s="255"/>
      <c r="J1258" s="250"/>
      <c r="K1258" s="250"/>
      <c r="L1258" s="256"/>
      <c r="M1258" s="301"/>
      <c r="N1258" s="302"/>
      <c r="O1258" s="302"/>
      <c r="P1258" s="302"/>
      <c r="Q1258" s="302"/>
      <c r="R1258" s="302"/>
      <c r="S1258" s="302"/>
      <c r="T1258" s="30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0" t="s">
        <v>179</v>
      </c>
      <c r="AU1258" s="260" t="s">
        <v>86</v>
      </c>
      <c r="AV1258" s="13" t="s">
        <v>86</v>
      </c>
      <c r="AW1258" s="13" t="s">
        <v>32</v>
      </c>
      <c r="AX1258" s="13" t="s">
        <v>84</v>
      </c>
      <c r="AY1258" s="260" t="s">
        <v>169</v>
      </c>
    </row>
    <row r="1259" s="2" customFormat="1" ht="6.96" customHeight="1">
      <c r="A1259" s="39"/>
      <c r="B1259" s="67"/>
      <c r="C1259" s="68"/>
      <c r="D1259" s="68"/>
      <c r="E1259" s="68"/>
      <c r="F1259" s="68"/>
      <c r="G1259" s="68"/>
      <c r="H1259" s="68"/>
      <c r="I1259" s="68"/>
      <c r="J1259" s="68"/>
      <c r="K1259" s="68"/>
      <c r="L1259" s="45"/>
      <c r="M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</sheetData>
  <sheetProtection sheet="1" autoFilter="0" formatColumns="0" formatRows="0" objects="1" scenarios="1" spinCount="100000" saltValue="TUMfnciSgOwPVkTEjIT4Zfuyx5LH08ydHvwqUlKL1hpiO52ex7o68Ef47Gbh0yRScx1hnxojP2wmdJdYrrdn+A==" hashValue="3elq4UGoRjzSFSqBsGxA6W2dzhFl1LH2BqAOWD15/ISh+Sosa5LY31zqUs0i0VWkgvEsSB/lEy0uqlY+Mw8Rsw==" algorithmName="SHA-512" password="CC35"/>
  <autoFilter ref="C146:K1258"/>
  <mergeCells count="14">
    <mergeCell ref="E7:H7"/>
    <mergeCell ref="E9:H9"/>
    <mergeCell ref="E18:H18"/>
    <mergeCell ref="E27:H27"/>
    <mergeCell ref="E85:H85"/>
    <mergeCell ref="E87:H87"/>
    <mergeCell ref="D121:F121"/>
    <mergeCell ref="D122:F122"/>
    <mergeCell ref="D123:F123"/>
    <mergeCell ref="D124:F124"/>
    <mergeCell ref="D125:F12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ROUND((SUM(BE116:BE123) + SUM(BE143:BE704)),  2)</f>
        <v>0</v>
      </c>
      <c r="G35" s="39"/>
      <c r="H35" s="39"/>
      <c r="I35" s="158">
        <v>0.20999999999999999</v>
      </c>
      <c r="J35" s="157">
        <f>ROUND(((SUM(BE116:BE123) + SUM(BE143:BE704))*I35),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ROUND((SUM(BF116:BF123) + SUM(BF143:BF704)),  2)</f>
        <v>0</v>
      </c>
      <c r="G36" s="39"/>
      <c r="H36" s="39"/>
      <c r="I36" s="158">
        <v>0.14999999999999999</v>
      </c>
      <c r="J36" s="157">
        <f>ROUND(((SUM(BF116:BF123) + SUM(BF143:BF704))*I36),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ROUND((SUM(BG116:BG123) + SUM(BG143:BG704)),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ROUND((SUM(BH116:BH123) + SUM(BH143:BH704)),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ROUND((SUM(BI116:BI123) + SUM(BI143:BI704)),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643-06 - stavební práce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1044</v>
      </c>
      <c r="E98" s="191"/>
      <c r="F98" s="191"/>
      <c r="G98" s="191"/>
      <c r="H98" s="191"/>
      <c r="I98" s="191"/>
      <c r="J98" s="192">
        <f>J145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1045</v>
      </c>
      <c r="E99" s="191"/>
      <c r="F99" s="191"/>
      <c r="G99" s="191"/>
      <c r="H99" s="191"/>
      <c r="I99" s="191"/>
      <c r="J99" s="192">
        <f>J186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J274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J373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J410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J412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1049</v>
      </c>
      <c r="E104" s="191"/>
      <c r="F104" s="191"/>
      <c r="G104" s="191"/>
      <c r="H104" s="191"/>
      <c r="I104" s="191"/>
      <c r="J104" s="192">
        <f>J413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141</v>
      </c>
      <c r="E105" s="191"/>
      <c r="F105" s="191"/>
      <c r="G105" s="191"/>
      <c r="H105" s="191"/>
      <c r="I105" s="191"/>
      <c r="J105" s="192">
        <f>J419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963</v>
      </c>
      <c r="E106" s="191"/>
      <c r="F106" s="191"/>
      <c r="G106" s="191"/>
      <c r="H106" s="191"/>
      <c r="I106" s="191"/>
      <c r="J106" s="192">
        <f>J441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464</v>
      </c>
      <c r="E107" s="191"/>
      <c r="F107" s="191"/>
      <c r="G107" s="191"/>
      <c r="H107" s="191"/>
      <c r="I107" s="191"/>
      <c r="J107" s="192">
        <f>J465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J502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465</v>
      </c>
      <c r="E109" s="191"/>
      <c r="F109" s="191"/>
      <c r="G109" s="191"/>
      <c r="H109" s="191"/>
      <c r="I109" s="191"/>
      <c r="J109" s="192">
        <f>J511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1370</v>
      </c>
      <c r="E110" s="191"/>
      <c r="F110" s="191"/>
      <c r="G110" s="191"/>
      <c r="H110" s="191"/>
      <c r="I110" s="191"/>
      <c r="J110" s="192">
        <f>J532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467</v>
      </c>
      <c r="E111" s="191"/>
      <c r="F111" s="191"/>
      <c r="G111" s="191"/>
      <c r="H111" s="191"/>
      <c r="I111" s="191"/>
      <c r="J111" s="192">
        <f>J561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144</v>
      </c>
      <c r="E112" s="191"/>
      <c r="F112" s="191"/>
      <c r="G112" s="191"/>
      <c r="H112" s="191"/>
      <c r="I112" s="191"/>
      <c r="J112" s="192">
        <f>J650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1372</v>
      </c>
      <c r="E113" s="191"/>
      <c r="F113" s="191"/>
      <c r="G113" s="191"/>
      <c r="H113" s="191"/>
      <c r="I113" s="191"/>
      <c r="J113" s="192">
        <f>J667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181" t="s">
        <v>145</v>
      </c>
      <c r="D116" s="41"/>
      <c r="E116" s="41"/>
      <c r="F116" s="41"/>
      <c r="G116" s="41"/>
      <c r="H116" s="41"/>
      <c r="I116" s="41"/>
      <c r="J116" s="194">
        <f>ROUND(J117 + J118 + J119 + J120 + J121 + J122,2)</f>
        <v>0</v>
      </c>
      <c r="K116" s="41"/>
      <c r="L116" s="64"/>
      <c r="N116" s="195" t="s">
        <v>40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18" customHeight="1">
      <c r="A117" s="39"/>
      <c r="B117" s="40"/>
      <c r="C117" s="41"/>
      <c r="D117" s="196" t="s">
        <v>146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147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6" t="s">
        <v>148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124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 ht="18" customHeight="1">
      <c r="A120" s="39"/>
      <c r="B120" s="40"/>
      <c r="C120" s="41"/>
      <c r="D120" s="196" t="s">
        <v>149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124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hidden="1" s="2" customFormat="1" ht="18" customHeight="1">
      <c r="A121" s="39"/>
      <c r="B121" s="40"/>
      <c r="C121" s="41"/>
      <c r="D121" s="196" t="s">
        <v>150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7" t="s">
        <v>151</v>
      </c>
      <c r="E122" s="41"/>
      <c r="F122" s="41"/>
      <c r="G122" s="41"/>
      <c r="H122" s="41"/>
      <c r="I122" s="41"/>
      <c r="J122" s="198">
        <f>ROUND(J30*T122,2)</f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152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hidden="1" s="2" customFormat="1" ht="29.28" customHeight="1">
      <c r="A124" s="39"/>
      <c r="B124" s="40"/>
      <c r="C124" s="205" t="s">
        <v>153</v>
      </c>
      <c r="D124" s="179"/>
      <c r="E124" s="179"/>
      <c r="F124" s="179"/>
      <c r="G124" s="179"/>
      <c r="H124" s="179"/>
      <c r="I124" s="179"/>
      <c r="J124" s="206">
        <f>ROUND(J96+J116,2)</f>
        <v>0</v>
      </c>
      <c r="K124" s="179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hidden="1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hidden="1"/>
    <row r="127" hidden="1"/>
    <row r="128" hidden="1"/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154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77" t="str">
        <f>E7</f>
        <v>Rekonstrukce kina Vesmír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127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643-06 - stavební práce 2.np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23. 7. 2020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Město Trutnov</v>
      </c>
      <c r="G139" s="41"/>
      <c r="H139" s="41"/>
      <c r="I139" s="33" t="s">
        <v>30</v>
      </c>
      <c r="J139" s="37" t="str">
        <f>E21</f>
        <v>ROSA ARCHITEKT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Martina Škopová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7"/>
      <c r="B142" s="208"/>
      <c r="C142" s="209" t="s">
        <v>155</v>
      </c>
      <c r="D142" s="210" t="s">
        <v>61</v>
      </c>
      <c r="E142" s="210" t="s">
        <v>57</v>
      </c>
      <c r="F142" s="210" t="s">
        <v>58</v>
      </c>
      <c r="G142" s="210" t="s">
        <v>156</v>
      </c>
      <c r="H142" s="210" t="s">
        <v>157</v>
      </c>
      <c r="I142" s="210" t="s">
        <v>158</v>
      </c>
      <c r="J142" s="211" t="s">
        <v>133</v>
      </c>
      <c r="K142" s="212" t="s">
        <v>159</v>
      </c>
      <c r="L142" s="213"/>
      <c r="M142" s="101" t="s">
        <v>1</v>
      </c>
      <c r="N142" s="102" t="s">
        <v>40</v>
      </c>
      <c r="O142" s="102" t="s">
        <v>160</v>
      </c>
      <c r="P142" s="102" t="s">
        <v>161</v>
      </c>
      <c r="Q142" s="102" t="s">
        <v>162</v>
      </c>
      <c r="R142" s="102" t="s">
        <v>163</v>
      </c>
      <c r="S142" s="102" t="s">
        <v>164</v>
      </c>
      <c r="T142" s="103" t="s">
        <v>165</v>
      </c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</row>
    <row r="143" s="2" customFormat="1" ht="22.8" customHeight="1">
      <c r="A143" s="39"/>
      <c r="B143" s="40"/>
      <c r="C143" s="108" t="s">
        <v>166</v>
      </c>
      <c r="D143" s="41"/>
      <c r="E143" s="41"/>
      <c r="F143" s="41"/>
      <c r="G143" s="41"/>
      <c r="H143" s="41"/>
      <c r="I143" s="41"/>
      <c r="J143" s="214">
        <f>BK143</f>
        <v>0</v>
      </c>
      <c r="K143" s="41"/>
      <c r="L143" s="45"/>
      <c r="M143" s="104"/>
      <c r="N143" s="215"/>
      <c r="O143" s="105"/>
      <c r="P143" s="216">
        <f>P144+P412</f>
        <v>0</v>
      </c>
      <c r="Q143" s="105"/>
      <c r="R143" s="216">
        <f>R144+R412</f>
        <v>234.50281373000001</v>
      </c>
      <c r="S143" s="105"/>
      <c r="T143" s="217">
        <f>T144+T412</f>
        <v>0.68555264999999999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135</v>
      </c>
      <c r="BK143" s="218">
        <f>BK144+BK412</f>
        <v>0</v>
      </c>
    </row>
    <row r="144" s="12" customFormat="1" ht="25.92" customHeight="1">
      <c r="A144" s="12"/>
      <c r="B144" s="219"/>
      <c r="C144" s="220"/>
      <c r="D144" s="221" t="s">
        <v>75</v>
      </c>
      <c r="E144" s="222" t="s">
        <v>167</v>
      </c>
      <c r="F144" s="222" t="s">
        <v>168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P145+P186+P274+P373+P410</f>
        <v>0</v>
      </c>
      <c r="Q144" s="227"/>
      <c r="R144" s="228">
        <f>R145+R186+R274+R373+R410</f>
        <v>216.76398040000001</v>
      </c>
      <c r="S144" s="227"/>
      <c r="T144" s="229">
        <f>T145+T186+T274+T373+T410</f>
        <v>0.64630500000000002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76</v>
      </c>
      <c r="AY144" s="230" t="s">
        <v>169</v>
      </c>
      <c r="BK144" s="232">
        <f>BK145+BK186+BK274+BK373+BK410</f>
        <v>0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212</v>
      </c>
      <c r="F145" s="233" t="s">
        <v>1122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SUM(P146:P185)</f>
        <v>0</v>
      </c>
      <c r="Q145" s="227"/>
      <c r="R145" s="228">
        <f>SUM(R146:R185)</f>
        <v>75.90681355000001</v>
      </c>
      <c r="S145" s="227"/>
      <c r="T145" s="229">
        <f>SUM(T146:T185)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84</v>
      </c>
      <c r="AT145" s="231" t="s">
        <v>75</v>
      </c>
      <c r="AU145" s="231" t="s">
        <v>84</v>
      </c>
      <c r="AY145" s="230" t="s">
        <v>169</v>
      </c>
      <c r="BK145" s="232">
        <f>SUM(BK146:BK185)</f>
        <v>0</v>
      </c>
    </row>
    <row r="146" s="2" customFormat="1" ht="33" customHeight="1">
      <c r="A146" s="39"/>
      <c r="B146" s="40"/>
      <c r="C146" s="235" t="s">
        <v>251</v>
      </c>
      <c r="D146" s="235" t="s">
        <v>173</v>
      </c>
      <c r="E146" s="236" t="s">
        <v>2656</v>
      </c>
      <c r="F146" s="237" t="s">
        <v>2657</v>
      </c>
      <c r="G146" s="238" t="s">
        <v>176</v>
      </c>
      <c r="H146" s="239">
        <v>16.744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0.35365999999999997</v>
      </c>
      <c r="R146" s="245">
        <f>Q146*H146</f>
        <v>5.9216830399999996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2658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2659</v>
      </c>
      <c r="G147" s="250"/>
      <c r="H147" s="254">
        <v>12.608000000000001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169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2660</v>
      </c>
      <c r="G148" s="250"/>
      <c r="H148" s="254">
        <v>1.746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2661</v>
      </c>
      <c r="G149" s="250"/>
      <c r="H149" s="254">
        <v>1.8400000000000001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2662</v>
      </c>
      <c r="G150" s="250"/>
      <c r="H150" s="254">
        <v>0.55000000000000004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16.744000000000003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2" customFormat="1" ht="21.75" customHeight="1">
      <c r="A152" s="39"/>
      <c r="B152" s="40"/>
      <c r="C152" s="235" t="s">
        <v>255</v>
      </c>
      <c r="D152" s="235" t="s">
        <v>173</v>
      </c>
      <c r="E152" s="236" t="s">
        <v>1127</v>
      </c>
      <c r="F152" s="237" t="s">
        <v>1128</v>
      </c>
      <c r="G152" s="238" t="s">
        <v>249</v>
      </c>
      <c r="H152" s="239">
        <v>0.041000000000000002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1.0900000000000001</v>
      </c>
      <c r="R152" s="245">
        <f>Q152*H152</f>
        <v>0.044690000000000007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2663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2664</v>
      </c>
      <c r="G153" s="250"/>
      <c r="H153" s="254">
        <v>0.041000000000000002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84</v>
      </c>
      <c r="AY153" s="260" t="s">
        <v>169</v>
      </c>
    </row>
    <row r="154" s="2" customFormat="1" ht="21.75" customHeight="1">
      <c r="A154" s="39"/>
      <c r="B154" s="40"/>
      <c r="C154" s="235" t="s">
        <v>1587</v>
      </c>
      <c r="D154" s="235" t="s">
        <v>173</v>
      </c>
      <c r="E154" s="236" t="s">
        <v>1131</v>
      </c>
      <c r="F154" s="237" t="s">
        <v>1132</v>
      </c>
      <c r="G154" s="238" t="s">
        <v>199</v>
      </c>
      <c r="H154" s="239">
        <v>0.252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41</v>
      </c>
      <c r="O154" s="92"/>
      <c r="P154" s="245">
        <f>O154*H154</f>
        <v>0</v>
      </c>
      <c r="Q154" s="245">
        <v>2.45329</v>
      </c>
      <c r="R154" s="245">
        <f>Q154*H154</f>
        <v>0.61822907999999999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177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177</v>
      </c>
      <c r="BM154" s="247" t="s">
        <v>2665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2666</v>
      </c>
      <c r="G155" s="250"/>
      <c r="H155" s="254">
        <v>0.252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84</v>
      </c>
      <c r="AY155" s="260" t="s">
        <v>169</v>
      </c>
    </row>
    <row r="156" s="2" customFormat="1" ht="21.75" customHeight="1">
      <c r="A156" s="39"/>
      <c r="B156" s="40"/>
      <c r="C156" s="235" t="s">
        <v>1743</v>
      </c>
      <c r="D156" s="235" t="s">
        <v>173</v>
      </c>
      <c r="E156" s="236" t="s">
        <v>1140</v>
      </c>
      <c r="F156" s="237" t="s">
        <v>1141</v>
      </c>
      <c r="G156" s="238" t="s">
        <v>176</v>
      </c>
      <c r="H156" s="239">
        <v>3.3540000000000001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41</v>
      </c>
      <c r="O156" s="92"/>
      <c r="P156" s="245">
        <f>O156*H156</f>
        <v>0</v>
      </c>
      <c r="Q156" s="245">
        <v>0.0027499999999999998</v>
      </c>
      <c r="R156" s="245">
        <f>Q156*H156</f>
        <v>0.0092234999999999991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177</v>
      </c>
      <c r="AT156" s="247" t="s">
        <v>173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2667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2668</v>
      </c>
      <c r="G157" s="250"/>
      <c r="H157" s="254">
        <v>3.3540000000000001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84</v>
      </c>
      <c r="AY157" s="260" t="s">
        <v>169</v>
      </c>
    </row>
    <row r="158" s="2" customFormat="1" ht="21.75" customHeight="1">
      <c r="A158" s="39"/>
      <c r="B158" s="40"/>
      <c r="C158" s="235" t="s">
        <v>2629</v>
      </c>
      <c r="D158" s="235" t="s">
        <v>173</v>
      </c>
      <c r="E158" s="236" t="s">
        <v>1149</v>
      </c>
      <c r="F158" s="237" t="s">
        <v>1150</v>
      </c>
      <c r="G158" s="238" t="s">
        <v>176</v>
      </c>
      <c r="H158" s="239">
        <v>3.3540000000000001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2669</v>
      </c>
    </row>
    <row r="159" s="2" customFormat="1" ht="21.75" customHeight="1">
      <c r="A159" s="39"/>
      <c r="B159" s="40"/>
      <c r="C159" s="235" t="s">
        <v>1667</v>
      </c>
      <c r="D159" s="235" t="s">
        <v>173</v>
      </c>
      <c r="E159" s="236" t="s">
        <v>1153</v>
      </c>
      <c r="F159" s="237" t="s">
        <v>1154</v>
      </c>
      <c r="G159" s="238" t="s">
        <v>249</v>
      </c>
      <c r="H159" s="239">
        <v>0.33200000000000002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1.0519700000000001</v>
      </c>
      <c r="R159" s="245">
        <f>Q159*H159</f>
        <v>0.34925404000000004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2670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2671</v>
      </c>
      <c r="G160" s="250"/>
      <c r="H160" s="254">
        <v>0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2672</v>
      </c>
      <c r="G161" s="250"/>
      <c r="H161" s="254">
        <v>0.33200000000000002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4" customFormat="1">
      <c r="A162" s="14"/>
      <c r="B162" s="261"/>
      <c r="C162" s="262"/>
      <c r="D162" s="251" t="s">
        <v>179</v>
      </c>
      <c r="E162" s="263" t="s">
        <v>1</v>
      </c>
      <c r="F162" s="264" t="s">
        <v>182</v>
      </c>
      <c r="G162" s="262"/>
      <c r="H162" s="265">
        <v>0.33200000000000002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179</v>
      </c>
      <c r="AU162" s="271" t="s">
        <v>86</v>
      </c>
      <c r="AV162" s="14" t="s">
        <v>177</v>
      </c>
      <c r="AW162" s="14" t="s">
        <v>32</v>
      </c>
      <c r="AX162" s="14" t="s">
        <v>84</v>
      </c>
      <c r="AY162" s="271" t="s">
        <v>169</v>
      </c>
    </row>
    <row r="163" s="2" customFormat="1" ht="16.5" customHeight="1">
      <c r="A163" s="39"/>
      <c r="B163" s="40"/>
      <c r="C163" s="235" t="s">
        <v>2466</v>
      </c>
      <c r="D163" s="235" t="s">
        <v>173</v>
      </c>
      <c r="E163" s="236" t="s">
        <v>1156</v>
      </c>
      <c r="F163" s="237" t="s">
        <v>1157</v>
      </c>
      <c r="G163" s="238" t="s">
        <v>199</v>
      </c>
      <c r="H163" s="239">
        <v>16.552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2.4533</v>
      </c>
      <c r="R163" s="245">
        <f>Q163*H163</f>
        <v>40.607021600000003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2673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2674</v>
      </c>
      <c r="G164" s="250"/>
      <c r="H164" s="254">
        <v>8.1790000000000003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2675</v>
      </c>
      <c r="G165" s="250"/>
      <c r="H165" s="254">
        <v>1.04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2676</v>
      </c>
      <c r="G166" s="250"/>
      <c r="H166" s="254">
        <v>7.3330000000000002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16.552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2" customFormat="1" ht="16.5" customHeight="1">
      <c r="A168" s="39"/>
      <c r="B168" s="40"/>
      <c r="C168" s="235" t="s">
        <v>2471</v>
      </c>
      <c r="D168" s="235" t="s">
        <v>173</v>
      </c>
      <c r="E168" s="236" t="s">
        <v>1161</v>
      </c>
      <c r="F168" s="237" t="s">
        <v>1162</v>
      </c>
      <c r="G168" s="238" t="s">
        <v>176</v>
      </c>
      <c r="H168" s="239">
        <v>126.336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0.0027499999999999998</v>
      </c>
      <c r="R168" s="245">
        <f>Q168*H168</f>
        <v>0.34742399999999996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2677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2678</v>
      </c>
      <c r="G169" s="250"/>
      <c r="H169" s="254">
        <v>53.009999999999998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2679</v>
      </c>
      <c r="G170" s="250"/>
      <c r="H170" s="254">
        <v>73.325999999999993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1</v>
      </c>
      <c r="F171" s="264" t="s">
        <v>182</v>
      </c>
      <c r="G171" s="262"/>
      <c r="H171" s="265">
        <v>126.33599999999998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16.5" customHeight="1">
      <c r="A172" s="39"/>
      <c r="B172" s="40"/>
      <c r="C172" s="235" t="s">
        <v>2491</v>
      </c>
      <c r="D172" s="235" t="s">
        <v>173</v>
      </c>
      <c r="E172" s="236" t="s">
        <v>1165</v>
      </c>
      <c r="F172" s="237" t="s">
        <v>1166</v>
      </c>
      <c r="G172" s="238" t="s">
        <v>176</v>
      </c>
      <c r="H172" s="239">
        <v>126.336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2680</v>
      </c>
    </row>
    <row r="173" s="2" customFormat="1" ht="16.5" customHeight="1">
      <c r="A173" s="39"/>
      <c r="B173" s="40"/>
      <c r="C173" s="235" t="s">
        <v>2447</v>
      </c>
      <c r="D173" s="235" t="s">
        <v>173</v>
      </c>
      <c r="E173" s="236" t="s">
        <v>1168</v>
      </c>
      <c r="F173" s="237" t="s">
        <v>1169</v>
      </c>
      <c r="G173" s="238" t="s">
        <v>249</v>
      </c>
      <c r="H173" s="239">
        <v>0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1.0461400000000001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2681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1171</v>
      </c>
      <c r="G174" s="250"/>
      <c r="H174" s="254">
        <v>0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2" customFormat="1" ht="21.75" customHeight="1">
      <c r="A175" s="39"/>
      <c r="B175" s="40"/>
      <c r="C175" s="235" t="s">
        <v>260</v>
      </c>
      <c r="D175" s="235" t="s">
        <v>173</v>
      </c>
      <c r="E175" s="236" t="s">
        <v>1457</v>
      </c>
      <c r="F175" s="237" t="s">
        <v>1458</v>
      </c>
      <c r="G175" s="238" t="s">
        <v>176</v>
      </c>
      <c r="H175" s="239">
        <v>267.85899999999998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0.10031</v>
      </c>
      <c r="R175" s="245">
        <f>Q175*H175</f>
        <v>26.868936289999997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2682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2683</v>
      </c>
      <c r="G176" s="250"/>
      <c r="H176" s="254">
        <v>51.146000000000001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2684</v>
      </c>
      <c r="G177" s="250"/>
      <c r="H177" s="254">
        <v>12.673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2685</v>
      </c>
      <c r="G178" s="250"/>
      <c r="H178" s="254">
        <v>24.763000000000002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2686</v>
      </c>
      <c r="G179" s="250"/>
      <c r="H179" s="254">
        <v>26.933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3" customFormat="1">
      <c r="A180" s="13"/>
      <c r="B180" s="249"/>
      <c r="C180" s="250"/>
      <c r="D180" s="251" t="s">
        <v>179</v>
      </c>
      <c r="E180" s="252" t="s">
        <v>1</v>
      </c>
      <c r="F180" s="253" t="s">
        <v>2687</v>
      </c>
      <c r="G180" s="250"/>
      <c r="H180" s="254">
        <v>92.75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179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2688</v>
      </c>
      <c r="G181" s="250"/>
      <c r="H181" s="254">
        <v>56.648000000000003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2689</v>
      </c>
      <c r="G182" s="250"/>
      <c r="H182" s="254">
        <v>2.9460000000000002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1</v>
      </c>
      <c r="F183" s="264" t="s">
        <v>182</v>
      </c>
      <c r="G183" s="262"/>
      <c r="H183" s="265">
        <v>267.85900000000004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21.75" customHeight="1">
      <c r="A184" s="39"/>
      <c r="B184" s="40"/>
      <c r="C184" s="235" t="s">
        <v>170</v>
      </c>
      <c r="D184" s="235" t="s">
        <v>173</v>
      </c>
      <c r="E184" s="236" t="s">
        <v>1172</v>
      </c>
      <c r="F184" s="237" t="s">
        <v>1173</v>
      </c>
      <c r="G184" s="238" t="s">
        <v>176</v>
      </c>
      <c r="H184" s="239">
        <v>6.4000000000000004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0.17818000000000001</v>
      </c>
      <c r="R184" s="245">
        <f>Q184*H184</f>
        <v>1.140352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2690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2691</v>
      </c>
      <c r="G185" s="250"/>
      <c r="H185" s="254">
        <v>6.4000000000000004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84</v>
      </c>
      <c r="AY185" s="260" t="s">
        <v>169</v>
      </c>
    </row>
    <row r="186" s="12" customFormat="1" ht="22.8" customHeight="1">
      <c r="A186" s="12"/>
      <c r="B186" s="219"/>
      <c r="C186" s="220"/>
      <c r="D186" s="221" t="s">
        <v>75</v>
      </c>
      <c r="E186" s="233" t="s">
        <v>177</v>
      </c>
      <c r="F186" s="233" t="s">
        <v>1176</v>
      </c>
      <c r="G186" s="220"/>
      <c r="H186" s="220"/>
      <c r="I186" s="223"/>
      <c r="J186" s="234">
        <f>BK186</f>
        <v>0</v>
      </c>
      <c r="K186" s="220"/>
      <c r="L186" s="225"/>
      <c r="M186" s="226"/>
      <c r="N186" s="227"/>
      <c r="O186" s="227"/>
      <c r="P186" s="228">
        <f>SUM(P187:P273)</f>
        <v>0</v>
      </c>
      <c r="Q186" s="227"/>
      <c r="R186" s="228">
        <f>SUM(R187:R273)</f>
        <v>129.35986266000001</v>
      </c>
      <c r="S186" s="227"/>
      <c r="T186" s="229">
        <f>SUM(T187:T273)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0" t="s">
        <v>84</v>
      </c>
      <c r="AT186" s="231" t="s">
        <v>75</v>
      </c>
      <c r="AU186" s="231" t="s">
        <v>84</v>
      </c>
      <c r="AY186" s="230" t="s">
        <v>169</v>
      </c>
      <c r="BK186" s="232">
        <f>SUM(BK187:BK273)</f>
        <v>0</v>
      </c>
    </row>
    <row r="187" s="2" customFormat="1" ht="16.5" customHeight="1">
      <c r="A187" s="39"/>
      <c r="B187" s="40"/>
      <c r="C187" s="235" t="s">
        <v>2692</v>
      </c>
      <c r="D187" s="235" t="s">
        <v>173</v>
      </c>
      <c r="E187" s="236" t="s">
        <v>1182</v>
      </c>
      <c r="F187" s="237" t="s">
        <v>1183</v>
      </c>
      <c r="G187" s="238" t="s">
        <v>199</v>
      </c>
      <c r="H187" s="239">
        <v>27.02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2.45343</v>
      </c>
      <c r="R187" s="245">
        <f>Q187*H187</f>
        <v>66.291678599999997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2693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2694</v>
      </c>
      <c r="G188" s="250"/>
      <c r="H188" s="254">
        <v>24.899999999999999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2695</v>
      </c>
      <c r="G189" s="250"/>
      <c r="H189" s="254">
        <v>0.59999999999999998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2696</v>
      </c>
      <c r="G190" s="250"/>
      <c r="H190" s="254">
        <v>1.52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27.02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21.75" customHeight="1">
      <c r="A192" s="39"/>
      <c r="B192" s="40"/>
      <c r="C192" s="235" t="s">
        <v>2098</v>
      </c>
      <c r="D192" s="235" t="s">
        <v>173</v>
      </c>
      <c r="E192" s="236" t="s">
        <v>1186</v>
      </c>
      <c r="F192" s="237" t="s">
        <v>1187</v>
      </c>
      <c r="G192" s="238" t="s">
        <v>176</v>
      </c>
      <c r="H192" s="239">
        <v>132.09999999999999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0.0053299999999999997</v>
      </c>
      <c r="R192" s="245">
        <f>Q192*H192</f>
        <v>0.70409299999999997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2697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2698</v>
      </c>
      <c r="G193" s="250"/>
      <c r="H193" s="254">
        <v>124.5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2699</v>
      </c>
      <c r="G194" s="250"/>
      <c r="H194" s="254">
        <v>7.5999999999999996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4" customFormat="1">
      <c r="A195" s="14"/>
      <c r="B195" s="261"/>
      <c r="C195" s="262"/>
      <c r="D195" s="251" t="s">
        <v>179</v>
      </c>
      <c r="E195" s="263" t="s">
        <v>1</v>
      </c>
      <c r="F195" s="264" t="s">
        <v>182</v>
      </c>
      <c r="G195" s="262"/>
      <c r="H195" s="265">
        <v>132.09999999999999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179</v>
      </c>
      <c r="AU195" s="271" t="s">
        <v>86</v>
      </c>
      <c r="AV195" s="14" t="s">
        <v>177</v>
      </c>
      <c r="AW195" s="14" t="s">
        <v>32</v>
      </c>
      <c r="AX195" s="14" t="s">
        <v>84</v>
      </c>
      <c r="AY195" s="271" t="s">
        <v>169</v>
      </c>
    </row>
    <row r="196" s="2" customFormat="1" ht="21.75" customHeight="1">
      <c r="A196" s="39"/>
      <c r="B196" s="40"/>
      <c r="C196" s="235" t="s">
        <v>2104</v>
      </c>
      <c r="D196" s="235" t="s">
        <v>173</v>
      </c>
      <c r="E196" s="236" t="s">
        <v>1191</v>
      </c>
      <c r="F196" s="237" t="s">
        <v>1192</v>
      </c>
      <c r="G196" s="238" t="s">
        <v>176</v>
      </c>
      <c r="H196" s="239">
        <v>124.5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2700</v>
      </c>
    </row>
    <row r="197" s="2" customFormat="1" ht="21.75" customHeight="1">
      <c r="A197" s="39"/>
      <c r="B197" s="40"/>
      <c r="C197" s="235" t="s">
        <v>2140</v>
      </c>
      <c r="D197" s="235" t="s">
        <v>173</v>
      </c>
      <c r="E197" s="236" t="s">
        <v>1194</v>
      </c>
      <c r="F197" s="237" t="s">
        <v>1195</v>
      </c>
      <c r="G197" s="238" t="s">
        <v>176</v>
      </c>
      <c r="H197" s="239">
        <v>124.5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0.0055199999999999997</v>
      </c>
      <c r="R197" s="245">
        <f>Q197*H197</f>
        <v>0.68723999999999996</v>
      </c>
      <c r="S197" s="245">
        <v>0</v>
      </c>
      <c r="T197" s="24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177</v>
      </c>
      <c r="AT197" s="247" t="s">
        <v>173</v>
      </c>
      <c r="AU197" s="247" t="s">
        <v>86</v>
      </c>
      <c r="AY197" s="18" t="s">
        <v>169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177</v>
      </c>
      <c r="BM197" s="247" t="s">
        <v>2701</v>
      </c>
    </row>
    <row r="198" s="2" customFormat="1" ht="21.75" customHeight="1">
      <c r="A198" s="39"/>
      <c r="B198" s="40"/>
      <c r="C198" s="235" t="s">
        <v>2144</v>
      </c>
      <c r="D198" s="235" t="s">
        <v>173</v>
      </c>
      <c r="E198" s="236" t="s">
        <v>1197</v>
      </c>
      <c r="F198" s="237" t="s">
        <v>1198</v>
      </c>
      <c r="G198" s="238" t="s">
        <v>176</v>
      </c>
      <c r="H198" s="239">
        <v>124.5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177</v>
      </c>
      <c r="AT198" s="247" t="s">
        <v>173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2702</v>
      </c>
    </row>
    <row r="199" s="2" customFormat="1" ht="16.5" customHeight="1">
      <c r="A199" s="39"/>
      <c r="B199" s="40"/>
      <c r="C199" s="235" t="s">
        <v>2148</v>
      </c>
      <c r="D199" s="235" t="s">
        <v>173</v>
      </c>
      <c r="E199" s="236" t="s">
        <v>1205</v>
      </c>
      <c r="F199" s="237" t="s">
        <v>1206</v>
      </c>
      <c r="G199" s="238" t="s">
        <v>249</v>
      </c>
      <c r="H199" s="239">
        <v>7.8040000000000003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1.0551600000000001</v>
      </c>
      <c r="R199" s="245">
        <f>Q199*H199</f>
        <v>8.2344686400000011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177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177</v>
      </c>
      <c r="BM199" s="247" t="s">
        <v>2703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2704</v>
      </c>
      <c r="G200" s="250"/>
      <c r="H200" s="254">
        <v>0.29399999999999998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2705</v>
      </c>
      <c r="G201" s="250"/>
      <c r="H201" s="254">
        <v>7.5099999999999998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4" customFormat="1">
      <c r="A202" s="14"/>
      <c r="B202" s="261"/>
      <c r="C202" s="262"/>
      <c r="D202" s="251" t="s">
        <v>179</v>
      </c>
      <c r="E202" s="263" t="s">
        <v>1</v>
      </c>
      <c r="F202" s="264" t="s">
        <v>182</v>
      </c>
      <c r="G202" s="262"/>
      <c r="H202" s="265">
        <v>7.8039999999999994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179</v>
      </c>
      <c r="AU202" s="271" t="s">
        <v>86</v>
      </c>
      <c r="AV202" s="14" t="s">
        <v>177</v>
      </c>
      <c r="AW202" s="14" t="s">
        <v>32</v>
      </c>
      <c r="AX202" s="14" t="s">
        <v>84</v>
      </c>
      <c r="AY202" s="271" t="s">
        <v>169</v>
      </c>
    </row>
    <row r="203" s="2" customFormat="1" ht="16.5" customHeight="1">
      <c r="A203" s="39"/>
      <c r="B203" s="40"/>
      <c r="C203" s="235" t="s">
        <v>1846</v>
      </c>
      <c r="D203" s="235" t="s">
        <v>173</v>
      </c>
      <c r="E203" s="236" t="s">
        <v>2706</v>
      </c>
      <c r="F203" s="237" t="s">
        <v>2707</v>
      </c>
      <c r="G203" s="238" t="s">
        <v>322</v>
      </c>
      <c r="H203" s="239">
        <v>124.5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0.0055199999999999997</v>
      </c>
      <c r="R203" s="245">
        <f>Q203*H203</f>
        <v>0.68723999999999996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2708</v>
      </c>
    </row>
    <row r="204" s="2" customFormat="1" ht="21.75" customHeight="1">
      <c r="A204" s="39"/>
      <c r="B204" s="40"/>
      <c r="C204" s="235" t="s">
        <v>453</v>
      </c>
      <c r="D204" s="235" t="s">
        <v>173</v>
      </c>
      <c r="E204" s="236" t="s">
        <v>1214</v>
      </c>
      <c r="F204" s="237" t="s">
        <v>1215</v>
      </c>
      <c r="G204" s="238" t="s">
        <v>327</v>
      </c>
      <c r="H204" s="239">
        <v>64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0.022780000000000002</v>
      </c>
      <c r="R204" s="245">
        <f>Q204*H204</f>
        <v>1.4579200000000001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2709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2710</v>
      </c>
      <c r="G205" s="250"/>
      <c r="H205" s="254">
        <v>64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84</v>
      </c>
      <c r="AY205" s="260" t="s">
        <v>169</v>
      </c>
    </row>
    <row r="206" s="2" customFormat="1" ht="16.5" customHeight="1">
      <c r="A206" s="39"/>
      <c r="B206" s="40"/>
      <c r="C206" s="235" t="s">
        <v>2168</v>
      </c>
      <c r="D206" s="235" t="s">
        <v>173</v>
      </c>
      <c r="E206" s="236" t="s">
        <v>1535</v>
      </c>
      <c r="F206" s="237" t="s">
        <v>1536</v>
      </c>
      <c r="G206" s="238" t="s">
        <v>199</v>
      </c>
      <c r="H206" s="239">
        <v>15.651999999999999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2.45336</v>
      </c>
      <c r="R206" s="245">
        <f>Q206*H206</f>
        <v>38.399990719999998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2711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2712</v>
      </c>
      <c r="G207" s="250"/>
      <c r="H207" s="254">
        <v>3.177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76</v>
      </c>
      <c r="AY207" s="260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2713</v>
      </c>
      <c r="G208" s="250"/>
      <c r="H208" s="254">
        <v>1.0109999999999999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2714</v>
      </c>
      <c r="G209" s="250"/>
      <c r="H209" s="254">
        <v>1.0129999999999999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2715</v>
      </c>
      <c r="G210" s="250"/>
      <c r="H210" s="254">
        <v>0.80300000000000005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2716</v>
      </c>
      <c r="G211" s="250"/>
      <c r="H211" s="254">
        <v>0.42399999999999999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2717</v>
      </c>
      <c r="G212" s="250"/>
      <c r="H212" s="254">
        <v>1.407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2718</v>
      </c>
      <c r="G213" s="250"/>
      <c r="H213" s="254">
        <v>0.88800000000000001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2719</v>
      </c>
      <c r="G214" s="250"/>
      <c r="H214" s="254">
        <v>0.71199999999999997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2720</v>
      </c>
      <c r="G215" s="250"/>
      <c r="H215" s="254">
        <v>5.4889999999999999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2721</v>
      </c>
      <c r="G216" s="250"/>
      <c r="H216" s="254">
        <v>0.12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2722</v>
      </c>
      <c r="G217" s="250"/>
      <c r="H217" s="254">
        <v>0.16800000000000001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2723</v>
      </c>
      <c r="G218" s="250"/>
      <c r="H218" s="254">
        <v>0.28799999999999998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76</v>
      </c>
      <c r="AY218" s="260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2724</v>
      </c>
      <c r="G219" s="250"/>
      <c r="H219" s="254">
        <v>0.152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4" customFormat="1">
      <c r="A220" s="14"/>
      <c r="B220" s="261"/>
      <c r="C220" s="262"/>
      <c r="D220" s="251" t="s">
        <v>179</v>
      </c>
      <c r="E220" s="263" t="s">
        <v>1</v>
      </c>
      <c r="F220" s="264" t="s">
        <v>182</v>
      </c>
      <c r="G220" s="262"/>
      <c r="H220" s="265">
        <v>15.651999999999998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179</v>
      </c>
      <c r="AU220" s="271" t="s">
        <v>86</v>
      </c>
      <c r="AV220" s="14" t="s">
        <v>177</v>
      </c>
      <c r="AW220" s="14" t="s">
        <v>32</v>
      </c>
      <c r="AX220" s="14" t="s">
        <v>84</v>
      </c>
      <c r="AY220" s="271" t="s">
        <v>169</v>
      </c>
    </row>
    <row r="221" s="2" customFormat="1" ht="21.75" customHeight="1">
      <c r="A221" s="39"/>
      <c r="B221" s="40"/>
      <c r="C221" s="235" t="s">
        <v>2172</v>
      </c>
      <c r="D221" s="235" t="s">
        <v>173</v>
      </c>
      <c r="E221" s="236" t="s">
        <v>1542</v>
      </c>
      <c r="F221" s="237" t="s">
        <v>1543</v>
      </c>
      <c r="G221" s="238" t="s">
        <v>176</v>
      </c>
      <c r="H221" s="239">
        <v>132.44399999999999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0.0066299999999999996</v>
      </c>
      <c r="R221" s="245">
        <f>Q221*H221</f>
        <v>0.87810371999999992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2725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2726</v>
      </c>
      <c r="G222" s="250"/>
      <c r="H222" s="254">
        <v>23.852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2727</v>
      </c>
      <c r="G223" s="250"/>
      <c r="H223" s="254">
        <v>10.089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76</v>
      </c>
      <c r="AY223" s="260" t="s">
        <v>169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2728</v>
      </c>
      <c r="G224" s="250"/>
      <c r="H224" s="254">
        <v>10.106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76</v>
      </c>
      <c r="AY224" s="260" t="s">
        <v>169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2729</v>
      </c>
      <c r="G225" s="250"/>
      <c r="H225" s="254">
        <v>9.8010000000000002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2730</v>
      </c>
      <c r="G226" s="250"/>
      <c r="H226" s="254">
        <v>4.9219999999999997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2731</v>
      </c>
      <c r="G227" s="250"/>
      <c r="H227" s="254">
        <v>18.925000000000001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76</v>
      </c>
      <c r="AY227" s="260" t="s">
        <v>169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2732</v>
      </c>
      <c r="G228" s="250"/>
      <c r="H228" s="254">
        <v>9.5999999999999996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2733</v>
      </c>
      <c r="G229" s="250"/>
      <c r="H229" s="254">
        <v>8.3130000000000006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2734</v>
      </c>
      <c r="G230" s="250"/>
      <c r="H230" s="254">
        <v>28.954999999999998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2735</v>
      </c>
      <c r="G231" s="250"/>
      <c r="H231" s="254">
        <v>1.5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2736</v>
      </c>
      <c r="G232" s="250"/>
      <c r="H232" s="254">
        <v>1.7829999999999999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2737</v>
      </c>
      <c r="G233" s="250"/>
      <c r="H233" s="254">
        <v>3.0979999999999999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2738</v>
      </c>
      <c r="G234" s="250"/>
      <c r="H234" s="254">
        <v>1.5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4" customFormat="1">
      <c r="A235" s="14"/>
      <c r="B235" s="261"/>
      <c r="C235" s="262"/>
      <c r="D235" s="251" t="s">
        <v>179</v>
      </c>
      <c r="E235" s="263" t="s">
        <v>1</v>
      </c>
      <c r="F235" s="264" t="s">
        <v>182</v>
      </c>
      <c r="G235" s="262"/>
      <c r="H235" s="265">
        <v>132.44400000000002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179</v>
      </c>
      <c r="AU235" s="271" t="s">
        <v>86</v>
      </c>
      <c r="AV235" s="14" t="s">
        <v>177</v>
      </c>
      <c r="AW235" s="14" t="s">
        <v>32</v>
      </c>
      <c r="AX235" s="14" t="s">
        <v>84</v>
      </c>
      <c r="AY235" s="271" t="s">
        <v>169</v>
      </c>
    </row>
    <row r="236" s="2" customFormat="1" ht="21.75" customHeight="1">
      <c r="A236" s="39"/>
      <c r="B236" s="40"/>
      <c r="C236" s="235" t="s">
        <v>2176</v>
      </c>
      <c r="D236" s="235" t="s">
        <v>173</v>
      </c>
      <c r="E236" s="236" t="s">
        <v>1548</v>
      </c>
      <c r="F236" s="237" t="s">
        <v>1549</v>
      </c>
      <c r="G236" s="238" t="s">
        <v>176</v>
      </c>
      <c r="H236" s="239">
        <v>132.44399999999999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2739</v>
      </c>
    </row>
    <row r="237" s="2" customFormat="1" ht="33" customHeight="1">
      <c r="A237" s="39"/>
      <c r="B237" s="40"/>
      <c r="C237" s="235" t="s">
        <v>2180</v>
      </c>
      <c r="D237" s="235" t="s">
        <v>173</v>
      </c>
      <c r="E237" s="236" t="s">
        <v>1552</v>
      </c>
      <c r="F237" s="237" t="s">
        <v>1553</v>
      </c>
      <c r="G237" s="238" t="s">
        <v>176</v>
      </c>
      <c r="H237" s="239">
        <v>17.869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0.0013400000000000001</v>
      </c>
      <c r="R237" s="245">
        <f>Q237*H237</f>
        <v>0.023944460000000001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177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177</v>
      </c>
      <c r="BM237" s="247" t="s">
        <v>2740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2741</v>
      </c>
      <c r="G238" s="250"/>
      <c r="H238" s="254">
        <v>2.6699999999999999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2742</v>
      </c>
      <c r="G239" s="250"/>
      <c r="H239" s="254">
        <v>2.4020000000000001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2743</v>
      </c>
      <c r="G240" s="250"/>
      <c r="H240" s="254">
        <v>2.4060000000000001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2744</v>
      </c>
      <c r="G241" s="250"/>
      <c r="H241" s="254">
        <v>1.96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2745</v>
      </c>
      <c r="G242" s="250"/>
      <c r="H242" s="254">
        <v>0.98399999999999999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2746</v>
      </c>
      <c r="G243" s="250"/>
      <c r="H243" s="254">
        <v>0.77500000000000002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2747</v>
      </c>
      <c r="G244" s="250"/>
      <c r="H244" s="254">
        <v>1.9199999999999999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2748</v>
      </c>
      <c r="G245" s="250"/>
      <c r="H245" s="254">
        <v>1.663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2749</v>
      </c>
      <c r="G246" s="250"/>
      <c r="H246" s="254">
        <v>1.512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2750</v>
      </c>
      <c r="G247" s="250"/>
      <c r="H247" s="254">
        <v>0.29999999999999999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2751</v>
      </c>
      <c r="G248" s="250"/>
      <c r="H248" s="254">
        <v>0.35699999999999998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2752</v>
      </c>
      <c r="G249" s="250"/>
      <c r="H249" s="254">
        <v>0.62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2753</v>
      </c>
      <c r="G250" s="250"/>
      <c r="H250" s="254">
        <v>0.29999999999999999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4" customFormat="1">
      <c r="A251" s="14"/>
      <c r="B251" s="261"/>
      <c r="C251" s="262"/>
      <c r="D251" s="251" t="s">
        <v>179</v>
      </c>
      <c r="E251" s="263" t="s">
        <v>1</v>
      </c>
      <c r="F251" s="264" t="s">
        <v>182</v>
      </c>
      <c r="G251" s="262"/>
      <c r="H251" s="265">
        <v>17.869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179</v>
      </c>
      <c r="AU251" s="271" t="s">
        <v>86</v>
      </c>
      <c r="AV251" s="14" t="s">
        <v>177</v>
      </c>
      <c r="AW251" s="14" t="s">
        <v>32</v>
      </c>
      <c r="AX251" s="14" t="s">
        <v>84</v>
      </c>
      <c r="AY251" s="271" t="s">
        <v>169</v>
      </c>
    </row>
    <row r="252" s="2" customFormat="1" ht="33" customHeight="1">
      <c r="A252" s="39"/>
      <c r="B252" s="40"/>
      <c r="C252" s="235" t="s">
        <v>2184</v>
      </c>
      <c r="D252" s="235" t="s">
        <v>173</v>
      </c>
      <c r="E252" s="236" t="s">
        <v>1558</v>
      </c>
      <c r="F252" s="237" t="s">
        <v>1559</v>
      </c>
      <c r="G252" s="238" t="s">
        <v>176</v>
      </c>
      <c r="H252" s="239">
        <v>17.869</v>
      </c>
      <c r="I252" s="240"/>
      <c r="J252" s="241">
        <f>ROUND(I252*H252,2)</f>
        <v>0</v>
      </c>
      <c r="K252" s="242"/>
      <c r="L252" s="45"/>
      <c r="M252" s="243" t="s">
        <v>1</v>
      </c>
      <c r="N252" s="244" t="s">
        <v>41</v>
      </c>
      <c r="O252" s="92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177</v>
      </c>
      <c r="AT252" s="247" t="s">
        <v>173</v>
      </c>
      <c r="AU252" s="247" t="s">
        <v>86</v>
      </c>
      <c r="AY252" s="18" t="s">
        <v>169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177</v>
      </c>
      <c r="BM252" s="247" t="s">
        <v>2754</v>
      </c>
    </row>
    <row r="253" s="2" customFormat="1" ht="21.75" customHeight="1">
      <c r="A253" s="39"/>
      <c r="B253" s="40"/>
      <c r="C253" s="235" t="s">
        <v>2188</v>
      </c>
      <c r="D253" s="235" t="s">
        <v>173</v>
      </c>
      <c r="E253" s="236" t="s">
        <v>1562</v>
      </c>
      <c r="F253" s="237" t="s">
        <v>1563</v>
      </c>
      <c r="G253" s="238" t="s">
        <v>249</v>
      </c>
      <c r="H253" s="239">
        <v>1.653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1.05464</v>
      </c>
      <c r="R253" s="245">
        <f>Q253*H253</f>
        <v>1.74331992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177</v>
      </c>
      <c r="AT253" s="247" t="s">
        <v>173</v>
      </c>
      <c r="AU253" s="247" t="s">
        <v>86</v>
      </c>
      <c r="AY253" s="18" t="s">
        <v>169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177</v>
      </c>
      <c r="BM253" s="247" t="s">
        <v>2755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2756</v>
      </c>
      <c r="G254" s="250"/>
      <c r="H254" s="254">
        <v>1.653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84</v>
      </c>
      <c r="AY254" s="260" t="s">
        <v>169</v>
      </c>
    </row>
    <row r="255" s="2" customFormat="1" ht="21.75" customHeight="1">
      <c r="A255" s="39"/>
      <c r="B255" s="40"/>
      <c r="C255" s="235" t="s">
        <v>370</v>
      </c>
      <c r="D255" s="235" t="s">
        <v>173</v>
      </c>
      <c r="E255" s="236" t="s">
        <v>1571</v>
      </c>
      <c r="F255" s="237" t="s">
        <v>1572</v>
      </c>
      <c r="G255" s="238" t="s">
        <v>249</v>
      </c>
      <c r="H255" s="239">
        <v>0.090999999999999998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0.019539999999999998</v>
      </c>
      <c r="R255" s="245">
        <f>Q255*H255</f>
        <v>0.0017781399999999999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177</v>
      </c>
      <c r="AT255" s="247" t="s">
        <v>173</v>
      </c>
      <c r="AU255" s="247" t="s">
        <v>86</v>
      </c>
      <c r="AY255" s="18" t="s">
        <v>169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177</v>
      </c>
      <c r="BM255" s="247" t="s">
        <v>2757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2758</v>
      </c>
      <c r="G256" s="250"/>
      <c r="H256" s="254">
        <v>0.067000000000000004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2759</v>
      </c>
      <c r="G257" s="250"/>
      <c r="H257" s="254">
        <v>0.0060000000000000001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2760</v>
      </c>
      <c r="G258" s="250"/>
      <c r="H258" s="254">
        <v>0.012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2761</v>
      </c>
      <c r="G259" s="250"/>
      <c r="H259" s="254">
        <v>0.0060000000000000001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4" customFormat="1">
      <c r="A260" s="14"/>
      <c r="B260" s="261"/>
      <c r="C260" s="262"/>
      <c r="D260" s="251" t="s">
        <v>179</v>
      </c>
      <c r="E260" s="263" t="s">
        <v>1</v>
      </c>
      <c r="F260" s="264" t="s">
        <v>182</v>
      </c>
      <c r="G260" s="262"/>
      <c r="H260" s="265">
        <v>0.091000000000000011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179</v>
      </c>
      <c r="AU260" s="271" t="s">
        <v>86</v>
      </c>
      <c r="AV260" s="14" t="s">
        <v>177</v>
      </c>
      <c r="AW260" s="14" t="s">
        <v>32</v>
      </c>
      <c r="AX260" s="14" t="s">
        <v>84</v>
      </c>
      <c r="AY260" s="271" t="s">
        <v>169</v>
      </c>
    </row>
    <row r="261" s="2" customFormat="1" ht="21.75" customHeight="1">
      <c r="A261" s="39"/>
      <c r="B261" s="40"/>
      <c r="C261" s="304" t="s">
        <v>351</v>
      </c>
      <c r="D261" s="304" t="s">
        <v>1283</v>
      </c>
      <c r="E261" s="305" t="s">
        <v>1579</v>
      </c>
      <c r="F261" s="306" t="s">
        <v>1580</v>
      </c>
      <c r="G261" s="307" t="s">
        <v>249</v>
      </c>
      <c r="H261" s="308">
        <v>0.090999999999999998</v>
      </c>
      <c r="I261" s="309"/>
      <c r="J261" s="310">
        <f>ROUND(I261*H261,2)</f>
        <v>0</v>
      </c>
      <c r="K261" s="311"/>
      <c r="L261" s="312"/>
      <c r="M261" s="313" t="s">
        <v>1</v>
      </c>
      <c r="N261" s="314" t="s">
        <v>41</v>
      </c>
      <c r="O261" s="92"/>
      <c r="P261" s="245">
        <f>O261*H261</f>
        <v>0</v>
      </c>
      <c r="Q261" s="245">
        <v>1</v>
      </c>
      <c r="R261" s="245">
        <f>Q261*H261</f>
        <v>0.090999999999999998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260</v>
      </c>
      <c r="AT261" s="247" t="s">
        <v>1283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177</v>
      </c>
      <c r="BM261" s="247" t="s">
        <v>2762</v>
      </c>
    </row>
    <row r="262" s="2" customFormat="1" ht="21.75" customHeight="1">
      <c r="A262" s="39"/>
      <c r="B262" s="40"/>
      <c r="C262" s="235" t="s">
        <v>2118</v>
      </c>
      <c r="D262" s="235" t="s">
        <v>173</v>
      </c>
      <c r="E262" s="236" t="s">
        <v>1592</v>
      </c>
      <c r="F262" s="237" t="s">
        <v>1593</v>
      </c>
      <c r="G262" s="238" t="s">
        <v>199</v>
      </c>
      <c r="H262" s="239">
        <v>4.0460000000000003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2.4533700000000001</v>
      </c>
      <c r="R262" s="245">
        <f>Q262*H262</f>
        <v>9.9263350200000016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177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177</v>
      </c>
      <c r="BM262" s="247" t="s">
        <v>2763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2764</v>
      </c>
      <c r="G263" s="250"/>
      <c r="H263" s="254">
        <v>1.067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2765</v>
      </c>
      <c r="G264" s="250"/>
      <c r="H264" s="254">
        <v>2.9790000000000001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4" customFormat="1">
      <c r="A265" s="14"/>
      <c r="B265" s="261"/>
      <c r="C265" s="262"/>
      <c r="D265" s="251" t="s">
        <v>179</v>
      </c>
      <c r="E265" s="263" t="s">
        <v>1</v>
      </c>
      <c r="F265" s="264" t="s">
        <v>182</v>
      </c>
      <c r="G265" s="262"/>
      <c r="H265" s="265">
        <v>4.0460000000000003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179</v>
      </c>
      <c r="AU265" s="271" t="s">
        <v>86</v>
      </c>
      <c r="AV265" s="14" t="s">
        <v>177</v>
      </c>
      <c r="AW265" s="14" t="s">
        <v>32</v>
      </c>
      <c r="AX265" s="14" t="s">
        <v>84</v>
      </c>
      <c r="AY265" s="271" t="s">
        <v>169</v>
      </c>
    </row>
    <row r="266" s="2" customFormat="1" ht="21.75" customHeight="1">
      <c r="A266" s="39"/>
      <c r="B266" s="40"/>
      <c r="C266" s="235" t="s">
        <v>2124</v>
      </c>
      <c r="D266" s="235" t="s">
        <v>173</v>
      </c>
      <c r="E266" s="236" t="s">
        <v>1602</v>
      </c>
      <c r="F266" s="237" t="s">
        <v>1603</v>
      </c>
      <c r="G266" s="238" t="s">
        <v>249</v>
      </c>
      <c r="H266" s="239">
        <v>0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1.04887</v>
      </c>
      <c r="R266" s="245">
        <f>Q266*H266</f>
        <v>0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2766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2767</v>
      </c>
      <c r="G267" s="250"/>
      <c r="H267" s="254">
        <v>0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84</v>
      </c>
      <c r="AY267" s="260" t="s">
        <v>169</v>
      </c>
    </row>
    <row r="268" s="2" customFormat="1" ht="21.75" customHeight="1">
      <c r="A268" s="39"/>
      <c r="B268" s="40"/>
      <c r="C268" s="235" t="s">
        <v>2128</v>
      </c>
      <c r="D268" s="235" t="s">
        <v>173</v>
      </c>
      <c r="E268" s="236" t="s">
        <v>1614</v>
      </c>
      <c r="F268" s="237" t="s">
        <v>1615</v>
      </c>
      <c r="G268" s="238" t="s">
        <v>176</v>
      </c>
      <c r="H268" s="239">
        <v>6.2389999999999999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0.01282</v>
      </c>
      <c r="R268" s="245">
        <f>Q268*H268</f>
        <v>0.079983979999999996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177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177</v>
      </c>
      <c r="BM268" s="247" t="s">
        <v>2768</v>
      </c>
    </row>
    <row r="269" s="13" customFormat="1">
      <c r="A269" s="13"/>
      <c r="B269" s="249"/>
      <c r="C269" s="250"/>
      <c r="D269" s="251" t="s">
        <v>179</v>
      </c>
      <c r="E269" s="252" t="s">
        <v>1</v>
      </c>
      <c r="F269" s="253" t="s">
        <v>2769</v>
      </c>
      <c r="G269" s="250"/>
      <c r="H269" s="254">
        <v>6.2389999999999999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179</v>
      </c>
      <c r="AU269" s="260" t="s">
        <v>86</v>
      </c>
      <c r="AV269" s="13" t="s">
        <v>86</v>
      </c>
      <c r="AW269" s="13" t="s">
        <v>32</v>
      </c>
      <c r="AX269" s="13" t="s">
        <v>84</v>
      </c>
      <c r="AY269" s="260" t="s">
        <v>169</v>
      </c>
    </row>
    <row r="270" s="2" customFormat="1" ht="21.75" customHeight="1">
      <c r="A270" s="39"/>
      <c r="B270" s="40"/>
      <c r="C270" s="235" t="s">
        <v>2132</v>
      </c>
      <c r="D270" s="235" t="s">
        <v>173</v>
      </c>
      <c r="E270" s="236" t="s">
        <v>1622</v>
      </c>
      <c r="F270" s="237" t="s">
        <v>1623</v>
      </c>
      <c r="G270" s="238" t="s">
        <v>176</v>
      </c>
      <c r="H270" s="239">
        <v>6.2389999999999999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2770</v>
      </c>
    </row>
    <row r="271" s="2" customFormat="1" ht="21.75" customHeight="1">
      <c r="A271" s="39"/>
      <c r="B271" s="40"/>
      <c r="C271" s="235" t="s">
        <v>2152</v>
      </c>
      <c r="D271" s="235" t="s">
        <v>173</v>
      </c>
      <c r="E271" s="236" t="s">
        <v>1626</v>
      </c>
      <c r="F271" s="237" t="s">
        <v>1627</v>
      </c>
      <c r="G271" s="238" t="s">
        <v>176</v>
      </c>
      <c r="H271" s="239">
        <v>17.478999999999999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0.0087399999999999995</v>
      </c>
      <c r="R271" s="245">
        <f>Q271*H271</f>
        <v>0.15276645999999999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2771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2772</v>
      </c>
      <c r="G272" s="250"/>
      <c r="H272" s="254">
        <v>17.478999999999999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84</v>
      </c>
      <c r="AY272" s="260" t="s">
        <v>169</v>
      </c>
    </row>
    <row r="273" s="2" customFormat="1" ht="21.75" customHeight="1">
      <c r="A273" s="39"/>
      <c r="B273" s="40"/>
      <c r="C273" s="235" t="s">
        <v>2156</v>
      </c>
      <c r="D273" s="235" t="s">
        <v>173</v>
      </c>
      <c r="E273" s="236" t="s">
        <v>1635</v>
      </c>
      <c r="F273" s="237" t="s">
        <v>1636</v>
      </c>
      <c r="G273" s="238" t="s">
        <v>176</v>
      </c>
      <c r="H273" s="239">
        <v>17.478999999999999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41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</v>
      </c>
      <c r="T273" s="24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177</v>
      </c>
      <c r="AT273" s="247" t="s">
        <v>173</v>
      </c>
      <c r="AU273" s="247" t="s">
        <v>86</v>
      </c>
      <c r="AY273" s="18" t="s">
        <v>169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84</v>
      </c>
      <c r="BK273" s="248">
        <f>ROUND(I273*H273,2)</f>
        <v>0</v>
      </c>
      <c r="BL273" s="18" t="s">
        <v>177</v>
      </c>
      <c r="BM273" s="247" t="s">
        <v>2773</v>
      </c>
    </row>
    <row r="274" s="12" customFormat="1" ht="22.8" customHeight="1">
      <c r="A274" s="12"/>
      <c r="B274" s="219"/>
      <c r="C274" s="220"/>
      <c r="D274" s="221" t="s">
        <v>75</v>
      </c>
      <c r="E274" s="233" t="s">
        <v>251</v>
      </c>
      <c r="F274" s="233" t="s">
        <v>1217</v>
      </c>
      <c r="G274" s="220"/>
      <c r="H274" s="220"/>
      <c r="I274" s="223"/>
      <c r="J274" s="234">
        <f>BK274</f>
        <v>0</v>
      </c>
      <c r="K274" s="220"/>
      <c r="L274" s="225"/>
      <c r="M274" s="226"/>
      <c r="N274" s="227"/>
      <c r="O274" s="227"/>
      <c r="P274" s="228">
        <f>SUM(P275:P372)</f>
        <v>0</v>
      </c>
      <c r="Q274" s="227"/>
      <c r="R274" s="228">
        <f>SUM(R275:R372)</f>
        <v>11.115496619999998</v>
      </c>
      <c r="S274" s="227"/>
      <c r="T274" s="229">
        <f>SUM(T275:T372)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0" t="s">
        <v>84</v>
      </c>
      <c r="AT274" s="231" t="s">
        <v>75</v>
      </c>
      <c r="AU274" s="231" t="s">
        <v>84</v>
      </c>
      <c r="AY274" s="230" t="s">
        <v>169</v>
      </c>
      <c r="BK274" s="232">
        <f>SUM(BK275:BK372)</f>
        <v>0</v>
      </c>
    </row>
    <row r="275" s="2" customFormat="1" ht="21.75" customHeight="1">
      <c r="A275" s="39"/>
      <c r="B275" s="40"/>
      <c r="C275" s="235" t="s">
        <v>498</v>
      </c>
      <c r="D275" s="235" t="s">
        <v>173</v>
      </c>
      <c r="E275" s="236" t="s">
        <v>1651</v>
      </c>
      <c r="F275" s="237" t="s">
        <v>1652</v>
      </c>
      <c r="G275" s="238" t="s">
        <v>176</v>
      </c>
      <c r="H275" s="239">
        <v>22.559999999999999</v>
      </c>
      <c r="I275" s="240"/>
      <c r="J275" s="241">
        <f>ROUND(I275*H275,2)</f>
        <v>0</v>
      </c>
      <c r="K275" s="242"/>
      <c r="L275" s="45"/>
      <c r="M275" s="243" t="s">
        <v>1</v>
      </c>
      <c r="N275" s="244" t="s">
        <v>41</v>
      </c>
      <c r="O275" s="92"/>
      <c r="P275" s="245">
        <f>O275*H275</f>
        <v>0</v>
      </c>
      <c r="Q275" s="245">
        <v>0</v>
      </c>
      <c r="R275" s="245">
        <f>Q275*H275</f>
        <v>0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177</v>
      </c>
      <c r="AT275" s="247" t="s">
        <v>173</v>
      </c>
      <c r="AU275" s="247" t="s">
        <v>86</v>
      </c>
      <c r="AY275" s="18" t="s">
        <v>169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84</v>
      </c>
      <c r="BK275" s="248">
        <f>ROUND(I275*H275,2)</f>
        <v>0</v>
      </c>
      <c r="BL275" s="18" t="s">
        <v>177</v>
      </c>
      <c r="BM275" s="247" t="s">
        <v>2774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2775</v>
      </c>
      <c r="G276" s="250"/>
      <c r="H276" s="254">
        <v>4.3600000000000003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2776</v>
      </c>
      <c r="G277" s="250"/>
      <c r="H277" s="254">
        <v>18.199999999999999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4" customFormat="1">
      <c r="A278" s="14"/>
      <c r="B278" s="261"/>
      <c r="C278" s="262"/>
      <c r="D278" s="251" t="s">
        <v>179</v>
      </c>
      <c r="E278" s="263" t="s">
        <v>1</v>
      </c>
      <c r="F278" s="264" t="s">
        <v>182</v>
      </c>
      <c r="G278" s="262"/>
      <c r="H278" s="265">
        <v>22.559999999999999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179</v>
      </c>
      <c r="AU278" s="271" t="s">
        <v>86</v>
      </c>
      <c r="AV278" s="14" t="s">
        <v>177</v>
      </c>
      <c r="AW278" s="14" t="s">
        <v>32</v>
      </c>
      <c r="AX278" s="14" t="s">
        <v>84</v>
      </c>
      <c r="AY278" s="271" t="s">
        <v>169</v>
      </c>
    </row>
    <row r="279" s="2" customFormat="1" ht="21.75" customHeight="1">
      <c r="A279" s="39"/>
      <c r="B279" s="40"/>
      <c r="C279" s="235" t="s">
        <v>503</v>
      </c>
      <c r="D279" s="235" t="s">
        <v>173</v>
      </c>
      <c r="E279" s="236" t="s">
        <v>1661</v>
      </c>
      <c r="F279" s="237" t="s">
        <v>1662</v>
      </c>
      <c r="G279" s="238" t="s">
        <v>176</v>
      </c>
      <c r="H279" s="239">
        <v>22.559999999999999</v>
      </c>
      <c r="I279" s="240"/>
      <c r="J279" s="241">
        <f>ROUND(I279*H279,2)</f>
        <v>0</v>
      </c>
      <c r="K279" s="242"/>
      <c r="L279" s="45"/>
      <c r="M279" s="243" t="s">
        <v>1</v>
      </c>
      <c r="N279" s="244" t="s">
        <v>41</v>
      </c>
      <c r="O279" s="92"/>
      <c r="P279" s="245">
        <f>O279*H279</f>
        <v>0</v>
      </c>
      <c r="Q279" s="245">
        <v>0.00025999999999999998</v>
      </c>
      <c r="R279" s="245">
        <f>Q279*H279</f>
        <v>0.0058655999999999995</v>
      </c>
      <c r="S279" s="245">
        <v>0</v>
      </c>
      <c r="T279" s="24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7" t="s">
        <v>177</v>
      </c>
      <c r="AT279" s="247" t="s">
        <v>173</v>
      </c>
      <c r="AU279" s="247" t="s">
        <v>86</v>
      </c>
      <c r="AY279" s="18" t="s">
        <v>169</v>
      </c>
      <c r="BE279" s="248">
        <f>IF(N279="základní",J279,0)</f>
        <v>0</v>
      </c>
      <c r="BF279" s="248">
        <f>IF(N279="snížená",J279,0)</f>
        <v>0</v>
      </c>
      <c r="BG279" s="248">
        <f>IF(N279="zákl. přenesená",J279,0)</f>
        <v>0</v>
      </c>
      <c r="BH279" s="248">
        <f>IF(N279="sníž. přenesená",J279,0)</f>
        <v>0</v>
      </c>
      <c r="BI279" s="248">
        <f>IF(N279="nulová",J279,0)</f>
        <v>0</v>
      </c>
      <c r="BJ279" s="18" t="s">
        <v>84</v>
      </c>
      <c r="BK279" s="248">
        <f>ROUND(I279*H279,2)</f>
        <v>0</v>
      </c>
      <c r="BL279" s="18" t="s">
        <v>177</v>
      </c>
      <c r="BM279" s="247" t="s">
        <v>2777</v>
      </c>
    </row>
    <row r="280" s="13" customFormat="1">
      <c r="A280" s="13"/>
      <c r="B280" s="249"/>
      <c r="C280" s="250"/>
      <c r="D280" s="251" t="s">
        <v>179</v>
      </c>
      <c r="E280" s="252" t="s">
        <v>1</v>
      </c>
      <c r="F280" s="253" t="s">
        <v>2775</v>
      </c>
      <c r="G280" s="250"/>
      <c r="H280" s="254">
        <v>4.3600000000000003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179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169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2776</v>
      </c>
      <c r="G281" s="250"/>
      <c r="H281" s="254">
        <v>18.199999999999999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4" customFormat="1">
      <c r="A282" s="14"/>
      <c r="B282" s="261"/>
      <c r="C282" s="262"/>
      <c r="D282" s="251" t="s">
        <v>179</v>
      </c>
      <c r="E282" s="263" t="s">
        <v>1</v>
      </c>
      <c r="F282" s="264" t="s">
        <v>182</v>
      </c>
      <c r="G282" s="262"/>
      <c r="H282" s="265">
        <v>22.559999999999999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179</v>
      </c>
      <c r="AU282" s="271" t="s">
        <v>86</v>
      </c>
      <c r="AV282" s="14" t="s">
        <v>177</v>
      </c>
      <c r="AW282" s="14" t="s">
        <v>32</v>
      </c>
      <c r="AX282" s="14" t="s">
        <v>84</v>
      </c>
      <c r="AY282" s="271" t="s">
        <v>169</v>
      </c>
    </row>
    <row r="283" s="2" customFormat="1" ht="21.75" customHeight="1">
      <c r="A283" s="39"/>
      <c r="B283" s="40"/>
      <c r="C283" s="235" t="s">
        <v>705</v>
      </c>
      <c r="D283" s="235" t="s">
        <v>173</v>
      </c>
      <c r="E283" s="236" t="s">
        <v>1668</v>
      </c>
      <c r="F283" s="237" t="s">
        <v>1669</v>
      </c>
      <c r="G283" s="238" t="s">
        <v>176</v>
      </c>
      <c r="H283" s="239">
        <v>22.559999999999999</v>
      </c>
      <c r="I283" s="240"/>
      <c r="J283" s="241">
        <f>ROUND(I283*H283,2)</f>
        <v>0</v>
      </c>
      <c r="K283" s="242"/>
      <c r="L283" s="45"/>
      <c r="M283" s="243" t="s">
        <v>1</v>
      </c>
      <c r="N283" s="244" t="s">
        <v>41</v>
      </c>
      <c r="O283" s="92"/>
      <c r="P283" s="245">
        <f>O283*H283</f>
        <v>0</v>
      </c>
      <c r="Q283" s="245">
        <v>0.0030000000000000001</v>
      </c>
      <c r="R283" s="245">
        <f>Q283*H283</f>
        <v>0.067680000000000004</v>
      </c>
      <c r="S283" s="245">
        <v>0</v>
      </c>
      <c r="T283" s="24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177</v>
      </c>
      <c r="AT283" s="247" t="s">
        <v>173</v>
      </c>
      <c r="AU283" s="247" t="s">
        <v>86</v>
      </c>
      <c r="AY283" s="18" t="s">
        <v>169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84</v>
      </c>
      <c r="BK283" s="248">
        <f>ROUND(I283*H283,2)</f>
        <v>0</v>
      </c>
      <c r="BL283" s="18" t="s">
        <v>177</v>
      </c>
      <c r="BM283" s="247" t="s">
        <v>2778</v>
      </c>
    </row>
    <row r="284" s="2" customFormat="1" ht="21.75" customHeight="1">
      <c r="A284" s="39"/>
      <c r="B284" s="40"/>
      <c r="C284" s="235" t="s">
        <v>355</v>
      </c>
      <c r="D284" s="235" t="s">
        <v>173</v>
      </c>
      <c r="E284" s="236" t="s">
        <v>1218</v>
      </c>
      <c r="F284" s="237" t="s">
        <v>1219</v>
      </c>
      <c r="G284" s="238" t="s">
        <v>176</v>
      </c>
      <c r="H284" s="239">
        <v>469.86399999999998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0.0073499999999999998</v>
      </c>
      <c r="R284" s="245">
        <f>Q284*H284</f>
        <v>3.4535003999999998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2779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2780</v>
      </c>
      <c r="G285" s="250"/>
      <c r="H285" s="254">
        <v>22.481999999999999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2781</v>
      </c>
      <c r="G286" s="250"/>
      <c r="H286" s="254">
        <v>26.032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2782</v>
      </c>
      <c r="G287" s="250"/>
      <c r="H287" s="254">
        <v>5.0960000000000001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2783</v>
      </c>
      <c r="G288" s="250"/>
      <c r="H288" s="254">
        <v>25.914000000000001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2784</v>
      </c>
      <c r="G289" s="250"/>
      <c r="H289" s="254">
        <v>70.602000000000004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2785</v>
      </c>
      <c r="G290" s="250"/>
      <c r="H290" s="254">
        <v>59.116999999999997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2786</v>
      </c>
      <c r="G291" s="250"/>
      <c r="H291" s="254">
        <v>37.32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2787</v>
      </c>
      <c r="G292" s="250"/>
      <c r="H292" s="254">
        <v>32.067999999999998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2788</v>
      </c>
      <c r="G293" s="250"/>
      <c r="H293" s="254">
        <v>19.716000000000001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3" customFormat="1">
      <c r="A294" s="13"/>
      <c r="B294" s="249"/>
      <c r="C294" s="250"/>
      <c r="D294" s="251" t="s">
        <v>179</v>
      </c>
      <c r="E294" s="252" t="s">
        <v>1</v>
      </c>
      <c r="F294" s="253" t="s">
        <v>2789</v>
      </c>
      <c r="G294" s="250"/>
      <c r="H294" s="254">
        <v>60.380000000000003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179</v>
      </c>
      <c r="AU294" s="260" t="s">
        <v>86</v>
      </c>
      <c r="AV294" s="13" t="s">
        <v>86</v>
      </c>
      <c r="AW294" s="13" t="s">
        <v>32</v>
      </c>
      <c r="AX294" s="13" t="s">
        <v>76</v>
      </c>
      <c r="AY294" s="260" t="s">
        <v>169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2790</v>
      </c>
      <c r="G295" s="250"/>
      <c r="H295" s="254">
        <v>24.512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2791</v>
      </c>
      <c r="G296" s="250"/>
      <c r="H296" s="254">
        <v>22.050000000000001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2792</v>
      </c>
      <c r="G297" s="250"/>
      <c r="H297" s="254">
        <v>64.575000000000003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469.86399999999998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2" customFormat="1" ht="21.75" customHeight="1">
      <c r="A299" s="39"/>
      <c r="B299" s="40"/>
      <c r="C299" s="235" t="s">
        <v>236</v>
      </c>
      <c r="D299" s="235" t="s">
        <v>173</v>
      </c>
      <c r="E299" s="236" t="s">
        <v>1698</v>
      </c>
      <c r="F299" s="237" t="s">
        <v>1699</v>
      </c>
      <c r="G299" s="238" t="s">
        <v>176</v>
      </c>
      <c r="H299" s="239">
        <v>45.371000000000002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0.00025999999999999998</v>
      </c>
      <c r="R299" s="245">
        <f>Q299*H299</f>
        <v>0.01179646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2793</v>
      </c>
    </row>
    <row r="300" s="16" customFormat="1">
      <c r="A300" s="16"/>
      <c r="B300" s="283"/>
      <c r="C300" s="284"/>
      <c r="D300" s="251" t="s">
        <v>179</v>
      </c>
      <c r="E300" s="285" t="s">
        <v>1</v>
      </c>
      <c r="F300" s="286" t="s">
        <v>2794</v>
      </c>
      <c r="G300" s="284"/>
      <c r="H300" s="285" t="s">
        <v>1</v>
      </c>
      <c r="I300" s="287"/>
      <c r="J300" s="284"/>
      <c r="K300" s="284"/>
      <c r="L300" s="288"/>
      <c r="M300" s="289"/>
      <c r="N300" s="290"/>
      <c r="O300" s="290"/>
      <c r="P300" s="290"/>
      <c r="Q300" s="290"/>
      <c r="R300" s="290"/>
      <c r="S300" s="290"/>
      <c r="T300" s="29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92" t="s">
        <v>179</v>
      </c>
      <c r="AU300" s="292" t="s">
        <v>86</v>
      </c>
      <c r="AV300" s="16" t="s">
        <v>84</v>
      </c>
      <c r="AW300" s="16" t="s">
        <v>32</v>
      </c>
      <c r="AX300" s="16" t="s">
        <v>76</v>
      </c>
      <c r="AY300" s="292" t="s">
        <v>169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2795</v>
      </c>
      <c r="G301" s="250"/>
      <c r="H301" s="254">
        <v>6.548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2796</v>
      </c>
      <c r="G302" s="250"/>
      <c r="H302" s="254">
        <v>18.806999999999999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5" customFormat="1">
      <c r="A303" s="15"/>
      <c r="B303" s="272"/>
      <c r="C303" s="273"/>
      <c r="D303" s="251" t="s">
        <v>179</v>
      </c>
      <c r="E303" s="274" t="s">
        <v>1</v>
      </c>
      <c r="F303" s="275" t="s">
        <v>211</v>
      </c>
      <c r="G303" s="273"/>
      <c r="H303" s="276">
        <v>25.354999999999997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179</v>
      </c>
      <c r="AU303" s="282" t="s">
        <v>86</v>
      </c>
      <c r="AV303" s="15" t="s">
        <v>212</v>
      </c>
      <c r="AW303" s="15" t="s">
        <v>32</v>
      </c>
      <c r="AX303" s="15" t="s">
        <v>76</v>
      </c>
      <c r="AY303" s="282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2797</v>
      </c>
      <c r="G304" s="250"/>
      <c r="H304" s="254">
        <v>20.015999999999998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45.370999999999995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433</v>
      </c>
      <c r="D306" s="235" t="s">
        <v>173</v>
      </c>
      <c r="E306" s="236" t="s">
        <v>1705</v>
      </c>
      <c r="F306" s="237" t="s">
        <v>1706</v>
      </c>
      <c r="G306" s="238" t="s">
        <v>176</v>
      </c>
      <c r="H306" s="239">
        <v>35.363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0.0043800000000000002</v>
      </c>
      <c r="R306" s="245">
        <f>Q306*H306</f>
        <v>0.15488994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177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177</v>
      </c>
      <c r="BM306" s="247" t="s">
        <v>2798</v>
      </c>
    </row>
    <row r="307" s="16" customFormat="1">
      <c r="A307" s="16"/>
      <c r="B307" s="283"/>
      <c r="C307" s="284"/>
      <c r="D307" s="251" t="s">
        <v>179</v>
      </c>
      <c r="E307" s="285" t="s">
        <v>1</v>
      </c>
      <c r="F307" s="286" t="s">
        <v>2794</v>
      </c>
      <c r="G307" s="284"/>
      <c r="H307" s="285" t="s">
        <v>1</v>
      </c>
      <c r="I307" s="287"/>
      <c r="J307" s="284"/>
      <c r="K307" s="284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179</v>
      </c>
      <c r="AU307" s="292" t="s">
        <v>86</v>
      </c>
      <c r="AV307" s="16" t="s">
        <v>84</v>
      </c>
      <c r="AW307" s="16" t="s">
        <v>32</v>
      </c>
      <c r="AX307" s="16" t="s">
        <v>76</v>
      </c>
      <c r="AY307" s="292" t="s">
        <v>169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2795</v>
      </c>
      <c r="G308" s="250"/>
      <c r="H308" s="254">
        <v>6.548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2796</v>
      </c>
      <c r="G309" s="250"/>
      <c r="H309" s="254">
        <v>18.806999999999999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5" customFormat="1">
      <c r="A310" s="15"/>
      <c r="B310" s="272"/>
      <c r="C310" s="273"/>
      <c r="D310" s="251" t="s">
        <v>179</v>
      </c>
      <c r="E310" s="274" t="s">
        <v>1</v>
      </c>
      <c r="F310" s="275" t="s">
        <v>211</v>
      </c>
      <c r="G310" s="273"/>
      <c r="H310" s="276">
        <v>25.354999999999997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2" t="s">
        <v>179</v>
      </c>
      <c r="AU310" s="282" t="s">
        <v>86</v>
      </c>
      <c r="AV310" s="15" t="s">
        <v>212</v>
      </c>
      <c r="AW310" s="15" t="s">
        <v>32</v>
      </c>
      <c r="AX310" s="15" t="s">
        <v>76</v>
      </c>
      <c r="AY310" s="282" t="s">
        <v>169</v>
      </c>
    </row>
    <row r="311" s="13" customFormat="1">
      <c r="A311" s="13"/>
      <c r="B311" s="249"/>
      <c r="C311" s="250"/>
      <c r="D311" s="251" t="s">
        <v>179</v>
      </c>
      <c r="E311" s="252" t="s">
        <v>1</v>
      </c>
      <c r="F311" s="253" t="s">
        <v>2799</v>
      </c>
      <c r="G311" s="250"/>
      <c r="H311" s="254">
        <v>10.007999999999999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179</v>
      </c>
      <c r="AU311" s="260" t="s">
        <v>86</v>
      </c>
      <c r="AV311" s="13" t="s">
        <v>86</v>
      </c>
      <c r="AW311" s="13" t="s">
        <v>32</v>
      </c>
      <c r="AX311" s="13" t="s">
        <v>76</v>
      </c>
      <c r="AY311" s="260" t="s">
        <v>169</v>
      </c>
    </row>
    <row r="312" s="14" customFormat="1">
      <c r="A312" s="14"/>
      <c r="B312" s="261"/>
      <c r="C312" s="262"/>
      <c r="D312" s="251" t="s">
        <v>179</v>
      </c>
      <c r="E312" s="263" t="s">
        <v>1</v>
      </c>
      <c r="F312" s="264" t="s">
        <v>182</v>
      </c>
      <c r="G312" s="262"/>
      <c r="H312" s="265">
        <v>35.363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179</v>
      </c>
      <c r="AU312" s="271" t="s">
        <v>86</v>
      </c>
      <c r="AV312" s="14" t="s">
        <v>177</v>
      </c>
      <c r="AW312" s="14" t="s">
        <v>32</v>
      </c>
      <c r="AX312" s="14" t="s">
        <v>84</v>
      </c>
      <c r="AY312" s="271" t="s">
        <v>169</v>
      </c>
    </row>
    <row r="313" s="2" customFormat="1" ht="21.75" customHeight="1">
      <c r="A313" s="39"/>
      <c r="B313" s="40"/>
      <c r="C313" s="235" t="s">
        <v>639</v>
      </c>
      <c r="D313" s="235" t="s">
        <v>173</v>
      </c>
      <c r="E313" s="236" t="s">
        <v>1709</v>
      </c>
      <c r="F313" s="237" t="s">
        <v>1710</v>
      </c>
      <c r="G313" s="238" t="s">
        <v>176</v>
      </c>
      <c r="H313" s="239">
        <v>10.007999999999999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0.0030000000000000001</v>
      </c>
      <c r="R313" s="245">
        <f>Q313*H313</f>
        <v>0.030023999999999999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177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177</v>
      </c>
      <c r="BM313" s="247" t="s">
        <v>2800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2801</v>
      </c>
      <c r="G314" s="250"/>
      <c r="H314" s="254">
        <v>10.007999999999999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84</v>
      </c>
      <c r="AY314" s="260" t="s">
        <v>169</v>
      </c>
    </row>
    <row r="315" s="2" customFormat="1" ht="21.75" customHeight="1">
      <c r="A315" s="39"/>
      <c r="B315" s="40"/>
      <c r="C315" s="235" t="s">
        <v>8</v>
      </c>
      <c r="D315" s="235" t="s">
        <v>173</v>
      </c>
      <c r="E315" s="236" t="s">
        <v>1717</v>
      </c>
      <c r="F315" s="237" t="s">
        <v>1718</v>
      </c>
      <c r="G315" s="238" t="s">
        <v>176</v>
      </c>
      <c r="H315" s="239">
        <v>102.872</v>
      </c>
      <c r="I315" s="240"/>
      <c r="J315" s="241">
        <f>ROUND(I315*H315,2)</f>
        <v>0</v>
      </c>
      <c r="K315" s="242"/>
      <c r="L315" s="45"/>
      <c r="M315" s="243" t="s">
        <v>1</v>
      </c>
      <c r="N315" s="244" t="s">
        <v>41</v>
      </c>
      <c r="O315" s="92"/>
      <c r="P315" s="245">
        <f>O315*H315</f>
        <v>0</v>
      </c>
      <c r="Q315" s="245">
        <v>0.015400000000000001</v>
      </c>
      <c r="R315" s="245">
        <f>Q315*H315</f>
        <v>1.5842288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177</v>
      </c>
      <c r="AT315" s="247" t="s">
        <v>173</v>
      </c>
      <c r="AU315" s="247" t="s">
        <v>86</v>
      </c>
      <c r="AY315" s="18" t="s">
        <v>169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84</v>
      </c>
      <c r="BK315" s="248">
        <f>ROUND(I315*H315,2)</f>
        <v>0</v>
      </c>
      <c r="BL315" s="18" t="s">
        <v>177</v>
      </c>
      <c r="BM315" s="247" t="s">
        <v>2802</v>
      </c>
    </row>
    <row r="316" s="16" customFormat="1">
      <c r="A316" s="16"/>
      <c r="B316" s="283"/>
      <c r="C316" s="284"/>
      <c r="D316" s="251" t="s">
        <v>179</v>
      </c>
      <c r="E316" s="285" t="s">
        <v>1</v>
      </c>
      <c r="F316" s="286" t="s">
        <v>2794</v>
      </c>
      <c r="G316" s="284"/>
      <c r="H316" s="285" t="s">
        <v>1</v>
      </c>
      <c r="I316" s="287"/>
      <c r="J316" s="284"/>
      <c r="K316" s="284"/>
      <c r="L316" s="288"/>
      <c r="M316" s="289"/>
      <c r="N316" s="290"/>
      <c r="O316" s="290"/>
      <c r="P316" s="290"/>
      <c r="Q316" s="290"/>
      <c r="R316" s="290"/>
      <c r="S316" s="290"/>
      <c r="T316" s="291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92" t="s">
        <v>179</v>
      </c>
      <c r="AU316" s="292" t="s">
        <v>86</v>
      </c>
      <c r="AV316" s="16" t="s">
        <v>84</v>
      </c>
      <c r="AW316" s="16" t="s">
        <v>32</v>
      </c>
      <c r="AX316" s="16" t="s">
        <v>76</v>
      </c>
      <c r="AY316" s="292" t="s">
        <v>169</v>
      </c>
    </row>
    <row r="317" s="13" customFormat="1">
      <c r="A317" s="13"/>
      <c r="B317" s="249"/>
      <c r="C317" s="250"/>
      <c r="D317" s="251" t="s">
        <v>179</v>
      </c>
      <c r="E317" s="252" t="s">
        <v>1</v>
      </c>
      <c r="F317" s="253" t="s">
        <v>2795</v>
      </c>
      <c r="G317" s="250"/>
      <c r="H317" s="254">
        <v>6.548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32</v>
      </c>
      <c r="AX317" s="13" t="s">
        <v>76</v>
      </c>
      <c r="AY317" s="260" t="s">
        <v>169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2803</v>
      </c>
      <c r="G318" s="250"/>
      <c r="H318" s="254">
        <v>14.212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76</v>
      </c>
      <c r="AY318" s="260" t="s">
        <v>169</v>
      </c>
    </row>
    <row r="319" s="15" customFormat="1">
      <c r="A319" s="15"/>
      <c r="B319" s="272"/>
      <c r="C319" s="273"/>
      <c r="D319" s="251" t="s">
        <v>179</v>
      </c>
      <c r="E319" s="274" t="s">
        <v>1</v>
      </c>
      <c r="F319" s="275" t="s">
        <v>211</v>
      </c>
      <c r="G319" s="273"/>
      <c r="H319" s="276">
        <v>20.759999999999998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179</v>
      </c>
      <c r="AU319" s="282" t="s">
        <v>86</v>
      </c>
      <c r="AV319" s="15" t="s">
        <v>212</v>
      </c>
      <c r="AW319" s="15" t="s">
        <v>32</v>
      </c>
      <c r="AX319" s="15" t="s">
        <v>76</v>
      </c>
      <c r="AY319" s="282" t="s">
        <v>169</v>
      </c>
    </row>
    <row r="320" s="16" customFormat="1">
      <c r="A320" s="16"/>
      <c r="B320" s="283"/>
      <c r="C320" s="284"/>
      <c r="D320" s="251" t="s">
        <v>179</v>
      </c>
      <c r="E320" s="285" t="s">
        <v>1</v>
      </c>
      <c r="F320" s="286" t="s">
        <v>1720</v>
      </c>
      <c r="G320" s="284"/>
      <c r="H320" s="285" t="s">
        <v>1</v>
      </c>
      <c r="I320" s="287"/>
      <c r="J320" s="284"/>
      <c r="K320" s="284"/>
      <c r="L320" s="288"/>
      <c r="M320" s="289"/>
      <c r="N320" s="290"/>
      <c r="O320" s="290"/>
      <c r="P320" s="290"/>
      <c r="Q320" s="290"/>
      <c r="R320" s="290"/>
      <c r="S320" s="290"/>
      <c r="T320" s="29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2" t="s">
        <v>179</v>
      </c>
      <c r="AU320" s="292" t="s">
        <v>86</v>
      </c>
      <c r="AV320" s="16" t="s">
        <v>84</v>
      </c>
      <c r="AW320" s="16" t="s">
        <v>32</v>
      </c>
      <c r="AX320" s="16" t="s">
        <v>76</v>
      </c>
      <c r="AY320" s="292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2804</v>
      </c>
      <c r="G321" s="250"/>
      <c r="H321" s="254">
        <v>13.324999999999999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3" customFormat="1">
      <c r="A322" s="13"/>
      <c r="B322" s="249"/>
      <c r="C322" s="250"/>
      <c r="D322" s="251" t="s">
        <v>179</v>
      </c>
      <c r="E322" s="252" t="s">
        <v>1</v>
      </c>
      <c r="F322" s="253" t="s">
        <v>2805</v>
      </c>
      <c r="G322" s="250"/>
      <c r="H322" s="254">
        <v>15.885999999999999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179</v>
      </c>
      <c r="AU322" s="260" t="s">
        <v>86</v>
      </c>
      <c r="AV322" s="13" t="s">
        <v>86</v>
      </c>
      <c r="AW322" s="13" t="s">
        <v>32</v>
      </c>
      <c r="AX322" s="13" t="s">
        <v>76</v>
      </c>
      <c r="AY322" s="260" t="s">
        <v>169</v>
      </c>
    </row>
    <row r="323" s="13" customFormat="1">
      <c r="A323" s="13"/>
      <c r="B323" s="249"/>
      <c r="C323" s="250"/>
      <c r="D323" s="251" t="s">
        <v>179</v>
      </c>
      <c r="E323" s="252" t="s">
        <v>1</v>
      </c>
      <c r="F323" s="253" t="s">
        <v>2806</v>
      </c>
      <c r="G323" s="250"/>
      <c r="H323" s="254">
        <v>7.6959999999999997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179</v>
      </c>
      <c r="AU323" s="260" t="s">
        <v>86</v>
      </c>
      <c r="AV323" s="13" t="s">
        <v>86</v>
      </c>
      <c r="AW323" s="13" t="s">
        <v>32</v>
      </c>
      <c r="AX323" s="13" t="s">
        <v>76</v>
      </c>
      <c r="AY323" s="260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2807</v>
      </c>
      <c r="G324" s="250"/>
      <c r="H324" s="254">
        <v>7.0199999999999996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2808</v>
      </c>
      <c r="G325" s="250"/>
      <c r="H325" s="254">
        <v>8.5749999999999993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5" customFormat="1">
      <c r="A326" s="15"/>
      <c r="B326" s="272"/>
      <c r="C326" s="273"/>
      <c r="D326" s="251" t="s">
        <v>179</v>
      </c>
      <c r="E326" s="274" t="s">
        <v>1</v>
      </c>
      <c r="F326" s="275" t="s">
        <v>211</v>
      </c>
      <c r="G326" s="273"/>
      <c r="H326" s="276">
        <v>52.501999999999995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179</v>
      </c>
      <c r="AU326" s="282" t="s">
        <v>86</v>
      </c>
      <c r="AV326" s="15" t="s">
        <v>212</v>
      </c>
      <c r="AW326" s="15" t="s">
        <v>32</v>
      </c>
      <c r="AX326" s="15" t="s">
        <v>76</v>
      </c>
      <c r="AY326" s="282" t="s">
        <v>169</v>
      </c>
    </row>
    <row r="327" s="16" customFormat="1">
      <c r="A327" s="16"/>
      <c r="B327" s="283"/>
      <c r="C327" s="284"/>
      <c r="D327" s="251" t="s">
        <v>179</v>
      </c>
      <c r="E327" s="285" t="s">
        <v>1</v>
      </c>
      <c r="F327" s="286" t="s">
        <v>2809</v>
      </c>
      <c r="G327" s="284"/>
      <c r="H327" s="285" t="s">
        <v>1</v>
      </c>
      <c r="I327" s="287"/>
      <c r="J327" s="284"/>
      <c r="K327" s="284"/>
      <c r="L327" s="288"/>
      <c r="M327" s="289"/>
      <c r="N327" s="290"/>
      <c r="O327" s="290"/>
      <c r="P327" s="290"/>
      <c r="Q327" s="290"/>
      <c r="R327" s="290"/>
      <c r="S327" s="290"/>
      <c r="T327" s="291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92" t="s">
        <v>179</v>
      </c>
      <c r="AU327" s="292" t="s">
        <v>86</v>
      </c>
      <c r="AV327" s="16" t="s">
        <v>84</v>
      </c>
      <c r="AW327" s="16" t="s">
        <v>32</v>
      </c>
      <c r="AX327" s="16" t="s">
        <v>76</v>
      </c>
      <c r="AY327" s="292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2810</v>
      </c>
      <c r="G328" s="250"/>
      <c r="H328" s="254">
        <v>29.609999999999999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102.87199999999999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2" customFormat="1" ht="21.75" customHeight="1">
      <c r="A330" s="39"/>
      <c r="B330" s="40"/>
      <c r="C330" s="235" t="s">
        <v>286</v>
      </c>
      <c r="D330" s="235" t="s">
        <v>173</v>
      </c>
      <c r="E330" s="236" t="s">
        <v>1222</v>
      </c>
      <c r="F330" s="237" t="s">
        <v>1223</v>
      </c>
      <c r="G330" s="238" t="s">
        <v>176</v>
      </c>
      <c r="H330" s="239">
        <v>286.43400000000003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0.018380000000000001</v>
      </c>
      <c r="R330" s="245">
        <f>Q330*H330</f>
        <v>5.2646569200000002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177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177</v>
      </c>
      <c r="BM330" s="247" t="s">
        <v>2811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2812</v>
      </c>
      <c r="G331" s="250"/>
      <c r="H331" s="254">
        <v>17.891999999999999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3" customFormat="1">
      <c r="A332" s="13"/>
      <c r="B332" s="249"/>
      <c r="C332" s="250"/>
      <c r="D332" s="251" t="s">
        <v>179</v>
      </c>
      <c r="E332" s="252" t="s">
        <v>1</v>
      </c>
      <c r="F332" s="253" t="s">
        <v>2813</v>
      </c>
      <c r="G332" s="250"/>
      <c r="H332" s="254">
        <v>18.558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179</v>
      </c>
      <c r="AU332" s="260" t="s">
        <v>86</v>
      </c>
      <c r="AV332" s="13" t="s">
        <v>86</v>
      </c>
      <c r="AW332" s="13" t="s">
        <v>32</v>
      </c>
      <c r="AX332" s="13" t="s">
        <v>76</v>
      </c>
      <c r="AY332" s="260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2814</v>
      </c>
      <c r="G333" s="250"/>
      <c r="H333" s="254">
        <v>10.454000000000001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2815</v>
      </c>
      <c r="G334" s="250"/>
      <c r="H334" s="254">
        <v>3.8300000000000001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2816</v>
      </c>
      <c r="G335" s="250"/>
      <c r="H335" s="254">
        <v>24.372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3" customFormat="1">
      <c r="A336" s="13"/>
      <c r="B336" s="249"/>
      <c r="C336" s="250"/>
      <c r="D336" s="251" t="s">
        <v>179</v>
      </c>
      <c r="E336" s="252" t="s">
        <v>1</v>
      </c>
      <c r="F336" s="253" t="s">
        <v>2817</v>
      </c>
      <c r="G336" s="250"/>
      <c r="H336" s="254">
        <v>30.039999999999999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179</v>
      </c>
      <c r="AU336" s="260" t="s">
        <v>86</v>
      </c>
      <c r="AV336" s="13" t="s">
        <v>86</v>
      </c>
      <c r="AW336" s="13" t="s">
        <v>32</v>
      </c>
      <c r="AX336" s="13" t="s">
        <v>76</v>
      </c>
      <c r="AY336" s="260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2790</v>
      </c>
      <c r="G337" s="250"/>
      <c r="H337" s="254">
        <v>24.512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2818</v>
      </c>
      <c r="G338" s="250"/>
      <c r="H338" s="254">
        <v>60.119999999999997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2791</v>
      </c>
      <c r="G339" s="250"/>
      <c r="H339" s="254">
        <v>22.050000000000001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2819</v>
      </c>
      <c r="G340" s="250"/>
      <c r="H340" s="254">
        <v>56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2820</v>
      </c>
      <c r="G341" s="250"/>
      <c r="H341" s="254">
        <v>18.606000000000002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4" customFormat="1">
      <c r="A342" s="14"/>
      <c r="B342" s="261"/>
      <c r="C342" s="262"/>
      <c r="D342" s="251" t="s">
        <v>179</v>
      </c>
      <c r="E342" s="263" t="s">
        <v>1</v>
      </c>
      <c r="F342" s="264" t="s">
        <v>182</v>
      </c>
      <c r="G342" s="262"/>
      <c r="H342" s="265">
        <v>286.43399999999997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179</v>
      </c>
      <c r="AU342" s="271" t="s">
        <v>86</v>
      </c>
      <c r="AV342" s="14" t="s">
        <v>177</v>
      </c>
      <c r="AW342" s="14" t="s">
        <v>32</v>
      </c>
      <c r="AX342" s="14" t="s">
        <v>84</v>
      </c>
      <c r="AY342" s="271" t="s">
        <v>169</v>
      </c>
    </row>
    <row r="343" s="2" customFormat="1" ht="21.75" customHeight="1">
      <c r="A343" s="39"/>
      <c r="B343" s="40"/>
      <c r="C343" s="235" t="s">
        <v>275</v>
      </c>
      <c r="D343" s="235" t="s">
        <v>173</v>
      </c>
      <c r="E343" s="236" t="s">
        <v>2821</v>
      </c>
      <c r="F343" s="237" t="s">
        <v>2822</v>
      </c>
      <c r="G343" s="238" t="s">
        <v>176</v>
      </c>
      <c r="H343" s="239">
        <v>2.9700000000000002</v>
      </c>
      <c r="I343" s="240"/>
      <c r="J343" s="241">
        <f>ROUND(I343*H343,2)</f>
        <v>0</v>
      </c>
      <c r="K343" s="242"/>
      <c r="L343" s="45"/>
      <c r="M343" s="243" t="s">
        <v>1</v>
      </c>
      <c r="N343" s="244" t="s">
        <v>41</v>
      </c>
      <c r="O343" s="92"/>
      <c r="P343" s="245">
        <f>O343*H343</f>
        <v>0</v>
      </c>
      <c r="Q343" s="245">
        <v>0.030450000000000001</v>
      </c>
      <c r="R343" s="245">
        <f>Q343*H343</f>
        <v>0.090436500000000017</v>
      </c>
      <c r="S343" s="245">
        <v>0</v>
      </c>
      <c r="T343" s="24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7" t="s">
        <v>177</v>
      </c>
      <c r="AT343" s="247" t="s">
        <v>173</v>
      </c>
      <c r="AU343" s="247" t="s">
        <v>86</v>
      </c>
      <c r="AY343" s="18" t="s">
        <v>169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8" t="s">
        <v>84</v>
      </c>
      <c r="BK343" s="248">
        <f>ROUND(I343*H343,2)</f>
        <v>0</v>
      </c>
      <c r="BL343" s="18" t="s">
        <v>177</v>
      </c>
      <c r="BM343" s="247" t="s">
        <v>2823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2824</v>
      </c>
      <c r="G344" s="250"/>
      <c r="H344" s="254">
        <v>0.81000000000000005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3" customFormat="1">
      <c r="A345" s="13"/>
      <c r="B345" s="249"/>
      <c r="C345" s="250"/>
      <c r="D345" s="251" t="s">
        <v>179</v>
      </c>
      <c r="E345" s="252" t="s">
        <v>1</v>
      </c>
      <c r="F345" s="253" t="s">
        <v>2825</v>
      </c>
      <c r="G345" s="250"/>
      <c r="H345" s="254">
        <v>2.1600000000000001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179</v>
      </c>
      <c r="AU345" s="260" t="s">
        <v>86</v>
      </c>
      <c r="AV345" s="13" t="s">
        <v>86</v>
      </c>
      <c r="AW345" s="13" t="s">
        <v>32</v>
      </c>
      <c r="AX345" s="13" t="s">
        <v>76</v>
      </c>
      <c r="AY345" s="260" t="s">
        <v>169</v>
      </c>
    </row>
    <row r="346" s="14" customFormat="1">
      <c r="A346" s="14"/>
      <c r="B346" s="261"/>
      <c r="C346" s="262"/>
      <c r="D346" s="251" t="s">
        <v>179</v>
      </c>
      <c r="E346" s="263" t="s">
        <v>1</v>
      </c>
      <c r="F346" s="264" t="s">
        <v>182</v>
      </c>
      <c r="G346" s="262"/>
      <c r="H346" s="265">
        <v>2.9700000000000002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179</v>
      </c>
      <c r="AU346" s="271" t="s">
        <v>86</v>
      </c>
      <c r="AV346" s="14" t="s">
        <v>177</v>
      </c>
      <c r="AW346" s="14" t="s">
        <v>32</v>
      </c>
      <c r="AX346" s="14" t="s">
        <v>84</v>
      </c>
      <c r="AY346" s="271" t="s">
        <v>169</v>
      </c>
    </row>
    <row r="347" s="2" customFormat="1" ht="21.75" customHeight="1">
      <c r="A347" s="39"/>
      <c r="B347" s="40"/>
      <c r="C347" s="235" t="s">
        <v>428</v>
      </c>
      <c r="D347" s="235" t="s">
        <v>173</v>
      </c>
      <c r="E347" s="236" t="s">
        <v>1738</v>
      </c>
      <c r="F347" s="237" t="s">
        <v>1739</v>
      </c>
      <c r="G347" s="238" t="s">
        <v>176</v>
      </c>
      <c r="H347" s="239">
        <v>2.1600000000000001</v>
      </c>
      <c r="I347" s="240"/>
      <c r="J347" s="241">
        <f>ROUND(I347*H347,2)</f>
        <v>0</v>
      </c>
      <c r="K347" s="242"/>
      <c r="L347" s="45"/>
      <c r="M347" s="243" t="s">
        <v>1</v>
      </c>
      <c r="N347" s="244" t="s">
        <v>41</v>
      </c>
      <c r="O347" s="92"/>
      <c r="P347" s="245">
        <f>O347*H347</f>
        <v>0</v>
      </c>
      <c r="Q347" s="245">
        <v>0.033579999999999999</v>
      </c>
      <c r="R347" s="245">
        <f>Q347*H347</f>
        <v>0.072532800000000008</v>
      </c>
      <c r="S347" s="245">
        <v>0</v>
      </c>
      <c r="T347" s="24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177</v>
      </c>
      <c r="AT347" s="247" t="s">
        <v>173</v>
      </c>
      <c r="AU347" s="247" t="s">
        <v>86</v>
      </c>
      <c r="AY347" s="18" t="s">
        <v>169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84</v>
      </c>
      <c r="BK347" s="248">
        <f>ROUND(I347*H347,2)</f>
        <v>0</v>
      </c>
      <c r="BL347" s="18" t="s">
        <v>177</v>
      </c>
      <c r="BM347" s="247" t="s">
        <v>2826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2827</v>
      </c>
      <c r="G348" s="250"/>
      <c r="H348" s="254">
        <v>1.44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3" customFormat="1">
      <c r="A349" s="13"/>
      <c r="B349" s="249"/>
      <c r="C349" s="250"/>
      <c r="D349" s="251" t="s">
        <v>179</v>
      </c>
      <c r="E349" s="252" t="s">
        <v>1</v>
      </c>
      <c r="F349" s="253" t="s">
        <v>2828</v>
      </c>
      <c r="G349" s="250"/>
      <c r="H349" s="254">
        <v>0.71999999999999997</v>
      </c>
      <c r="I349" s="255"/>
      <c r="J349" s="250"/>
      <c r="K349" s="250"/>
      <c r="L349" s="256"/>
      <c r="M349" s="257"/>
      <c r="N349" s="258"/>
      <c r="O349" s="258"/>
      <c r="P349" s="258"/>
      <c r="Q349" s="258"/>
      <c r="R349" s="258"/>
      <c r="S349" s="258"/>
      <c r="T349" s="25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0" t="s">
        <v>179</v>
      </c>
      <c r="AU349" s="260" t="s">
        <v>86</v>
      </c>
      <c r="AV349" s="13" t="s">
        <v>86</v>
      </c>
      <c r="AW349" s="13" t="s">
        <v>32</v>
      </c>
      <c r="AX349" s="13" t="s">
        <v>76</v>
      </c>
      <c r="AY349" s="260" t="s">
        <v>169</v>
      </c>
    </row>
    <row r="350" s="14" customFormat="1">
      <c r="A350" s="14"/>
      <c r="B350" s="261"/>
      <c r="C350" s="262"/>
      <c r="D350" s="251" t="s">
        <v>179</v>
      </c>
      <c r="E350" s="263" t="s">
        <v>1</v>
      </c>
      <c r="F350" s="264" t="s">
        <v>182</v>
      </c>
      <c r="G350" s="262"/>
      <c r="H350" s="265">
        <v>2.1600000000000001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179</v>
      </c>
      <c r="AU350" s="271" t="s">
        <v>86</v>
      </c>
      <c r="AV350" s="14" t="s">
        <v>177</v>
      </c>
      <c r="AW350" s="14" t="s">
        <v>32</v>
      </c>
      <c r="AX350" s="14" t="s">
        <v>84</v>
      </c>
      <c r="AY350" s="271" t="s">
        <v>169</v>
      </c>
    </row>
    <row r="351" s="2" customFormat="1" ht="21.75" customHeight="1">
      <c r="A351" s="39"/>
      <c r="B351" s="40"/>
      <c r="C351" s="235" t="s">
        <v>478</v>
      </c>
      <c r="D351" s="235" t="s">
        <v>173</v>
      </c>
      <c r="E351" s="236" t="s">
        <v>1744</v>
      </c>
      <c r="F351" s="237" t="s">
        <v>1745</v>
      </c>
      <c r="G351" s="238" t="s">
        <v>176</v>
      </c>
      <c r="H351" s="239">
        <v>21.719999999999999</v>
      </c>
      <c r="I351" s="240"/>
      <c r="J351" s="241">
        <f>ROUND(I351*H351,2)</f>
        <v>0</v>
      </c>
      <c r="K351" s="242"/>
      <c r="L351" s="45"/>
      <c r="M351" s="243" t="s">
        <v>1</v>
      </c>
      <c r="N351" s="244" t="s">
        <v>41</v>
      </c>
      <c r="O351" s="92"/>
      <c r="P351" s="245">
        <f>O351*H351</f>
        <v>0</v>
      </c>
      <c r="Q351" s="245">
        <v>0</v>
      </c>
      <c r="R351" s="245">
        <f>Q351*H351</f>
        <v>0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177</v>
      </c>
      <c r="AT351" s="247" t="s">
        <v>173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177</v>
      </c>
      <c r="BM351" s="247" t="s">
        <v>2829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2830</v>
      </c>
      <c r="G352" s="250"/>
      <c r="H352" s="254">
        <v>21.719999999999999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84</v>
      </c>
      <c r="AY352" s="260" t="s">
        <v>169</v>
      </c>
    </row>
    <row r="353" s="2" customFormat="1" ht="21.75" customHeight="1">
      <c r="A353" s="39"/>
      <c r="B353" s="40"/>
      <c r="C353" s="235" t="s">
        <v>1843</v>
      </c>
      <c r="D353" s="235" t="s">
        <v>173</v>
      </c>
      <c r="E353" s="236" t="s">
        <v>1774</v>
      </c>
      <c r="F353" s="237" t="s">
        <v>1775</v>
      </c>
      <c r="G353" s="238" t="s">
        <v>176</v>
      </c>
      <c r="H353" s="239">
        <v>4.4500000000000002</v>
      </c>
      <c r="I353" s="240"/>
      <c r="J353" s="241">
        <f>ROUND(I353*H353,2)</f>
        <v>0</v>
      </c>
      <c r="K353" s="242"/>
      <c r="L353" s="45"/>
      <c r="M353" s="243" t="s">
        <v>1</v>
      </c>
      <c r="N353" s="244" t="s">
        <v>41</v>
      </c>
      <c r="O353" s="92"/>
      <c r="P353" s="245">
        <f>O353*H353</f>
        <v>0</v>
      </c>
      <c r="Q353" s="245">
        <v>0.084000000000000005</v>
      </c>
      <c r="R353" s="245">
        <f>Q353*H353</f>
        <v>0.37380000000000002</v>
      </c>
      <c r="S353" s="245">
        <v>0</v>
      </c>
      <c r="T353" s="24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7" t="s">
        <v>177</v>
      </c>
      <c r="AT353" s="247" t="s">
        <v>173</v>
      </c>
      <c r="AU353" s="247" t="s">
        <v>86</v>
      </c>
      <c r="AY353" s="18" t="s">
        <v>169</v>
      </c>
      <c r="BE353" s="248">
        <f>IF(N353="základní",J353,0)</f>
        <v>0</v>
      </c>
      <c r="BF353" s="248">
        <f>IF(N353="snížená",J353,0)</f>
        <v>0</v>
      </c>
      <c r="BG353" s="248">
        <f>IF(N353="zákl. přenesená",J353,0)</f>
        <v>0</v>
      </c>
      <c r="BH353" s="248">
        <f>IF(N353="sníž. přenesená",J353,0)</f>
        <v>0</v>
      </c>
      <c r="BI353" s="248">
        <f>IF(N353="nulová",J353,0)</f>
        <v>0</v>
      </c>
      <c r="BJ353" s="18" t="s">
        <v>84</v>
      </c>
      <c r="BK353" s="248">
        <f>ROUND(I353*H353,2)</f>
        <v>0</v>
      </c>
      <c r="BL353" s="18" t="s">
        <v>177</v>
      </c>
      <c r="BM353" s="247" t="s">
        <v>2831</v>
      </c>
    </row>
    <row r="354" s="16" customFormat="1">
      <c r="A354" s="16"/>
      <c r="B354" s="283"/>
      <c r="C354" s="284"/>
      <c r="D354" s="251" t="s">
        <v>179</v>
      </c>
      <c r="E354" s="285" t="s">
        <v>1</v>
      </c>
      <c r="F354" s="286" t="s">
        <v>2832</v>
      </c>
      <c r="G354" s="284"/>
      <c r="H354" s="285" t="s">
        <v>1</v>
      </c>
      <c r="I354" s="287"/>
      <c r="J354" s="284"/>
      <c r="K354" s="284"/>
      <c r="L354" s="288"/>
      <c r="M354" s="289"/>
      <c r="N354" s="290"/>
      <c r="O354" s="290"/>
      <c r="P354" s="290"/>
      <c r="Q354" s="290"/>
      <c r="R354" s="290"/>
      <c r="S354" s="290"/>
      <c r="T354" s="29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2" t="s">
        <v>179</v>
      </c>
      <c r="AU354" s="292" t="s">
        <v>86</v>
      </c>
      <c r="AV354" s="16" t="s">
        <v>84</v>
      </c>
      <c r="AW354" s="16" t="s">
        <v>32</v>
      </c>
      <c r="AX354" s="16" t="s">
        <v>76</v>
      </c>
      <c r="AY354" s="292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2833</v>
      </c>
      <c r="G355" s="250"/>
      <c r="H355" s="254">
        <v>1.8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2834</v>
      </c>
      <c r="G356" s="250"/>
      <c r="H356" s="254">
        <v>0.25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1777</v>
      </c>
      <c r="G357" s="250"/>
      <c r="H357" s="254">
        <v>2.3999999999999999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4" customFormat="1">
      <c r="A358" s="14"/>
      <c r="B358" s="261"/>
      <c r="C358" s="262"/>
      <c r="D358" s="251" t="s">
        <v>179</v>
      </c>
      <c r="E358" s="263" t="s">
        <v>1</v>
      </c>
      <c r="F358" s="264" t="s">
        <v>182</v>
      </c>
      <c r="G358" s="262"/>
      <c r="H358" s="265">
        <v>4.4499999999999993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179</v>
      </c>
      <c r="AU358" s="271" t="s">
        <v>86</v>
      </c>
      <c r="AV358" s="14" t="s">
        <v>177</v>
      </c>
      <c r="AW358" s="14" t="s">
        <v>32</v>
      </c>
      <c r="AX358" s="14" t="s">
        <v>84</v>
      </c>
      <c r="AY358" s="271" t="s">
        <v>169</v>
      </c>
    </row>
    <row r="359" s="2" customFormat="1" ht="33" customHeight="1">
      <c r="A359" s="39"/>
      <c r="B359" s="40"/>
      <c r="C359" s="235" t="s">
        <v>241</v>
      </c>
      <c r="D359" s="235" t="s">
        <v>173</v>
      </c>
      <c r="E359" s="236" t="s">
        <v>1796</v>
      </c>
      <c r="F359" s="237" t="s">
        <v>1797</v>
      </c>
      <c r="G359" s="238" t="s">
        <v>322</v>
      </c>
      <c r="H359" s="239">
        <v>202.84</v>
      </c>
      <c r="I359" s="240"/>
      <c r="J359" s="241">
        <f>ROUND(I359*H359,2)</f>
        <v>0</v>
      </c>
      <c r="K359" s="242"/>
      <c r="L359" s="45"/>
      <c r="M359" s="243" t="s">
        <v>1</v>
      </c>
      <c r="N359" s="244" t="s">
        <v>41</v>
      </c>
      <c r="O359" s="92"/>
      <c r="P359" s="245">
        <f>O359*H359</f>
        <v>0</v>
      </c>
      <c r="Q359" s="245">
        <v>3.0000000000000001E-05</v>
      </c>
      <c r="R359" s="245">
        <f>Q359*H359</f>
        <v>0.0060852000000000007</v>
      </c>
      <c r="S359" s="245">
        <v>0</v>
      </c>
      <c r="T359" s="24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7" t="s">
        <v>177</v>
      </c>
      <c r="AT359" s="247" t="s">
        <v>173</v>
      </c>
      <c r="AU359" s="247" t="s">
        <v>86</v>
      </c>
      <c r="AY359" s="18" t="s">
        <v>169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8" t="s">
        <v>84</v>
      </c>
      <c r="BK359" s="248">
        <f>ROUND(I359*H359,2)</f>
        <v>0</v>
      </c>
      <c r="BL359" s="18" t="s">
        <v>177</v>
      </c>
      <c r="BM359" s="247" t="s">
        <v>2835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2836</v>
      </c>
      <c r="G360" s="250"/>
      <c r="H360" s="254">
        <v>9.125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76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2" t="s">
        <v>1</v>
      </c>
      <c r="F361" s="253" t="s">
        <v>2837</v>
      </c>
      <c r="G361" s="250"/>
      <c r="H361" s="254">
        <v>30.879999999999999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169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2838</v>
      </c>
      <c r="G362" s="250"/>
      <c r="H362" s="254">
        <v>17.859999999999999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2839</v>
      </c>
      <c r="G363" s="250"/>
      <c r="H363" s="254">
        <v>20.870000000000001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3" customFormat="1">
      <c r="A364" s="13"/>
      <c r="B364" s="249"/>
      <c r="C364" s="250"/>
      <c r="D364" s="251" t="s">
        <v>179</v>
      </c>
      <c r="E364" s="252" t="s">
        <v>1</v>
      </c>
      <c r="F364" s="253" t="s">
        <v>2840</v>
      </c>
      <c r="G364" s="250"/>
      <c r="H364" s="254">
        <v>8.9199999999999999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179</v>
      </c>
      <c r="AU364" s="260" t="s">
        <v>86</v>
      </c>
      <c r="AV364" s="13" t="s">
        <v>86</v>
      </c>
      <c r="AW364" s="13" t="s">
        <v>32</v>
      </c>
      <c r="AX364" s="13" t="s">
        <v>76</v>
      </c>
      <c r="AY364" s="260" t="s">
        <v>169</v>
      </c>
    </row>
    <row r="365" s="13" customFormat="1">
      <c r="A365" s="13"/>
      <c r="B365" s="249"/>
      <c r="C365" s="250"/>
      <c r="D365" s="251" t="s">
        <v>179</v>
      </c>
      <c r="E365" s="252" t="s">
        <v>1</v>
      </c>
      <c r="F365" s="253" t="s">
        <v>2841</v>
      </c>
      <c r="G365" s="250"/>
      <c r="H365" s="254">
        <v>30.574999999999999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32</v>
      </c>
      <c r="AX365" s="13" t="s">
        <v>76</v>
      </c>
      <c r="AY365" s="260" t="s">
        <v>169</v>
      </c>
    </row>
    <row r="366" s="13" customFormat="1">
      <c r="A366" s="13"/>
      <c r="B366" s="249"/>
      <c r="C366" s="250"/>
      <c r="D366" s="251" t="s">
        <v>179</v>
      </c>
      <c r="E366" s="252" t="s">
        <v>1</v>
      </c>
      <c r="F366" s="253" t="s">
        <v>2842</v>
      </c>
      <c r="G366" s="250"/>
      <c r="H366" s="254">
        <v>12.9</v>
      </c>
      <c r="I366" s="255"/>
      <c r="J366" s="250"/>
      <c r="K366" s="250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179</v>
      </c>
      <c r="AU366" s="260" t="s">
        <v>86</v>
      </c>
      <c r="AV366" s="13" t="s">
        <v>86</v>
      </c>
      <c r="AW366" s="13" t="s">
        <v>32</v>
      </c>
      <c r="AX366" s="13" t="s">
        <v>76</v>
      </c>
      <c r="AY366" s="260" t="s">
        <v>169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2843</v>
      </c>
      <c r="G367" s="250"/>
      <c r="H367" s="254">
        <v>20.969999999999999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2844</v>
      </c>
      <c r="G368" s="250"/>
      <c r="H368" s="254">
        <v>6.3550000000000004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2845</v>
      </c>
      <c r="G369" s="250"/>
      <c r="H369" s="254">
        <v>12.695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2846</v>
      </c>
      <c r="G370" s="250"/>
      <c r="H370" s="254">
        <v>9.7949999999999999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2847</v>
      </c>
      <c r="G371" s="250"/>
      <c r="H371" s="254">
        <v>21.895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76</v>
      </c>
      <c r="AY371" s="260" t="s">
        <v>169</v>
      </c>
    </row>
    <row r="372" s="14" customFormat="1">
      <c r="A372" s="14"/>
      <c r="B372" s="261"/>
      <c r="C372" s="262"/>
      <c r="D372" s="251" t="s">
        <v>179</v>
      </c>
      <c r="E372" s="263" t="s">
        <v>1</v>
      </c>
      <c r="F372" s="264" t="s">
        <v>182</v>
      </c>
      <c r="G372" s="262"/>
      <c r="H372" s="265">
        <v>202.83999999999998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179</v>
      </c>
      <c r="AU372" s="271" t="s">
        <v>86</v>
      </c>
      <c r="AV372" s="14" t="s">
        <v>177</v>
      </c>
      <c r="AW372" s="14" t="s">
        <v>32</v>
      </c>
      <c r="AX372" s="14" t="s">
        <v>84</v>
      </c>
      <c r="AY372" s="271" t="s">
        <v>169</v>
      </c>
    </row>
    <row r="373" s="12" customFormat="1" ht="22.8" customHeight="1">
      <c r="A373" s="12"/>
      <c r="B373" s="219"/>
      <c r="C373" s="220"/>
      <c r="D373" s="221" t="s">
        <v>75</v>
      </c>
      <c r="E373" s="233" t="s">
        <v>170</v>
      </c>
      <c r="F373" s="233" t="s">
        <v>1246</v>
      </c>
      <c r="G373" s="220"/>
      <c r="H373" s="220"/>
      <c r="I373" s="223"/>
      <c r="J373" s="234">
        <f>BK373</f>
        <v>0</v>
      </c>
      <c r="K373" s="220"/>
      <c r="L373" s="225"/>
      <c r="M373" s="226"/>
      <c r="N373" s="227"/>
      <c r="O373" s="227"/>
      <c r="P373" s="228">
        <f>SUM(P374:P409)</f>
        <v>0</v>
      </c>
      <c r="Q373" s="227"/>
      <c r="R373" s="228">
        <f>SUM(R374:R409)</f>
        <v>0.38180756999999999</v>
      </c>
      <c r="S373" s="227"/>
      <c r="T373" s="229">
        <f>SUM(T374:T409)</f>
        <v>0.64630500000000002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0" t="s">
        <v>84</v>
      </c>
      <c r="AT373" s="231" t="s">
        <v>75</v>
      </c>
      <c r="AU373" s="231" t="s">
        <v>84</v>
      </c>
      <c r="AY373" s="230" t="s">
        <v>169</v>
      </c>
      <c r="BK373" s="232">
        <f>SUM(BK374:BK409)</f>
        <v>0</v>
      </c>
    </row>
    <row r="374" s="2" customFormat="1" ht="16.5" customHeight="1">
      <c r="A374" s="39"/>
      <c r="B374" s="40"/>
      <c r="C374" s="235" t="s">
        <v>1998</v>
      </c>
      <c r="D374" s="235" t="s">
        <v>173</v>
      </c>
      <c r="E374" s="236" t="s">
        <v>1828</v>
      </c>
      <c r="F374" s="237" t="s">
        <v>1829</v>
      </c>
      <c r="G374" s="238" t="s">
        <v>699</v>
      </c>
      <c r="H374" s="239">
        <v>7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177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177</v>
      </c>
      <c r="BM374" s="247" t="s">
        <v>2848</v>
      </c>
    </row>
    <row r="375" s="2" customFormat="1" ht="16.5" customHeight="1">
      <c r="A375" s="39"/>
      <c r="B375" s="40"/>
      <c r="C375" s="235" t="s">
        <v>1975</v>
      </c>
      <c r="D375" s="235" t="s">
        <v>173</v>
      </c>
      <c r="E375" s="236" t="s">
        <v>2849</v>
      </c>
      <c r="F375" s="237" t="s">
        <v>2850</v>
      </c>
      <c r="G375" s="238" t="s">
        <v>699</v>
      </c>
      <c r="H375" s="239">
        <v>1</v>
      </c>
      <c r="I375" s="240"/>
      <c r="J375" s="241">
        <f>ROUND(I375*H375,2)</f>
        <v>0</v>
      </c>
      <c r="K375" s="242"/>
      <c r="L375" s="45"/>
      <c r="M375" s="243" t="s">
        <v>1</v>
      </c>
      <c r="N375" s="244" t="s">
        <v>41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177</v>
      </c>
      <c r="AT375" s="247" t="s">
        <v>173</v>
      </c>
      <c r="AU375" s="247" t="s">
        <v>86</v>
      </c>
      <c r="AY375" s="18" t="s">
        <v>169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84</v>
      </c>
      <c r="BK375" s="248">
        <f>ROUND(I375*H375,2)</f>
        <v>0</v>
      </c>
      <c r="BL375" s="18" t="s">
        <v>177</v>
      </c>
      <c r="BM375" s="247" t="s">
        <v>2851</v>
      </c>
    </row>
    <row r="376" s="2" customFormat="1" ht="16.5" customHeight="1">
      <c r="A376" s="39"/>
      <c r="B376" s="40"/>
      <c r="C376" s="235" t="s">
        <v>689</v>
      </c>
      <c r="D376" s="235" t="s">
        <v>173</v>
      </c>
      <c r="E376" s="236" t="s">
        <v>1247</v>
      </c>
      <c r="F376" s="237" t="s">
        <v>2852</v>
      </c>
      <c r="G376" s="238" t="s">
        <v>699</v>
      </c>
      <c r="H376" s="239">
        <v>1</v>
      </c>
      <c r="I376" s="240"/>
      <c r="J376" s="241">
        <f>ROUND(I376*H376,2)</f>
        <v>0</v>
      </c>
      <c r="K376" s="242"/>
      <c r="L376" s="45"/>
      <c r="M376" s="243" t="s">
        <v>1</v>
      </c>
      <c r="N376" s="244" t="s">
        <v>41</v>
      </c>
      <c r="O376" s="92"/>
      <c r="P376" s="245">
        <f>O376*H376</f>
        <v>0</v>
      </c>
      <c r="Q376" s="245">
        <v>0</v>
      </c>
      <c r="R376" s="245">
        <f>Q376*H376</f>
        <v>0</v>
      </c>
      <c r="S376" s="245">
        <v>0</v>
      </c>
      <c r="T376" s="24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7" t="s">
        <v>177</v>
      </c>
      <c r="AT376" s="247" t="s">
        <v>173</v>
      </c>
      <c r="AU376" s="247" t="s">
        <v>86</v>
      </c>
      <c r="AY376" s="18" t="s">
        <v>169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8" t="s">
        <v>84</v>
      </c>
      <c r="BK376" s="248">
        <f>ROUND(I376*H376,2)</f>
        <v>0</v>
      </c>
      <c r="BL376" s="18" t="s">
        <v>177</v>
      </c>
      <c r="BM376" s="247" t="s">
        <v>2853</v>
      </c>
    </row>
    <row r="377" s="2" customFormat="1" ht="21.75" customHeight="1">
      <c r="A377" s="39"/>
      <c r="B377" s="40"/>
      <c r="C377" s="235" t="s">
        <v>473</v>
      </c>
      <c r="D377" s="235" t="s">
        <v>173</v>
      </c>
      <c r="E377" s="236" t="s">
        <v>1250</v>
      </c>
      <c r="F377" s="237" t="s">
        <v>2854</v>
      </c>
      <c r="G377" s="238" t="s">
        <v>699</v>
      </c>
      <c r="H377" s="239">
        <v>1</v>
      </c>
      <c r="I377" s="240"/>
      <c r="J377" s="241">
        <f>ROUND(I377*H377,2)</f>
        <v>0</v>
      </c>
      <c r="K377" s="242"/>
      <c r="L377" s="45"/>
      <c r="M377" s="243" t="s">
        <v>1</v>
      </c>
      <c r="N377" s="244" t="s">
        <v>41</v>
      </c>
      <c r="O377" s="92"/>
      <c r="P377" s="245">
        <f>O377*H377</f>
        <v>0</v>
      </c>
      <c r="Q377" s="245">
        <v>0</v>
      </c>
      <c r="R377" s="245">
        <f>Q377*H377</f>
        <v>0</v>
      </c>
      <c r="S377" s="245">
        <v>0</v>
      </c>
      <c r="T377" s="24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177</v>
      </c>
      <c r="AT377" s="247" t="s">
        <v>173</v>
      </c>
      <c r="AU377" s="247" t="s">
        <v>86</v>
      </c>
      <c r="AY377" s="18" t="s">
        <v>169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84</v>
      </c>
      <c r="BK377" s="248">
        <f>ROUND(I377*H377,2)</f>
        <v>0</v>
      </c>
      <c r="BL377" s="18" t="s">
        <v>177</v>
      </c>
      <c r="BM377" s="247" t="s">
        <v>2855</v>
      </c>
    </row>
    <row r="378" s="2" customFormat="1" ht="33" customHeight="1">
      <c r="A378" s="39"/>
      <c r="B378" s="40"/>
      <c r="C378" s="235" t="s">
        <v>2136</v>
      </c>
      <c r="D378" s="235" t="s">
        <v>173</v>
      </c>
      <c r="E378" s="236" t="s">
        <v>499</v>
      </c>
      <c r="F378" s="237" t="s">
        <v>1258</v>
      </c>
      <c r="G378" s="238" t="s">
        <v>176</v>
      </c>
      <c r="H378" s="239">
        <v>954.46699999999998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0.00021000000000000001</v>
      </c>
      <c r="R378" s="245">
        <f>Q378*H378</f>
        <v>0.20043807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177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177</v>
      </c>
      <c r="BM378" s="247" t="s">
        <v>2856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2857</v>
      </c>
      <c r="G379" s="250"/>
      <c r="H379" s="254">
        <v>284.60300000000001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2858</v>
      </c>
      <c r="G380" s="250"/>
      <c r="H380" s="254">
        <v>469.86399999999998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1865</v>
      </c>
      <c r="G381" s="250"/>
      <c r="H381" s="254">
        <v>200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4" customFormat="1">
      <c r="A382" s="14"/>
      <c r="B382" s="261"/>
      <c r="C382" s="262"/>
      <c r="D382" s="251" t="s">
        <v>179</v>
      </c>
      <c r="E382" s="263" t="s">
        <v>1</v>
      </c>
      <c r="F382" s="264" t="s">
        <v>182</v>
      </c>
      <c r="G382" s="262"/>
      <c r="H382" s="265">
        <v>954.46699999999998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1" t="s">
        <v>179</v>
      </c>
      <c r="AU382" s="271" t="s">
        <v>86</v>
      </c>
      <c r="AV382" s="14" t="s">
        <v>177</v>
      </c>
      <c r="AW382" s="14" t="s">
        <v>32</v>
      </c>
      <c r="AX382" s="14" t="s">
        <v>84</v>
      </c>
      <c r="AY382" s="271" t="s">
        <v>169</v>
      </c>
    </row>
    <row r="383" s="2" customFormat="1" ht="16.5" customHeight="1">
      <c r="A383" s="39"/>
      <c r="B383" s="40"/>
      <c r="C383" s="235" t="s">
        <v>1980</v>
      </c>
      <c r="D383" s="235" t="s">
        <v>173</v>
      </c>
      <c r="E383" s="236" t="s">
        <v>1867</v>
      </c>
      <c r="F383" s="237" t="s">
        <v>1868</v>
      </c>
      <c r="G383" s="238" t="s">
        <v>327</v>
      </c>
      <c r="H383" s="239">
        <v>5</v>
      </c>
      <c r="I383" s="240"/>
      <c r="J383" s="241">
        <f>ROUND(I383*H383,2)</f>
        <v>0</v>
      </c>
      <c r="K383" s="242"/>
      <c r="L383" s="45"/>
      <c r="M383" s="243" t="s">
        <v>1</v>
      </c>
      <c r="N383" s="244" t="s">
        <v>41</v>
      </c>
      <c r="O383" s="92"/>
      <c r="P383" s="245">
        <f>O383*H383</f>
        <v>0</v>
      </c>
      <c r="Q383" s="245">
        <v>0.00018000000000000001</v>
      </c>
      <c r="R383" s="245">
        <f>Q383*H383</f>
        <v>0.00090000000000000008</v>
      </c>
      <c r="S383" s="245">
        <v>0</v>
      </c>
      <c r="T383" s="24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7" t="s">
        <v>177</v>
      </c>
      <c r="AT383" s="247" t="s">
        <v>173</v>
      </c>
      <c r="AU383" s="247" t="s">
        <v>86</v>
      </c>
      <c r="AY383" s="18" t="s">
        <v>169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8" t="s">
        <v>84</v>
      </c>
      <c r="BK383" s="248">
        <f>ROUND(I383*H383,2)</f>
        <v>0</v>
      </c>
      <c r="BL383" s="18" t="s">
        <v>177</v>
      </c>
      <c r="BM383" s="247" t="s">
        <v>2859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2860</v>
      </c>
      <c r="G384" s="250"/>
      <c r="H384" s="254">
        <v>4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2861</v>
      </c>
      <c r="G385" s="250"/>
      <c r="H385" s="254">
        <v>1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5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16.5" customHeight="1">
      <c r="A387" s="39"/>
      <c r="B387" s="40"/>
      <c r="C387" s="304" t="s">
        <v>2428</v>
      </c>
      <c r="D387" s="304" t="s">
        <v>1283</v>
      </c>
      <c r="E387" s="305" t="s">
        <v>1875</v>
      </c>
      <c r="F387" s="306" t="s">
        <v>1876</v>
      </c>
      <c r="G387" s="307" t="s">
        <v>327</v>
      </c>
      <c r="H387" s="308">
        <v>3</v>
      </c>
      <c r="I387" s="309"/>
      <c r="J387" s="310">
        <f>ROUND(I387*H387,2)</f>
        <v>0</v>
      </c>
      <c r="K387" s="311"/>
      <c r="L387" s="312"/>
      <c r="M387" s="313" t="s">
        <v>1</v>
      </c>
      <c r="N387" s="314" t="s">
        <v>41</v>
      </c>
      <c r="O387" s="92"/>
      <c r="P387" s="245">
        <f>O387*H387</f>
        <v>0</v>
      </c>
      <c r="Q387" s="245">
        <v>0.012</v>
      </c>
      <c r="R387" s="245">
        <f>Q387*H387</f>
        <v>0.036000000000000004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260</v>
      </c>
      <c r="AT387" s="247" t="s">
        <v>1283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177</v>
      </c>
      <c r="BM387" s="247" t="s">
        <v>2862</v>
      </c>
    </row>
    <row r="388" s="2" customFormat="1" ht="16.5" customHeight="1">
      <c r="A388" s="39"/>
      <c r="B388" s="40"/>
      <c r="C388" s="304" t="s">
        <v>2432</v>
      </c>
      <c r="D388" s="304" t="s">
        <v>1283</v>
      </c>
      <c r="E388" s="305" t="s">
        <v>2863</v>
      </c>
      <c r="F388" s="306" t="s">
        <v>2864</v>
      </c>
      <c r="G388" s="307" t="s">
        <v>327</v>
      </c>
      <c r="H388" s="308">
        <v>2</v>
      </c>
      <c r="I388" s="309"/>
      <c r="J388" s="310">
        <f>ROUND(I388*H388,2)</f>
        <v>0</v>
      </c>
      <c r="K388" s="311"/>
      <c r="L388" s="312"/>
      <c r="M388" s="313" t="s">
        <v>1</v>
      </c>
      <c r="N388" s="314" t="s">
        <v>41</v>
      </c>
      <c r="O388" s="92"/>
      <c r="P388" s="245">
        <f>O388*H388</f>
        <v>0</v>
      </c>
      <c r="Q388" s="245">
        <v>0.0089999999999999993</v>
      </c>
      <c r="R388" s="245">
        <f>Q388*H388</f>
        <v>0.017999999999999999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260</v>
      </c>
      <c r="AT388" s="247" t="s">
        <v>1283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177</v>
      </c>
      <c r="BM388" s="247" t="s">
        <v>2865</v>
      </c>
    </row>
    <row r="389" s="2" customFormat="1" ht="21.75" customHeight="1">
      <c r="A389" s="39"/>
      <c r="B389" s="40"/>
      <c r="C389" s="235" t="s">
        <v>2866</v>
      </c>
      <c r="D389" s="235" t="s">
        <v>173</v>
      </c>
      <c r="E389" s="236" t="s">
        <v>2867</v>
      </c>
      <c r="F389" s="237" t="s">
        <v>2868</v>
      </c>
      <c r="G389" s="238" t="s">
        <v>327</v>
      </c>
      <c r="H389" s="239">
        <v>42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41</v>
      </c>
      <c r="O389" s="92"/>
      <c r="P389" s="245">
        <f>O389*H389</f>
        <v>0</v>
      </c>
      <c r="Q389" s="245">
        <v>1.0000000000000001E-05</v>
      </c>
      <c r="R389" s="245">
        <f>Q389*H389</f>
        <v>0.00042000000000000002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177</v>
      </c>
      <c r="AT389" s="247" t="s">
        <v>173</v>
      </c>
      <c r="AU389" s="247" t="s">
        <v>86</v>
      </c>
      <c r="AY389" s="18" t="s">
        <v>169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84</v>
      </c>
      <c r="BK389" s="248">
        <f>ROUND(I389*H389,2)</f>
        <v>0</v>
      </c>
      <c r="BL389" s="18" t="s">
        <v>177</v>
      </c>
      <c r="BM389" s="247" t="s">
        <v>2869</v>
      </c>
    </row>
    <row r="390" s="2" customFormat="1" ht="21.75" customHeight="1">
      <c r="A390" s="39"/>
      <c r="B390" s="40"/>
      <c r="C390" s="235" t="s">
        <v>2525</v>
      </c>
      <c r="D390" s="235" t="s">
        <v>173</v>
      </c>
      <c r="E390" s="236" t="s">
        <v>2870</v>
      </c>
      <c r="F390" s="237" t="s">
        <v>2871</v>
      </c>
      <c r="G390" s="238" t="s">
        <v>327</v>
      </c>
      <c r="H390" s="239">
        <v>7</v>
      </c>
      <c r="I390" s="240"/>
      <c r="J390" s="241">
        <f>ROUND(I390*H390,2)</f>
        <v>0</v>
      </c>
      <c r="K390" s="242"/>
      <c r="L390" s="45"/>
      <c r="M390" s="243" t="s">
        <v>1</v>
      </c>
      <c r="N390" s="244" t="s">
        <v>41</v>
      </c>
      <c r="O390" s="92"/>
      <c r="P390" s="245">
        <f>O390*H390</f>
        <v>0</v>
      </c>
      <c r="Q390" s="245">
        <v>1.0000000000000001E-05</v>
      </c>
      <c r="R390" s="245">
        <f>Q390*H390</f>
        <v>7.0000000000000007E-05</v>
      </c>
      <c r="S390" s="245">
        <v>0</v>
      </c>
      <c r="T390" s="24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7" t="s">
        <v>177</v>
      </c>
      <c r="AT390" s="247" t="s">
        <v>173</v>
      </c>
      <c r="AU390" s="247" t="s">
        <v>86</v>
      </c>
      <c r="AY390" s="18" t="s">
        <v>169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8" t="s">
        <v>84</v>
      </c>
      <c r="BK390" s="248">
        <f>ROUND(I390*H390,2)</f>
        <v>0</v>
      </c>
      <c r="BL390" s="18" t="s">
        <v>177</v>
      </c>
      <c r="BM390" s="247" t="s">
        <v>2872</v>
      </c>
    </row>
    <row r="391" s="13" customFormat="1">
      <c r="A391" s="13"/>
      <c r="B391" s="249"/>
      <c r="C391" s="250"/>
      <c r="D391" s="251" t="s">
        <v>179</v>
      </c>
      <c r="E391" s="252" t="s">
        <v>1</v>
      </c>
      <c r="F391" s="253" t="s">
        <v>2873</v>
      </c>
      <c r="G391" s="250"/>
      <c r="H391" s="254">
        <v>7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179</v>
      </c>
      <c r="AU391" s="260" t="s">
        <v>86</v>
      </c>
      <c r="AV391" s="13" t="s">
        <v>86</v>
      </c>
      <c r="AW391" s="13" t="s">
        <v>32</v>
      </c>
      <c r="AX391" s="13" t="s">
        <v>84</v>
      </c>
      <c r="AY391" s="260" t="s">
        <v>169</v>
      </c>
    </row>
    <row r="392" s="2" customFormat="1" ht="33" customHeight="1">
      <c r="A392" s="39"/>
      <c r="B392" s="40"/>
      <c r="C392" s="235" t="s">
        <v>2554</v>
      </c>
      <c r="D392" s="235" t="s">
        <v>173</v>
      </c>
      <c r="E392" s="236" t="s">
        <v>2874</v>
      </c>
      <c r="F392" s="237" t="s">
        <v>2875</v>
      </c>
      <c r="G392" s="238" t="s">
        <v>327</v>
      </c>
      <c r="H392" s="239">
        <v>2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41</v>
      </c>
      <c r="O392" s="92"/>
      <c r="P392" s="245">
        <f>O392*H392</f>
        <v>0</v>
      </c>
      <c r="Q392" s="245">
        <v>0.00010000000000000001</v>
      </c>
      <c r="R392" s="245">
        <f>Q392*H392</f>
        <v>0.00020000000000000001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177</v>
      </c>
      <c r="AT392" s="247" t="s">
        <v>173</v>
      </c>
      <c r="AU392" s="247" t="s">
        <v>86</v>
      </c>
      <c r="AY392" s="18" t="s">
        <v>169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84</v>
      </c>
      <c r="BK392" s="248">
        <f>ROUND(I392*H392,2)</f>
        <v>0</v>
      </c>
      <c r="BL392" s="18" t="s">
        <v>177</v>
      </c>
      <c r="BM392" s="247" t="s">
        <v>2876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2877</v>
      </c>
      <c r="G393" s="250"/>
      <c r="H393" s="254">
        <v>2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84</v>
      </c>
      <c r="AY393" s="260" t="s">
        <v>169</v>
      </c>
    </row>
    <row r="394" s="2" customFormat="1" ht="21.75" customHeight="1">
      <c r="A394" s="39"/>
      <c r="B394" s="40"/>
      <c r="C394" s="235" t="s">
        <v>2532</v>
      </c>
      <c r="D394" s="235" t="s">
        <v>173</v>
      </c>
      <c r="E394" s="236" t="s">
        <v>2878</v>
      </c>
      <c r="F394" s="237" t="s">
        <v>2879</v>
      </c>
      <c r="G394" s="238" t="s">
        <v>327</v>
      </c>
      <c r="H394" s="239">
        <v>51</v>
      </c>
      <c r="I394" s="240"/>
      <c r="J394" s="241">
        <f>ROUND(I394*H394,2)</f>
        <v>0</v>
      </c>
      <c r="K394" s="242"/>
      <c r="L394" s="45"/>
      <c r="M394" s="243" t="s">
        <v>1</v>
      </c>
      <c r="N394" s="244" t="s">
        <v>41</v>
      </c>
      <c r="O394" s="92"/>
      <c r="P394" s="245">
        <f>O394*H394</f>
        <v>0</v>
      </c>
      <c r="Q394" s="245">
        <v>0.00012999999999999999</v>
      </c>
      <c r="R394" s="245">
        <f>Q394*H394</f>
        <v>0.0066299999999999996</v>
      </c>
      <c r="S394" s="245">
        <v>0</v>
      </c>
      <c r="T394" s="24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7" t="s">
        <v>177</v>
      </c>
      <c r="AT394" s="247" t="s">
        <v>173</v>
      </c>
      <c r="AU394" s="247" t="s">
        <v>86</v>
      </c>
      <c r="AY394" s="18" t="s">
        <v>169</v>
      </c>
      <c r="BE394" s="248">
        <f>IF(N394="základní",J394,0)</f>
        <v>0</v>
      </c>
      <c r="BF394" s="248">
        <f>IF(N394="snížená",J394,0)</f>
        <v>0</v>
      </c>
      <c r="BG394" s="248">
        <f>IF(N394="zákl. přenesená",J394,0)</f>
        <v>0</v>
      </c>
      <c r="BH394" s="248">
        <f>IF(N394="sníž. přenesená",J394,0)</f>
        <v>0</v>
      </c>
      <c r="BI394" s="248">
        <f>IF(N394="nulová",J394,0)</f>
        <v>0</v>
      </c>
      <c r="BJ394" s="18" t="s">
        <v>84</v>
      </c>
      <c r="BK394" s="248">
        <f>ROUND(I394*H394,2)</f>
        <v>0</v>
      </c>
      <c r="BL394" s="18" t="s">
        <v>177</v>
      </c>
      <c r="BM394" s="247" t="s">
        <v>2880</v>
      </c>
    </row>
    <row r="395" s="13" customFormat="1">
      <c r="A395" s="13"/>
      <c r="B395" s="249"/>
      <c r="C395" s="250"/>
      <c r="D395" s="251" t="s">
        <v>179</v>
      </c>
      <c r="E395" s="252" t="s">
        <v>1</v>
      </c>
      <c r="F395" s="253" t="s">
        <v>2881</v>
      </c>
      <c r="G395" s="250"/>
      <c r="H395" s="254">
        <v>51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179</v>
      </c>
      <c r="AU395" s="260" t="s">
        <v>86</v>
      </c>
      <c r="AV395" s="13" t="s">
        <v>86</v>
      </c>
      <c r="AW395" s="13" t="s">
        <v>32</v>
      </c>
      <c r="AX395" s="13" t="s">
        <v>84</v>
      </c>
      <c r="AY395" s="260" t="s">
        <v>169</v>
      </c>
    </row>
    <row r="396" s="2" customFormat="1" ht="21.75" customHeight="1">
      <c r="A396" s="39"/>
      <c r="B396" s="40"/>
      <c r="C396" s="235" t="s">
        <v>2160</v>
      </c>
      <c r="D396" s="235" t="s">
        <v>173</v>
      </c>
      <c r="E396" s="236" t="s">
        <v>1261</v>
      </c>
      <c r="F396" s="237" t="s">
        <v>1262</v>
      </c>
      <c r="G396" s="238" t="s">
        <v>327</v>
      </c>
      <c r="H396" s="239">
        <v>18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41</v>
      </c>
      <c r="O396" s="92"/>
      <c r="P396" s="245">
        <f>O396*H396</f>
        <v>0</v>
      </c>
      <c r="Q396" s="245">
        <v>0</v>
      </c>
      <c r="R396" s="245">
        <f>Q396*H396</f>
        <v>0</v>
      </c>
      <c r="S396" s="245">
        <v>0.031</v>
      </c>
      <c r="T396" s="246">
        <f>S396*H396</f>
        <v>0.55800000000000005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177</v>
      </c>
      <c r="AT396" s="247" t="s">
        <v>173</v>
      </c>
      <c r="AU396" s="247" t="s">
        <v>86</v>
      </c>
      <c r="AY396" s="18" t="s">
        <v>169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84</v>
      </c>
      <c r="BK396" s="248">
        <f>ROUND(I396*H396,2)</f>
        <v>0</v>
      </c>
      <c r="BL396" s="18" t="s">
        <v>177</v>
      </c>
      <c r="BM396" s="247" t="s">
        <v>2882</v>
      </c>
    </row>
    <row r="397" s="13" customFormat="1">
      <c r="A397" s="13"/>
      <c r="B397" s="249"/>
      <c r="C397" s="250"/>
      <c r="D397" s="251" t="s">
        <v>179</v>
      </c>
      <c r="E397" s="252" t="s">
        <v>1</v>
      </c>
      <c r="F397" s="253" t="s">
        <v>2883</v>
      </c>
      <c r="G397" s="250"/>
      <c r="H397" s="254">
        <v>12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179</v>
      </c>
      <c r="AU397" s="260" t="s">
        <v>86</v>
      </c>
      <c r="AV397" s="13" t="s">
        <v>86</v>
      </c>
      <c r="AW397" s="13" t="s">
        <v>32</v>
      </c>
      <c r="AX397" s="13" t="s">
        <v>76</v>
      </c>
      <c r="AY397" s="260" t="s">
        <v>169</v>
      </c>
    </row>
    <row r="398" s="13" customFormat="1">
      <c r="A398" s="13"/>
      <c r="B398" s="249"/>
      <c r="C398" s="250"/>
      <c r="D398" s="251" t="s">
        <v>179</v>
      </c>
      <c r="E398" s="252" t="s">
        <v>1</v>
      </c>
      <c r="F398" s="253" t="s">
        <v>2884</v>
      </c>
      <c r="G398" s="250"/>
      <c r="H398" s="254">
        <v>6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179</v>
      </c>
      <c r="AU398" s="260" t="s">
        <v>86</v>
      </c>
      <c r="AV398" s="13" t="s">
        <v>86</v>
      </c>
      <c r="AW398" s="13" t="s">
        <v>32</v>
      </c>
      <c r="AX398" s="13" t="s">
        <v>76</v>
      </c>
      <c r="AY398" s="260" t="s">
        <v>169</v>
      </c>
    </row>
    <row r="399" s="14" customFormat="1">
      <c r="A399" s="14"/>
      <c r="B399" s="261"/>
      <c r="C399" s="262"/>
      <c r="D399" s="251" t="s">
        <v>179</v>
      </c>
      <c r="E399" s="263" t="s">
        <v>1</v>
      </c>
      <c r="F399" s="264" t="s">
        <v>182</v>
      </c>
      <c r="G399" s="262"/>
      <c r="H399" s="265">
        <v>18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179</v>
      </c>
      <c r="AU399" s="271" t="s">
        <v>86</v>
      </c>
      <c r="AV399" s="14" t="s">
        <v>177</v>
      </c>
      <c r="AW399" s="14" t="s">
        <v>32</v>
      </c>
      <c r="AX399" s="14" t="s">
        <v>84</v>
      </c>
      <c r="AY399" s="271" t="s">
        <v>169</v>
      </c>
    </row>
    <row r="400" s="2" customFormat="1" ht="21.75" customHeight="1">
      <c r="A400" s="39"/>
      <c r="B400" s="40"/>
      <c r="C400" s="235" t="s">
        <v>2164</v>
      </c>
      <c r="D400" s="235" t="s">
        <v>173</v>
      </c>
      <c r="E400" s="236" t="s">
        <v>1265</v>
      </c>
      <c r="F400" s="237" t="s">
        <v>1266</v>
      </c>
      <c r="G400" s="238" t="s">
        <v>322</v>
      </c>
      <c r="H400" s="239">
        <v>12.615</v>
      </c>
      <c r="I400" s="240"/>
      <c r="J400" s="241">
        <f>ROUND(I400*H400,2)</f>
        <v>0</v>
      </c>
      <c r="K400" s="242"/>
      <c r="L400" s="45"/>
      <c r="M400" s="243" t="s">
        <v>1</v>
      </c>
      <c r="N400" s="244" t="s">
        <v>41</v>
      </c>
      <c r="O400" s="92"/>
      <c r="P400" s="245">
        <f>O400*H400</f>
        <v>0</v>
      </c>
      <c r="Q400" s="245">
        <v>0</v>
      </c>
      <c r="R400" s="245">
        <f>Q400*H400</f>
        <v>0</v>
      </c>
      <c r="S400" s="245">
        <v>0.0070000000000000001</v>
      </c>
      <c r="T400" s="246">
        <f>S400*H400</f>
        <v>0.088305000000000008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177</v>
      </c>
      <c r="AT400" s="247" t="s">
        <v>173</v>
      </c>
      <c r="AU400" s="247" t="s">
        <v>86</v>
      </c>
      <c r="AY400" s="18" t="s">
        <v>169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84</v>
      </c>
      <c r="BK400" s="248">
        <f>ROUND(I400*H400,2)</f>
        <v>0</v>
      </c>
      <c r="BL400" s="18" t="s">
        <v>177</v>
      </c>
      <c r="BM400" s="247" t="s">
        <v>2885</v>
      </c>
    </row>
    <row r="401" s="13" customFormat="1">
      <c r="A401" s="13"/>
      <c r="B401" s="249"/>
      <c r="C401" s="250"/>
      <c r="D401" s="251" t="s">
        <v>179</v>
      </c>
      <c r="E401" s="252" t="s">
        <v>1</v>
      </c>
      <c r="F401" s="253" t="s">
        <v>2886</v>
      </c>
      <c r="G401" s="250"/>
      <c r="H401" s="254">
        <v>8.3699999999999992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179</v>
      </c>
      <c r="AU401" s="260" t="s">
        <v>86</v>
      </c>
      <c r="AV401" s="13" t="s">
        <v>86</v>
      </c>
      <c r="AW401" s="13" t="s">
        <v>32</v>
      </c>
      <c r="AX401" s="13" t="s">
        <v>76</v>
      </c>
      <c r="AY401" s="260" t="s">
        <v>169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2887</v>
      </c>
      <c r="G402" s="250"/>
      <c r="H402" s="254">
        <v>4.2450000000000001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76</v>
      </c>
      <c r="AY402" s="260" t="s">
        <v>169</v>
      </c>
    </row>
    <row r="403" s="14" customFormat="1">
      <c r="A403" s="14"/>
      <c r="B403" s="261"/>
      <c r="C403" s="262"/>
      <c r="D403" s="251" t="s">
        <v>179</v>
      </c>
      <c r="E403" s="263" t="s">
        <v>1</v>
      </c>
      <c r="F403" s="264" t="s">
        <v>182</v>
      </c>
      <c r="G403" s="262"/>
      <c r="H403" s="265">
        <v>12.614999999999998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179</v>
      </c>
      <c r="AU403" s="271" t="s">
        <v>86</v>
      </c>
      <c r="AV403" s="14" t="s">
        <v>177</v>
      </c>
      <c r="AW403" s="14" t="s">
        <v>32</v>
      </c>
      <c r="AX403" s="14" t="s">
        <v>84</v>
      </c>
      <c r="AY403" s="271" t="s">
        <v>169</v>
      </c>
    </row>
    <row r="404" s="2" customFormat="1" ht="21.75" customHeight="1">
      <c r="A404" s="39"/>
      <c r="B404" s="40"/>
      <c r="C404" s="235" t="s">
        <v>2387</v>
      </c>
      <c r="D404" s="235" t="s">
        <v>173</v>
      </c>
      <c r="E404" s="236" t="s">
        <v>1903</v>
      </c>
      <c r="F404" s="237" t="s">
        <v>1904</v>
      </c>
      <c r="G404" s="238" t="s">
        <v>176</v>
      </c>
      <c r="H404" s="239">
        <v>4.7599999999999998</v>
      </c>
      <c r="I404" s="240"/>
      <c r="J404" s="241">
        <f>ROUND(I404*H404,2)</f>
        <v>0</v>
      </c>
      <c r="K404" s="242"/>
      <c r="L404" s="45"/>
      <c r="M404" s="243" t="s">
        <v>1</v>
      </c>
      <c r="N404" s="244" t="s">
        <v>41</v>
      </c>
      <c r="O404" s="92"/>
      <c r="P404" s="245">
        <f>O404*H404</f>
        <v>0</v>
      </c>
      <c r="Q404" s="245">
        <v>0.019949999999999999</v>
      </c>
      <c r="R404" s="245">
        <f>Q404*H404</f>
        <v>0.094961999999999991</v>
      </c>
      <c r="S404" s="245">
        <v>0</v>
      </c>
      <c r="T404" s="24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7" t="s">
        <v>177</v>
      </c>
      <c r="AT404" s="247" t="s">
        <v>173</v>
      </c>
      <c r="AU404" s="247" t="s">
        <v>86</v>
      </c>
      <c r="AY404" s="18" t="s">
        <v>169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8" t="s">
        <v>84</v>
      </c>
      <c r="BK404" s="248">
        <f>ROUND(I404*H404,2)</f>
        <v>0</v>
      </c>
      <c r="BL404" s="18" t="s">
        <v>177</v>
      </c>
      <c r="BM404" s="247" t="s">
        <v>2888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2889</v>
      </c>
      <c r="G405" s="250"/>
      <c r="H405" s="254">
        <v>3.0600000000000001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3" customFormat="1">
      <c r="A406" s="13"/>
      <c r="B406" s="249"/>
      <c r="C406" s="250"/>
      <c r="D406" s="251" t="s">
        <v>179</v>
      </c>
      <c r="E406" s="252" t="s">
        <v>1</v>
      </c>
      <c r="F406" s="253" t="s">
        <v>2890</v>
      </c>
      <c r="G406" s="250"/>
      <c r="H406" s="254">
        <v>1.7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179</v>
      </c>
      <c r="AU406" s="260" t="s">
        <v>86</v>
      </c>
      <c r="AV406" s="13" t="s">
        <v>86</v>
      </c>
      <c r="AW406" s="13" t="s">
        <v>32</v>
      </c>
      <c r="AX406" s="13" t="s">
        <v>76</v>
      </c>
      <c r="AY406" s="260" t="s">
        <v>169</v>
      </c>
    </row>
    <row r="407" s="14" customFormat="1">
      <c r="A407" s="14"/>
      <c r="B407" s="261"/>
      <c r="C407" s="262"/>
      <c r="D407" s="251" t="s">
        <v>179</v>
      </c>
      <c r="E407" s="263" t="s">
        <v>1</v>
      </c>
      <c r="F407" s="264" t="s">
        <v>182</v>
      </c>
      <c r="G407" s="262"/>
      <c r="H407" s="265">
        <v>4.7599999999999998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179</v>
      </c>
      <c r="AU407" s="271" t="s">
        <v>86</v>
      </c>
      <c r="AV407" s="14" t="s">
        <v>177</v>
      </c>
      <c r="AW407" s="14" t="s">
        <v>32</v>
      </c>
      <c r="AX407" s="14" t="s">
        <v>84</v>
      </c>
      <c r="AY407" s="271" t="s">
        <v>169</v>
      </c>
    </row>
    <row r="408" s="2" customFormat="1" ht="21.75" customHeight="1">
      <c r="A408" s="39"/>
      <c r="B408" s="40"/>
      <c r="C408" s="235" t="s">
        <v>2499</v>
      </c>
      <c r="D408" s="235" t="s">
        <v>173</v>
      </c>
      <c r="E408" s="236" t="s">
        <v>1909</v>
      </c>
      <c r="F408" s="237" t="s">
        <v>1910</v>
      </c>
      <c r="G408" s="238" t="s">
        <v>322</v>
      </c>
      <c r="H408" s="239">
        <v>18.75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0.0012899999999999999</v>
      </c>
      <c r="R408" s="245">
        <f>Q408*H408</f>
        <v>0.024187499999999997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177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177</v>
      </c>
      <c r="BM408" s="247" t="s">
        <v>2891</v>
      </c>
    </row>
    <row r="409" s="13" customFormat="1">
      <c r="A409" s="13"/>
      <c r="B409" s="249"/>
      <c r="C409" s="250"/>
      <c r="D409" s="251" t="s">
        <v>179</v>
      </c>
      <c r="E409" s="252" t="s">
        <v>1</v>
      </c>
      <c r="F409" s="253" t="s">
        <v>2892</v>
      </c>
      <c r="G409" s="250"/>
      <c r="H409" s="254">
        <v>18.75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179</v>
      </c>
      <c r="AU409" s="260" t="s">
        <v>86</v>
      </c>
      <c r="AV409" s="13" t="s">
        <v>86</v>
      </c>
      <c r="AW409" s="13" t="s">
        <v>32</v>
      </c>
      <c r="AX409" s="13" t="s">
        <v>84</v>
      </c>
      <c r="AY409" s="260" t="s">
        <v>169</v>
      </c>
    </row>
    <row r="410" s="12" customFormat="1" ht="22.8" customHeight="1">
      <c r="A410" s="12"/>
      <c r="B410" s="219"/>
      <c r="C410" s="220"/>
      <c r="D410" s="221" t="s">
        <v>75</v>
      </c>
      <c r="E410" s="233" t="s">
        <v>1272</v>
      </c>
      <c r="F410" s="233" t="s">
        <v>1273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P411</f>
        <v>0</v>
      </c>
      <c r="Q410" s="227"/>
      <c r="R410" s="228">
        <f>R411</f>
        <v>0</v>
      </c>
      <c r="S410" s="227"/>
      <c r="T410" s="229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0" t="s">
        <v>84</v>
      </c>
      <c r="AT410" s="231" t="s">
        <v>75</v>
      </c>
      <c r="AU410" s="231" t="s">
        <v>84</v>
      </c>
      <c r="AY410" s="230" t="s">
        <v>169</v>
      </c>
      <c r="BK410" s="232">
        <f>BK411</f>
        <v>0</v>
      </c>
    </row>
    <row r="411" s="2" customFormat="1" ht="16.5" customHeight="1">
      <c r="A411" s="39"/>
      <c r="B411" s="40"/>
      <c r="C411" s="235" t="s">
        <v>763</v>
      </c>
      <c r="D411" s="235" t="s">
        <v>173</v>
      </c>
      <c r="E411" s="236" t="s">
        <v>2893</v>
      </c>
      <c r="F411" s="237" t="s">
        <v>2894</v>
      </c>
      <c r="G411" s="238" t="s">
        <v>249</v>
      </c>
      <c r="H411" s="239">
        <v>216.76400000000001</v>
      </c>
      <c r="I411" s="240"/>
      <c r="J411" s="241">
        <f>ROUND(I411*H411,2)</f>
        <v>0</v>
      </c>
      <c r="K411" s="242"/>
      <c r="L411" s="45"/>
      <c r="M411" s="243" t="s">
        <v>1</v>
      </c>
      <c r="N411" s="244" t="s">
        <v>41</v>
      </c>
      <c r="O411" s="92"/>
      <c r="P411" s="245">
        <f>O411*H411</f>
        <v>0</v>
      </c>
      <c r="Q411" s="245">
        <v>0</v>
      </c>
      <c r="R411" s="245">
        <f>Q411*H411</f>
        <v>0</v>
      </c>
      <c r="S411" s="245">
        <v>0</v>
      </c>
      <c r="T411" s="24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7" t="s">
        <v>177</v>
      </c>
      <c r="AT411" s="247" t="s">
        <v>173</v>
      </c>
      <c r="AU411" s="247" t="s">
        <v>86</v>
      </c>
      <c r="AY411" s="18" t="s">
        <v>169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8" t="s">
        <v>84</v>
      </c>
      <c r="BK411" s="248">
        <f>ROUND(I411*H411,2)</f>
        <v>0</v>
      </c>
      <c r="BL411" s="18" t="s">
        <v>177</v>
      </c>
      <c r="BM411" s="247" t="s">
        <v>2895</v>
      </c>
    </row>
    <row r="412" s="12" customFormat="1" ht="25.92" customHeight="1">
      <c r="A412" s="12"/>
      <c r="B412" s="219"/>
      <c r="C412" s="220"/>
      <c r="D412" s="221" t="s">
        <v>75</v>
      </c>
      <c r="E412" s="222" t="s">
        <v>280</v>
      </c>
      <c r="F412" s="222" t="s">
        <v>281</v>
      </c>
      <c r="G412" s="220"/>
      <c r="H412" s="220"/>
      <c r="I412" s="223"/>
      <c r="J412" s="224">
        <f>BK412</f>
        <v>0</v>
      </c>
      <c r="K412" s="220"/>
      <c r="L412" s="225"/>
      <c r="M412" s="226"/>
      <c r="N412" s="227"/>
      <c r="O412" s="227"/>
      <c r="P412" s="228">
        <f>P413+P419+P441+P465+P502+P511+P532+P561+P650+P667</f>
        <v>0</v>
      </c>
      <c r="Q412" s="227"/>
      <c r="R412" s="228">
        <f>R413+R419+R441+R465+R502+R511+R532+R561+R650+R667</f>
        <v>17.738833329999999</v>
      </c>
      <c r="S412" s="227"/>
      <c r="T412" s="229">
        <f>T413+T419+T441+T465+T502+T511+T532+T561+T650+T667</f>
        <v>0.039247649999999995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30" t="s">
        <v>86</v>
      </c>
      <c r="AT412" s="231" t="s">
        <v>75</v>
      </c>
      <c r="AU412" s="231" t="s">
        <v>76</v>
      </c>
      <c r="AY412" s="230" t="s">
        <v>169</v>
      </c>
      <c r="BK412" s="232">
        <f>BK413+BK419+BK441+BK465+BK502+BK511+BK532+BK561+BK650+BK667</f>
        <v>0</v>
      </c>
    </row>
    <row r="413" s="12" customFormat="1" ht="22.8" customHeight="1">
      <c r="A413" s="12"/>
      <c r="B413" s="219"/>
      <c r="C413" s="220"/>
      <c r="D413" s="221" t="s">
        <v>75</v>
      </c>
      <c r="E413" s="233" t="s">
        <v>1277</v>
      </c>
      <c r="F413" s="233" t="s">
        <v>1278</v>
      </c>
      <c r="G413" s="220"/>
      <c r="H413" s="220"/>
      <c r="I413" s="223"/>
      <c r="J413" s="234">
        <f>BK413</f>
        <v>0</v>
      </c>
      <c r="K413" s="220"/>
      <c r="L413" s="225"/>
      <c r="M413" s="226"/>
      <c r="N413" s="227"/>
      <c r="O413" s="227"/>
      <c r="P413" s="228">
        <f>SUM(P414:P418)</f>
        <v>0</v>
      </c>
      <c r="Q413" s="227"/>
      <c r="R413" s="228">
        <f>SUM(R414:R418)</f>
        <v>0.054178630000000005</v>
      </c>
      <c r="S413" s="227"/>
      <c r="T413" s="229">
        <f>SUM(T414:T418)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30" t="s">
        <v>86</v>
      </c>
      <c r="AT413" s="231" t="s">
        <v>75</v>
      </c>
      <c r="AU413" s="231" t="s">
        <v>84</v>
      </c>
      <c r="AY413" s="230" t="s">
        <v>169</v>
      </c>
      <c r="BK413" s="232">
        <f>SUM(BK414:BK418)</f>
        <v>0</v>
      </c>
    </row>
    <row r="414" s="2" customFormat="1" ht="33" customHeight="1">
      <c r="A414" s="39"/>
      <c r="B414" s="40"/>
      <c r="C414" s="235" t="s">
        <v>562</v>
      </c>
      <c r="D414" s="235" t="s">
        <v>173</v>
      </c>
      <c r="E414" s="236" t="s">
        <v>1946</v>
      </c>
      <c r="F414" s="237" t="s">
        <v>1947</v>
      </c>
      <c r="G414" s="238" t="s">
        <v>176</v>
      </c>
      <c r="H414" s="239">
        <v>4.9000000000000004</v>
      </c>
      <c r="I414" s="240"/>
      <c r="J414" s="241">
        <f>ROUND(I414*H414,2)</f>
        <v>0</v>
      </c>
      <c r="K414" s="242"/>
      <c r="L414" s="45"/>
      <c r="M414" s="243" t="s">
        <v>1</v>
      </c>
      <c r="N414" s="244" t="s">
        <v>41</v>
      </c>
      <c r="O414" s="92"/>
      <c r="P414" s="245">
        <f>O414*H414</f>
        <v>0</v>
      </c>
      <c r="Q414" s="245">
        <v>0.0045100000000000001</v>
      </c>
      <c r="R414" s="245">
        <f>Q414*H414</f>
        <v>0.022099000000000001</v>
      </c>
      <c r="S414" s="245">
        <v>0</v>
      </c>
      <c r="T414" s="24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7" t="s">
        <v>286</v>
      </c>
      <c r="AT414" s="247" t="s">
        <v>173</v>
      </c>
      <c r="AU414" s="247" t="s">
        <v>86</v>
      </c>
      <c r="AY414" s="18" t="s">
        <v>169</v>
      </c>
      <c r="BE414" s="248">
        <f>IF(N414="základní",J414,0)</f>
        <v>0</v>
      </c>
      <c r="BF414" s="248">
        <f>IF(N414="snížená",J414,0)</f>
        <v>0</v>
      </c>
      <c r="BG414" s="248">
        <f>IF(N414="zákl. přenesená",J414,0)</f>
        <v>0</v>
      </c>
      <c r="BH414" s="248">
        <f>IF(N414="sníž. přenesená",J414,0)</f>
        <v>0</v>
      </c>
      <c r="BI414" s="248">
        <f>IF(N414="nulová",J414,0)</f>
        <v>0</v>
      </c>
      <c r="BJ414" s="18" t="s">
        <v>84</v>
      </c>
      <c r="BK414" s="248">
        <f>ROUND(I414*H414,2)</f>
        <v>0</v>
      </c>
      <c r="BL414" s="18" t="s">
        <v>286</v>
      </c>
      <c r="BM414" s="247" t="s">
        <v>2896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2897</v>
      </c>
      <c r="G415" s="250"/>
      <c r="H415" s="254">
        <v>4.9000000000000004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84</v>
      </c>
      <c r="AY415" s="260" t="s">
        <v>169</v>
      </c>
    </row>
    <row r="416" s="2" customFormat="1" ht="21.75" customHeight="1">
      <c r="A416" s="39"/>
      <c r="B416" s="40"/>
      <c r="C416" s="235" t="s">
        <v>651</v>
      </c>
      <c r="D416" s="235" t="s">
        <v>173</v>
      </c>
      <c r="E416" s="236" t="s">
        <v>1951</v>
      </c>
      <c r="F416" s="237" t="s">
        <v>1952</v>
      </c>
      <c r="G416" s="238" t="s">
        <v>176</v>
      </c>
      <c r="H416" s="239">
        <v>7.1130000000000004</v>
      </c>
      <c r="I416" s="240"/>
      <c r="J416" s="241">
        <f>ROUND(I416*H416,2)</f>
        <v>0</v>
      </c>
      <c r="K416" s="242"/>
      <c r="L416" s="45"/>
      <c r="M416" s="243" t="s">
        <v>1</v>
      </c>
      <c r="N416" s="244" t="s">
        <v>41</v>
      </c>
      <c r="O416" s="92"/>
      <c r="P416" s="245">
        <f>O416*H416</f>
        <v>0</v>
      </c>
      <c r="Q416" s="245">
        <v>0.0045100000000000001</v>
      </c>
      <c r="R416" s="245">
        <f>Q416*H416</f>
        <v>0.032079630000000005</v>
      </c>
      <c r="S416" s="245">
        <v>0</v>
      </c>
      <c r="T416" s="24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7" t="s">
        <v>286</v>
      </c>
      <c r="AT416" s="247" t="s">
        <v>173</v>
      </c>
      <c r="AU416" s="247" t="s">
        <v>86</v>
      </c>
      <c r="AY416" s="18" t="s">
        <v>169</v>
      </c>
      <c r="BE416" s="248">
        <f>IF(N416="základní",J416,0)</f>
        <v>0</v>
      </c>
      <c r="BF416" s="248">
        <f>IF(N416="snížená",J416,0)</f>
        <v>0</v>
      </c>
      <c r="BG416" s="248">
        <f>IF(N416="zákl. přenesená",J416,0)</f>
        <v>0</v>
      </c>
      <c r="BH416" s="248">
        <f>IF(N416="sníž. přenesená",J416,0)</f>
        <v>0</v>
      </c>
      <c r="BI416" s="248">
        <f>IF(N416="nulová",J416,0)</f>
        <v>0</v>
      </c>
      <c r="BJ416" s="18" t="s">
        <v>84</v>
      </c>
      <c r="BK416" s="248">
        <f>ROUND(I416*H416,2)</f>
        <v>0</v>
      </c>
      <c r="BL416" s="18" t="s">
        <v>286</v>
      </c>
      <c r="BM416" s="247" t="s">
        <v>2898</v>
      </c>
    </row>
    <row r="417" s="13" customFormat="1">
      <c r="A417" s="13"/>
      <c r="B417" s="249"/>
      <c r="C417" s="250"/>
      <c r="D417" s="251" t="s">
        <v>179</v>
      </c>
      <c r="E417" s="252" t="s">
        <v>1</v>
      </c>
      <c r="F417" s="253" t="s">
        <v>2899</v>
      </c>
      <c r="G417" s="250"/>
      <c r="H417" s="254">
        <v>7.1130000000000004</v>
      </c>
      <c r="I417" s="255"/>
      <c r="J417" s="250"/>
      <c r="K417" s="250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179</v>
      </c>
      <c r="AU417" s="260" t="s">
        <v>86</v>
      </c>
      <c r="AV417" s="13" t="s">
        <v>86</v>
      </c>
      <c r="AW417" s="13" t="s">
        <v>32</v>
      </c>
      <c r="AX417" s="13" t="s">
        <v>84</v>
      </c>
      <c r="AY417" s="260" t="s">
        <v>169</v>
      </c>
    </row>
    <row r="418" s="2" customFormat="1" ht="21.75" customHeight="1">
      <c r="A418" s="39"/>
      <c r="B418" s="40"/>
      <c r="C418" s="235" t="s">
        <v>665</v>
      </c>
      <c r="D418" s="235" t="s">
        <v>173</v>
      </c>
      <c r="E418" s="236" t="s">
        <v>2900</v>
      </c>
      <c r="F418" s="237" t="s">
        <v>2901</v>
      </c>
      <c r="G418" s="238" t="s">
        <v>249</v>
      </c>
      <c r="H418" s="239">
        <v>0.053999999999999999</v>
      </c>
      <c r="I418" s="240"/>
      <c r="J418" s="241">
        <f>ROUND(I418*H418,2)</f>
        <v>0</v>
      </c>
      <c r="K418" s="242"/>
      <c r="L418" s="45"/>
      <c r="M418" s="243" t="s">
        <v>1</v>
      </c>
      <c r="N418" s="244" t="s">
        <v>41</v>
      </c>
      <c r="O418" s="92"/>
      <c r="P418" s="245">
        <f>O418*H418</f>
        <v>0</v>
      </c>
      <c r="Q418" s="245">
        <v>0</v>
      </c>
      <c r="R418" s="245">
        <f>Q418*H418</f>
        <v>0</v>
      </c>
      <c r="S418" s="245">
        <v>0</v>
      </c>
      <c r="T418" s="246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7" t="s">
        <v>286</v>
      </c>
      <c r="AT418" s="247" t="s">
        <v>173</v>
      </c>
      <c r="AU418" s="247" t="s">
        <v>86</v>
      </c>
      <c r="AY418" s="18" t="s">
        <v>169</v>
      </c>
      <c r="BE418" s="248">
        <f>IF(N418="základní",J418,0)</f>
        <v>0</v>
      </c>
      <c r="BF418" s="248">
        <f>IF(N418="snížená",J418,0)</f>
        <v>0</v>
      </c>
      <c r="BG418" s="248">
        <f>IF(N418="zákl. přenesená",J418,0)</f>
        <v>0</v>
      </c>
      <c r="BH418" s="248">
        <f>IF(N418="sníž. přenesená",J418,0)</f>
        <v>0</v>
      </c>
      <c r="BI418" s="248">
        <f>IF(N418="nulová",J418,0)</f>
        <v>0</v>
      </c>
      <c r="BJ418" s="18" t="s">
        <v>84</v>
      </c>
      <c r="BK418" s="248">
        <f>ROUND(I418*H418,2)</f>
        <v>0</v>
      </c>
      <c r="BL418" s="18" t="s">
        <v>286</v>
      </c>
      <c r="BM418" s="247" t="s">
        <v>2902</v>
      </c>
    </row>
    <row r="419" s="12" customFormat="1" ht="22.8" customHeight="1">
      <c r="A419" s="12"/>
      <c r="B419" s="219"/>
      <c r="C419" s="220"/>
      <c r="D419" s="221" t="s">
        <v>75</v>
      </c>
      <c r="E419" s="233" t="s">
        <v>296</v>
      </c>
      <c r="F419" s="233" t="s">
        <v>297</v>
      </c>
      <c r="G419" s="220"/>
      <c r="H419" s="220"/>
      <c r="I419" s="223"/>
      <c r="J419" s="234">
        <f>BK419</f>
        <v>0</v>
      </c>
      <c r="K419" s="220"/>
      <c r="L419" s="225"/>
      <c r="M419" s="226"/>
      <c r="N419" s="227"/>
      <c r="O419" s="227"/>
      <c r="P419" s="228">
        <f>SUM(P420:P440)</f>
        <v>0</v>
      </c>
      <c r="Q419" s="227"/>
      <c r="R419" s="228">
        <f>SUM(R420:R440)</f>
        <v>2.33267559</v>
      </c>
      <c r="S419" s="227"/>
      <c r="T419" s="229">
        <f>SUM(T420:T440)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30" t="s">
        <v>86</v>
      </c>
      <c r="AT419" s="231" t="s">
        <v>75</v>
      </c>
      <c r="AU419" s="231" t="s">
        <v>84</v>
      </c>
      <c r="AY419" s="230" t="s">
        <v>169</v>
      </c>
      <c r="BK419" s="232">
        <f>SUM(BK420:BK440)</f>
        <v>0</v>
      </c>
    </row>
    <row r="420" s="2" customFormat="1" ht="21.75" customHeight="1">
      <c r="A420" s="39"/>
      <c r="B420" s="40"/>
      <c r="C420" s="235" t="s">
        <v>2620</v>
      </c>
      <c r="D420" s="235" t="s">
        <v>173</v>
      </c>
      <c r="E420" s="236" t="s">
        <v>1972</v>
      </c>
      <c r="F420" s="237" t="s">
        <v>1973</v>
      </c>
      <c r="G420" s="238" t="s">
        <v>199</v>
      </c>
      <c r="H420" s="239">
        <v>0.14099999999999999</v>
      </c>
      <c r="I420" s="240"/>
      <c r="J420" s="241">
        <f>ROUND(I420*H420,2)</f>
        <v>0</v>
      </c>
      <c r="K420" s="242"/>
      <c r="L420" s="45"/>
      <c r="M420" s="243" t="s">
        <v>1</v>
      </c>
      <c r="N420" s="244" t="s">
        <v>41</v>
      </c>
      <c r="O420" s="92"/>
      <c r="P420" s="245">
        <f>O420*H420</f>
        <v>0</v>
      </c>
      <c r="Q420" s="245">
        <v>0.00122</v>
      </c>
      <c r="R420" s="245">
        <f>Q420*H420</f>
        <v>0.00017201999999999997</v>
      </c>
      <c r="S420" s="245">
        <v>0</v>
      </c>
      <c r="T420" s="24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7" t="s">
        <v>286</v>
      </c>
      <c r="AT420" s="247" t="s">
        <v>173</v>
      </c>
      <c r="AU420" s="247" t="s">
        <v>86</v>
      </c>
      <c r="AY420" s="18" t="s">
        <v>169</v>
      </c>
      <c r="BE420" s="248">
        <f>IF(N420="základní",J420,0)</f>
        <v>0</v>
      </c>
      <c r="BF420" s="248">
        <f>IF(N420="snížená",J420,0)</f>
        <v>0</v>
      </c>
      <c r="BG420" s="248">
        <f>IF(N420="zákl. přenesená",J420,0)</f>
        <v>0</v>
      </c>
      <c r="BH420" s="248">
        <f>IF(N420="sníž. přenesená",J420,0)</f>
        <v>0</v>
      </c>
      <c r="BI420" s="248">
        <f>IF(N420="nulová",J420,0)</f>
        <v>0</v>
      </c>
      <c r="BJ420" s="18" t="s">
        <v>84</v>
      </c>
      <c r="BK420" s="248">
        <f>ROUND(I420*H420,2)</f>
        <v>0</v>
      </c>
      <c r="BL420" s="18" t="s">
        <v>286</v>
      </c>
      <c r="BM420" s="247" t="s">
        <v>2903</v>
      </c>
    </row>
    <row r="421" s="2" customFormat="1" ht="21.75" customHeight="1">
      <c r="A421" s="39"/>
      <c r="B421" s="40"/>
      <c r="C421" s="235" t="s">
        <v>2609</v>
      </c>
      <c r="D421" s="235" t="s">
        <v>173</v>
      </c>
      <c r="E421" s="236" t="s">
        <v>2904</v>
      </c>
      <c r="F421" s="237" t="s">
        <v>2905</v>
      </c>
      <c r="G421" s="238" t="s">
        <v>176</v>
      </c>
      <c r="H421" s="239">
        <v>56.399999999999999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0.0097800000000000005</v>
      </c>
      <c r="R421" s="245">
        <f>Q421*H421</f>
        <v>0.55159199999999997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2906</v>
      </c>
    </row>
    <row r="422" s="13" customFormat="1">
      <c r="A422" s="13"/>
      <c r="B422" s="249"/>
      <c r="C422" s="250"/>
      <c r="D422" s="251" t="s">
        <v>179</v>
      </c>
      <c r="E422" s="252" t="s">
        <v>1</v>
      </c>
      <c r="F422" s="253" t="s">
        <v>2907</v>
      </c>
      <c r="G422" s="250"/>
      <c r="H422" s="254">
        <v>37.200000000000003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179</v>
      </c>
      <c r="AU422" s="260" t="s">
        <v>86</v>
      </c>
      <c r="AV422" s="13" t="s">
        <v>86</v>
      </c>
      <c r="AW422" s="13" t="s">
        <v>32</v>
      </c>
      <c r="AX422" s="13" t="s">
        <v>76</v>
      </c>
      <c r="AY422" s="260" t="s">
        <v>169</v>
      </c>
    </row>
    <row r="423" s="13" customFormat="1">
      <c r="A423" s="13"/>
      <c r="B423" s="249"/>
      <c r="C423" s="250"/>
      <c r="D423" s="251" t="s">
        <v>179</v>
      </c>
      <c r="E423" s="252" t="s">
        <v>1</v>
      </c>
      <c r="F423" s="253" t="s">
        <v>2908</v>
      </c>
      <c r="G423" s="250"/>
      <c r="H423" s="254">
        <v>19.199999999999999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179</v>
      </c>
      <c r="AU423" s="260" t="s">
        <v>86</v>
      </c>
      <c r="AV423" s="13" t="s">
        <v>86</v>
      </c>
      <c r="AW423" s="13" t="s">
        <v>32</v>
      </c>
      <c r="AX423" s="13" t="s">
        <v>76</v>
      </c>
      <c r="AY423" s="260" t="s">
        <v>169</v>
      </c>
    </row>
    <row r="424" s="14" customFormat="1">
      <c r="A424" s="14"/>
      <c r="B424" s="261"/>
      <c r="C424" s="262"/>
      <c r="D424" s="251" t="s">
        <v>179</v>
      </c>
      <c r="E424" s="263" t="s">
        <v>1</v>
      </c>
      <c r="F424" s="264" t="s">
        <v>182</v>
      </c>
      <c r="G424" s="262"/>
      <c r="H424" s="265">
        <v>56.400000000000006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1" t="s">
        <v>179</v>
      </c>
      <c r="AU424" s="271" t="s">
        <v>86</v>
      </c>
      <c r="AV424" s="14" t="s">
        <v>177</v>
      </c>
      <c r="AW424" s="14" t="s">
        <v>32</v>
      </c>
      <c r="AX424" s="14" t="s">
        <v>84</v>
      </c>
      <c r="AY424" s="271" t="s">
        <v>169</v>
      </c>
    </row>
    <row r="425" s="2" customFormat="1" ht="21.75" customHeight="1">
      <c r="A425" s="39"/>
      <c r="B425" s="40"/>
      <c r="C425" s="235" t="s">
        <v>1148</v>
      </c>
      <c r="D425" s="235" t="s">
        <v>173</v>
      </c>
      <c r="E425" s="236" t="s">
        <v>2909</v>
      </c>
      <c r="F425" s="237" t="s">
        <v>2910</v>
      </c>
      <c r="G425" s="238" t="s">
        <v>176</v>
      </c>
      <c r="H425" s="239">
        <v>59.100000000000001</v>
      </c>
      <c r="I425" s="240"/>
      <c r="J425" s="241">
        <f>ROUND(I425*H425,2)</f>
        <v>0</v>
      </c>
      <c r="K425" s="242"/>
      <c r="L425" s="45"/>
      <c r="M425" s="243" t="s">
        <v>1</v>
      </c>
      <c r="N425" s="244" t="s">
        <v>41</v>
      </c>
      <c r="O425" s="92"/>
      <c r="P425" s="245">
        <f>O425*H425</f>
        <v>0</v>
      </c>
      <c r="Q425" s="245">
        <v>0.01129</v>
      </c>
      <c r="R425" s="245">
        <f>Q425*H425</f>
        <v>0.66723900000000003</v>
      </c>
      <c r="S425" s="245">
        <v>0</v>
      </c>
      <c r="T425" s="24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7" t="s">
        <v>286</v>
      </c>
      <c r="AT425" s="247" t="s">
        <v>173</v>
      </c>
      <c r="AU425" s="247" t="s">
        <v>86</v>
      </c>
      <c r="AY425" s="18" t="s">
        <v>169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18" t="s">
        <v>84</v>
      </c>
      <c r="BK425" s="248">
        <f>ROUND(I425*H425,2)</f>
        <v>0</v>
      </c>
      <c r="BL425" s="18" t="s">
        <v>286</v>
      </c>
      <c r="BM425" s="247" t="s">
        <v>2911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2912</v>
      </c>
      <c r="G426" s="250"/>
      <c r="H426" s="254">
        <v>38.5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76</v>
      </c>
      <c r="AY426" s="260" t="s">
        <v>169</v>
      </c>
    </row>
    <row r="427" s="13" customFormat="1">
      <c r="A427" s="13"/>
      <c r="B427" s="249"/>
      <c r="C427" s="250"/>
      <c r="D427" s="251" t="s">
        <v>179</v>
      </c>
      <c r="E427" s="252" t="s">
        <v>1</v>
      </c>
      <c r="F427" s="253" t="s">
        <v>2913</v>
      </c>
      <c r="G427" s="250"/>
      <c r="H427" s="254">
        <v>20.600000000000001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179</v>
      </c>
      <c r="AU427" s="260" t="s">
        <v>86</v>
      </c>
      <c r="AV427" s="13" t="s">
        <v>86</v>
      </c>
      <c r="AW427" s="13" t="s">
        <v>32</v>
      </c>
      <c r="AX427" s="13" t="s">
        <v>76</v>
      </c>
      <c r="AY427" s="260" t="s">
        <v>169</v>
      </c>
    </row>
    <row r="428" s="14" customFormat="1">
      <c r="A428" s="14"/>
      <c r="B428" s="261"/>
      <c r="C428" s="262"/>
      <c r="D428" s="251" t="s">
        <v>179</v>
      </c>
      <c r="E428" s="263" t="s">
        <v>1</v>
      </c>
      <c r="F428" s="264" t="s">
        <v>182</v>
      </c>
      <c r="G428" s="262"/>
      <c r="H428" s="265">
        <v>59.100000000000001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1" t="s">
        <v>179</v>
      </c>
      <c r="AU428" s="271" t="s">
        <v>86</v>
      </c>
      <c r="AV428" s="14" t="s">
        <v>177</v>
      </c>
      <c r="AW428" s="14" t="s">
        <v>32</v>
      </c>
      <c r="AX428" s="14" t="s">
        <v>84</v>
      </c>
      <c r="AY428" s="271" t="s">
        <v>169</v>
      </c>
    </row>
    <row r="429" s="2" customFormat="1" ht="21.75" customHeight="1">
      <c r="A429" s="39"/>
      <c r="B429" s="40"/>
      <c r="C429" s="235" t="s">
        <v>1152</v>
      </c>
      <c r="D429" s="235" t="s">
        <v>173</v>
      </c>
      <c r="E429" s="236" t="s">
        <v>1981</v>
      </c>
      <c r="F429" s="237" t="s">
        <v>1982</v>
      </c>
      <c r="G429" s="238" t="s">
        <v>176</v>
      </c>
      <c r="H429" s="239">
        <v>75.700000000000003</v>
      </c>
      <c r="I429" s="240"/>
      <c r="J429" s="241">
        <f>ROUND(I429*H429,2)</f>
        <v>0</v>
      </c>
      <c r="K429" s="242"/>
      <c r="L429" s="45"/>
      <c r="M429" s="243" t="s">
        <v>1</v>
      </c>
      <c r="N429" s="244" t="s">
        <v>41</v>
      </c>
      <c r="O429" s="92"/>
      <c r="P429" s="245">
        <f>O429*H429</f>
        <v>0</v>
      </c>
      <c r="Q429" s="245">
        <v>0.00020000000000000001</v>
      </c>
      <c r="R429" s="245">
        <f>Q429*H429</f>
        <v>0.015140000000000001</v>
      </c>
      <c r="S429" s="245">
        <v>0</v>
      </c>
      <c r="T429" s="24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7" t="s">
        <v>286</v>
      </c>
      <c r="AT429" s="247" t="s">
        <v>173</v>
      </c>
      <c r="AU429" s="247" t="s">
        <v>86</v>
      </c>
      <c r="AY429" s="18" t="s">
        <v>169</v>
      </c>
      <c r="BE429" s="248">
        <f>IF(N429="základní",J429,0)</f>
        <v>0</v>
      </c>
      <c r="BF429" s="248">
        <f>IF(N429="snížená",J429,0)</f>
        <v>0</v>
      </c>
      <c r="BG429" s="248">
        <f>IF(N429="zákl. přenesená",J429,0)</f>
        <v>0</v>
      </c>
      <c r="BH429" s="248">
        <f>IF(N429="sníž. přenesená",J429,0)</f>
        <v>0</v>
      </c>
      <c r="BI429" s="248">
        <f>IF(N429="nulová",J429,0)</f>
        <v>0</v>
      </c>
      <c r="BJ429" s="18" t="s">
        <v>84</v>
      </c>
      <c r="BK429" s="248">
        <f>ROUND(I429*H429,2)</f>
        <v>0</v>
      </c>
      <c r="BL429" s="18" t="s">
        <v>286</v>
      </c>
      <c r="BM429" s="247" t="s">
        <v>2914</v>
      </c>
    </row>
    <row r="430" s="2" customFormat="1" ht="33" customHeight="1">
      <c r="A430" s="39"/>
      <c r="B430" s="40"/>
      <c r="C430" s="235" t="s">
        <v>1253</v>
      </c>
      <c r="D430" s="235" t="s">
        <v>173</v>
      </c>
      <c r="E430" s="236" t="s">
        <v>2915</v>
      </c>
      <c r="F430" s="237" t="s">
        <v>2916</v>
      </c>
      <c r="G430" s="238" t="s">
        <v>322</v>
      </c>
      <c r="H430" s="239">
        <v>332</v>
      </c>
      <c r="I430" s="240"/>
      <c r="J430" s="241">
        <f>ROUND(I430*H430,2)</f>
        <v>0</v>
      </c>
      <c r="K430" s="242"/>
      <c r="L430" s="45"/>
      <c r="M430" s="243" t="s">
        <v>1</v>
      </c>
      <c r="N430" s="244" t="s">
        <v>41</v>
      </c>
      <c r="O430" s="92"/>
      <c r="P430" s="245">
        <f>O430*H430</f>
        <v>0</v>
      </c>
      <c r="Q430" s="245">
        <v>0</v>
      </c>
      <c r="R430" s="245">
        <f>Q430*H430</f>
        <v>0</v>
      </c>
      <c r="S430" s="245">
        <v>0</v>
      </c>
      <c r="T430" s="24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7" t="s">
        <v>286</v>
      </c>
      <c r="AT430" s="247" t="s">
        <v>173</v>
      </c>
      <c r="AU430" s="247" t="s">
        <v>86</v>
      </c>
      <c r="AY430" s="18" t="s">
        <v>169</v>
      </c>
      <c r="BE430" s="248">
        <f>IF(N430="základní",J430,0)</f>
        <v>0</v>
      </c>
      <c r="BF430" s="248">
        <f>IF(N430="snížená",J430,0)</f>
        <v>0</v>
      </c>
      <c r="BG430" s="248">
        <f>IF(N430="zákl. přenesená",J430,0)</f>
        <v>0</v>
      </c>
      <c r="BH430" s="248">
        <f>IF(N430="sníž. přenesená",J430,0)</f>
        <v>0</v>
      </c>
      <c r="BI430" s="248">
        <f>IF(N430="nulová",J430,0)</f>
        <v>0</v>
      </c>
      <c r="BJ430" s="18" t="s">
        <v>84</v>
      </c>
      <c r="BK430" s="248">
        <f>ROUND(I430*H430,2)</f>
        <v>0</v>
      </c>
      <c r="BL430" s="18" t="s">
        <v>286</v>
      </c>
      <c r="BM430" s="247" t="s">
        <v>2917</v>
      </c>
    </row>
    <row r="431" s="13" customFormat="1">
      <c r="A431" s="13"/>
      <c r="B431" s="249"/>
      <c r="C431" s="250"/>
      <c r="D431" s="251" t="s">
        <v>179</v>
      </c>
      <c r="E431" s="252" t="s">
        <v>1</v>
      </c>
      <c r="F431" s="253" t="s">
        <v>2918</v>
      </c>
      <c r="G431" s="250"/>
      <c r="H431" s="254">
        <v>201</v>
      </c>
      <c r="I431" s="255"/>
      <c r="J431" s="250"/>
      <c r="K431" s="250"/>
      <c r="L431" s="256"/>
      <c r="M431" s="257"/>
      <c r="N431" s="258"/>
      <c r="O431" s="258"/>
      <c r="P431" s="258"/>
      <c r="Q431" s="258"/>
      <c r="R431" s="258"/>
      <c r="S431" s="258"/>
      <c r="T431" s="25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0" t="s">
        <v>179</v>
      </c>
      <c r="AU431" s="260" t="s">
        <v>86</v>
      </c>
      <c r="AV431" s="13" t="s">
        <v>86</v>
      </c>
      <c r="AW431" s="13" t="s">
        <v>32</v>
      </c>
      <c r="AX431" s="13" t="s">
        <v>76</v>
      </c>
      <c r="AY431" s="260" t="s">
        <v>169</v>
      </c>
    </row>
    <row r="432" s="13" customFormat="1">
      <c r="A432" s="13"/>
      <c r="B432" s="249"/>
      <c r="C432" s="250"/>
      <c r="D432" s="251" t="s">
        <v>179</v>
      </c>
      <c r="E432" s="252" t="s">
        <v>1</v>
      </c>
      <c r="F432" s="253" t="s">
        <v>2919</v>
      </c>
      <c r="G432" s="250"/>
      <c r="H432" s="254">
        <v>131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179</v>
      </c>
      <c r="AU432" s="260" t="s">
        <v>86</v>
      </c>
      <c r="AV432" s="13" t="s">
        <v>86</v>
      </c>
      <c r="AW432" s="13" t="s">
        <v>32</v>
      </c>
      <c r="AX432" s="13" t="s">
        <v>76</v>
      </c>
      <c r="AY432" s="260" t="s">
        <v>169</v>
      </c>
    </row>
    <row r="433" s="14" customFormat="1">
      <c r="A433" s="14"/>
      <c r="B433" s="261"/>
      <c r="C433" s="262"/>
      <c r="D433" s="251" t="s">
        <v>179</v>
      </c>
      <c r="E433" s="263" t="s">
        <v>1</v>
      </c>
      <c r="F433" s="264" t="s">
        <v>182</v>
      </c>
      <c r="G433" s="262"/>
      <c r="H433" s="265">
        <v>332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1" t="s">
        <v>179</v>
      </c>
      <c r="AU433" s="271" t="s">
        <v>86</v>
      </c>
      <c r="AV433" s="14" t="s">
        <v>177</v>
      </c>
      <c r="AW433" s="14" t="s">
        <v>32</v>
      </c>
      <c r="AX433" s="14" t="s">
        <v>84</v>
      </c>
      <c r="AY433" s="271" t="s">
        <v>169</v>
      </c>
    </row>
    <row r="434" s="2" customFormat="1" ht="16.5" customHeight="1">
      <c r="A434" s="39"/>
      <c r="B434" s="40"/>
      <c r="C434" s="304" t="s">
        <v>2625</v>
      </c>
      <c r="D434" s="304" t="s">
        <v>1283</v>
      </c>
      <c r="E434" s="305" t="s">
        <v>2920</v>
      </c>
      <c r="F434" s="306" t="s">
        <v>2921</v>
      </c>
      <c r="G434" s="307" t="s">
        <v>322</v>
      </c>
      <c r="H434" s="308">
        <v>35</v>
      </c>
      <c r="I434" s="309"/>
      <c r="J434" s="310">
        <f>ROUND(I434*H434,2)</f>
        <v>0</v>
      </c>
      <c r="K434" s="311"/>
      <c r="L434" s="312"/>
      <c r="M434" s="313" t="s">
        <v>1</v>
      </c>
      <c r="N434" s="314" t="s">
        <v>41</v>
      </c>
      <c r="O434" s="92"/>
      <c r="P434" s="245">
        <f>O434*H434</f>
        <v>0</v>
      </c>
      <c r="Q434" s="245">
        <v>0.00058</v>
      </c>
      <c r="R434" s="245">
        <f>Q434*H434</f>
        <v>0.020299999999999999</v>
      </c>
      <c r="S434" s="245">
        <v>0</v>
      </c>
      <c r="T434" s="24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7" t="s">
        <v>298</v>
      </c>
      <c r="AT434" s="247" t="s">
        <v>1283</v>
      </c>
      <c r="AU434" s="247" t="s">
        <v>86</v>
      </c>
      <c r="AY434" s="18" t="s">
        <v>169</v>
      </c>
      <c r="BE434" s="248">
        <f>IF(N434="základní",J434,0)</f>
        <v>0</v>
      </c>
      <c r="BF434" s="248">
        <f>IF(N434="snížená",J434,0)</f>
        <v>0</v>
      </c>
      <c r="BG434" s="248">
        <f>IF(N434="zákl. přenesená",J434,0)</f>
        <v>0</v>
      </c>
      <c r="BH434" s="248">
        <f>IF(N434="sníž. přenesená",J434,0)</f>
        <v>0</v>
      </c>
      <c r="BI434" s="248">
        <f>IF(N434="nulová",J434,0)</f>
        <v>0</v>
      </c>
      <c r="BJ434" s="18" t="s">
        <v>84</v>
      </c>
      <c r="BK434" s="248">
        <f>ROUND(I434*H434,2)</f>
        <v>0</v>
      </c>
      <c r="BL434" s="18" t="s">
        <v>286</v>
      </c>
      <c r="BM434" s="247" t="s">
        <v>2922</v>
      </c>
    </row>
    <row r="435" s="2" customFormat="1" ht="16.5" customHeight="1">
      <c r="A435" s="39"/>
      <c r="B435" s="40"/>
      <c r="C435" s="304" t="s">
        <v>2645</v>
      </c>
      <c r="D435" s="304" t="s">
        <v>1283</v>
      </c>
      <c r="E435" s="305" t="s">
        <v>1990</v>
      </c>
      <c r="F435" s="306" t="s">
        <v>1991</v>
      </c>
      <c r="G435" s="307" t="s">
        <v>327</v>
      </c>
      <c r="H435" s="308">
        <v>300</v>
      </c>
      <c r="I435" s="309"/>
      <c r="J435" s="310">
        <f>ROUND(I435*H435,2)</f>
        <v>0</v>
      </c>
      <c r="K435" s="311"/>
      <c r="L435" s="312"/>
      <c r="M435" s="313" t="s">
        <v>1</v>
      </c>
      <c r="N435" s="314" t="s">
        <v>41</v>
      </c>
      <c r="O435" s="92"/>
      <c r="P435" s="245">
        <f>O435*H435</f>
        <v>0</v>
      </c>
      <c r="Q435" s="245">
        <v>0.00013999999999999999</v>
      </c>
      <c r="R435" s="245">
        <f>Q435*H435</f>
        <v>0.041999999999999996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298</v>
      </c>
      <c r="AT435" s="247" t="s">
        <v>1283</v>
      </c>
      <c r="AU435" s="247" t="s">
        <v>86</v>
      </c>
      <c r="AY435" s="18" t="s">
        <v>169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84</v>
      </c>
      <c r="BK435" s="248">
        <f>ROUND(I435*H435,2)</f>
        <v>0</v>
      </c>
      <c r="BL435" s="18" t="s">
        <v>286</v>
      </c>
      <c r="BM435" s="247" t="s">
        <v>2923</v>
      </c>
    </row>
    <row r="436" s="2" customFormat="1" ht="21.75" customHeight="1">
      <c r="A436" s="39"/>
      <c r="B436" s="40"/>
      <c r="C436" s="304" t="s">
        <v>2650</v>
      </c>
      <c r="D436" s="304" t="s">
        <v>1283</v>
      </c>
      <c r="E436" s="305" t="s">
        <v>1994</v>
      </c>
      <c r="F436" s="306" t="s">
        <v>1995</v>
      </c>
      <c r="G436" s="307" t="s">
        <v>199</v>
      </c>
      <c r="H436" s="308">
        <v>2.2309999999999999</v>
      </c>
      <c r="I436" s="309"/>
      <c r="J436" s="310">
        <f>ROUND(I436*H436,2)</f>
        <v>0</v>
      </c>
      <c r="K436" s="311"/>
      <c r="L436" s="312"/>
      <c r="M436" s="313" t="s">
        <v>1</v>
      </c>
      <c r="N436" s="314" t="s">
        <v>41</v>
      </c>
      <c r="O436" s="92"/>
      <c r="P436" s="245">
        <f>O436*H436</f>
        <v>0</v>
      </c>
      <c r="Q436" s="245">
        <v>0.44</v>
      </c>
      <c r="R436" s="245">
        <f>Q436*H436</f>
        <v>0.98163999999999996</v>
      </c>
      <c r="S436" s="245">
        <v>0</v>
      </c>
      <c r="T436" s="24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7" t="s">
        <v>298</v>
      </c>
      <c r="AT436" s="247" t="s">
        <v>1283</v>
      </c>
      <c r="AU436" s="247" t="s">
        <v>86</v>
      </c>
      <c r="AY436" s="18" t="s">
        <v>169</v>
      </c>
      <c r="BE436" s="248">
        <f>IF(N436="základní",J436,0)</f>
        <v>0</v>
      </c>
      <c r="BF436" s="248">
        <f>IF(N436="snížená",J436,0)</f>
        <v>0</v>
      </c>
      <c r="BG436" s="248">
        <f>IF(N436="zákl. přenesená",J436,0)</f>
        <v>0</v>
      </c>
      <c r="BH436" s="248">
        <f>IF(N436="sníž. přenesená",J436,0)</f>
        <v>0</v>
      </c>
      <c r="BI436" s="248">
        <f>IF(N436="nulová",J436,0)</f>
        <v>0</v>
      </c>
      <c r="BJ436" s="18" t="s">
        <v>84</v>
      </c>
      <c r="BK436" s="248">
        <f>ROUND(I436*H436,2)</f>
        <v>0</v>
      </c>
      <c r="BL436" s="18" t="s">
        <v>286</v>
      </c>
      <c r="BM436" s="247" t="s">
        <v>2924</v>
      </c>
    </row>
    <row r="437" s="13" customFormat="1">
      <c r="A437" s="13"/>
      <c r="B437" s="249"/>
      <c r="C437" s="250"/>
      <c r="D437" s="251" t="s">
        <v>179</v>
      </c>
      <c r="E437" s="252" t="s">
        <v>1</v>
      </c>
      <c r="F437" s="253" t="s">
        <v>2925</v>
      </c>
      <c r="G437" s="250"/>
      <c r="H437" s="254">
        <v>2.125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179</v>
      </c>
      <c r="AU437" s="260" t="s">
        <v>86</v>
      </c>
      <c r="AV437" s="13" t="s">
        <v>86</v>
      </c>
      <c r="AW437" s="13" t="s">
        <v>32</v>
      </c>
      <c r="AX437" s="13" t="s">
        <v>84</v>
      </c>
      <c r="AY437" s="260" t="s">
        <v>169</v>
      </c>
    </row>
    <row r="438" s="13" customFormat="1">
      <c r="A438" s="13"/>
      <c r="B438" s="249"/>
      <c r="C438" s="250"/>
      <c r="D438" s="251" t="s">
        <v>179</v>
      </c>
      <c r="E438" s="250"/>
      <c r="F438" s="253" t="s">
        <v>2926</v>
      </c>
      <c r="G438" s="250"/>
      <c r="H438" s="254">
        <v>2.2309999999999999</v>
      </c>
      <c r="I438" s="255"/>
      <c r="J438" s="250"/>
      <c r="K438" s="250"/>
      <c r="L438" s="256"/>
      <c r="M438" s="257"/>
      <c r="N438" s="258"/>
      <c r="O438" s="258"/>
      <c r="P438" s="258"/>
      <c r="Q438" s="258"/>
      <c r="R438" s="258"/>
      <c r="S438" s="258"/>
      <c r="T438" s="25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0" t="s">
        <v>179</v>
      </c>
      <c r="AU438" s="260" t="s">
        <v>86</v>
      </c>
      <c r="AV438" s="13" t="s">
        <v>86</v>
      </c>
      <c r="AW438" s="13" t="s">
        <v>4</v>
      </c>
      <c r="AX438" s="13" t="s">
        <v>84</v>
      </c>
      <c r="AY438" s="260" t="s">
        <v>169</v>
      </c>
    </row>
    <row r="439" s="2" customFormat="1" ht="21.75" customHeight="1">
      <c r="A439" s="39"/>
      <c r="B439" s="40"/>
      <c r="C439" s="235" t="s">
        <v>2029</v>
      </c>
      <c r="D439" s="235" t="s">
        <v>173</v>
      </c>
      <c r="E439" s="236" t="s">
        <v>1999</v>
      </c>
      <c r="F439" s="237" t="s">
        <v>2000</v>
      </c>
      <c r="G439" s="238" t="s">
        <v>199</v>
      </c>
      <c r="H439" s="239">
        <v>2.2309999999999999</v>
      </c>
      <c r="I439" s="240"/>
      <c r="J439" s="241">
        <f>ROUND(I439*H439,2)</f>
        <v>0</v>
      </c>
      <c r="K439" s="242"/>
      <c r="L439" s="45"/>
      <c r="M439" s="243" t="s">
        <v>1</v>
      </c>
      <c r="N439" s="244" t="s">
        <v>41</v>
      </c>
      <c r="O439" s="92"/>
      <c r="P439" s="245">
        <f>O439*H439</f>
        <v>0</v>
      </c>
      <c r="Q439" s="245">
        <v>0.024469999999999999</v>
      </c>
      <c r="R439" s="245">
        <f>Q439*H439</f>
        <v>0.054592569999999993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286</v>
      </c>
      <c r="AT439" s="247" t="s">
        <v>173</v>
      </c>
      <c r="AU439" s="247" t="s">
        <v>86</v>
      </c>
      <c r="AY439" s="18" t="s">
        <v>169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84</v>
      </c>
      <c r="BK439" s="248">
        <f>ROUND(I439*H439,2)</f>
        <v>0</v>
      </c>
      <c r="BL439" s="18" t="s">
        <v>286</v>
      </c>
      <c r="BM439" s="247" t="s">
        <v>2927</v>
      </c>
    </row>
    <row r="440" s="2" customFormat="1" ht="21.75" customHeight="1">
      <c r="A440" s="39"/>
      <c r="B440" s="40"/>
      <c r="C440" s="235" t="s">
        <v>1971</v>
      </c>
      <c r="D440" s="235" t="s">
        <v>173</v>
      </c>
      <c r="E440" s="236" t="s">
        <v>2003</v>
      </c>
      <c r="F440" s="237" t="s">
        <v>2004</v>
      </c>
      <c r="G440" s="238" t="s">
        <v>249</v>
      </c>
      <c r="H440" s="239">
        <v>2.3330000000000002</v>
      </c>
      <c r="I440" s="240"/>
      <c r="J440" s="241">
        <f>ROUND(I440*H440,2)</f>
        <v>0</v>
      </c>
      <c r="K440" s="242"/>
      <c r="L440" s="45"/>
      <c r="M440" s="243" t="s">
        <v>1</v>
      </c>
      <c r="N440" s="244" t="s">
        <v>41</v>
      </c>
      <c r="O440" s="92"/>
      <c r="P440" s="245">
        <f>O440*H440</f>
        <v>0</v>
      </c>
      <c r="Q440" s="245">
        <v>0</v>
      </c>
      <c r="R440" s="245">
        <f>Q440*H440</f>
        <v>0</v>
      </c>
      <c r="S440" s="245">
        <v>0</v>
      </c>
      <c r="T440" s="24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7" t="s">
        <v>286</v>
      </c>
      <c r="AT440" s="247" t="s">
        <v>173</v>
      </c>
      <c r="AU440" s="247" t="s">
        <v>86</v>
      </c>
      <c r="AY440" s="18" t="s">
        <v>169</v>
      </c>
      <c r="BE440" s="248">
        <f>IF(N440="základní",J440,0)</f>
        <v>0</v>
      </c>
      <c r="BF440" s="248">
        <f>IF(N440="snížená",J440,0)</f>
        <v>0</v>
      </c>
      <c r="BG440" s="248">
        <f>IF(N440="zákl. přenesená",J440,0)</f>
        <v>0</v>
      </c>
      <c r="BH440" s="248">
        <f>IF(N440="sníž. přenesená",J440,0)</f>
        <v>0</v>
      </c>
      <c r="BI440" s="248">
        <f>IF(N440="nulová",J440,0)</f>
        <v>0</v>
      </c>
      <c r="BJ440" s="18" t="s">
        <v>84</v>
      </c>
      <c r="BK440" s="248">
        <f>ROUND(I440*H440,2)</f>
        <v>0</v>
      </c>
      <c r="BL440" s="18" t="s">
        <v>286</v>
      </c>
      <c r="BM440" s="247" t="s">
        <v>2928</v>
      </c>
    </row>
    <row r="441" s="12" customFormat="1" ht="22.8" customHeight="1">
      <c r="A441" s="12"/>
      <c r="B441" s="219"/>
      <c r="C441" s="220"/>
      <c r="D441" s="221" t="s">
        <v>75</v>
      </c>
      <c r="E441" s="233" t="s">
        <v>1026</v>
      </c>
      <c r="F441" s="233" t="s">
        <v>1027</v>
      </c>
      <c r="G441" s="220"/>
      <c r="H441" s="220"/>
      <c r="I441" s="223"/>
      <c r="J441" s="234">
        <f>BK441</f>
        <v>0</v>
      </c>
      <c r="K441" s="220"/>
      <c r="L441" s="225"/>
      <c r="M441" s="226"/>
      <c r="N441" s="227"/>
      <c r="O441" s="227"/>
      <c r="P441" s="228">
        <f>SUM(P442:P464)</f>
        <v>0</v>
      </c>
      <c r="Q441" s="227"/>
      <c r="R441" s="228">
        <f>SUM(R442:R464)</f>
        <v>7.3558467699999994</v>
      </c>
      <c r="S441" s="227"/>
      <c r="T441" s="229">
        <f>SUM(T442:T464)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30" t="s">
        <v>86</v>
      </c>
      <c r="AT441" s="231" t="s">
        <v>75</v>
      </c>
      <c r="AU441" s="231" t="s">
        <v>84</v>
      </c>
      <c r="AY441" s="230" t="s">
        <v>169</v>
      </c>
      <c r="BK441" s="232">
        <f>SUM(BK442:BK464)</f>
        <v>0</v>
      </c>
    </row>
    <row r="442" s="2" customFormat="1" ht="33" customHeight="1">
      <c r="A442" s="39"/>
      <c r="B442" s="40"/>
      <c r="C442" s="235" t="s">
        <v>2607</v>
      </c>
      <c r="D442" s="235" t="s">
        <v>173</v>
      </c>
      <c r="E442" s="236" t="s">
        <v>2929</v>
      </c>
      <c r="F442" s="237" t="s">
        <v>2930</v>
      </c>
      <c r="G442" s="238" t="s">
        <v>176</v>
      </c>
      <c r="H442" s="239">
        <v>1.911</v>
      </c>
      <c r="I442" s="240"/>
      <c r="J442" s="241">
        <f>ROUND(I442*H442,2)</f>
        <v>0</v>
      </c>
      <c r="K442" s="242"/>
      <c r="L442" s="45"/>
      <c r="M442" s="243" t="s">
        <v>1</v>
      </c>
      <c r="N442" s="244" t="s">
        <v>41</v>
      </c>
      <c r="O442" s="92"/>
      <c r="P442" s="245">
        <f>O442*H442</f>
        <v>0</v>
      </c>
      <c r="Q442" s="245">
        <v>0.027869999999999999</v>
      </c>
      <c r="R442" s="245">
        <f>Q442*H442</f>
        <v>0.053259569999999999</v>
      </c>
      <c r="S442" s="245">
        <v>0</v>
      </c>
      <c r="T442" s="24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7" t="s">
        <v>286</v>
      </c>
      <c r="AT442" s="247" t="s">
        <v>173</v>
      </c>
      <c r="AU442" s="247" t="s">
        <v>86</v>
      </c>
      <c r="AY442" s="18" t="s">
        <v>169</v>
      </c>
      <c r="BE442" s="248">
        <f>IF(N442="základní",J442,0)</f>
        <v>0</v>
      </c>
      <c r="BF442" s="248">
        <f>IF(N442="snížená",J442,0)</f>
        <v>0</v>
      </c>
      <c r="BG442" s="248">
        <f>IF(N442="zákl. přenesená",J442,0)</f>
        <v>0</v>
      </c>
      <c r="BH442" s="248">
        <f>IF(N442="sníž. přenesená",J442,0)</f>
        <v>0</v>
      </c>
      <c r="BI442" s="248">
        <f>IF(N442="nulová",J442,0)</f>
        <v>0</v>
      </c>
      <c r="BJ442" s="18" t="s">
        <v>84</v>
      </c>
      <c r="BK442" s="248">
        <f>ROUND(I442*H442,2)</f>
        <v>0</v>
      </c>
      <c r="BL442" s="18" t="s">
        <v>286</v>
      </c>
      <c r="BM442" s="247" t="s">
        <v>2931</v>
      </c>
    </row>
    <row r="443" s="13" customFormat="1">
      <c r="A443" s="13"/>
      <c r="B443" s="249"/>
      <c r="C443" s="250"/>
      <c r="D443" s="251" t="s">
        <v>179</v>
      </c>
      <c r="E443" s="252" t="s">
        <v>1</v>
      </c>
      <c r="F443" s="253" t="s">
        <v>2932</v>
      </c>
      <c r="G443" s="250"/>
      <c r="H443" s="254">
        <v>1.911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179</v>
      </c>
      <c r="AU443" s="260" t="s">
        <v>86</v>
      </c>
      <c r="AV443" s="13" t="s">
        <v>86</v>
      </c>
      <c r="AW443" s="13" t="s">
        <v>32</v>
      </c>
      <c r="AX443" s="13" t="s">
        <v>84</v>
      </c>
      <c r="AY443" s="260" t="s">
        <v>169</v>
      </c>
    </row>
    <row r="444" s="2" customFormat="1" ht="21.75" customHeight="1">
      <c r="A444" s="39"/>
      <c r="B444" s="40"/>
      <c r="C444" s="235" t="s">
        <v>2563</v>
      </c>
      <c r="D444" s="235" t="s">
        <v>173</v>
      </c>
      <c r="E444" s="236" t="s">
        <v>2933</v>
      </c>
      <c r="F444" s="237" t="s">
        <v>2934</v>
      </c>
      <c r="G444" s="238" t="s">
        <v>176</v>
      </c>
      <c r="H444" s="239">
        <v>128.06999999999999</v>
      </c>
      <c r="I444" s="240"/>
      <c r="J444" s="241">
        <f>ROUND(I444*H444,2)</f>
        <v>0</v>
      </c>
      <c r="K444" s="242"/>
      <c r="L444" s="45"/>
      <c r="M444" s="243" t="s">
        <v>1</v>
      </c>
      <c r="N444" s="244" t="s">
        <v>41</v>
      </c>
      <c r="O444" s="92"/>
      <c r="P444" s="245">
        <f>O444*H444</f>
        <v>0</v>
      </c>
      <c r="Q444" s="245">
        <v>0.00020000000000000001</v>
      </c>
      <c r="R444" s="245">
        <f>Q444*H444</f>
        <v>0.025614000000000001</v>
      </c>
      <c r="S444" s="245">
        <v>0</v>
      </c>
      <c r="T444" s="24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7" t="s">
        <v>286</v>
      </c>
      <c r="AT444" s="247" t="s">
        <v>173</v>
      </c>
      <c r="AU444" s="247" t="s">
        <v>86</v>
      </c>
      <c r="AY444" s="18" t="s">
        <v>169</v>
      </c>
      <c r="BE444" s="248">
        <f>IF(N444="základní",J444,0)</f>
        <v>0</v>
      </c>
      <c r="BF444" s="248">
        <f>IF(N444="snížená",J444,0)</f>
        <v>0</v>
      </c>
      <c r="BG444" s="248">
        <f>IF(N444="zákl. přenesená",J444,0)</f>
        <v>0</v>
      </c>
      <c r="BH444" s="248">
        <f>IF(N444="sníž. přenesená",J444,0)</f>
        <v>0</v>
      </c>
      <c r="BI444" s="248">
        <f>IF(N444="nulová",J444,0)</f>
        <v>0</v>
      </c>
      <c r="BJ444" s="18" t="s">
        <v>84</v>
      </c>
      <c r="BK444" s="248">
        <f>ROUND(I444*H444,2)</f>
        <v>0</v>
      </c>
      <c r="BL444" s="18" t="s">
        <v>286</v>
      </c>
      <c r="BM444" s="247" t="s">
        <v>2935</v>
      </c>
    </row>
    <row r="445" s="2" customFormat="1" ht="16.5" customHeight="1">
      <c r="A445" s="39"/>
      <c r="B445" s="40"/>
      <c r="C445" s="235" t="s">
        <v>2559</v>
      </c>
      <c r="D445" s="235" t="s">
        <v>173</v>
      </c>
      <c r="E445" s="236" t="s">
        <v>2936</v>
      </c>
      <c r="F445" s="237" t="s">
        <v>2937</v>
      </c>
      <c r="G445" s="238" t="s">
        <v>322</v>
      </c>
      <c r="H445" s="239">
        <v>47.770000000000003</v>
      </c>
      <c r="I445" s="240"/>
      <c r="J445" s="241">
        <f>ROUND(I445*H445,2)</f>
        <v>0</v>
      </c>
      <c r="K445" s="242"/>
      <c r="L445" s="45"/>
      <c r="M445" s="243" t="s">
        <v>1</v>
      </c>
      <c r="N445" s="244" t="s">
        <v>41</v>
      </c>
      <c r="O445" s="92"/>
      <c r="P445" s="245">
        <f>O445*H445</f>
        <v>0</v>
      </c>
      <c r="Q445" s="245">
        <v>0.00013999999999999999</v>
      </c>
      <c r="R445" s="245">
        <f>Q445*H445</f>
        <v>0.0066877999999999998</v>
      </c>
      <c r="S445" s="245">
        <v>0</v>
      </c>
      <c r="T445" s="24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7" t="s">
        <v>286</v>
      </c>
      <c r="AT445" s="247" t="s">
        <v>173</v>
      </c>
      <c r="AU445" s="247" t="s">
        <v>86</v>
      </c>
      <c r="AY445" s="18" t="s">
        <v>169</v>
      </c>
      <c r="BE445" s="248">
        <f>IF(N445="základní",J445,0)</f>
        <v>0</v>
      </c>
      <c r="BF445" s="248">
        <f>IF(N445="snížená",J445,0)</f>
        <v>0</v>
      </c>
      <c r="BG445" s="248">
        <f>IF(N445="zákl. přenesená",J445,0)</f>
        <v>0</v>
      </c>
      <c r="BH445" s="248">
        <f>IF(N445="sníž. přenesená",J445,0)</f>
        <v>0</v>
      </c>
      <c r="BI445" s="248">
        <f>IF(N445="nulová",J445,0)</f>
        <v>0</v>
      </c>
      <c r="BJ445" s="18" t="s">
        <v>84</v>
      </c>
      <c r="BK445" s="248">
        <f>ROUND(I445*H445,2)</f>
        <v>0</v>
      </c>
      <c r="BL445" s="18" t="s">
        <v>286</v>
      </c>
      <c r="BM445" s="247" t="s">
        <v>2938</v>
      </c>
    </row>
    <row r="446" s="13" customFormat="1">
      <c r="A446" s="13"/>
      <c r="B446" s="249"/>
      <c r="C446" s="250"/>
      <c r="D446" s="251" t="s">
        <v>179</v>
      </c>
      <c r="E446" s="252" t="s">
        <v>1</v>
      </c>
      <c r="F446" s="253" t="s">
        <v>2939</v>
      </c>
      <c r="G446" s="250"/>
      <c r="H446" s="254">
        <v>47.770000000000003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179</v>
      </c>
      <c r="AU446" s="260" t="s">
        <v>86</v>
      </c>
      <c r="AV446" s="13" t="s">
        <v>86</v>
      </c>
      <c r="AW446" s="13" t="s">
        <v>32</v>
      </c>
      <c r="AX446" s="13" t="s">
        <v>84</v>
      </c>
      <c r="AY446" s="260" t="s">
        <v>169</v>
      </c>
    </row>
    <row r="447" s="2" customFormat="1" ht="44.25" customHeight="1">
      <c r="A447" s="39"/>
      <c r="B447" s="40"/>
      <c r="C447" s="235" t="s">
        <v>2600</v>
      </c>
      <c r="D447" s="235" t="s">
        <v>173</v>
      </c>
      <c r="E447" s="236" t="s">
        <v>2940</v>
      </c>
      <c r="F447" s="237" t="s">
        <v>2941</v>
      </c>
      <c r="G447" s="238" t="s">
        <v>176</v>
      </c>
      <c r="H447" s="239">
        <v>126.16</v>
      </c>
      <c r="I447" s="240"/>
      <c r="J447" s="241">
        <f>ROUND(I447*H447,2)</f>
        <v>0</v>
      </c>
      <c r="K447" s="242"/>
      <c r="L447" s="45"/>
      <c r="M447" s="243" t="s">
        <v>1</v>
      </c>
      <c r="N447" s="244" t="s">
        <v>41</v>
      </c>
      <c r="O447" s="92"/>
      <c r="P447" s="245">
        <f>O447*H447</f>
        <v>0</v>
      </c>
      <c r="Q447" s="245">
        <v>0.04895</v>
      </c>
      <c r="R447" s="245">
        <f>Q447*H447</f>
        <v>6.1755319999999996</v>
      </c>
      <c r="S447" s="245">
        <v>0</v>
      </c>
      <c r="T447" s="24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7" t="s">
        <v>286</v>
      </c>
      <c r="AT447" s="247" t="s">
        <v>173</v>
      </c>
      <c r="AU447" s="247" t="s">
        <v>86</v>
      </c>
      <c r="AY447" s="18" t="s">
        <v>169</v>
      </c>
      <c r="BE447" s="248">
        <f>IF(N447="základní",J447,0)</f>
        <v>0</v>
      </c>
      <c r="BF447" s="248">
        <f>IF(N447="snížená",J447,0)</f>
        <v>0</v>
      </c>
      <c r="BG447" s="248">
        <f>IF(N447="zákl. přenesená",J447,0)</f>
        <v>0</v>
      </c>
      <c r="BH447" s="248">
        <f>IF(N447="sníž. přenesená",J447,0)</f>
        <v>0</v>
      </c>
      <c r="BI447" s="248">
        <f>IF(N447="nulová",J447,0)</f>
        <v>0</v>
      </c>
      <c r="BJ447" s="18" t="s">
        <v>84</v>
      </c>
      <c r="BK447" s="248">
        <f>ROUND(I447*H447,2)</f>
        <v>0</v>
      </c>
      <c r="BL447" s="18" t="s">
        <v>286</v>
      </c>
      <c r="BM447" s="247" t="s">
        <v>2942</v>
      </c>
    </row>
    <row r="448" s="13" customFormat="1">
      <c r="A448" s="13"/>
      <c r="B448" s="249"/>
      <c r="C448" s="250"/>
      <c r="D448" s="251" t="s">
        <v>179</v>
      </c>
      <c r="E448" s="252" t="s">
        <v>1</v>
      </c>
      <c r="F448" s="253" t="s">
        <v>2943</v>
      </c>
      <c r="G448" s="250"/>
      <c r="H448" s="254">
        <v>126.16</v>
      </c>
      <c r="I448" s="255"/>
      <c r="J448" s="250"/>
      <c r="K448" s="250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179</v>
      </c>
      <c r="AU448" s="260" t="s">
        <v>86</v>
      </c>
      <c r="AV448" s="13" t="s">
        <v>86</v>
      </c>
      <c r="AW448" s="13" t="s">
        <v>32</v>
      </c>
      <c r="AX448" s="13" t="s">
        <v>84</v>
      </c>
      <c r="AY448" s="260" t="s">
        <v>169</v>
      </c>
    </row>
    <row r="449" s="2" customFormat="1" ht="21.75" customHeight="1">
      <c r="A449" s="39"/>
      <c r="B449" s="40"/>
      <c r="C449" s="235" t="s">
        <v>685</v>
      </c>
      <c r="D449" s="235" t="s">
        <v>173</v>
      </c>
      <c r="E449" s="236" t="s">
        <v>2944</v>
      </c>
      <c r="F449" s="237" t="s">
        <v>2945</v>
      </c>
      <c r="G449" s="238" t="s">
        <v>176</v>
      </c>
      <c r="H449" s="239">
        <v>64.590000000000003</v>
      </c>
      <c r="I449" s="240"/>
      <c r="J449" s="241">
        <f>ROUND(I449*H449,2)</f>
        <v>0</v>
      </c>
      <c r="K449" s="242"/>
      <c r="L449" s="45"/>
      <c r="M449" s="243" t="s">
        <v>1</v>
      </c>
      <c r="N449" s="244" t="s">
        <v>41</v>
      </c>
      <c r="O449" s="92"/>
      <c r="P449" s="245">
        <f>O449*H449</f>
        <v>0</v>
      </c>
      <c r="Q449" s="245">
        <v>0.012200000000000001</v>
      </c>
      <c r="R449" s="245">
        <f>Q449*H449</f>
        <v>0.78799800000000009</v>
      </c>
      <c r="S449" s="245">
        <v>0</v>
      </c>
      <c r="T449" s="246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7" t="s">
        <v>286</v>
      </c>
      <c r="AT449" s="247" t="s">
        <v>173</v>
      </c>
      <c r="AU449" s="247" t="s">
        <v>86</v>
      </c>
      <c r="AY449" s="18" t="s">
        <v>169</v>
      </c>
      <c r="BE449" s="248">
        <f>IF(N449="základní",J449,0)</f>
        <v>0</v>
      </c>
      <c r="BF449" s="248">
        <f>IF(N449="snížená",J449,0)</f>
        <v>0</v>
      </c>
      <c r="BG449" s="248">
        <f>IF(N449="zákl. přenesená",J449,0)</f>
        <v>0</v>
      </c>
      <c r="BH449" s="248">
        <f>IF(N449="sníž. přenesená",J449,0)</f>
        <v>0</v>
      </c>
      <c r="BI449" s="248">
        <f>IF(N449="nulová",J449,0)</f>
        <v>0</v>
      </c>
      <c r="BJ449" s="18" t="s">
        <v>84</v>
      </c>
      <c r="BK449" s="248">
        <f>ROUND(I449*H449,2)</f>
        <v>0</v>
      </c>
      <c r="BL449" s="18" t="s">
        <v>286</v>
      </c>
      <c r="BM449" s="247" t="s">
        <v>2946</v>
      </c>
    </row>
    <row r="450" s="13" customFormat="1">
      <c r="A450" s="13"/>
      <c r="B450" s="249"/>
      <c r="C450" s="250"/>
      <c r="D450" s="251" t="s">
        <v>179</v>
      </c>
      <c r="E450" s="252" t="s">
        <v>1</v>
      </c>
      <c r="F450" s="253" t="s">
        <v>2947</v>
      </c>
      <c r="G450" s="250"/>
      <c r="H450" s="254">
        <v>58.909999999999997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32</v>
      </c>
      <c r="AX450" s="13" t="s">
        <v>76</v>
      </c>
      <c r="AY450" s="260" t="s">
        <v>169</v>
      </c>
    </row>
    <row r="451" s="13" customFormat="1">
      <c r="A451" s="13"/>
      <c r="B451" s="249"/>
      <c r="C451" s="250"/>
      <c r="D451" s="251" t="s">
        <v>179</v>
      </c>
      <c r="E451" s="252" t="s">
        <v>1</v>
      </c>
      <c r="F451" s="253" t="s">
        <v>2948</v>
      </c>
      <c r="G451" s="250"/>
      <c r="H451" s="254">
        <v>5.6799999999999997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179</v>
      </c>
      <c r="AU451" s="260" t="s">
        <v>86</v>
      </c>
      <c r="AV451" s="13" t="s">
        <v>86</v>
      </c>
      <c r="AW451" s="13" t="s">
        <v>32</v>
      </c>
      <c r="AX451" s="13" t="s">
        <v>76</v>
      </c>
      <c r="AY451" s="260" t="s">
        <v>169</v>
      </c>
    </row>
    <row r="452" s="14" customFormat="1">
      <c r="A452" s="14"/>
      <c r="B452" s="261"/>
      <c r="C452" s="262"/>
      <c r="D452" s="251" t="s">
        <v>179</v>
      </c>
      <c r="E452" s="263" t="s">
        <v>1</v>
      </c>
      <c r="F452" s="264" t="s">
        <v>182</v>
      </c>
      <c r="G452" s="262"/>
      <c r="H452" s="265">
        <v>64.590000000000003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1" t="s">
        <v>179</v>
      </c>
      <c r="AU452" s="271" t="s">
        <v>86</v>
      </c>
      <c r="AV452" s="14" t="s">
        <v>177</v>
      </c>
      <c r="AW452" s="14" t="s">
        <v>32</v>
      </c>
      <c r="AX452" s="14" t="s">
        <v>84</v>
      </c>
      <c r="AY452" s="271" t="s">
        <v>169</v>
      </c>
    </row>
    <row r="453" s="2" customFormat="1" ht="21.75" customHeight="1">
      <c r="A453" s="39"/>
      <c r="B453" s="40"/>
      <c r="C453" s="235" t="s">
        <v>815</v>
      </c>
      <c r="D453" s="235" t="s">
        <v>173</v>
      </c>
      <c r="E453" s="236" t="s">
        <v>2949</v>
      </c>
      <c r="F453" s="237" t="s">
        <v>2950</v>
      </c>
      <c r="G453" s="238" t="s">
        <v>176</v>
      </c>
      <c r="H453" s="239">
        <v>20.77</v>
      </c>
      <c r="I453" s="240"/>
      <c r="J453" s="241">
        <f>ROUND(I453*H453,2)</f>
        <v>0</v>
      </c>
      <c r="K453" s="242"/>
      <c r="L453" s="45"/>
      <c r="M453" s="243" t="s">
        <v>1</v>
      </c>
      <c r="N453" s="244" t="s">
        <v>41</v>
      </c>
      <c r="O453" s="92"/>
      <c r="P453" s="245">
        <f>O453*H453</f>
        <v>0</v>
      </c>
      <c r="Q453" s="245">
        <v>0.012590000000000001</v>
      </c>
      <c r="R453" s="245">
        <f>Q453*H453</f>
        <v>0.26149430000000001</v>
      </c>
      <c r="S453" s="245">
        <v>0</v>
      </c>
      <c r="T453" s="24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286</v>
      </c>
      <c r="AT453" s="247" t="s">
        <v>173</v>
      </c>
      <c r="AU453" s="247" t="s">
        <v>86</v>
      </c>
      <c r="AY453" s="18" t="s">
        <v>169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84</v>
      </c>
      <c r="BK453" s="248">
        <f>ROUND(I453*H453,2)</f>
        <v>0</v>
      </c>
      <c r="BL453" s="18" t="s">
        <v>286</v>
      </c>
      <c r="BM453" s="247" t="s">
        <v>2951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2952</v>
      </c>
      <c r="G454" s="250"/>
      <c r="H454" s="254">
        <v>9.5899999999999999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76</v>
      </c>
      <c r="AY454" s="260" t="s">
        <v>169</v>
      </c>
    </row>
    <row r="455" s="13" customFormat="1">
      <c r="A455" s="13"/>
      <c r="B455" s="249"/>
      <c r="C455" s="250"/>
      <c r="D455" s="251" t="s">
        <v>179</v>
      </c>
      <c r="E455" s="252" t="s">
        <v>1</v>
      </c>
      <c r="F455" s="253" t="s">
        <v>2953</v>
      </c>
      <c r="G455" s="250"/>
      <c r="H455" s="254">
        <v>11.18</v>
      </c>
      <c r="I455" s="255"/>
      <c r="J455" s="250"/>
      <c r="K455" s="250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179</v>
      </c>
      <c r="AU455" s="260" t="s">
        <v>86</v>
      </c>
      <c r="AV455" s="13" t="s">
        <v>86</v>
      </c>
      <c r="AW455" s="13" t="s">
        <v>32</v>
      </c>
      <c r="AX455" s="13" t="s">
        <v>76</v>
      </c>
      <c r="AY455" s="260" t="s">
        <v>169</v>
      </c>
    </row>
    <row r="456" s="14" customFormat="1">
      <c r="A456" s="14"/>
      <c r="B456" s="261"/>
      <c r="C456" s="262"/>
      <c r="D456" s="251" t="s">
        <v>179</v>
      </c>
      <c r="E456" s="263" t="s">
        <v>1</v>
      </c>
      <c r="F456" s="264" t="s">
        <v>182</v>
      </c>
      <c r="G456" s="262"/>
      <c r="H456" s="265">
        <v>20.77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179</v>
      </c>
      <c r="AU456" s="271" t="s">
        <v>86</v>
      </c>
      <c r="AV456" s="14" t="s">
        <v>177</v>
      </c>
      <c r="AW456" s="14" t="s">
        <v>32</v>
      </c>
      <c r="AX456" s="14" t="s">
        <v>84</v>
      </c>
      <c r="AY456" s="271" t="s">
        <v>169</v>
      </c>
    </row>
    <row r="457" s="2" customFormat="1" ht="16.5" customHeight="1">
      <c r="A457" s="39"/>
      <c r="B457" s="40"/>
      <c r="C457" s="235" t="s">
        <v>725</v>
      </c>
      <c r="D457" s="235" t="s">
        <v>173</v>
      </c>
      <c r="E457" s="236" t="s">
        <v>2044</v>
      </c>
      <c r="F457" s="237" t="s">
        <v>2045</v>
      </c>
      <c r="G457" s="238" t="s">
        <v>176</v>
      </c>
      <c r="H457" s="239">
        <v>85.359999999999999</v>
      </c>
      <c r="I457" s="240"/>
      <c r="J457" s="241">
        <f>ROUND(I457*H457,2)</f>
        <v>0</v>
      </c>
      <c r="K457" s="242"/>
      <c r="L457" s="45"/>
      <c r="M457" s="243" t="s">
        <v>1</v>
      </c>
      <c r="N457" s="244" t="s">
        <v>41</v>
      </c>
      <c r="O457" s="92"/>
      <c r="P457" s="245">
        <f>O457*H457</f>
        <v>0</v>
      </c>
      <c r="Q457" s="245">
        <v>0.00010000000000000001</v>
      </c>
      <c r="R457" s="245">
        <f>Q457*H457</f>
        <v>0.0085360000000000002</v>
      </c>
      <c r="S457" s="245">
        <v>0</v>
      </c>
      <c r="T457" s="24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7" t="s">
        <v>286</v>
      </c>
      <c r="AT457" s="247" t="s">
        <v>173</v>
      </c>
      <c r="AU457" s="247" t="s">
        <v>86</v>
      </c>
      <c r="AY457" s="18" t="s">
        <v>169</v>
      </c>
      <c r="BE457" s="248">
        <f>IF(N457="základní",J457,0)</f>
        <v>0</v>
      </c>
      <c r="BF457" s="248">
        <f>IF(N457="snížená",J457,0)</f>
        <v>0</v>
      </c>
      <c r="BG457" s="248">
        <f>IF(N457="zákl. přenesená",J457,0)</f>
        <v>0</v>
      </c>
      <c r="BH457" s="248">
        <f>IF(N457="sníž. přenesená",J457,0)</f>
        <v>0</v>
      </c>
      <c r="BI457" s="248">
        <f>IF(N457="nulová",J457,0)</f>
        <v>0</v>
      </c>
      <c r="BJ457" s="18" t="s">
        <v>84</v>
      </c>
      <c r="BK457" s="248">
        <f>ROUND(I457*H457,2)</f>
        <v>0</v>
      </c>
      <c r="BL457" s="18" t="s">
        <v>286</v>
      </c>
      <c r="BM457" s="247" t="s">
        <v>2954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2955</v>
      </c>
      <c r="G458" s="250"/>
      <c r="H458" s="254">
        <v>85.359999999999999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84</v>
      </c>
      <c r="AY458" s="260" t="s">
        <v>169</v>
      </c>
    </row>
    <row r="459" s="2" customFormat="1" ht="16.5" customHeight="1">
      <c r="A459" s="39"/>
      <c r="B459" s="40"/>
      <c r="C459" s="235" t="s">
        <v>2956</v>
      </c>
      <c r="D459" s="235" t="s">
        <v>173</v>
      </c>
      <c r="E459" s="236" t="s">
        <v>2957</v>
      </c>
      <c r="F459" s="237" t="s">
        <v>2958</v>
      </c>
      <c r="G459" s="238" t="s">
        <v>322</v>
      </c>
      <c r="H459" s="239">
        <v>1.5249999999999999</v>
      </c>
      <c r="I459" s="240"/>
      <c r="J459" s="241">
        <f>ROUND(I459*H459,2)</f>
        <v>0</v>
      </c>
      <c r="K459" s="242"/>
      <c r="L459" s="45"/>
      <c r="M459" s="243" t="s">
        <v>1</v>
      </c>
      <c r="N459" s="244" t="s">
        <v>41</v>
      </c>
      <c r="O459" s="92"/>
      <c r="P459" s="245">
        <f>O459*H459</f>
        <v>0</v>
      </c>
      <c r="Q459" s="245">
        <v>0.0043800000000000002</v>
      </c>
      <c r="R459" s="245">
        <f>Q459*H459</f>
        <v>0.0066794999999999997</v>
      </c>
      <c r="S459" s="245">
        <v>0</v>
      </c>
      <c r="T459" s="24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7" t="s">
        <v>286</v>
      </c>
      <c r="AT459" s="247" t="s">
        <v>173</v>
      </c>
      <c r="AU459" s="247" t="s">
        <v>86</v>
      </c>
      <c r="AY459" s="18" t="s">
        <v>169</v>
      </c>
      <c r="BE459" s="248">
        <f>IF(N459="základní",J459,0)</f>
        <v>0</v>
      </c>
      <c r="BF459" s="248">
        <f>IF(N459="snížená",J459,0)</f>
        <v>0</v>
      </c>
      <c r="BG459" s="248">
        <f>IF(N459="zákl. přenesená",J459,0)</f>
        <v>0</v>
      </c>
      <c r="BH459" s="248">
        <f>IF(N459="sníž. přenesená",J459,0)</f>
        <v>0</v>
      </c>
      <c r="BI459" s="248">
        <f>IF(N459="nulová",J459,0)</f>
        <v>0</v>
      </c>
      <c r="BJ459" s="18" t="s">
        <v>84</v>
      </c>
      <c r="BK459" s="248">
        <f>ROUND(I459*H459,2)</f>
        <v>0</v>
      </c>
      <c r="BL459" s="18" t="s">
        <v>286</v>
      </c>
      <c r="BM459" s="247" t="s">
        <v>2959</v>
      </c>
    </row>
    <row r="460" s="13" customFormat="1">
      <c r="A460" s="13"/>
      <c r="B460" s="249"/>
      <c r="C460" s="250"/>
      <c r="D460" s="251" t="s">
        <v>179</v>
      </c>
      <c r="E460" s="252" t="s">
        <v>1</v>
      </c>
      <c r="F460" s="253" t="s">
        <v>2960</v>
      </c>
      <c r="G460" s="250"/>
      <c r="H460" s="254">
        <v>1.5249999999999999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179</v>
      </c>
      <c r="AU460" s="260" t="s">
        <v>86</v>
      </c>
      <c r="AV460" s="13" t="s">
        <v>86</v>
      </c>
      <c r="AW460" s="13" t="s">
        <v>32</v>
      </c>
      <c r="AX460" s="13" t="s">
        <v>84</v>
      </c>
      <c r="AY460" s="260" t="s">
        <v>169</v>
      </c>
    </row>
    <row r="461" s="2" customFormat="1" ht="33" customHeight="1">
      <c r="A461" s="39"/>
      <c r="B461" s="40"/>
      <c r="C461" s="235" t="s">
        <v>1984</v>
      </c>
      <c r="D461" s="235" t="s">
        <v>173</v>
      </c>
      <c r="E461" s="236" t="s">
        <v>2076</v>
      </c>
      <c r="F461" s="237" t="s">
        <v>2077</v>
      </c>
      <c r="G461" s="238" t="s">
        <v>176</v>
      </c>
      <c r="H461" s="239">
        <v>5.6799999999999997</v>
      </c>
      <c r="I461" s="240"/>
      <c r="J461" s="241">
        <f>ROUND(I461*H461,2)</f>
        <v>0</v>
      </c>
      <c r="K461" s="242"/>
      <c r="L461" s="45"/>
      <c r="M461" s="243" t="s">
        <v>1</v>
      </c>
      <c r="N461" s="244" t="s">
        <v>41</v>
      </c>
      <c r="O461" s="92"/>
      <c r="P461" s="245">
        <f>O461*H461</f>
        <v>0</v>
      </c>
      <c r="Q461" s="245">
        <v>0.00117</v>
      </c>
      <c r="R461" s="245">
        <f>Q461*H461</f>
        <v>0.0066455999999999998</v>
      </c>
      <c r="S461" s="245">
        <v>0</v>
      </c>
      <c r="T461" s="24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7" t="s">
        <v>286</v>
      </c>
      <c r="AT461" s="247" t="s">
        <v>173</v>
      </c>
      <c r="AU461" s="247" t="s">
        <v>86</v>
      </c>
      <c r="AY461" s="18" t="s">
        <v>169</v>
      </c>
      <c r="BE461" s="248">
        <f>IF(N461="základní",J461,0)</f>
        <v>0</v>
      </c>
      <c r="BF461" s="248">
        <f>IF(N461="snížená",J461,0)</f>
        <v>0</v>
      </c>
      <c r="BG461" s="248">
        <f>IF(N461="zákl. přenesená",J461,0)</f>
        <v>0</v>
      </c>
      <c r="BH461" s="248">
        <f>IF(N461="sníž. přenesená",J461,0)</f>
        <v>0</v>
      </c>
      <c r="BI461" s="248">
        <f>IF(N461="nulová",J461,0)</f>
        <v>0</v>
      </c>
      <c r="BJ461" s="18" t="s">
        <v>84</v>
      </c>
      <c r="BK461" s="248">
        <f>ROUND(I461*H461,2)</f>
        <v>0</v>
      </c>
      <c r="BL461" s="18" t="s">
        <v>286</v>
      </c>
      <c r="BM461" s="247" t="s">
        <v>2961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2948</v>
      </c>
      <c r="G462" s="250"/>
      <c r="H462" s="254">
        <v>5.6799999999999997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84</v>
      </c>
      <c r="AY462" s="260" t="s">
        <v>169</v>
      </c>
    </row>
    <row r="463" s="2" customFormat="1" ht="33" customHeight="1">
      <c r="A463" s="39"/>
      <c r="B463" s="40"/>
      <c r="C463" s="304" t="s">
        <v>1993</v>
      </c>
      <c r="D463" s="304" t="s">
        <v>1283</v>
      </c>
      <c r="E463" s="305" t="s">
        <v>2080</v>
      </c>
      <c r="F463" s="306" t="s">
        <v>2081</v>
      </c>
      <c r="G463" s="307" t="s">
        <v>176</v>
      </c>
      <c r="H463" s="308">
        <v>6</v>
      </c>
      <c r="I463" s="309"/>
      <c r="J463" s="310">
        <f>ROUND(I463*H463,2)</f>
        <v>0</v>
      </c>
      <c r="K463" s="311"/>
      <c r="L463" s="312"/>
      <c r="M463" s="313" t="s">
        <v>1</v>
      </c>
      <c r="N463" s="314" t="s">
        <v>41</v>
      </c>
      <c r="O463" s="92"/>
      <c r="P463" s="245">
        <f>O463*H463</f>
        <v>0</v>
      </c>
      <c r="Q463" s="245">
        <v>0.0038999999999999998</v>
      </c>
      <c r="R463" s="245">
        <f>Q463*H463</f>
        <v>0.023399999999999997</v>
      </c>
      <c r="S463" s="245">
        <v>0</v>
      </c>
      <c r="T463" s="246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7" t="s">
        <v>298</v>
      </c>
      <c r="AT463" s="247" t="s">
        <v>1283</v>
      </c>
      <c r="AU463" s="247" t="s">
        <v>86</v>
      </c>
      <c r="AY463" s="18" t="s">
        <v>169</v>
      </c>
      <c r="BE463" s="248">
        <f>IF(N463="základní",J463,0)</f>
        <v>0</v>
      </c>
      <c r="BF463" s="248">
        <f>IF(N463="snížená",J463,0)</f>
        <v>0</v>
      </c>
      <c r="BG463" s="248">
        <f>IF(N463="zákl. přenesená",J463,0)</f>
        <v>0</v>
      </c>
      <c r="BH463" s="248">
        <f>IF(N463="sníž. přenesená",J463,0)</f>
        <v>0</v>
      </c>
      <c r="BI463" s="248">
        <f>IF(N463="nulová",J463,0)</f>
        <v>0</v>
      </c>
      <c r="BJ463" s="18" t="s">
        <v>84</v>
      </c>
      <c r="BK463" s="248">
        <f>ROUND(I463*H463,2)</f>
        <v>0</v>
      </c>
      <c r="BL463" s="18" t="s">
        <v>286</v>
      </c>
      <c r="BM463" s="247" t="s">
        <v>2962</v>
      </c>
    </row>
    <row r="464" s="2" customFormat="1" ht="21.75" customHeight="1">
      <c r="A464" s="39"/>
      <c r="B464" s="40"/>
      <c r="C464" s="235" t="s">
        <v>1650</v>
      </c>
      <c r="D464" s="235" t="s">
        <v>173</v>
      </c>
      <c r="E464" s="236" t="s">
        <v>2963</v>
      </c>
      <c r="F464" s="237" t="s">
        <v>2964</v>
      </c>
      <c r="G464" s="238" t="s">
        <v>249</v>
      </c>
      <c r="H464" s="239">
        <v>7.3559999999999999</v>
      </c>
      <c r="I464" s="240"/>
      <c r="J464" s="241">
        <f>ROUND(I464*H464,2)</f>
        <v>0</v>
      </c>
      <c r="K464" s="242"/>
      <c r="L464" s="45"/>
      <c r="M464" s="243" t="s">
        <v>1</v>
      </c>
      <c r="N464" s="244" t="s">
        <v>41</v>
      </c>
      <c r="O464" s="92"/>
      <c r="P464" s="245">
        <f>O464*H464</f>
        <v>0</v>
      </c>
      <c r="Q464" s="245">
        <v>0</v>
      </c>
      <c r="R464" s="245">
        <f>Q464*H464</f>
        <v>0</v>
      </c>
      <c r="S464" s="245">
        <v>0</v>
      </c>
      <c r="T464" s="246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7" t="s">
        <v>286</v>
      </c>
      <c r="AT464" s="247" t="s">
        <v>173</v>
      </c>
      <c r="AU464" s="247" t="s">
        <v>86</v>
      </c>
      <c r="AY464" s="18" t="s">
        <v>169</v>
      </c>
      <c r="BE464" s="248">
        <f>IF(N464="základní",J464,0)</f>
        <v>0</v>
      </c>
      <c r="BF464" s="248">
        <f>IF(N464="snížená",J464,0)</f>
        <v>0</v>
      </c>
      <c r="BG464" s="248">
        <f>IF(N464="zákl. přenesená",J464,0)</f>
        <v>0</v>
      </c>
      <c r="BH464" s="248">
        <f>IF(N464="sníž. přenesená",J464,0)</f>
        <v>0</v>
      </c>
      <c r="BI464" s="248">
        <f>IF(N464="nulová",J464,0)</f>
        <v>0</v>
      </c>
      <c r="BJ464" s="18" t="s">
        <v>84</v>
      </c>
      <c r="BK464" s="248">
        <f>ROUND(I464*H464,2)</f>
        <v>0</v>
      </c>
      <c r="BL464" s="18" t="s">
        <v>286</v>
      </c>
      <c r="BM464" s="247" t="s">
        <v>2965</v>
      </c>
    </row>
    <row r="465" s="12" customFormat="1" ht="22.8" customHeight="1">
      <c r="A465" s="12"/>
      <c r="B465" s="219"/>
      <c r="C465" s="220"/>
      <c r="D465" s="221" t="s">
        <v>75</v>
      </c>
      <c r="E465" s="233" t="s">
        <v>683</v>
      </c>
      <c r="F465" s="233" t="s">
        <v>684</v>
      </c>
      <c r="G465" s="220"/>
      <c r="H465" s="220"/>
      <c r="I465" s="223"/>
      <c r="J465" s="234">
        <f>BK465</f>
        <v>0</v>
      </c>
      <c r="K465" s="220"/>
      <c r="L465" s="225"/>
      <c r="M465" s="226"/>
      <c r="N465" s="227"/>
      <c r="O465" s="227"/>
      <c r="P465" s="228">
        <f>SUM(P466:P501)</f>
        <v>0</v>
      </c>
      <c r="Q465" s="227"/>
      <c r="R465" s="228">
        <f>SUM(R466:R501)</f>
        <v>0.69430800000000004</v>
      </c>
      <c r="S465" s="227"/>
      <c r="T465" s="229">
        <f>SUM(T466:T501)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30" t="s">
        <v>86</v>
      </c>
      <c r="AT465" s="231" t="s">
        <v>75</v>
      </c>
      <c r="AU465" s="231" t="s">
        <v>84</v>
      </c>
      <c r="AY465" s="230" t="s">
        <v>169</v>
      </c>
      <c r="BK465" s="232">
        <f>SUM(BK466:BK501)</f>
        <v>0</v>
      </c>
    </row>
    <row r="466" s="2" customFormat="1" ht="21.75" customHeight="1">
      <c r="A466" s="39"/>
      <c r="B466" s="40"/>
      <c r="C466" s="235" t="s">
        <v>84</v>
      </c>
      <c r="D466" s="235" t="s">
        <v>173</v>
      </c>
      <c r="E466" s="236" t="s">
        <v>2108</v>
      </c>
      <c r="F466" s="237" t="s">
        <v>2109</v>
      </c>
      <c r="G466" s="238" t="s">
        <v>322</v>
      </c>
      <c r="H466" s="239">
        <v>109.2</v>
      </c>
      <c r="I466" s="240"/>
      <c r="J466" s="241">
        <f>ROUND(I466*H466,2)</f>
        <v>0</v>
      </c>
      <c r="K466" s="242"/>
      <c r="L466" s="45"/>
      <c r="M466" s="243" t="s">
        <v>1</v>
      </c>
      <c r="N466" s="244" t="s">
        <v>41</v>
      </c>
      <c r="O466" s="92"/>
      <c r="P466" s="245">
        <f>O466*H466</f>
        <v>0</v>
      </c>
      <c r="Q466" s="245">
        <v>0.00027</v>
      </c>
      <c r="R466" s="245">
        <f>Q466*H466</f>
        <v>0.029484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286</v>
      </c>
      <c r="AT466" s="247" t="s">
        <v>173</v>
      </c>
      <c r="AU466" s="247" t="s">
        <v>86</v>
      </c>
      <c r="AY466" s="18" t="s">
        <v>169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84</v>
      </c>
      <c r="BK466" s="248">
        <f>ROUND(I466*H466,2)</f>
        <v>0</v>
      </c>
      <c r="BL466" s="18" t="s">
        <v>286</v>
      </c>
      <c r="BM466" s="247" t="s">
        <v>2966</v>
      </c>
    </row>
    <row r="467" s="13" customFormat="1">
      <c r="A467" s="13"/>
      <c r="B467" s="249"/>
      <c r="C467" s="250"/>
      <c r="D467" s="251" t="s">
        <v>179</v>
      </c>
      <c r="E467" s="252" t="s">
        <v>1</v>
      </c>
      <c r="F467" s="253" t="s">
        <v>2967</v>
      </c>
      <c r="G467" s="250"/>
      <c r="H467" s="254">
        <v>90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32</v>
      </c>
      <c r="AX467" s="13" t="s">
        <v>76</v>
      </c>
      <c r="AY467" s="260" t="s">
        <v>169</v>
      </c>
    </row>
    <row r="468" s="13" customFormat="1">
      <c r="A468" s="13"/>
      <c r="B468" s="249"/>
      <c r="C468" s="250"/>
      <c r="D468" s="251" t="s">
        <v>179</v>
      </c>
      <c r="E468" s="252" t="s">
        <v>1</v>
      </c>
      <c r="F468" s="253" t="s">
        <v>2968</v>
      </c>
      <c r="G468" s="250"/>
      <c r="H468" s="254">
        <v>19.199999999999999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179</v>
      </c>
      <c r="AU468" s="260" t="s">
        <v>86</v>
      </c>
      <c r="AV468" s="13" t="s">
        <v>86</v>
      </c>
      <c r="AW468" s="13" t="s">
        <v>32</v>
      </c>
      <c r="AX468" s="13" t="s">
        <v>76</v>
      </c>
      <c r="AY468" s="260" t="s">
        <v>169</v>
      </c>
    </row>
    <row r="469" s="14" customFormat="1">
      <c r="A469" s="14"/>
      <c r="B469" s="261"/>
      <c r="C469" s="262"/>
      <c r="D469" s="251" t="s">
        <v>179</v>
      </c>
      <c r="E469" s="263" t="s">
        <v>1</v>
      </c>
      <c r="F469" s="264" t="s">
        <v>182</v>
      </c>
      <c r="G469" s="262"/>
      <c r="H469" s="265">
        <v>109.2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1" t="s">
        <v>179</v>
      </c>
      <c r="AU469" s="271" t="s">
        <v>86</v>
      </c>
      <c r="AV469" s="14" t="s">
        <v>177</v>
      </c>
      <c r="AW469" s="14" t="s">
        <v>32</v>
      </c>
      <c r="AX469" s="14" t="s">
        <v>84</v>
      </c>
      <c r="AY469" s="271" t="s">
        <v>169</v>
      </c>
    </row>
    <row r="470" s="2" customFormat="1" ht="33" customHeight="1">
      <c r="A470" s="39"/>
      <c r="B470" s="40"/>
      <c r="C470" s="304" t="s">
        <v>212</v>
      </c>
      <c r="D470" s="304" t="s">
        <v>1283</v>
      </c>
      <c r="E470" s="305" t="s">
        <v>2969</v>
      </c>
      <c r="F470" s="306" t="s">
        <v>2970</v>
      </c>
      <c r="G470" s="307" t="s">
        <v>699</v>
      </c>
      <c r="H470" s="308">
        <v>15</v>
      </c>
      <c r="I470" s="309"/>
      <c r="J470" s="310">
        <f>ROUND(I470*H470,2)</f>
        <v>0</v>
      </c>
      <c r="K470" s="311"/>
      <c r="L470" s="312"/>
      <c r="M470" s="313" t="s">
        <v>1</v>
      </c>
      <c r="N470" s="314" t="s">
        <v>41</v>
      </c>
      <c r="O470" s="92"/>
      <c r="P470" s="245">
        <f>O470*H470</f>
        <v>0</v>
      </c>
      <c r="Q470" s="245">
        <v>0.033329999999999999</v>
      </c>
      <c r="R470" s="245">
        <f>Q470*H470</f>
        <v>0.49995000000000001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298</v>
      </c>
      <c r="AT470" s="247" t="s">
        <v>1283</v>
      </c>
      <c r="AU470" s="247" t="s">
        <v>86</v>
      </c>
      <c r="AY470" s="18" t="s">
        <v>169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84</v>
      </c>
      <c r="BK470" s="248">
        <f>ROUND(I470*H470,2)</f>
        <v>0</v>
      </c>
      <c r="BL470" s="18" t="s">
        <v>286</v>
      </c>
      <c r="BM470" s="247" t="s">
        <v>2971</v>
      </c>
    </row>
    <row r="471" s="2" customFormat="1" ht="33" customHeight="1">
      <c r="A471" s="39"/>
      <c r="B471" s="40"/>
      <c r="C471" s="304" t="s">
        <v>177</v>
      </c>
      <c r="D471" s="304" t="s">
        <v>1283</v>
      </c>
      <c r="E471" s="305" t="s">
        <v>2972</v>
      </c>
      <c r="F471" s="306" t="s">
        <v>2973</v>
      </c>
      <c r="G471" s="307" t="s">
        <v>699</v>
      </c>
      <c r="H471" s="308">
        <v>3</v>
      </c>
      <c r="I471" s="309"/>
      <c r="J471" s="310">
        <f>ROUND(I471*H471,2)</f>
        <v>0</v>
      </c>
      <c r="K471" s="311"/>
      <c r="L471" s="312"/>
      <c r="M471" s="313" t="s">
        <v>1</v>
      </c>
      <c r="N471" s="314" t="s">
        <v>41</v>
      </c>
      <c r="O471" s="92"/>
      <c r="P471" s="245">
        <f>O471*H471</f>
        <v>0</v>
      </c>
      <c r="Q471" s="245">
        <v>0.033329999999999999</v>
      </c>
      <c r="R471" s="245">
        <f>Q471*H471</f>
        <v>0.099989999999999996</v>
      </c>
      <c r="S471" s="245">
        <v>0</v>
      </c>
      <c r="T471" s="246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7" t="s">
        <v>298</v>
      </c>
      <c r="AT471" s="247" t="s">
        <v>1283</v>
      </c>
      <c r="AU471" s="247" t="s">
        <v>86</v>
      </c>
      <c r="AY471" s="18" t="s">
        <v>169</v>
      </c>
      <c r="BE471" s="248">
        <f>IF(N471="základní",J471,0)</f>
        <v>0</v>
      </c>
      <c r="BF471" s="248">
        <f>IF(N471="snížená",J471,0)</f>
        <v>0</v>
      </c>
      <c r="BG471" s="248">
        <f>IF(N471="zákl. přenesená",J471,0)</f>
        <v>0</v>
      </c>
      <c r="BH471" s="248">
        <f>IF(N471="sníž. přenesená",J471,0)</f>
        <v>0</v>
      </c>
      <c r="BI471" s="248">
        <f>IF(N471="nulová",J471,0)</f>
        <v>0</v>
      </c>
      <c r="BJ471" s="18" t="s">
        <v>84</v>
      </c>
      <c r="BK471" s="248">
        <f>ROUND(I471*H471,2)</f>
        <v>0</v>
      </c>
      <c r="BL471" s="18" t="s">
        <v>286</v>
      </c>
      <c r="BM471" s="247" t="s">
        <v>2974</v>
      </c>
    </row>
    <row r="472" s="2" customFormat="1" ht="21.75" customHeight="1">
      <c r="A472" s="39"/>
      <c r="B472" s="40"/>
      <c r="C472" s="235" t="s">
        <v>406</v>
      </c>
      <c r="D472" s="235" t="s">
        <v>173</v>
      </c>
      <c r="E472" s="236" t="s">
        <v>2115</v>
      </c>
      <c r="F472" s="237" t="s">
        <v>2116</v>
      </c>
      <c r="G472" s="238" t="s">
        <v>322</v>
      </c>
      <c r="H472" s="239">
        <v>109.2</v>
      </c>
      <c r="I472" s="240"/>
      <c r="J472" s="241">
        <f>ROUND(I472*H472,2)</f>
        <v>0</v>
      </c>
      <c r="K472" s="242"/>
      <c r="L472" s="45"/>
      <c r="M472" s="243" t="s">
        <v>1</v>
      </c>
      <c r="N472" s="244" t="s">
        <v>41</v>
      </c>
      <c r="O472" s="92"/>
      <c r="P472" s="245">
        <f>O472*H472</f>
        <v>0</v>
      </c>
      <c r="Q472" s="245">
        <v>0.00027</v>
      </c>
      <c r="R472" s="245">
        <f>Q472*H472</f>
        <v>0.029484</v>
      </c>
      <c r="S472" s="245">
        <v>0</v>
      </c>
      <c r="T472" s="24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7" t="s">
        <v>286</v>
      </c>
      <c r="AT472" s="247" t="s">
        <v>173</v>
      </c>
      <c r="AU472" s="247" t="s">
        <v>86</v>
      </c>
      <c r="AY472" s="18" t="s">
        <v>169</v>
      </c>
      <c r="BE472" s="248">
        <f>IF(N472="základní",J472,0)</f>
        <v>0</v>
      </c>
      <c r="BF472" s="248">
        <f>IF(N472="snížená",J472,0)</f>
        <v>0</v>
      </c>
      <c r="BG472" s="248">
        <f>IF(N472="zákl. přenesená",J472,0)</f>
        <v>0</v>
      </c>
      <c r="BH472" s="248">
        <f>IF(N472="sníž. přenesená",J472,0)</f>
        <v>0</v>
      </c>
      <c r="BI472" s="248">
        <f>IF(N472="nulová",J472,0)</f>
        <v>0</v>
      </c>
      <c r="BJ472" s="18" t="s">
        <v>84</v>
      </c>
      <c r="BK472" s="248">
        <f>ROUND(I472*H472,2)</f>
        <v>0</v>
      </c>
      <c r="BL472" s="18" t="s">
        <v>286</v>
      </c>
      <c r="BM472" s="247" t="s">
        <v>2975</v>
      </c>
    </row>
    <row r="473" s="13" customFormat="1">
      <c r="A473" s="13"/>
      <c r="B473" s="249"/>
      <c r="C473" s="250"/>
      <c r="D473" s="251" t="s">
        <v>179</v>
      </c>
      <c r="E473" s="252" t="s">
        <v>1</v>
      </c>
      <c r="F473" s="253" t="s">
        <v>2967</v>
      </c>
      <c r="G473" s="250"/>
      <c r="H473" s="254">
        <v>90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179</v>
      </c>
      <c r="AU473" s="260" t="s">
        <v>86</v>
      </c>
      <c r="AV473" s="13" t="s">
        <v>86</v>
      </c>
      <c r="AW473" s="13" t="s">
        <v>32</v>
      </c>
      <c r="AX473" s="13" t="s">
        <v>76</v>
      </c>
      <c r="AY473" s="260" t="s">
        <v>169</v>
      </c>
    </row>
    <row r="474" s="13" customFormat="1">
      <c r="A474" s="13"/>
      <c r="B474" s="249"/>
      <c r="C474" s="250"/>
      <c r="D474" s="251" t="s">
        <v>179</v>
      </c>
      <c r="E474" s="252" t="s">
        <v>1</v>
      </c>
      <c r="F474" s="253" t="s">
        <v>2968</v>
      </c>
      <c r="G474" s="250"/>
      <c r="H474" s="254">
        <v>19.199999999999999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179</v>
      </c>
      <c r="AU474" s="260" t="s">
        <v>86</v>
      </c>
      <c r="AV474" s="13" t="s">
        <v>86</v>
      </c>
      <c r="AW474" s="13" t="s">
        <v>32</v>
      </c>
      <c r="AX474" s="13" t="s">
        <v>76</v>
      </c>
      <c r="AY474" s="260" t="s">
        <v>169</v>
      </c>
    </row>
    <row r="475" s="14" customFormat="1">
      <c r="A475" s="14"/>
      <c r="B475" s="261"/>
      <c r="C475" s="262"/>
      <c r="D475" s="251" t="s">
        <v>179</v>
      </c>
      <c r="E475" s="263" t="s">
        <v>1</v>
      </c>
      <c r="F475" s="264" t="s">
        <v>182</v>
      </c>
      <c r="G475" s="262"/>
      <c r="H475" s="265">
        <v>109.2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179</v>
      </c>
      <c r="AU475" s="271" t="s">
        <v>86</v>
      </c>
      <c r="AV475" s="14" t="s">
        <v>177</v>
      </c>
      <c r="AW475" s="14" t="s">
        <v>32</v>
      </c>
      <c r="AX475" s="14" t="s">
        <v>84</v>
      </c>
      <c r="AY475" s="271" t="s">
        <v>169</v>
      </c>
    </row>
    <row r="476" s="2" customFormat="1" ht="21.75" customHeight="1">
      <c r="A476" s="39"/>
      <c r="B476" s="40"/>
      <c r="C476" s="235" t="s">
        <v>1851</v>
      </c>
      <c r="D476" s="235" t="s">
        <v>173</v>
      </c>
      <c r="E476" s="236" t="s">
        <v>2976</v>
      </c>
      <c r="F476" s="237" t="s">
        <v>2977</v>
      </c>
      <c r="G476" s="238" t="s">
        <v>327</v>
      </c>
      <c r="H476" s="239">
        <v>10</v>
      </c>
      <c r="I476" s="240"/>
      <c r="J476" s="241">
        <f>ROUND(I476*H476,2)</f>
        <v>0</v>
      </c>
      <c r="K476" s="242"/>
      <c r="L476" s="45"/>
      <c r="M476" s="243" t="s">
        <v>1</v>
      </c>
      <c r="N476" s="244" t="s">
        <v>41</v>
      </c>
      <c r="O476" s="92"/>
      <c r="P476" s="245">
        <f>O476*H476</f>
        <v>0</v>
      </c>
      <c r="Q476" s="245">
        <v>0</v>
      </c>
      <c r="R476" s="245">
        <f>Q476*H476</f>
        <v>0</v>
      </c>
      <c r="S476" s="245">
        <v>0</v>
      </c>
      <c r="T476" s="246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7" t="s">
        <v>286</v>
      </c>
      <c r="AT476" s="247" t="s">
        <v>173</v>
      </c>
      <c r="AU476" s="247" t="s">
        <v>86</v>
      </c>
      <c r="AY476" s="18" t="s">
        <v>169</v>
      </c>
      <c r="BE476" s="248">
        <f>IF(N476="základní",J476,0)</f>
        <v>0</v>
      </c>
      <c r="BF476" s="248">
        <f>IF(N476="snížená",J476,0)</f>
        <v>0</v>
      </c>
      <c r="BG476" s="248">
        <f>IF(N476="zákl. přenesená",J476,0)</f>
        <v>0</v>
      </c>
      <c r="BH476" s="248">
        <f>IF(N476="sníž. přenesená",J476,0)</f>
        <v>0</v>
      </c>
      <c r="BI476" s="248">
        <f>IF(N476="nulová",J476,0)</f>
        <v>0</v>
      </c>
      <c r="BJ476" s="18" t="s">
        <v>84</v>
      </c>
      <c r="BK476" s="248">
        <f>ROUND(I476*H476,2)</f>
        <v>0</v>
      </c>
      <c r="BL476" s="18" t="s">
        <v>286</v>
      </c>
      <c r="BM476" s="247" t="s">
        <v>2978</v>
      </c>
    </row>
    <row r="477" s="13" customFormat="1">
      <c r="A477" s="13"/>
      <c r="B477" s="249"/>
      <c r="C477" s="250"/>
      <c r="D477" s="251" t="s">
        <v>179</v>
      </c>
      <c r="E477" s="252" t="s">
        <v>1</v>
      </c>
      <c r="F477" s="253" t="s">
        <v>2979</v>
      </c>
      <c r="G477" s="250"/>
      <c r="H477" s="254">
        <v>6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179</v>
      </c>
      <c r="AU477" s="260" t="s">
        <v>86</v>
      </c>
      <c r="AV477" s="13" t="s">
        <v>86</v>
      </c>
      <c r="AW477" s="13" t="s">
        <v>32</v>
      </c>
      <c r="AX477" s="13" t="s">
        <v>76</v>
      </c>
      <c r="AY477" s="260" t="s">
        <v>169</v>
      </c>
    </row>
    <row r="478" s="13" customFormat="1">
      <c r="A478" s="13"/>
      <c r="B478" s="249"/>
      <c r="C478" s="250"/>
      <c r="D478" s="251" t="s">
        <v>179</v>
      </c>
      <c r="E478" s="252" t="s">
        <v>1</v>
      </c>
      <c r="F478" s="253" t="s">
        <v>2980</v>
      </c>
      <c r="G478" s="250"/>
      <c r="H478" s="254">
        <v>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179</v>
      </c>
      <c r="AU478" s="260" t="s">
        <v>86</v>
      </c>
      <c r="AV478" s="13" t="s">
        <v>86</v>
      </c>
      <c r="AW478" s="13" t="s">
        <v>32</v>
      </c>
      <c r="AX478" s="13" t="s">
        <v>76</v>
      </c>
      <c r="AY478" s="260" t="s">
        <v>169</v>
      </c>
    </row>
    <row r="479" s="13" customFormat="1">
      <c r="A479" s="13"/>
      <c r="B479" s="249"/>
      <c r="C479" s="250"/>
      <c r="D479" s="251" t="s">
        <v>179</v>
      </c>
      <c r="E479" s="252" t="s">
        <v>1</v>
      </c>
      <c r="F479" s="253" t="s">
        <v>2981</v>
      </c>
      <c r="G479" s="250"/>
      <c r="H479" s="254">
        <v>3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179</v>
      </c>
      <c r="AU479" s="260" t="s">
        <v>86</v>
      </c>
      <c r="AV479" s="13" t="s">
        <v>86</v>
      </c>
      <c r="AW479" s="13" t="s">
        <v>32</v>
      </c>
      <c r="AX479" s="13" t="s">
        <v>76</v>
      </c>
      <c r="AY479" s="260" t="s">
        <v>169</v>
      </c>
    </row>
    <row r="480" s="14" customFormat="1">
      <c r="A480" s="14"/>
      <c r="B480" s="261"/>
      <c r="C480" s="262"/>
      <c r="D480" s="251" t="s">
        <v>179</v>
      </c>
      <c r="E480" s="263" t="s">
        <v>1</v>
      </c>
      <c r="F480" s="264" t="s">
        <v>182</v>
      </c>
      <c r="G480" s="262"/>
      <c r="H480" s="265">
        <v>10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179</v>
      </c>
      <c r="AU480" s="271" t="s">
        <v>86</v>
      </c>
      <c r="AV480" s="14" t="s">
        <v>177</v>
      </c>
      <c r="AW480" s="14" t="s">
        <v>32</v>
      </c>
      <c r="AX480" s="14" t="s">
        <v>84</v>
      </c>
      <c r="AY480" s="271" t="s">
        <v>169</v>
      </c>
    </row>
    <row r="481" s="2" customFormat="1" ht="33" customHeight="1">
      <c r="A481" s="39"/>
      <c r="B481" s="40"/>
      <c r="C481" s="304" t="s">
        <v>1861</v>
      </c>
      <c r="D481" s="304" t="s">
        <v>1283</v>
      </c>
      <c r="E481" s="305" t="s">
        <v>2982</v>
      </c>
      <c r="F481" s="306" t="s">
        <v>2983</v>
      </c>
      <c r="G481" s="307" t="s">
        <v>322</v>
      </c>
      <c r="H481" s="308">
        <v>7.2000000000000002</v>
      </c>
      <c r="I481" s="309"/>
      <c r="J481" s="310">
        <f>ROUND(I481*H481,2)</f>
        <v>0</v>
      </c>
      <c r="K481" s="311"/>
      <c r="L481" s="312"/>
      <c r="M481" s="313" t="s">
        <v>1</v>
      </c>
      <c r="N481" s="314" t="s">
        <v>41</v>
      </c>
      <c r="O481" s="92"/>
      <c r="P481" s="245">
        <f>O481*H481</f>
        <v>0</v>
      </c>
      <c r="Q481" s="245">
        <v>0.0030000000000000001</v>
      </c>
      <c r="R481" s="245">
        <f>Q481*H481</f>
        <v>0.021600000000000001</v>
      </c>
      <c r="S481" s="245">
        <v>0</v>
      </c>
      <c r="T481" s="24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7" t="s">
        <v>298</v>
      </c>
      <c r="AT481" s="247" t="s">
        <v>1283</v>
      </c>
      <c r="AU481" s="247" t="s">
        <v>86</v>
      </c>
      <c r="AY481" s="18" t="s">
        <v>169</v>
      </c>
      <c r="BE481" s="248">
        <f>IF(N481="základní",J481,0)</f>
        <v>0</v>
      </c>
      <c r="BF481" s="248">
        <f>IF(N481="snížená",J481,0)</f>
        <v>0</v>
      </c>
      <c r="BG481" s="248">
        <f>IF(N481="zákl. přenesená",J481,0)</f>
        <v>0</v>
      </c>
      <c r="BH481" s="248">
        <f>IF(N481="sníž. přenesená",J481,0)</f>
        <v>0</v>
      </c>
      <c r="BI481" s="248">
        <f>IF(N481="nulová",J481,0)</f>
        <v>0</v>
      </c>
      <c r="BJ481" s="18" t="s">
        <v>84</v>
      </c>
      <c r="BK481" s="248">
        <f>ROUND(I481*H481,2)</f>
        <v>0</v>
      </c>
      <c r="BL481" s="18" t="s">
        <v>286</v>
      </c>
      <c r="BM481" s="247" t="s">
        <v>2984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2985</v>
      </c>
      <c r="G482" s="250"/>
      <c r="H482" s="254">
        <v>7.2000000000000002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84</v>
      </c>
      <c r="AY482" s="260" t="s">
        <v>169</v>
      </c>
    </row>
    <row r="483" s="2" customFormat="1" ht="21.75" customHeight="1">
      <c r="A483" s="39"/>
      <c r="B483" s="40"/>
      <c r="C483" s="304" t="s">
        <v>2214</v>
      </c>
      <c r="D483" s="304" t="s">
        <v>1283</v>
      </c>
      <c r="E483" s="305" t="s">
        <v>2986</v>
      </c>
      <c r="F483" s="306" t="s">
        <v>2987</v>
      </c>
      <c r="G483" s="307" t="s">
        <v>322</v>
      </c>
      <c r="H483" s="308">
        <v>4.2000000000000002</v>
      </c>
      <c r="I483" s="309"/>
      <c r="J483" s="310">
        <f>ROUND(I483*H483,2)</f>
        <v>0</v>
      </c>
      <c r="K483" s="311"/>
      <c r="L483" s="312"/>
      <c r="M483" s="313" t="s">
        <v>1</v>
      </c>
      <c r="N483" s="314" t="s">
        <v>41</v>
      </c>
      <c r="O483" s="92"/>
      <c r="P483" s="245">
        <f>O483*H483</f>
        <v>0</v>
      </c>
      <c r="Q483" s="245">
        <v>0.0030000000000000001</v>
      </c>
      <c r="R483" s="245">
        <f>Q483*H483</f>
        <v>0.0126</v>
      </c>
      <c r="S483" s="245">
        <v>0</v>
      </c>
      <c r="T483" s="246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7" t="s">
        <v>298</v>
      </c>
      <c r="AT483" s="247" t="s">
        <v>1283</v>
      </c>
      <c r="AU483" s="247" t="s">
        <v>86</v>
      </c>
      <c r="AY483" s="18" t="s">
        <v>169</v>
      </c>
      <c r="BE483" s="248">
        <f>IF(N483="základní",J483,0)</f>
        <v>0</v>
      </c>
      <c r="BF483" s="248">
        <f>IF(N483="snížená",J483,0)</f>
        <v>0</v>
      </c>
      <c r="BG483" s="248">
        <f>IF(N483="zákl. přenesená",J483,0)</f>
        <v>0</v>
      </c>
      <c r="BH483" s="248">
        <f>IF(N483="sníž. přenesená",J483,0)</f>
        <v>0</v>
      </c>
      <c r="BI483" s="248">
        <f>IF(N483="nulová",J483,0)</f>
        <v>0</v>
      </c>
      <c r="BJ483" s="18" t="s">
        <v>84</v>
      </c>
      <c r="BK483" s="248">
        <f>ROUND(I483*H483,2)</f>
        <v>0</v>
      </c>
      <c r="BL483" s="18" t="s">
        <v>286</v>
      </c>
      <c r="BM483" s="247" t="s">
        <v>2988</v>
      </c>
    </row>
    <row r="484" s="13" customFormat="1">
      <c r="A484" s="13"/>
      <c r="B484" s="249"/>
      <c r="C484" s="250"/>
      <c r="D484" s="251" t="s">
        <v>179</v>
      </c>
      <c r="E484" s="252" t="s">
        <v>1</v>
      </c>
      <c r="F484" s="253" t="s">
        <v>2980</v>
      </c>
      <c r="G484" s="250"/>
      <c r="H484" s="254">
        <v>1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179</v>
      </c>
      <c r="AU484" s="260" t="s">
        <v>86</v>
      </c>
      <c r="AV484" s="13" t="s">
        <v>86</v>
      </c>
      <c r="AW484" s="13" t="s">
        <v>32</v>
      </c>
      <c r="AX484" s="13" t="s">
        <v>76</v>
      </c>
      <c r="AY484" s="260" t="s">
        <v>169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2989</v>
      </c>
      <c r="G485" s="250"/>
      <c r="H485" s="254">
        <v>3.2000000000000002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4" customFormat="1">
      <c r="A486" s="14"/>
      <c r="B486" s="261"/>
      <c r="C486" s="262"/>
      <c r="D486" s="251" t="s">
        <v>179</v>
      </c>
      <c r="E486" s="263" t="s">
        <v>1</v>
      </c>
      <c r="F486" s="264" t="s">
        <v>182</v>
      </c>
      <c r="G486" s="262"/>
      <c r="H486" s="265">
        <v>4.2000000000000002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179</v>
      </c>
      <c r="AU486" s="271" t="s">
        <v>86</v>
      </c>
      <c r="AV486" s="14" t="s">
        <v>177</v>
      </c>
      <c r="AW486" s="14" t="s">
        <v>32</v>
      </c>
      <c r="AX486" s="14" t="s">
        <v>84</v>
      </c>
      <c r="AY486" s="271" t="s">
        <v>169</v>
      </c>
    </row>
    <row r="487" s="2" customFormat="1" ht="21.75" customHeight="1">
      <c r="A487" s="39"/>
      <c r="B487" s="40"/>
      <c r="C487" s="304" t="s">
        <v>1786</v>
      </c>
      <c r="D487" s="304" t="s">
        <v>1283</v>
      </c>
      <c r="E487" s="305" t="s">
        <v>2990</v>
      </c>
      <c r="F487" s="306" t="s">
        <v>2991</v>
      </c>
      <c r="G487" s="307" t="s">
        <v>327</v>
      </c>
      <c r="H487" s="308">
        <v>20</v>
      </c>
      <c r="I487" s="309"/>
      <c r="J487" s="310">
        <f>ROUND(I487*H487,2)</f>
        <v>0</v>
      </c>
      <c r="K487" s="311"/>
      <c r="L487" s="312"/>
      <c r="M487" s="313" t="s">
        <v>1</v>
      </c>
      <c r="N487" s="314" t="s">
        <v>41</v>
      </c>
      <c r="O487" s="92"/>
      <c r="P487" s="245">
        <f>O487*H487</f>
        <v>0</v>
      </c>
      <c r="Q487" s="245">
        <v>6.0000000000000002E-05</v>
      </c>
      <c r="R487" s="245">
        <f>Q487*H487</f>
        <v>0.0012000000000000001</v>
      </c>
      <c r="S487" s="245">
        <v>0</v>
      </c>
      <c r="T487" s="246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7" t="s">
        <v>298</v>
      </c>
      <c r="AT487" s="247" t="s">
        <v>1283</v>
      </c>
      <c r="AU487" s="247" t="s">
        <v>86</v>
      </c>
      <c r="AY487" s="18" t="s">
        <v>169</v>
      </c>
      <c r="BE487" s="248">
        <f>IF(N487="základní",J487,0)</f>
        <v>0</v>
      </c>
      <c r="BF487" s="248">
        <f>IF(N487="snížená",J487,0)</f>
        <v>0</v>
      </c>
      <c r="BG487" s="248">
        <f>IF(N487="zákl. přenesená",J487,0)</f>
        <v>0</v>
      </c>
      <c r="BH487" s="248">
        <f>IF(N487="sníž. přenesená",J487,0)</f>
        <v>0</v>
      </c>
      <c r="BI487" s="248">
        <f>IF(N487="nulová",J487,0)</f>
        <v>0</v>
      </c>
      <c r="BJ487" s="18" t="s">
        <v>84</v>
      </c>
      <c r="BK487" s="248">
        <f>ROUND(I487*H487,2)</f>
        <v>0</v>
      </c>
      <c r="BL487" s="18" t="s">
        <v>286</v>
      </c>
      <c r="BM487" s="247" t="s">
        <v>2992</v>
      </c>
    </row>
    <row r="488" s="2" customFormat="1" ht="33" customHeight="1">
      <c r="A488" s="39"/>
      <c r="B488" s="40"/>
      <c r="C488" s="235" t="s">
        <v>2325</v>
      </c>
      <c r="D488" s="235" t="s">
        <v>173</v>
      </c>
      <c r="E488" s="236" t="s">
        <v>2993</v>
      </c>
      <c r="F488" s="237" t="s">
        <v>2994</v>
      </c>
      <c r="G488" s="238" t="s">
        <v>699</v>
      </c>
      <c r="H488" s="239">
        <v>1</v>
      </c>
      <c r="I488" s="240"/>
      <c r="J488" s="241">
        <f>ROUND(I488*H488,2)</f>
        <v>0</v>
      </c>
      <c r="K488" s="242"/>
      <c r="L488" s="45"/>
      <c r="M488" s="243" t="s">
        <v>1</v>
      </c>
      <c r="N488" s="244" t="s">
        <v>41</v>
      </c>
      <c r="O488" s="92"/>
      <c r="P488" s="245">
        <f>O488*H488</f>
        <v>0</v>
      </c>
      <c r="Q488" s="245">
        <v>0</v>
      </c>
      <c r="R488" s="245">
        <f>Q488*H488</f>
        <v>0</v>
      </c>
      <c r="S488" s="245">
        <v>0</v>
      </c>
      <c r="T488" s="24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7" t="s">
        <v>286</v>
      </c>
      <c r="AT488" s="247" t="s">
        <v>173</v>
      </c>
      <c r="AU488" s="247" t="s">
        <v>86</v>
      </c>
      <c r="AY488" s="18" t="s">
        <v>169</v>
      </c>
      <c r="BE488" s="248">
        <f>IF(N488="základní",J488,0)</f>
        <v>0</v>
      </c>
      <c r="BF488" s="248">
        <f>IF(N488="snížená",J488,0)</f>
        <v>0</v>
      </c>
      <c r="BG488" s="248">
        <f>IF(N488="zákl. přenesená",J488,0)</f>
        <v>0</v>
      </c>
      <c r="BH488" s="248">
        <f>IF(N488="sníž. přenesená",J488,0)</f>
        <v>0</v>
      </c>
      <c r="BI488" s="248">
        <f>IF(N488="nulová",J488,0)</f>
        <v>0</v>
      </c>
      <c r="BJ488" s="18" t="s">
        <v>84</v>
      </c>
      <c r="BK488" s="248">
        <f>ROUND(I488*H488,2)</f>
        <v>0</v>
      </c>
      <c r="BL488" s="18" t="s">
        <v>286</v>
      </c>
      <c r="BM488" s="247" t="s">
        <v>2995</v>
      </c>
    </row>
    <row r="489" s="2" customFormat="1" ht="21.75" customHeight="1">
      <c r="A489" s="39"/>
      <c r="B489" s="40"/>
      <c r="C489" s="235" t="s">
        <v>2034</v>
      </c>
      <c r="D489" s="235" t="s">
        <v>173</v>
      </c>
      <c r="E489" s="236" t="s">
        <v>2996</v>
      </c>
      <c r="F489" s="237" t="s">
        <v>2997</v>
      </c>
      <c r="G489" s="238" t="s">
        <v>699</v>
      </c>
      <c r="H489" s="239">
        <v>1</v>
      </c>
      <c r="I489" s="240"/>
      <c r="J489" s="241">
        <f>ROUND(I489*H489,2)</f>
        <v>0</v>
      </c>
      <c r="K489" s="242"/>
      <c r="L489" s="45"/>
      <c r="M489" s="243" t="s">
        <v>1</v>
      </c>
      <c r="N489" s="244" t="s">
        <v>41</v>
      </c>
      <c r="O489" s="92"/>
      <c r="P489" s="245">
        <f>O489*H489</f>
        <v>0</v>
      </c>
      <c r="Q489" s="245">
        <v>0</v>
      </c>
      <c r="R489" s="245">
        <f>Q489*H489</f>
        <v>0</v>
      </c>
      <c r="S489" s="245">
        <v>0</v>
      </c>
      <c r="T489" s="24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7" t="s">
        <v>286</v>
      </c>
      <c r="AT489" s="247" t="s">
        <v>173</v>
      </c>
      <c r="AU489" s="247" t="s">
        <v>86</v>
      </c>
      <c r="AY489" s="18" t="s">
        <v>169</v>
      </c>
      <c r="BE489" s="248">
        <f>IF(N489="základní",J489,0)</f>
        <v>0</v>
      </c>
      <c r="BF489" s="248">
        <f>IF(N489="snížená",J489,0)</f>
        <v>0</v>
      </c>
      <c r="BG489" s="248">
        <f>IF(N489="zákl. přenesená",J489,0)</f>
        <v>0</v>
      </c>
      <c r="BH489" s="248">
        <f>IF(N489="sníž. přenesená",J489,0)</f>
        <v>0</v>
      </c>
      <c r="BI489" s="248">
        <f>IF(N489="nulová",J489,0)</f>
        <v>0</v>
      </c>
      <c r="BJ489" s="18" t="s">
        <v>84</v>
      </c>
      <c r="BK489" s="248">
        <f>ROUND(I489*H489,2)</f>
        <v>0</v>
      </c>
      <c r="BL489" s="18" t="s">
        <v>286</v>
      </c>
      <c r="BM489" s="247" t="s">
        <v>2998</v>
      </c>
    </row>
    <row r="490" s="2" customFormat="1" ht="33" customHeight="1">
      <c r="A490" s="39"/>
      <c r="B490" s="40"/>
      <c r="C490" s="235" t="s">
        <v>2039</v>
      </c>
      <c r="D490" s="235" t="s">
        <v>173</v>
      </c>
      <c r="E490" s="236" t="s">
        <v>2999</v>
      </c>
      <c r="F490" s="237" t="s">
        <v>3000</v>
      </c>
      <c r="G490" s="238" t="s">
        <v>699</v>
      </c>
      <c r="H490" s="239">
        <v>1</v>
      </c>
      <c r="I490" s="240"/>
      <c r="J490" s="241">
        <f>ROUND(I490*H490,2)</f>
        <v>0</v>
      </c>
      <c r="K490" s="242"/>
      <c r="L490" s="45"/>
      <c r="M490" s="243" t="s">
        <v>1</v>
      </c>
      <c r="N490" s="244" t="s">
        <v>41</v>
      </c>
      <c r="O490" s="92"/>
      <c r="P490" s="245">
        <f>O490*H490</f>
        <v>0</v>
      </c>
      <c r="Q490" s="245">
        <v>0</v>
      </c>
      <c r="R490" s="245">
        <f>Q490*H490</f>
        <v>0</v>
      </c>
      <c r="S490" s="245">
        <v>0</v>
      </c>
      <c r="T490" s="24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7" t="s">
        <v>286</v>
      </c>
      <c r="AT490" s="247" t="s">
        <v>173</v>
      </c>
      <c r="AU490" s="247" t="s">
        <v>86</v>
      </c>
      <c r="AY490" s="18" t="s">
        <v>169</v>
      </c>
      <c r="BE490" s="248">
        <f>IF(N490="základní",J490,0)</f>
        <v>0</v>
      </c>
      <c r="BF490" s="248">
        <f>IF(N490="snížená",J490,0)</f>
        <v>0</v>
      </c>
      <c r="BG490" s="248">
        <f>IF(N490="zákl. přenesená",J490,0)</f>
        <v>0</v>
      </c>
      <c r="BH490" s="248">
        <f>IF(N490="sníž. přenesená",J490,0)</f>
        <v>0</v>
      </c>
      <c r="BI490" s="248">
        <f>IF(N490="nulová",J490,0)</f>
        <v>0</v>
      </c>
      <c r="BJ490" s="18" t="s">
        <v>84</v>
      </c>
      <c r="BK490" s="248">
        <f>ROUND(I490*H490,2)</f>
        <v>0</v>
      </c>
      <c r="BL490" s="18" t="s">
        <v>286</v>
      </c>
      <c r="BM490" s="247" t="s">
        <v>3001</v>
      </c>
    </row>
    <row r="491" s="2" customFormat="1" ht="33" customHeight="1">
      <c r="A491" s="39"/>
      <c r="B491" s="40"/>
      <c r="C491" s="235" t="s">
        <v>2334</v>
      </c>
      <c r="D491" s="235" t="s">
        <v>173</v>
      </c>
      <c r="E491" s="236" t="s">
        <v>3002</v>
      </c>
      <c r="F491" s="237" t="s">
        <v>3003</v>
      </c>
      <c r="G491" s="238" t="s">
        <v>699</v>
      </c>
      <c r="H491" s="239">
        <v>1</v>
      </c>
      <c r="I491" s="240"/>
      <c r="J491" s="241">
        <f>ROUND(I491*H491,2)</f>
        <v>0</v>
      </c>
      <c r="K491" s="242"/>
      <c r="L491" s="45"/>
      <c r="M491" s="243" t="s">
        <v>1</v>
      </c>
      <c r="N491" s="244" t="s">
        <v>41</v>
      </c>
      <c r="O491" s="92"/>
      <c r="P491" s="245">
        <f>O491*H491</f>
        <v>0</v>
      </c>
      <c r="Q491" s="245">
        <v>0</v>
      </c>
      <c r="R491" s="245">
        <f>Q491*H491</f>
        <v>0</v>
      </c>
      <c r="S491" s="245">
        <v>0</v>
      </c>
      <c r="T491" s="24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7" t="s">
        <v>286</v>
      </c>
      <c r="AT491" s="247" t="s">
        <v>173</v>
      </c>
      <c r="AU491" s="247" t="s">
        <v>86</v>
      </c>
      <c r="AY491" s="18" t="s">
        <v>169</v>
      </c>
      <c r="BE491" s="248">
        <f>IF(N491="základní",J491,0)</f>
        <v>0</v>
      </c>
      <c r="BF491" s="248">
        <f>IF(N491="snížená",J491,0)</f>
        <v>0</v>
      </c>
      <c r="BG491" s="248">
        <f>IF(N491="zákl. přenesená",J491,0)</f>
        <v>0</v>
      </c>
      <c r="BH491" s="248">
        <f>IF(N491="sníž. přenesená",J491,0)</f>
        <v>0</v>
      </c>
      <c r="BI491" s="248">
        <f>IF(N491="nulová",J491,0)</f>
        <v>0</v>
      </c>
      <c r="BJ491" s="18" t="s">
        <v>84</v>
      </c>
      <c r="BK491" s="248">
        <f>ROUND(I491*H491,2)</f>
        <v>0</v>
      </c>
      <c r="BL491" s="18" t="s">
        <v>286</v>
      </c>
      <c r="BM491" s="247" t="s">
        <v>3004</v>
      </c>
    </row>
    <row r="492" s="2" customFormat="1" ht="21.75" customHeight="1">
      <c r="A492" s="39"/>
      <c r="B492" s="40"/>
      <c r="C492" s="235" t="s">
        <v>2043</v>
      </c>
      <c r="D492" s="235" t="s">
        <v>173</v>
      </c>
      <c r="E492" s="236" t="s">
        <v>3005</v>
      </c>
      <c r="F492" s="237" t="s">
        <v>3006</v>
      </c>
      <c r="G492" s="238" t="s">
        <v>699</v>
      </c>
      <c r="H492" s="239">
        <v>1</v>
      </c>
      <c r="I492" s="240"/>
      <c r="J492" s="241">
        <f>ROUND(I492*H492,2)</f>
        <v>0</v>
      </c>
      <c r="K492" s="242"/>
      <c r="L492" s="45"/>
      <c r="M492" s="243" t="s">
        <v>1</v>
      </c>
      <c r="N492" s="244" t="s">
        <v>41</v>
      </c>
      <c r="O492" s="92"/>
      <c r="P492" s="245">
        <f>O492*H492</f>
        <v>0</v>
      </c>
      <c r="Q492" s="245">
        <v>0</v>
      </c>
      <c r="R492" s="245">
        <f>Q492*H492</f>
        <v>0</v>
      </c>
      <c r="S492" s="245">
        <v>0</v>
      </c>
      <c r="T492" s="24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7" t="s">
        <v>286</v>
      </c>
      <c r="AT492" s="247" t="s">
        <v>173</v>
      </c>
      <c r="AU492" s="247" t="s">
        <v>86</v>
      </c>
      <c r="AY492" s="18" t="s">
        <v>169</v>
      </c>
      <c r="BE492" s="248">
        <f>IF(N492="základní",J492,0)</f>
        <v>0</v>
      </c>
      <c r="BF492" s="248">
        <f>IF(N492="snížená",J492,0)</f>
        <v>0</v>
      </c>
      <c r="BG492" s="248">
        <f>IF(N492="zákl. přenesená",J492,0)</f>
        <v>0</v>
      </c>
      <c r="BH492" s="248">
        <f>IF(N492="sníž. přenesená",J492,0)</f>
        <v>0</v>
      </c>
      <c r="BI492" s="248">
        <f>IF(N492="nulová",J492,0)</f>
        <v>0</v>
      </c>
      <c r="BJ492" s="18" t="s">
        <v>84</v>
      </c>
      <c r="BK492" s="248">
        <f>ROUND(I492*H492,2)</f>
        <v>0</v>
      </c>
      <c r="BL492" s="18" t="s">
        <v>286</v>
      </c>
      <c r="BM492" s="247" t="s">
        <v>3007</v>
      </c>
    </row>
    <row r="493" s="2" customFormat="1" ht="21.75" customHeight="1">
      <c r="A493" s="39"/>
      <c r="B493" s="40"/>
      <c r="C493" s="235" t="s">
        <v>2338</v>
      </c>
      <c r="D493" s="235" t="s">
        <v>173</v>
      </c>
      <c r="E493" s="236" t="s">
        <v>3008</v>
      </c>
      <c r="F493" s="237" t="s">
        <v>3009</v>
      </c>
      <c r="G493" s="238" t="s">
        <v>699</v>
      </c>
      <c r="H493" s="239">
        <v>1</v>
      </c>
      <c r="I493" s="240"/>
      <c r="J493" s="241">
        <f>ROUND(I493*H493,2)</f>
        <v>0</v>
      </c>
      <c r="K493" s="242"/>
      <c r="L493" s="45"/>
      <c r="M493" s="243" t="s">
        <v>1</v>
      </c>
      <c r="N493" s="244" t="s">
        <v>41</v>
      </c>
      <c r="O493" s="92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286</v>
      </c>
      <c r="AT493" s="247" t="s">
        <v>173</v>
      </c>
      <c r="AU493" s="247" t="s">
        <v>86</v>
      </c>
      <c r="AY493" s="18" t="s">
        <v>169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84</v>
      </c>
      <c r="BK493" s="248">
        <f>ROUND(I493*H493,2)</f>
        <v>0</v>
      </c>
      <c r="BL493" s="18" t="s">
        <v>286</v>
      </c>
      <c r="BM493" s="247" t="s">
        <v>3010</v>
      </c>
    </row>
    <row r="494" s="2" customFormat="1" ht="33" customHeight="1">
      <c r="A494" s="39"/>
      <c r="B494" s="40"/>
      <c r="C494" s="235" t="s">
        <v>2342</v>
      </c>
      <c r="D494" s="235" t="s">
        <v>173</v>
      </c>
      <c r="E494" s="236" t="s">
        <v>3011</v>
      </c>
      <c r="F494" s="237" t="s">
        <v>3012</v>
      </c>
      <c r="G494" s="238" t="s">
        <v>699</v>
      </c>
      <c r="H494" s="239">
        <v>1</v>
      </c>
      <c r="I494" s="240"/>
      <c r="J494" s="241">
        <f>ROUND(I494*H494,2)</f>
        <v>0</v>
      </c>
      <c r="K494" s="242"/>
      <c r="L494" s="45"/>
      <c r="M494" s="243" t="s">
        <v>1</v>
      </c>
      <c r="N494" s="244" t="s">
        <v>41</v>
      </c>
      <c r="O494" s="92"/>
      <c r="P494" s="245">
        <f>O494*H494</f>
        <v>0</v>
      </c>
      <c r="Q494" s="245">
        <v>0</v>
      </c>
      <c r="R494" s="245">
        <f>Q494*H494</f>
        <v>0</v>
      </c>
      <c r="S494" s="245">
        <v>0</v>
      </c>
      <c r="T494" s="24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7" t="s">
        <v>286</v>
      </c>
      <c r="AT494" s="247" t="s">
        <v>173</v>
      </c>
      <c r="AU494" s="247" t="s">
        <v>86</v>
      </c>
      <c r="AY494" s="18" t="s">
        <v>169</v>
      </c>
      <c r="BE494" s="248">
        <f>IF(N494="základní",J494,0)</f>
        <v>0</v>
      </c>
      <c r="BF494" s="248">
        <f>IF(N494="snížená",J494,0)</f>
        <v>0</v>
      </c>
      <c r="BG494" s="248">
        <f>IF(N494="zákl. přenesená",J494,0)</f>
        <v>0</v>
      </c>
      <c r="BH494" s="248">
        <f>IF(N494="sníž. přenesená",J494,0)</f>
        <v>0</v>
      </c>
      <c r="BI494" s="248">
        <f>IF(N494="nulová",J494,0)</f>
        <v>0</v>
      </c>
      <c r="BJ494" s="18" t="s">
        <v>84</v>
      </c>
      <c r="BK494" s="248">
        <f>ROUND(I494*H494,2)</f>
        <v>0</v>
      </c>
      <c r="BL494" s="18" t="s">
        <v>286</v>
      </c>
      <c r="BM494" s="247" t="s">
        <v>3013</v>
      </c>
    </row>
    <row r="495" s="2" customFormat="1" ht="33" customHeight="1">
      <c r="A495" s="39"/>
      <c r="B495" s="40"/>
      <c r="C495" s="235" t="s">
        <v>2346</v>
      </c>
      <c r="D495" s="235" t="s">
        <v>173</v>
      </c>
      <c r="E495" s="236" t="s">
        <v>2119</v>
      </c>
      <c r="F495" s="237" t="s">
        <v>3014</v>
      </c>
      <c r="G495" s="238" t="s">
        <v>699</v>
      </c>
      <c r="H495" s="239">
        <v>3</v>
      </c>
      <c r="I495" s="240"/>
      <c r="J495" s="241">
        <f>ROUND(I495*H495,2)</f>
        <v>0</v>
      </c>
      <c r="K495" s="242"/>
      <c r="L495" s="45"/>
      <c r="M495" s="243" t="s">
        <v>1</v>
      </c>
      <c r="N495" s="244" t="s">
        <v>41</v>
      </c>
      <c r="O495" s="92"/>
      <c r="P495" s="245">
        <f>O495*H495</f>
        <v>0</v>
      </c>
      <c r="Q495" s="245">
        <v>0</v>
      </c>
      <c r="R495" s="245">
        <f>Q495*H495</f>
        <v>0</v>
      </c>
      <c r="S495" s="245">
        <v>0</v>
      </c>
      <c r="T495" s="24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7" t="s">
        <v>286</v>
      </c>
      <c r="AT495" s="247" t="s">
        <v>173</v>
      </c>
      <c r="AU495" s="247" t="s">
        <v>86</v>
      </c>
      <c r="AY495" s="18" t="s">
        <v>169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18" t="s">
        <v>84</v>
      </c>
      <c r="BK495" s="248">
        <f>ROUND(I495*H495,2)</f>
        <v>0</v>
      </c>
      <c r="BL495" s="18" t="s">
        <v>286</v>
      </c>
      <c r="BM495" s="247" t="s">
        <v>3015</v>
      </c>
    </row>
    <row r="496" s="2" customFormat="1" ht="21.75" customHeight="1">
      <c r="A496" s="39"/>
      <c r="B496" s="40"/>
      <c r="C496" s="235" t="s">
        <v>2350</v>
      </c>
      <c r="D496" s="235" t="s">
        <v>173</v>
      </c>
      <c r="E496" s="236" t="s">
        <v>2125</v>
      </c>
      <c r="F496" s="237" t="s">
        <v>3016</v>
      </c>
      <c r="G496" s="238" t="s">
        <v>699</v>
      </c>
      <c r="H496" s="239">
        <v>2</v>
      </c>
      <c r="I496" s="240"/>
      <c r="J496" s="241">
        <f>ROUND(I496*H496,2)</f>
        <v>0</v>
      </c>
      <c r="K496" s="242"/>
      <c r="L496" s="45"/>
      <c r="M496" s="243" t="s">
        <v>1</v>
      </c>
      <c r="N496" s="244" t="s">
        <v>41</v>
      </c>
      <c r="O496" s="92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7" t="s">
        <v>286</v>
      </c>
      <c r="AT496" s="247" t="s">
        <v>173</v>
      </c>
      <c r="AU496" s="247" t="s">
        <v>86</v>
      </c>
      <c r="AY496" s="18" t="s">
        <v>169</v>
      </c>
      <c r="BE496" s="248">
        <f>IF(N496="základní",J496,0)</f>
        <v>0</v>
      </c>
      <c r="BF496" s="248">
        <f>IF(N496="snížená",J496,0)</f>
        <v>0</v>
      </c>
      <c r="BG496" s="248">
        <f>IF(N496="zákl. přenesená",J496,0)</f>
        <v>0</v>
      </c>
      <c r="BH496" s="248">
        <f>IF(N496="sníž. přenesená",J496,0)</f>
        <v>0</v>
      </c>
      <c r="BI496" s="248">
        <f>IF(N496="nulová",J496,0)</f>
        <v>0</v>
      </c>
      <c r="BJ496" s="18" t="s">
        <v>84</v>
      </c>
      <c r="BK496" s="248">
        <f>ROUND(I496*H496,2)</f>
        <v>0</v>
      </c>
      <c r="BL496" s="18" t="s">
        <v>286</v>
      </c>
      <c r="BM496" s="247" t="s">
        <v>3017</v>
      </c>
    </row>
    <row r="497" s="2" customFormat="1" ht="33" customHeight="1">
      <c r="A497" s="39"/>
      <c r="B497" s="40"/>
      <c r="C497" s="235" t="s">
        <v>2313</v>
      </c>
      <c r="D497" s="235" t="s">
        <v>173</v>
      </c>
      <c r="E497" s="236" t="s">
        <v>2129</v>
      </c>
      <c r="F497" s="237" t="s">
        <v>3018</v>
      </c>
      <c r="G497" s="238" t="s">
        <v>699</v>
      </c>
      <c r="H497" s="239">
        <v>4</v>
      </c>
      <c r="I497" s="240"/>
      <c r="J497" s="241">
        <f>ROUND(I497*H497,2)</f>
        <v>0</v>
      </c>
      <c r="K497" s="242"/>
      <c r="L497" s="45"/>
      <c r="M497" s="243" t="s">
        <v>1</v>
      </c>
      <c r="N497" s="244" t="s">
        <v>41</v>
      </c>
      <c r="O497" s="92"/>
      <c r="P497" s="245">
        <f>O497*H497</f>
        <v>0</v>
      </c>
      <c r="Q497" s="245">
        <v>0</v>
      </c>
      <c r="R497" s="245">
        <f>Q497*H497</f>
        <v>0</v>
      </c>
      <c r="S497" s="245">
        <v>0</v>
      </c>
      <c r="T497" s="24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7" t="s">
        <v>286</v>
      </c>
      <c r="AT497" s="247" t="s">
        <v>173</v>
      </c>
      <c r="AU497" s="247" t="s">
        <v>86</v>
      </c>
      <c r="AY497" s="18" t="s">
        <v>169</v>
      </c>
      <c r="BE497" s="248">
        <f>IF(N497="základní",J497,0)</f>
        <v>0</v>
      </c>
      <c r="BF497" s="248">
        <f>IF(N497="snížená",J497,0)</f>
        <v>0</v>
      </c>
      <c r="BG497" s="248">
        <f>IF(N497="zákl. přenesená",J497,0)</f>
        <v>0</v>
      </c>
      <c r="BH497" s="248">
        <f>IF(N497="sníž. přenesená",J497,0)</f>
        <v>0</v>
      </c>
      <c r="BI497" s="248">
        <f>IF(N497="nulová",J497,0)</f>
        <v>0</v>
      </c>
      <c r="BJ497" s="18" t="s">
        <v>84</v>
      </c>
      <c r="BK497" s="248">
        <f>ROUND(I497*H497,2)</f>
        <v>0</v>
      </c>
      <c r="BL497" s="18" t="s">
        <v>286</v>
      </c>
      <c r="BM497" s="247" t="s">
        <v>3019</v>
      </c>
    </row>
    <row r="498" s="2" customFormat="1" ht="33" customHeight="1">
      <c r="A498" s="39"/>
      <c r="B498" s="40"/>
      <c r="C498" s="235" t="s">
        <v>2321</v>
      </c>
      <c r="D498" s="235" t="s">
        <v>173</v>
      </c>
      <c r="E498" s="236" t="s">
        <v>2133</v>
      </c>
      <c r="F498" s="237" t="s">
        <v>3020</v>
      </c>
      <c r="G498" s="238" t="s">
        <v>699</v>
      </c>
      <c r="H498" s="239">
        <v>1</v>
      </c>
      <c r="I498" s="240"/>
      <c r="J498" s="241">
        <f>ROUND(I498*H498,2)</f>
        <v>0</v>
      </c>
      <c r="K498" s="242"/>
      <c r="L498" s="45"/>
      <c r="M498" s="243" t="s">
        <v>1</v>
      </c>
      <c r="N498" s="244" t="s">
        <v>41</v>
      </c>
      <c r="O498" s="92"/>
      <c r="P498" s="245">
        <f>O498*H498</f>
        <v>0</v>
      </c>
      <c r="Q498" s="245">
        <v>0</v>
      </c>
      <c r="R498" s="245">
        <f>Q498*H498</f>
        <v>0</v>
      </c>
      <c r="S498" s="245">
        <v>0</v>
      </c>
      <c r="T498" s="24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7" t="s">
        <v>286</v>
      </c>
      <c r="AT498" s="247" t="s">
        <v>173</v>
      </c>
      <c r="AU498" s="247" t="s">
        <v>86</v>
      </c>
      <c r="AY498" s="18" t="s">
        <v>169</v>
      </c>
      <c r="BE498" s="248">
        <f>IF(N498="základní",J498,0)</f>
        <v>0</v>
      </c>
      <c r="BF498" s="248">
        <f>IF(N498="snížená",J498,0)</f>
        <v>0</v>
      </c>
      <c r="BG498" s="248">
        <f>IF(N498="zákl. přenesená",J498,0)</f>
        <v>0</v>
      </c>
      <c r="BH498" s="248">
        <f>IF(N498="sníž. přenesená",J498,0)</f>
        <v>0</v>
      </c>
      <c r="BI498" s="248">
        <f>IF(N498="nulová",J498,0)</f>
        <v>0</v>
      </c>
      <c r="BJ498" s="18" t="s">
        <v>84</v>
      </c>
      <c r="BK498" s="248">
        <f>ROUND(I498*H498,2)</f>
        <v>0</v>
      </c>
      <c r="BL498" s="18" t="s">
        <v>286</v>
      </c>
      <c r="BM498" s="247" t="s">
        <v>3021</v>
      </c>
    </row>
    <row r="499" s="2" customFormat="1" ht="21.75" customHeight="1">
      <c r="A499" s="39"/>
      <c r="B499" s="40"/>
      <c r="C499" s="235" t="s">
        <v>1737</v>
      </c>
      <c r="D499" s="235" t="s">
        <v>173</v>
      </c>
      <c r="E499" s="236" t="s">
        <v>2137</v>
      </c>
      <c r="F499" s="237" t="s">
        <v>3022</v>
      </c>
      <c r="G499" s="238" t="s">
        <v>699</v>
      </c>
      <c r="H499" s="239">
        <v>1</v>
      </c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</v>
      </c>
      <c r="R499" s="245">
        <f>Q499*H499</f>
        <v>0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286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286</v>
      </c>
      <c r="BM499" s="247" t="s">
        <v>3023</v>
      </c>
    </row>
    <row r="500" s="2" customFormat="1" ht="16.5" customHeight="1">
      <c r="A500" s="39"/>
      <c r="B500" s="40"/>
      <c r="C500" s="235" t="s">
        <v>2218</v>
      </c>
      <c r="D500" s="235" t="s">
        <v>173</v>
      </c>
      <c r="E500" s="236" t="s">
        <v>2141</v>
      </c>
      <c r="F500" s="237" t="s">
        <v>3024</v>
      </c>
      <c r="G500" s="238" t="s">
        <v>699</v>
      </c>
      <c r="H500" s="239">
        <v>6</v>
      </c>
      <c r="I500" s="240"/>
      <c r="J500" s="241">
        <f>ROUND(I500*H500,2)</f>
        <v>0</v>
      </c>
      <c r="K500" s="242"/>
      <c r="L500" s="45"/>
      <c r="M500" s="243" t="s">
        <v>1</v>
      </c>
      <c r="N500" s="244" t="s">
        <v>41</v>
      </c>
      <c r="O500" s="92"/>
      <c r="P500" s="245">
        <f>O500*H500</f>
        <v>0</v>
      </c>
      <c r="Q500" s="245">
        <v>0</v>
      </c>
      <c r="R500" s="245">
        <f>Q500*H500</f>
        <v>0</v>
      </c>
      <c r="S500" s="245">
        <v>0</v>
      </c>
      <c r="T500" s="246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7" t="s">
        <v>286</v>
      </c>
      <c r="AT500" s="247" t="s">
        <v>173</v>
      </c>
      <c r="AU500" s="247" t="s">
        <v>86</v>
      </c>
      <c r="AY500" s="18" t="s">
        <v>169</v>
      </c>
      <c r="BE500" s="248">
        <f>IF(N500="základní",J500,0)</f>
        <v>0</v>
      </c>
      <c r="BF500" s="248">
        <f>IF(N500="snížená",J500,0)</f>
        <v>0</v>
      </c>
      <c r="BG500" s="248">
        <f>IF(N500="zákl. přenesená",J500,0)</f>
        <v>0</v>
      </c>
      <c r="BH500" s="248">
        <f>IF(N500="sníž. přenesená",J500,0)</f>
        <v>0</v>
      </c>
      <c r="BI500" s="248">
        <f>IF(N500="nulová",J500,0)</f>
        <v>0</v>
      </c>
      <c r="BJ500" s="18" t="s">
        <v>84</v>
      </c>
      <c r="BK500" s="248">
        <f>ROUND(I500*H500,2)</f>
        <v>0</v>
      </c>
      <c r="BL500" s="18" t="s">
        <v>286</v>
      </c>
      <c r="BM500" s="247" t="s">
        <v>3025</v>
      </c>
    </row>
    <row r="501" s="2" customFormat="1" ht="21.75" customHeight="1">
      <c r="A501" s="39"/>
      <c r="B501" s="40"/>
      <c r="C501" s="235" t="s">
        <v>2300</v>
      </c>
      <c r="D501" s="235" t="s">
        <v>173</v>
      </c>
      <c r="E501" s="236" t="s">
        <v>2201</v>
      </c>
      <c r="F501" s="237" t="s">
        <v>2202</v>
      </c>
      <c r="G501" s="238" t="s">
        <v>1314</v>
      </c>
      <c r="H501" s="315"/>
      <c r="I501" s="240"/>
      <c r="J501" s="241">
        <f>ROUND(I501*H501,2)</f>
        <v>0</v>
      </c>
      <c r="K501" s="242"/>
      <c r="L501" s="45"/>
      <c r="M501" s="243" t="s">
        <v>1</v>
      </c>
      <c r="N501" s="244" t="s">
        <v>41</v>
      </c>
      <c r="O501" s="92"/>
      <c r="P501" s="245">
        <f>O501*H501</f>
        <v>0</v>
      </c>
      <c r="Q501" s="245">
        <v>0</v>
      </c>
      <c r="R501" s="245">
        <f>Q501*H501</f>
        <v>0</v>
      </c>
      <c r="S501" s="245">
        <v>0</v>
      </c>
      <c r="T501" s="24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7" t="s">
        <v>286</v>
      </c>
      <c r="AT501" s="247" t="s">
        <v>173</v>
      </c>
      <c r="AU501" s="247" t="s">
        <v>86</v>
      </c>
      <c r="AY501" s="18" t="s">
        <v>169</v>
      </c>
      <c r="BE501" s="248">
        <f>IF(N501="základní",J501,0)</f>
        <v>0</v>
      </c>
      <c r="BF501" s="248">
        <f>IF(N501="snížená",J501,0)</f>
        <v>0</v>
      </c>
      <c r="BG501" s="248">
        <f>IF(N501="zákl. přenesená",J501,0)</f>
        <v>0</v>
      </c>
      <c r="BH501" s="248">
        <f>IF(N501="sníž. přenesená",J501,0)</f>
        <v>0</v>
      </c>
      <c r="BI501" s="248">
        <f>IF(N501="nulová",J501,0)</f>
        <v>0</v>
      </c>
      <c r="BJ501" s="18" t="s">
        <v>84</v>
      </c>
      <c r="BK501" s="248">
        <f>ROUND(I501*H501,2)</f>
        <v>0</v>
      </c>
      <c r="BL501" s="18" t="s">
        <v>286</v>
      </c>
      <c r="BM501" s="247" t="s">
        <v>3026</v>
      </c>
    </row>
    <row r="502" s="12" customFormat="1" ht="22.8" customHeight="1">
      <c r="A502" s="12"/>
      <c r="B502" s="219"/>
      <c r="C502" s="220"/>
      <c r="D502" s="221" t="s">
        <v>75</v>
      </c>
      <c r="E502" s="233" t="s">
        <v>362</v>
      </c>
      <c r="F502" s="233" t="s">
        <v>363</v>
      </c>
      <c r="G502" s="220"/>
      <c r="H502" s="220"/>
      <c r="I502" s="223"/>
      <c r="J502" s="234">
        <f>BK502</f>
        <v>0</v>
      </c>
      <c r="K502" s="220"/>
      <c r="L502" s="225"/>
      <c r="M502" s="226"/>
      <c r="N502" s="227"/>
      <c r="O502" s="227"/>
      <c r="P502" s="228">
        <f>SUM(P503:P510)</f>
        <v>0</v>
      </c>
      <c r="Q502" s="227"/>
      <c r="R502" s="228">
        <f>SUM(R503:R510)</f>
        <v>0.16127799999999998</v>
      </c>
      <c r="S502" s="227"/>
      <c r="T502" s="229">
        <f>SUM(T503:T510)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30" t="s">
        <v>86</v>
      </c>
      <c r="AT502" s="231" t="s">
        <v>75</v>
      </c>
      <c r="AU502" s="231" t="s">
        <v>84</v>
      </c>
      <c r="AY502" s="230" t="s">
        <v>169</v>
      </c>
      <c r="BK502" s="232">
        <f>SUM(BK503:BK510)</f>
        <v>0</v>
      </c>
    </row>
    <row r="503" s="2" customFormat="1" ht="16.5" customHeight="1">
      <c r="A503" s="39"/>
      <c r="B503" s="40"/>
      <c r="C503" s="235" t="s">
        <v>2537</v>
      </c>
      <c r="D503" s="235" t="s">
        <v>173</v>
      </c>
      <c r="E503" s="236" t="s">
        <v>1327</v>
      </c>
      <c r="F503" s="237" t="s">
        <v>3027</v>
      </c>
      <c r="G503" s="238" t="s">
        <v>1034</v>
      </c>
      <c r="H503" s="239">
        <v>134.19999999999999</v>
      </c>
      <c r="I503" s="240"/>
      <c r="J503" s="241">
        <f>ROUND(I503*H503,2)</f>
        <v>0</v>
      </c>
      <c r="K503" s="242"/>
      <c r="L503" s="45"/>
      <c r="M503" s="243" t="s">
        <v>1</v>
      </c>
      <c r="N503" s="244" t="s">
        <v>41</v>
      </c>
      <c r="O503" s="92"/>
      <c r="P503" s="245">
        <f>O503*H503</f>
        <v>0</v>
      </c>
      <c r="Q503" s="245">
        <v>0.001</v>
      </c>
      <c r="R503" s="245">
        <f>Q503*H503</f>
        <v>0.13419999999999999</v>
      </c>
      <c r="S503" s="245">
        <v>0</v>
      </c>
      <c r="T503" s="246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7" t="s">
        <v>286</v>
      </c>
      <c r="AT503" s="247" t="s">
        <v>173</v>
      </c>
      <c r="AU503" s="247" t="s">
        <v>86</v>
      </c>
      <c r="AY503" s="18" t="s">
        <v>169</v>
      </c>
      <c r="BE503" s="248">
        <f>IF(N503="základní",J503,0)</f>
        <v>0</v>
      </c>
      <c r="BF503" s="248">
        <f>IF(N503="snížená",J503,0)</f>
        <v>0</v>
      </c>
      <c r="BG503" s="248">
        <f>IF(N503="zákl. přenesená",J503,0)</f>
        <v>0</v>
      </c>
      <c r="BH503" s="248">
        <f>IF(N503="sníž. přenesená",J503,0)</f>
        <v>0</v>
      </c>
      <c r="BI503" s="248">
        <f>IF(N503="nulová",J503,0)</f>
        <v>0</v>
      </c>
      <c r="BJ503" s="18" t="s">
        <v>84</v>
      </c>
      <c r="BK503" s="248">
        <f>ROUND(I503*H503,2)</f>
        <v>0</v>
      </c>
      <c r="BL503" s="18" t="s">
        <v>286</v>
      </c>
      <c r="BM503" s="247" t="s">
        <v>3028</v>
      </c>
    </row>
    <row r="504" s="13" customFormat="1">
      <c r="A504" s="13"/>
      <c r="B504" s="249"/>
      <c r="C504" s="250"/>
      <c r="D504" s="251" t="s">
        <v>179</v>
      </c>
      <c r="E504" s="252" t="s">
        <v>1</v>
      </c>
      <c r="F504" s="253" t="s">
        <v>3029</v>
      </c>
      <c r="G504" s="250"/>
      <c r="H504" s="254">
        <v>134.19999999999999</v>
      </c>
      <c r="I504" s="255"/>
      <c r="J504" s="250"/>
      <c r="K504" s="250"/>
      <c r="L504" s="256"/>
      <c r="M504" s="257"/>
      <c r="N504" s="258"/>
      <c r="O504" s="258"/>
      <c r="P504" s="258"/>
      <c r="Q504" s="258"/>
      <c r="R504" s="258"/>
      <c r="S504" s="258"/>
      <c r="T504" s="25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0" t="s">
        <v>179</v>
      </c>
      <c r="AU504" s="260" t="s">
        <v>86</v>
      </c>
      <c r="AV504" s="13" t="s">
        <v>86</v>
      </c>
      <c r="AW504" s="13" t="s">
        <v>32</v>
      </c>
      <c r="AX504" s="13" t="s">
        <v>84</v>
      </c>
      <c r="AY504" s="260" t="s">
        <v>169</v>
      </c>
    </row>
    <row r="505" s="2" customFormat="1" ht="21.75" customHeight="1">
      <c r="A505" s="39"/>
      <c r="B505" s="40"/>
      <c r="C505" s="235" t="s">
        <v>2365</v>
      </c>
      <c r="D505" s="235" t="s">
        <v>173</v>
      </c>
      <c r="E505" s="236" t="s">
        <v>3030</v>
      </c>
      <c r="F505" s="237" t="s">
        <v>3031</v>
      </c>
      <c r="G505" s="238" t="s">
        <v>322</v>
      </c>
      <c r="H505" s="239">
        <v>1.3999999999999999</v>
      </c>
      <c r="I505" s="240"/>
      <c r="J505" s="241">
        <f>ROUND(I505*H505,2)</f>
        <v>0</v>
      </c>
      <c r="K505" s="242"/>
      <c r="L505" s="45"/>
      <c r="M505" s="243" t="s">
        <v>1</v>
      </c>
      <c r="N505" s="244" t="s">
        <v>41</v>
      </c>
      <c r="O505" s="92"/>
      <c r="P505" s="245">
        <f>O505*H505</f>
        <v>0</v>
      </c>
      <c r="Q505" s="245">
        <v>0</v>
      </c>
      <c r="R505" s="245">
        <f>Q505*H505</f>
        <v>0</v>
      </c>
      <c r="S505" s="245">
        <v>0</v>
      </c>
      <c r="T505" s="246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7" t="s">
        <v>286</v>
      </c>
      <c r="AT505" s="247" t="s">
        <v>173</v>
      </c>
      <c r="AU505" s="247" t="s">
        <v>86</v>
      </c>
      <c r="AY505" s="18" t="s">
        <v>169</v>
      </c>
      <c r="BE505" s="248">
        <f>IF(N505="základní",J505,0)</f>
        <v>0</v>
      </c>
      <c r="BF505" s="248">
        <f>IF(N505="snížená",J505,0)</f>
        <v>0</v>
      </c>
      <c r="BG505" s="248">
        <f>IF(N505="zákl. přenesená",J505,0)</f>
        <v>0</v>
      </c>
      <c r="BH505" s="248">
        <f>IF(N505="sníž. přenesená",J505,0)</f>
        <v>0</v>
      </c>
      <c r="BI505" s="248">
        <f>IF(N505="nulová",J505,0)</f>
        <v>0</v>
      </c>
      <c r="BJ505" s="18" t="s">
        <v>84</v>
      </c>
      <c r="BK505" s="248">
        <f>ROUND(I505*H505,2)</f>
        <v>0</v>
      </c>
      <c r="BL505" s="18" t="s">
        <v>286</v>
      </c>
      <c r="BM505" s="247" t="s">
        <v>3032</v>
      </c>
    </row>
    <row r="506" s="13" customFormat="1">
      <c r="A506" s="13"/>
      <c r="B506" s="249"/>
      <c r="C506" s="250"/>
      <c r="D506" s="251" t="s">
        <v>179</v>
      </c>
      <c r="E506" s="252" t="s">
        <v>1</v>
      </c>
      <c r="F506" s="253" t="s">
        <v>3033</v>
      </c>
      <c r="G506" s="250"/>
      <c r="H506" s="254">
        <v>1.3999999999999999</v>
      </c>
      <c r="I506" s="255"/>
      <c r="J506" s="250"/>
      <c r="K506" s="250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179</v>
      </c>
      <c r="AU506" s="260" t="s">
        <v>86</v>
      </c>
      <c r="AV506" s="13" t="s">
        <v>86</v>
      </c>
      <c r="AW506" s="13" t="s">
        <v>32</v>
      </c>
      <c r="AX506" s="13" t="s">
        <v>84</v>
      </c>
      <c r="AY506" s="260" t="s">
        <v>169</v>
      </c>
    </row>
    <row r="507" s="2" customFormat="1" ht="21.75" customHeight="1">
      <c r="A507" s="39"/>
      <c r="B507" s="40"/>
      <c r="C507" s="304" t="s">
        <v>2547</v>
      </c>
      <c r="D507" s="304" t="s">
        <v>1283</v>
      </c>
      <c r="E507" s="305" t="s">
        <v>3034</v>
      </c>
      <c r="F507" s="306" t="s">
        <v>3035</v>
      </c>
      <c r="G507" s="307" t="s">
        <v>322</v>
      </c>
      <c r="H507" s="308">
        <v>1.3999999999999999</v>
      </c>
      <c r="I507" s="309"/>
      <c r="J507" s="310">
        <f>ROUND(I507*H507,2)</f>
        <v>0</v>
      </c>
      <c r="K507" s="311"/>
      <c r="L507" s="312"/>
      <c r="M507" s="313" t="s">
        <v>1</v>
      </c>
      <c r="N507" s="314" t="s">
        <v>41</v>
      </c>
      <c r="O507" s="92"/>
      <c r="P507" s="245">
        <f>O507*H507</f>
        <v>0</v>
      </c>
      <c r="Q507" s="245">
        <v>0.0022699999999999999</v>
      </c>
      <c r="R507" s="245">
        <f>Q507*H507</f>
        <v>0.0031779999999999998</v>
      </c>
      <c r="S507" s="245">
        <v>0</v>
      </c>
      <c r="T507" s="24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7" t="s">
        <v>298</v>
      </c>
      <c r="AT507" s="247" t="s">
        <v>1283</v>
      </c>
      <c r="AU507" s="247" t="s">
        <v>86</v>
      </c>
      <c r="AY507" s="18" t="s">
        <v>169</v>
      </c>
      <c r="BE507" s="248">
        <f>IF(N507="základní",J507,0)</f>
        <v>0</v>
      </c>
      <c r="BF507" s="248">
        <f>IF(N507="snížená",J507,0)</f>
        <v>0</v>
      </c>
      <c r="BG507" s="248">
        <f>IF(N507="zákl. přenesená",J507,0)</f>
        <v>0</v>
      </c>
      <c r="BH507" s="248">
        <f>IF(N507="sníž. přenesená",J507,0)</f>
        <v>0</v>
      </c>
      <c r="BI507" s="248">
        <f>IF(N507="nulová",J507,0)</f>
        <v>0</v>
      </c>
      <c r="BJ507" s="18" t="s">
        <v>84</v>
      </c>
      <c r="BK507" s="248">
        <f>ROUND(I507*H507,2)</f>
        <v>0</v>
      </c>
      <c r="BL507" s="18" t="s">
        <v>286</v>
      </c>
      <c r="BM507" s="247" t="s">
        <v>3036</v>
      </c>
    </row>
    <row r="508" s="2" customFormat="1" ht="16.5" customHeight="1">
      <c r="A508" s="39"/>
      <c r="B508" s="40"/>
      <c r="C508" s="235" t="s">
        <v>1989</v>
      </c>
      <c r="D508" s="235" t="s">
        <v>173</v>
      </c>
      <c r="E508" s="236" t="s">
        <v>2305</v>
      </c>
      <c r="F508" s="237" t="s">
        <v>3037</v>
      </c>
      <c r="G508" s="238" t="s">
        <v>1034</v>
      </c>
      <c r="H508" s="239">
        <v>23.899999999999999</v>
      </c>
      <c r="I508" s="240"/>
      <c r="J508" s="241">
        <f>ROUND(I508*H508,2)</f>
        <v>0</v>
      </c>
      <c r="K508" s="242"/>
      <c r="L508" s="45"/>
      <c r="M508" s="243" t="s">
        <v>1</v>
      </c>
      <c r="N508" s="244" t="s">
        <v>41</v>
      </c>
      <c r="O508" s="92"/>
      <c r="P508" s="245">
        <f>O508*H508</f>
        <v>0</v>
      </c>
      <c r="Q508" s="245">
        <v>0.001</v>
      </c>
      <c r="R508" s="245">
        <f>Q508*H508</f>
        <v>0.023899999999999998</v>
      </c>
      <c r="S508" s="245">
        <v>0</v>
      </c>
      <c r="T508" s="24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7" t="s">
        <v>286</v>
      </c>
      <c r="AT508" s="247" t="s">
        <v>173</v>
      </c>
      <c r="AU508" s="247" t="s">
        <v>86</v>
      </c>
      <c r="AY508" s="18" t="s">
        <v>169</v>
      </c>
      <c r="BE508" s="248">
        <f>IF(N508="základní",J508,0)</f>
        <v>0</v>
      </c>
      <c r="BF508" s="248">
        <f>IF(N508="snížená",J508,0)</f>
        <v>0</v>
      </c>
      <c r="BG508" s="248">
        <f>IF(N508="zákl. přenesená",J508,0)</f>
        <v>0</v>
      </c>
      <c r="BH508" s="248">
        <f>IF(N508="sníž. přenesená",J508,0)</f>
        <v>0</v>
      </c>
      <c r="BI508" s="248">
        <f>IF(N508="nulová",J508,0)</f>
        <v>0</v>
      </c>
      <c r="BJ508" s="18" t="s">
        <v>84</v>
      </c>
      <c r="BK508" s="248">
        <f>ROUND(I508*H508,2)</f>
        <v>0</v>
      </c>
      <c r="BL508" s="18" t="s">
        <v>286</v>
      </c>
      <c r="BM508" s="247" t="s">
        <v>3038</v>
      </c>
    </row>
    <row r="509" s="13" customFormat="1">
      <c r="A509" s="13"/>
      <c r="B509" s="249"/>
      <c r="C509" s="250"/>
      <c r="D509" s="251" t="s">
        <v>179</v>
      </c>
      <c r="E509" s="252" t="s">
        <v>1</v>
      </c>
      <c r="F509" s="253" t="s">
        <v>3039</v>
      </c>
      <c r="G509" s="250"/>
      <c r="H509" s="254">
        <v>23.899999999999999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179</v>
      </c>
      <c r="AU509" s="260" t="s">
        <v>86</v>
      </c>
      <c r="AV509" s="13" t="s">
        <v>86</v>
      </c>
      <c r="AW509" s="13" t="s">
        <v>32</v>
      </c>
      <c r="AX509" s="13" t="s">
        <v>84</v>
      </c>
      <c r="AY509" s="260" t="s">
        <v>169</v>
      </c>
    </row>
    <row r="510" s="2" customFormat="1" ht="21.75" customHeight="1">
      <c r="A510" s="39"/>
      <c r="B510" s="40"/>
      <c r="C510" s="235" t="s">
        <v>2196</v>
      </c>
      <c r="D510" s="235" t="s">
        <v>173</v>
      </c>
      <c r="E510" s="236" t="s">
        <v>2310</v>
      </c>
      <c r="F510" s="237" t="s">
        <v>2311</v>
      </c>
      <c r="G510" s="238" t="s">
        <v>249</v>
      </c>
      <c r="H510" s="239">
        <v>0.161</v>
      </c>
      <c r="I510" s="240"/>
      <c r="J510" s="241">
        <f>ROUND(I510*H510,2)</f>
        <v>0</v>
      </c>
      <c r="K510" s="242"/>
      <c r="L510" s="45"/>
      <c r="M510" s="243" t="s">
        <v>1</v>
      </c>
      <c r="N510" s="244" t="s">
        <v>41</v>
      </c>
      <c r="O510" s="92"/>
      <c r="P510" s="245">
        <f>O510*H510</f>
        <v>0</v>
      </c>
      <c r="Q510" s="245">
        <v>0</v>
      </c>
      <c r="R510" s="245">
        <f>Q510*H510</f>
        <v>0</v>
      </c>
      <c r="S510" s="245">
        <v>0</v>
      </c>
      <c r="T510" s="24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7" t="s">
        <v>286</v>
      </c>
      <c r="AT510" s="247" t="s">
        <v>173</v>
      </c>
      <c r="AU510" s="247" t="s">
        <v>86</v>
      </c>
      <c r="AY510" s="18" t="s">
        <v>169</v>
      </c>
      <c r="BE510" s="248">
        <f>IF(N510="základní",J510,0)</f>
        <v>0</v>
      </c>
      <c r="BF510" s="248">
        <f>IF(N510="snížená",J510,0)</f>
        <v>0</v>
      </c>
      <c r="BG510" s="248">
        <f>IF(N510="zákl. přenesená",J510,0)</f>
        <v>0</v>
      </c>
      <c r="BH510" s="248">
        <f>IF(N510="sníž. přenesená",J510,0)</f>
        <v>0</v>
      </c>
      <c r="BI510" s="248">
        <f>IF(N510="nulová",J510,0)</f>
        <v>0</v>
      </c>
      <c r="BJ510" s="18" t="s">
        <v>84</v>
      </c>
      <c r="BK510" s="248">
        <f>ROUND(I510*H510,2)</f>
        <v>0</v>
      </c>
      <c r="BL510" s="18" t="s">
        <v>286</v>
      </c>
      <c r="BM510" s="247" t="s">
        <v>3040</v>
      </c>
    </row>
    <row r="511" s="12" customFormat="1" ht="22.8" customHeight="1">
      <c r="A511" s="12"/>
      <c r="B511" s="219"/>
      <c r="C511" s="220"/>
      <c r="D511" s="221" t="s">
        <v>75</v>
      </c>
      <c r="E511" s="233" t="s">
        <v>783</v>
      </c>
      <c r="F511" s="233" t="s">
        <v>784</v>
      </c>
      <c r="G511" s="220"/>
      <c r="H511" s="220"/>
      <c r="I511" s="223"/>
      <c r="J511" s="234">
        <f>BK511</f>
        <v>0</v>
      </c>
      <c r="K511" s="220"/>
      <c r="L511" s="225"/>
      <c r="M511" s="226"/>
      <c r="N511" s="227"/>
      <c r="O511" s="227"/>
      <c r="P511" s="228">
        <f>SUM(P512:P531)</f>
        <v>0</v>
      </c>
      <c r="Q511" s="227"/>
      <c r="R511" s="228">
        <f>SUM(R512:R531)</f>
        <v>0.68685715000000003</v>
      </c>
      <c r="S511" s="227"/>
      <c r="T511" s="229">
        <f>SUM(T512:T531)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30" t="s">
        <v>86</v>
      </c>
      <c r="AT511" s="231" t="s">
        <v>75</v>
      </c>
      <c r="AU511" s="231" t="s">
        <v>84</v>
      </c>
      <c r="AY511" s="230" t="s">
        <v>169</v>
      </c>
      <c r="BK511" s="232">
        <f>SUM(BK512:BK531)</f>
        <v>0</v>
      </c>
    </row>
    <row r="512" s="2" customFormat="1" ht="21.75" customHeight="1">
      <c r="A512" s="39"/>
      <c r="B512" s="40"/>
      <c r="C512" s="235" t="s">
        <v>553</v>
      </c>
      <c r="D512" s="235" t="s">
        <v>173</v>
      </c>
      <c r="E512" s="236" t="s">
        <v>2314</v>
      </c>
      <c r="F512" s="237" t="s">
        <v>2315</v>
      </c>
      <c r="G512" s="238" t="s">
        <v>322</v>
      </c>
      <c r="H512" s="239">
        <v>14.24</v>
      </c>
      <c r="I512" s="240"/>
      <c r="J512" s="241">
        <f>ROUND(I512*H512,2)</f>
        <v>0</v>
      </c>
      <c r="K512" s="242"/>
      <c r="L512" s="45"/>
      <c r="M512" s="243" t="s">
        <v>1</v>
      </c>
      <c r="N512" s="244" t="s">
        <v>41</v>
      </c>
      <c r="O512" s="92"/>
      <c r="P512" s="245">
        <f>O512*H512</f>
        <v>0</v>
      </c>
      <c r="Q512" s="245">
        <v>0.00032000000000000003</v>
      </c>
      <c r="R512" s="245">
        <f>Q512*H512</f>
        <v>0.0045568000000000006</v>
      </c>
      <c r="S512" s="245">
        <v>0</v>
      </c>
      <c r="T512" s="24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7" t="s">
        <v>286</v>
      </c>
      <c r="AT512" s="247" t="s">
        <v>173</v>
      </c>
      <c r="AU512" s="247" t="s">
        <v>86</v>
      </c>
      <c r="AY512" s="18" t="s">
        <v>169</v>
      </c>
      <c r="BE512" s="248">
        <f>IF(N512="základní",J512,0)</f>
        <v>0</v>
      </c>
      <c r="BF512" s="248">
        <f>IF(N512="snížená",J512,0)</f>
        <v>0</v>
      </c>
      <c r="BG512" s="248">
        <f>IF(N512="zákl. přenesená",J512,0)</f>
        <v>0</v>
      </c>
      <c r="BH512" s="248">
        <f>IF(N512="sníž. přenesená",J512,0)</f>
        <v>0</v>
      </c>
      <c r="BI512" s="248">
        <f>IF(N512="nulová",J512,0)</f>
        <v>0</v>
      </c>
      <c r="BJ512" s="18" t="s">
        <v>84</v>
      </c>
      <c r="BK512" s="248">
        <f>ROUND(I512*H512,2)</f>
        <v>0</v>
      </c>
      <c r="BL512" s="18" t="s">
        <v>286</v>
      </c>
      <c r="BM512" s="247" t="s">
        <v>3041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3042</v>
      </c>
      <c r="G513" s="250"/>
      <c r="H513" s="254">
        <v>5.1550000000000002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3043</v>
      </c>
      <c r="G514" s="250"/>
      <c r="H514" s="254">
        <v>9.0850000000000009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4" customFormat="1">
      <c r="A515" s="14"/>
      <c r="B515" s="261"/>
      <c r="C515" s="262"/>
      <c r="D515" s="251" t="s">
        <v>179</v>
      </c>
      <c r="E515" s="263" t="s">
        <v>1</v>
      </c>
      <c r="F515" s="264" t="s">
        <v>182</v>
      </c>
      <c r="G515" s="262"/>
      <c r="H515" s="265">
        <v>14.240000000000002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179</v>
      </c>
      <c r="AU515" s="271" t="s">
        <v>86</v>
      </c>
      <c r="AV515" s="14" t="s">
        <v>177</v>
      </c>
      <c r="AW515" s="14" t="s">
        <v>32</v>
      </c>
      <c r="AX515" s="14" t="s">
        <v>84</v>
      </c>
      <c r="AY515" s="271" t="s">
        <v>169</v>
      </c>
    </row>
    <row r="516" s="2" customFormat="1" ht="21.75" customHeight="1">
      <c r="A516" s="39"/>
      <c r="B516" s="40"/>
      <c r="C516" s="304" t="s">
        <v>578</v>
      </c>
      <c r="D516" s="304" t="s">
        <v>1283</v>
      </c>
      <c r="E516" s="305" t="s">
        <v>2322</v>
      </c>
      <c r="F516" s="306" t="s">
        <v>2323</v>
      </c>
      <c r="G516" s="307" t="s">
        <v>699</v>
      </c>
      <c r="H516" s="308">
        <v>16</v>
      </c>
      <c r="I516" s="309"/>
      <c r="J516" s="310">
        <f>ROUND(I516*H516,2)</f>
        <v>0</v>
      </c>
      <c r="K516" s="311"/>
      <c r="L516" s="312"/>
      <c r="M516" s="313" t="s">
        <v>1</v>
      </c>
      <c r="N516" s="314" t="s">
        <v>41</v>
      </c>
      <c r="O516" s="92"/>
      <c r="P516" s="245">
        <f>O516*H516</f>
        <v>0</v>
      </c>
      <c r="Q516" s="245">
        <v>0.019199999999999998</v>
      </c>
      <c r="R516" s="245">
        <f>Q516*H516</f>
        <v>0.30719999999999997</v>
      </c>
      <c r="S516" s="245">
        <v>0</v>
      </c>
      <c r="T516" s="246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7" t="s">
        <v>298</v>
      </c>
      <c r="AT516" s="247" t="s">
        <v>1283</v>
      </c>
      <c r="AU516" s="247" t="s">
        <v>86</v>
      </c>
      <c r="AY516" s="18" t="s">
        <v>169</v>
      </c>
      <c r="BE516" s="248">
        <f>IF(N516="základní",J516,0)</f>
        <v>0</v>
      </c>
      <c r="BF516" s="248">
        <f>IF(N516="snížená",J516,0)</f>
        <v>0</v>
      </c>
      <c r="BG516" s="248">
        <f>IF(N516="zákl. přenesená",J516,0)</f>
        <v>0</v>
      </c>
      <c r="BH516" s="248">
        <f>IF(N516="sníž. přenesená",J516,0)</f>
        <v>0</v>
      </c>
      <c r="BI516" s="248">
        <f>IF(N516="nulová",J516,0)</f>
        <v>0</v>
      </c>
      <c r="BJ516" s="18" t="s">
        <v>84</v>
      </c>
      <c r="BK516" s="248">
        <f>ROUND(I516*H516,2)</f>
        <v>0</v>
      </c>
      <c r="BL516" s="18" t="s">
        <v>286</v>
      </c>
      <c r="BM516" s="247" t="s">
        <v>3044</v>
      </c>
    </row>
    <row r="517" s="2" customFormat="1" ht="33" customHeight="1">
      <c r="A517" s="39"/>
      <c r="B517" s="40"/>
      <c r="C517" s="235" t="s">
        <v>546</v>
      </c>
      <c r="D517" s="235" t="s">
        <v>173</v>
      </c>
      <c r="E517" s="236" t="s">
        <v>2326</v>
      </c>
      <c r="F517" s="237" t="s">
        <v>2327</v>
      </c>
      <c r="G517" s="238" t="s">
        <v>176</v>
      </c>
      <c r="H517" s="239">
        <v>11.369999999999999</v>
      </c>
      <c r="I517" s="240"/>
      <c r="J517" s="241">
        <f>ROUND(I517*H517,2)</f>
        <v>0</v>
      </c>
      <c r="K517" s="242"/>
      <c r="L517" s="45"/>
      <c r="M517" s="243" t="s">
        <v>1</v>
      </c>
      <c r="N517" s="244" t="s">
        <v>41</v>
      </c>
      <c r="O517" s="92"/>
      <c r="P517" s="245">
        <f>O517*H517</f>
        <v>0</v>
      </c>
      <c r="Q517" s="245">
        <v>0.0089999999999999993</v>
      </c>
      <c r="R517" s="245">
        <f>Q517*H517</f>
        <v>0.10232999999999999</v>
      </c>
      <c r="S517" s="245">
        <v>0</v>
      </c>
      <c r="T517" s="24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7" t="s">
        <v>286</v>
      </c>
      <c r="AT517" s="247" t="s">
        <v>173</v>
      </c>
      <c r="AU517" s="247" t="s">
        <v>86</v>
      </c>
      <c r="AY517" s="18" t="s">
        <v>169</v>
      </c>
      <c r="BE517" s="248">
        <f>IF(N517="základní",J517,0)</f>
        <v>0</v>
      </c>
      <c r="BF517" s="248">
        <f>IF(N517="snížená",J517,0)</f>
        <v>0</v>
      </c>
      <c r="BG517" s="248">
        <f>IF(N517="zákl. přenesená",J517,0)</f>
        <v>0</v>
      </c>
      <c r="BH517" s="248">
        <f>IF(N517="sníž. přenesená",J517,0)</f>
        <v>0</v>
      </c>
      <c r="BI517" s="248">
        <f>IF(N517="nulová",J517,0)</f>
        <v>0</v>
      </c>
      <c r="BJ517" s="18" t="s">
        <v>84</v>
      </c>
      <c r="BK517" s="248">
        <f>ROUND(I517*H517,2)</f>
        <v>0</v>
      </c>
      <c r="BL517" s="18" t="s">
        <v>286</v>
      </c>
      <c r="BM517" s="247" t="s">
        <v>3045</v>
      </c>
    </row>
    <row r="518" s="13" customFormat="1">
      <c r="A518" s="13"/>
      <c r="B518" s="249"/>
      <c r="C518" s="250"/>
      <c r="D518" s="251" t="s">
        <v>179</v>
      </c>
      <c r="E518" s="252" t="s">
        <v>1</v>
      </c>
      <c r="F518" s="253" t="s">
        <v>2897</v>
      </c>
      <c r="G518" s="250"/>
      <c r="H518" s="254">
        <v>4.9000000000000004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179</v>
      </c>
      <c r="AU518" s="260" t="s">
        <v>86</v>
      </c>
      <c r="AV518" s="13" t="s">
        <v>86</v>
      </c>
      <c r="AW518" s="13" t="s">
        <v>32</v>
      </c>
      <c r="AX518" s="13" t="s">
        <v>76</v>
      </c>
      <c r="AY518" s="260" t="s">
        <v>169</v>
      </c>
    </row>
    <row r="519" s="13" customFormat="1">
      <c r="A519" s="13"/>
      <c r="B519" s="249"/>
      <c r="C519" s="250"/>
      <c r="D519" s="251" t="s">
        <v>179</v>
      </c>
      <c r="E519" s="252" t="s">
        <v>1</v>
      </c>
      <c r="F519" s="253" t="s">
        <v>3046</v>
      </c>
      <c r="G519" s="250"/>
      <c r="H519" s="254">
        <v>6.4699999999999998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179</v>
      </c>
      <c r="AU519" s="260" t="s">
        <v>86</v>
      </c>
      <c r="AV519" s="13" t="s">
        <v>86</v>
      </c>
      <c r="AW519" s="13" t="s">
        <v>32</v>
      </c>
      <c r="AX519" s="13" t="s">
        <v>76</v>
      </c>
      <c r="AY519" s="260" t="s">
        <v>169</v>
      </c>
    </row>
    <row r="520" s="14" customFormat="1">
      <c r="A520" s="14"/>
      <c r="B520" s="261"/>
      <c r="C520" s="262"/>
      <c r="D520" s="251" t="s">
        <v>179</v>
      </c>
      <c r="E520" s="263" t="s">
        <v>1</v>
      </c>
      <c r="F520" s="264" t="s">
        <v>182</v>
      </c>
      <c r="G520" s="262"/>
      <c r="H520" s="265">
        <v>11.370000000000001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179</v>
      </c>
      <c r="AU520" s="271" t="s">
        <v>86</v>
      </c>
      <c r="AV520" s="14" t="s">
        <v>177</v>
      </c>
      <c r="AW520" s="14" t="s">
        <v>32</v>
      </c>
      <c r="AX520" s="14" t="s">
        <v>84</v>
      </c>
      <c r="AY520" s="271" t="s">
        <v>169</v>
      </c>
    </row>
    <row r="521" s="2" customFormat="1" ht="21.75" customHeight="1">
      <c r="A521" s="39"/>
      <c r="B521" s="40"/>
      <c r="C521" s="304" t="s">
        <v>1337</v>
      </c>
      <c r="D521" s="304" t="s">
        <v>1283</v>
      </c>
      <c r="E521" s="305" t="s">
        <v>2335</v>
      </c>
      <c r="F521" s="306" t="s">
        <v>2336</v>
      </c>
      <c r="G521" s="307" t="s">
        <v>176</v>
      </c>
      <c r="H521" s="308">
        <v>7.0010000000000003</v>
      </c>
      <c r="I521" s="309"/>
      <c r="J521" s="310">
        <f>ROUND(I521*H521,2)</f>
        <v>0</v>
      </c>
      <c r="K521" s="311"/>
      <c r="L521" s="312"/>
      <c r="M521" s="313" t="s">
        <v>1</v>
      </c>
      <c r="N521" s="314" t="s">
        <v>41</v>
      </c>
      <c r="O521" s="92"/>
      <c r="P521" s="245">
        <f>O521*H521</f>
        <v>0</v>
      </c>
      <c r="Q521" s="245">
        <v>0.019199999999999998</v>
      </c>
      <c r="R521" s="245">
        <f>Q521*H521</f>
        <v>0.13441919999999999</v>
      </c>
      <c r="S521" s="245">
        <v>0</v>
      </c>
      <c r="T521" s="246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7" t="s">
        <v>298</v>
      </c>
      <c r="AT521" s="247" t="s">
        <v>1283</v>
      </c>
      <c r="AU521" s="247" t="s">
        <v>86</v>
      </c>
      <c r="AY521" s="18" t="s">
        <v>169</v>
      </c>
      <c r="BE521" s="248">
        <f>IF(N521="základní",J521,0)</f>
        <v>0</v>
      </c>
      <c r="BF521" s="248">
        <f>IF(N521="snížená",J521,0)</f>
        <v>0</v>
      </c>
      <c r="BG521" s="248">
        <f>IF(N521="zákl. přenesená",J521,0)</f>
        <v>0</v>
      </c>
      <c r="BH521" s="248">
        <f>IF(N521="sníž. přenesená",J521,0)</f>
        <v>0</v>
      </c>
      <c r="BI521" s="248">
        <f>IF(N521="nulová",J521,0)</f>
        <v>0</v>
      </c>
      <c r="BJ521" s="18" t="s">
        <v>84</v>
      </c>
      <c r="BK521" s="248">
        <f>ROUND(I521*H521,2)</f>
        <v>0</v>
      </c>
      <c r="BL521" s="18" t="s">
        <v>286</v>
      </c>
      <c r="BM521" s="247" t="s">
        <v>3047</v>
      </c>
    </row>
    <row r="522" s="13" customFormat="1">
      <c r="A522" s="13"/>
      <c r="B522" s="249"/>
      <c r="C522" s="250"/>
      <c r="D522" s="251" t="s">
        <v>179</v>
      </c>
      <c r="E522" s="252" t="s">
        <v>1</v>
      </c>
      <c r="F522" s="253" t="s">
        <v>3046</v>
      </c>
      <c r="G522" s="250"/>
      <c r="H522" s="254">
        <v>6.4699999999999998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179</v>
      </c>
      <c r="AU522" s="260" t="s">
        <v>86</v>
      </c>
      <c r="AV522" s="13" t="s">
        <v>86</v>
      </c>
      <c r="AW522" s="13" t="s">
        <v>32</v>
      </c>
      <c r="AX522" s="13" t="s">
        <v>84</v>
      </c>
      <c r="AY522" s="260" t="s">
        <v>169</v>
      </c>
    </row>
    <row r="523" s="13" customFormat="1">
      <c r="A523" s="13"/>
      <c r="B523" s="249"/>
      <c r="C523" s="250"/>
      <c r="D523" s="251" t="s">
        <v>179</v>
      </c>
      <c r="E523" s="250"/>
      <c r="F523" s="253" t="s">
        <v>3048</v>
      </c>
      <c r="G523" s="250"/>
      <c r="H523" s="254">
        <v>7.0010000000000003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4</v>
      </c>
      <c r="AX523" s="13" t="s">
        <v>84</v>
      </c>
      <c r="AY523" s="260" t="s">
        <v>169</v>
      </c>
    </row>
    <row r="524" s="2" customFormat="1" ht="21.75" customHeight="1">
      <c r="A524" s="39"/>
      <c r="B524" s="40"/>
      <c r="C524" s="304" t="s">
        <v>758</v>
      </c>
      <c r="D524" s="304" t="s">
        <v>1283</v>
      </c>
      <c r="E524" s="305" t="s">
        <v>3049</v>
      </c>
      <c r="F524" s="306" t="s">
        <v>3050</v>
      </c>
      <c r="G524" s="307" t="s">
        <v>176</v>
      </c>
      <c r="H524" s="308">
        <v>7</v>
      </c>
      <c r="I524" s="309"/>
      <c r="J524" s="310">
        <f>ROUND(I524*H524,2)</f>
        <v>0</v>
      </c>
      <c r="K524" s="311"/>
      <c r="L524" s="312"/>
      <c r="M524" s="313" t="s">
        <v>1</v>
      </c>
      <c r="N524" s="314" t="s">
        <v>41</v>
      </c>
      <c r="O524" s="92"/>
      <c r="P524" s="245">
        <f>O524*H524</f>
        <v>0</v>
      </c>
      <c r="Q524" s="245">
        <v>0.019199999999999998</v>
      </c>
      <c r="R524" s="245">
        <f>Q524*H524</f>
        <v>0.13439999999999999</v>
      </c>
      <c r="S524" s="245">
        <v>0</v>
      </c>
      <c r="T524" s="24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7" t="s">
        <v>298</v>
      </c>
      <c r="AT524" s="247" t="s">
        <v>1283</v>
      </c>
      <c r="AU524" s="247" t="s">
        <v>86</v>
      </c>
      <c r="AY524" s="18" t="s">
        <v>169</v>
      </c>
      <c r="BE524" s="248">
        <f>IF(N524="základní",J524,0)</f>
        <v>0</v>
      </c>
      <c r="BF524" s="248">
        <f>IF(N524="snížená",J524,0)</f>
        <v>0</v>
      </c>
      <c r="BG524" s="248">
        <f>IF(N524="zákl. přenesená",J524,0)</f>
        <v>0</v>
      </c>
      <c r="BH524" s="248">
        <f>IF(N524="sníž. přenesená",J524,0)</f>
        <v>0</v>
      </c>
      <c r="BI524" s="248">
        <f>IF(N524="nulová",J524,0)</f>
        <v>0</v>
      </c>
      <c r="BJ524" s="18" t="s">
        <v>84</v>
      </c>
      <c r="BK524" s="248">
        <f>ROUND(I524*H524,2)</f>
        <v>0</v>
      </c>
      <c r="BL524" s="18" t="s">
        <v>286</v>
      </c>
      <c r="BM524" s="247" t="s">
        <v>3051</v>
      </c>
    </row>
    <row r="525" s="2" customFormat="1" ht="21.75" customHeight="1">
      <c r="A525" s="39"/>
      <c r="B525" s="40"/>
      <c r="C525" s="235" t="s">
        <v>482</v>
      </c>
      <c r="D525" s="235" t="s">
        <v>173</v>
      </c>
      <c r="E525" s="236" t="s">
        <v>2339</v>
      </c>
      <c r="F525" s="237" t="s">
        <v>2340</v>
      </c>
      <c r="G525" s="238" t="s">
        <v>176</v>
      </c>
      <c r="H525" s="239">
        <v>11.369999999999999</v>
      </c>
      <c r="I525" s="240"/>
      <c r="J525" s="241">
        <f>ROUND(I525*H525,2)</f>
        <v>0</v>
      </c>
      <c r="K525" s="242"/>
      <c r="L525" s="45"/>
      <c r="M525" s="243" t="s">
        <v>1</v>
      </c>
      <c r="N525" s="244" t="s">
        <v>41</v>
      </c>
      <c r="O525" s="92"/>
      <c r="P525" s="245">
        <f>O525*H525</f>
        <v>0</v>
      </c>
      <c r="Q525" s="245">
        <v>0</v>
      </c>
      <c r="R525" s="245">
        <f>Q525*H525</f>
        <v>0</v>
      </c>
      <c r="S525" s="245">
        <v>0</v>
      </c>
      <c r="T525" s="24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7" t="s">
        <v>286</v>
      </c>
      <c r="AT525" s="247" t="s">
        <v>173</v>
      </c>
      <c r="AU525" s="247" t="s">
        <v>86</v>
      </c>
      <c r="AY525" s="18" t="s">
        <v>169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8" t="s">
        <v>84</v>
      </c>
      <c r="BK525" s="248">
        <f>ROUND(I525*H525,2)</f>
        <v>0</v>
      </c>
      <c r="BL525" s="18" t="s">
        <v>286</v>
      </c>
      <c r="BM525" s="247" t="s">
        <v>3052</v>
      </c>
    </row>
    <row r="526" s="2" customFormat="1" ht="16.5" customHeight="1">
      <c r="A526" s="39"/>
      <c r="B526" s="40"/>
      <c r="C526" s="235" t="s">
        <v>742</v>
      </c>
      <c r="D526" s="235" t="s">
        <v>173</v>
      </c>
      <c r="E526" s="236" t="s">
        <v>2343</v>
      </c>
      <c r="F526" s="237" t="s">
        <v>2344</v>
      </c>
      <c r="G526" s="238" t="s">
        <v>176</v>
      </c>
      <c r="H526" s="239">
        <v>11.369999999999999</v>
      </c>
      <c r="I526" s="240"/>
      <c r="J526" s="241">
        <f>ROUND(I526*H526,2)</f>
        <v>0</v>
      </c>
      <c r="K526" s="242"/>
      <c r="L526" s="45"/>
      <c r="M526" s="243" t="s">
        <v>1</v>
      </c>
      <c r="N526" s="244" t="s">
        <v>41</v>
      </c>
      <c r="O526" s="92"/>
      <c r="P526" s="245">
        <f>O526*H526</f>
        <v>0</v>
      </c>
      <c r="Q526" s="245">
        <v>0.00029999999999999997</v>
      </c>
      <c r="R526" s="245">
        <f>Q526*H526</f>
        <v>0.0034109999999999995</v>
      </c>
      <c r="S526" s="245">
        <v>0</v>
      </c>
      <c r="T526" s="24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7" t="s">
        <v>286</v>
      </c>
      <c r="AT526" s="247" t="s">
        <v>173</v>
      </c>
      <c r="AU526" s="247" t="s">
        <v>86</v>
      </c>
      <c r="AY526" s="18" t="s">
        <v>169</v>
      </c>
      <c r="BE526" s="248">
        <f>IF(N526="základní",J526,0)</f>
        <v>0</v>
      </c>
      <c r="BF526" s="248">
        <f>IF(N526="snížená",J526,0)</f>
        <v>0</v>
      </c>
      <c r="BG526" s="248">
        <f>IF(N526="zákl. přenesená",J526,0)</f>
        <v>0</v>
      </c>
      <c r="BH526" s="248">
        <f>IF(N526="sníž. přenesená",J526,0)</f>
        <v>0</v>
      </c>
      <c r="BI526" s="248">
        <f>IF(N526="nulová",J526,0)</f>
        <v>0</v>
      </c>
      <c r="BJ526" s="18" t="s">
        <v>84</v>
      </c>
      <c r="BK526" s="248">
        <f>ROUND(I526*H526,2)</f>
        <v>0</v>
      </c>
      <c r="BL526" s="18" t="s">
        <v>286</v>
      </c>
      <c r="BM526" s="247" t="s">
        <v>3053</v>
      </c>
    </row>
    <row r="527" s="2" customFormat="1" ht="16.5" customHeight="1">
      <c r="A527" s="39"/>
      <c r="B527" s="40"/>
      <c r="C527" s="235" t="s">
        <v>737</v>
      </c>
      <c r="D527" s="235" t="s">
        <v>173</v>
      </c>
      <c r="E527" s="236" t="s">
        <v>2347</v>
      </c>
      <c r="F527" s="237" t="s">
        <v>2348</v>
      </c>
      <c r="G527" s="238" t="s">
        <v>322</v>
      </c>
      <c r="H527" s="239">
        <v>18.004999999999999</v>
      </c>
      <c r="I527" s="240"/>
      <c r="J527" s="241">
        <f>ROUND(I527*H527,2)</f>
        <v>0</v>
      </c>
      <c r="K527" s="242"/>
      <c r="L527" s="45"/>
      <c r="M527" s="243" t="s">
        <v>1</v>
      </c>
      <c r="N527" s="244" t="s">
        <v>41</v>
      </c>
      <c r="O527" s="92"/>
      <c r="P527" s="245">
        <f>O527*H527</f>
        <v>0</v>
      </c>
      <c r="Q527" s="245">
        <v>3.0000000000000001E-05</v>
      </c>
      <c r="R527" s="245">
        <f>Q527*H527</f>
        <v>0.00054014999999999998</v>
      </c>
      <c r="S527" s="245">
        <v>0</v>
      </c>
      <c r="T527" s="246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7" t="s">
        <v>286</v>
      </c>
      <c r="AT527" s="247" t="s">
        <v>173</v>
      </c>
      <c r="AU527" s="247" t="s">
        <v>86</v>
      </c>
      <c r="AY527" s="18" t="s">
        <v>169</v>
      </c>
      <c r="BE527" s="248">
        <f>IF(N527="základní",J527,0)</f>
        <v>0</v>
      </c>
      <c r="BF527" s="248">
        <f>IF(N527="snížená",J527,0)</f>
        <v>0</v>
      </c>
      <c r="BG527" s="248">
        <f>IF(N527="zákl. přenesená",J527,0)</f>
        <v>0</v>
      </c>
      <c r="BH527" s="248">
        <f>IF(N527="sníž. přenesená",J527,0)</f>
        <v>0</v>
      </c>
      <c r="BI527" s="248">
        <f>IF(N527="nulová",J527,0)</f>
        <v>0</v>
      </c>
      <c r="BJ527" s="18" t="s">
        <v>84</v>
      </c>
      <c r="BK527" s="248">
        <f>ROUND(I527*H527,2)</f>
        <v>0</v>
      </c>
      <c r="BL527" s="18" t="s">
        <v>286</v>
      </c>
      <c r="BM527" s="247" t="s">
        <v>3054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2840</v>
      </c>
      <c r="G528" s="250"/>
      <c r="H528" s="254">
        <v>8.9199999999999999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3" customFormat="1">
      <c r="A529" s="13"/>
      <c r="B529" s="249"/>
      <c r="C529" s="250"/>
      <c r="D529" s="251" t="s">
        <v>179</v>
      </c>
      <c r="E529" s="252" t="s">
        <v>1</v>
      </c>
      <c r="F529" s="253" t="s">
        <v>3043</v>
      </c>
      <c r="G529" s="250"/>
      <c r="H529" s="254">
        <v>9.0850000000000009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179</v>
      </c>
      <c r="AU529" s="260" t="s">
        <v>86</v>
      </c>
      <c r="AV529" s="13" t="s">
        <v>86</v>
      </c>
      <c r="AW529" s="13" t="s">
        <v>32</v>
      </c>
      <c r="AX529" s="13" t="s">
        <v>76</v>
      </c>
      <c r="AY529" s="260" t="s">
        <v>169</v>
      </c>
    </row>
    <row r="530" s="14" customFormat="1">
      <c r="A530" s="14"/>
      <c r="B530" s="261"/>
      <c r="C530" s="262"/>
      <c r="D530" s="251" t="s">
        <v>179</v>
      </c>
      <c r="E530" s="263" t="s">
        <v>1</v>
      </c>
      <c r="F530" s="264" t="s">
        <v>182</v>
      </c>
      <c r="G530" s="262"/>
      <c r="H530" s="265">
        <v>18.005000000000003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1" t="s">
        <v>179</v>
      </c>
      <c r="AU530" s="271" t="s">
        <v>86</v>
      </c>
      <c r="AV530" s="14" t="s">
        <v>177</v>
      </c>
      <c r="AW530" s="14" t="s">
        <v>32</v>
      </c>
      <c r="AX530" s="14" t="s">
        <v>84</v>
      </c>
      <c r="AY530" s="271" t="s">
        <v>169</v>
      </c>
    </row>
    <row r="531" s="2" customFormat="1" ht="21.75" customHeight="1">
      <c r="A531" s="39"/>
      <c r="B531" s="40"/>
      <c r="C531" s="235" t="s">
        <v>821</v>
      </c>
      <c r="D531" s="235" t="s">
        <v>173</v>
      </c>
      <c r="E531" s="236" t="s">
        <v>3055</v>
      </c>
      <c r="F531" s="237" t="s">
        <v>3056</v>
      </c>
      <c r="G531" s="238" t="s">
        <v>249</v>
      </c>
      <c r="H531" s="239">
        <v>0.68700000000000006</v>
      </c>
      <c r="I531" s="240"/>
      <c r="J531" s="241">
        <f>ROUND(I531*H531,2)</f>
        <v>0</v>
      </c>
      <c r="K531" s="242"/>
      <c r="L531" s="45"/>
      <c r="M531" s="243" t="s">
        <v>1</v>
      </c>
      <c r="N531" s="244" t="s">
        <v>41</v>
      </c>
      <c r="O531" s="92"/>
      <c r="P531" s="245">
        <f>O531*H531</f>
        <v>0</v>
      </c>
      <c r="Q531" s="245">
        <v>0</v>
      </c>
      <c r="R531" s="245">
        <f>Q531*H531</f>
        <v>0</v>
      </c>
      <c r="S531" s="245">
        <v>0</v>
      </c>
      <c r="T531" s="24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7" t="s">
        <v>286</v>
      </c>
      <c r="AT531" s="247" t="s">
        <v>173</v>
      </c>
      <c r="AU531" s="247" t="s">
        <v>86</v>
      </c>
      <c r="AY531" s="18" t="s">
        <v>169</v>
      </c>
      <c r="BE531" s="248">
        <f>IF(N531="základní",J531,0)</f>
        <v>0</v>
      </c>
      <c r="BF531" s="248">
        <f>IF(N531="snížená",J531,0)</f>
        <v>0</v>
      </c>
      <c r="BG531" s="248">
        <f>IF(N531="zákl. přenesená",J531,0)</f>
        <v>0</v>
      </c>
      <c r="BH531" s="248">
        <f>IF(N531="sníž. přenesená",J531,0)</f>
        <v>0</v>
      </c>
      <c r="BI531" s="248">
        <f>IF(N531="nulová",J531,0)</f>
        <v>0</v>
      </c>
      <c r="BJ531" s="18" t="s">
        <v>84</v>
      </c>
      <c r="BK531" s="248">
        <f>ROUND(I531*H531,2)</f>
        <v>0</v>
      </c>
      <c r="BL531" s="18" t="s">
        <v>286</v>
      </c>
      <c r="BM531" s="247" t="s">
        <v>3057</v>
      </c>
    </row>
    <row r="532" s="12" customFormat="1" ht="22.8" customHeight="1">
      <c r="A532" s="12"/>
      <c r="B532" s="219"/>
      <c r="C532" s="220"/>
      <c r="D532" s="221" t="s">
        <v>75</v>
      </c>
      <c r="E532" s="233" t="s">
        <v>2363</v>
      </c>
      <c r="F532" s="233" t="s">
        <v>2364</v>
      </c>
      <c r="G532" s="220"/>
      <c r="H532" s="220"/>
      <c r="I532" s="223"/>
      <c r="J532" s="234">
        <f>BK532</f>
        <v>0</v>
      </c>
      <c r="K532" s="220"/>
      <c r="L532" s="225"/>
      <c r="M532" s="226"/>
      <c r="N532" s="227"/>
      <c r="O532" s="227"/>
      <c r="P532" s="228">
        <f>SUM(P533:P560)</f>
        <v>0</v>
      </c>
      <c r="Q532" s="227"/>
      <c r="R532" s="228">
        <f>SUM(R533:R560)</f>
        <v>3.8645564000000001</v>
      </c>
      <c r="S532" s="227"/>
      <c r="T532" s="229">
        <f>SUM(T533:T560)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30" t="s">
        <v>86</v>
      </c>
      <c r="AT532" s="231" t="s">
        <v>75</v>
      </c>
      <c r="AU532" s="231" t="s">
        <v>84</v>
      </c>
      <c r="AY532" s="230" t="s">
        <v>169</v>
      </c>
      <c r="BK532" s="232">
        <f>SUM(BK533:BK560)</f>
        <v>0</v>
      </c>
    </row>
    <row r="533" s="2" customFormat="1" ht="21.75" customHeight="1">
      <c r="A533" s="39"/>
      <c r="B533" s="40"/>
      <c r="C533" s="235" t="s">
        <v>693</v>
      </c>
      <c r="D533" s="235" t="s">
        <v>173</v>
      </c>
      <c r="E533" s="236" t="s">
        <v>2366</v>
      </c>
      <c r="F533" s="237" t="s">
        <v>2367</v>
      </c>
      <c r="G533" s="238" t="s">
        <v>322</v>
      </c>
      <c r="H533" s="239">
        <v>27.024999999999999</v>
      </c>
      <c r="I533" s="240"/>
      <c r="J533" s="241">
        <f>ROUND(I533*H533,2)</f>
        <v>0</v>
      </c>
      <c r="K533" s="242"/>
      <c r="L533" s="45"/>
      <c r="M533" s="243" t="s">
        <v>1</v>
      </c>
      <c r="N533" s="244" t="s">
        <v>41</v>
      </c>
      <c r="O533" s="92"/>
      <c r="P533" s="245">
        <f>O533*H533</f>
        <v>0</v>
      </c>
      <c r="Q533" s="245">
        <v>0.0082400000000000008</v>
      </c>
      <c r="R533" s="245">
        <f>Q533*H533</f>
        <v>0.22268600000000002</v>
      </c>
      <c r="S533" s="245">
        <v>0</v>
      </c>
      <c r="T533" s="24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7" t="s">
        <v>286</v>
      </c>
      <c r="AT533" s="247" t="s">
        <v>173</v>
      </c>
      <c r="AU533" s="247" t="s">
        <v>86</v>
      </c>
      <c r="AY533" s="18" t="s">
        <v>169</v>
      </c>
      <c r="BE533" s="248">
        <f>IF(N533="základní",J533,0)</f>
        <v>0</v>
      </c>
      <c r="BF533" s="248">
        <f>IF(N533="snížená",J533,0)</f>
        <v>0</v>
      </c>
      <c r="BG533" s="248">
        <f>IF(N533="zákl. přenesená",J533,0)</f>
        <v>0</v>
      </c>
      <c r="BH533" s="248">
        <f>IF(N533="sníž. přenesená",J533,0)</f>
        <v>0</v>
      </c>
      <c r="BI533" s="248">
        <f>IF(N533="nulová",J533,0)</f>
        <v>0</v>
      </c>
      <c r="BJ533" s="18" t="s">
        <v>84</v>
      </c>
      <c r="BK533" s="248">
        <f>ROUND(I533*H533,2)</f>
        <v>0</v>
      </c>
      <c r="BL533" s="18" t="s">
        <v>286</v>
      </c>
      <c r="BM533" s="247" t="s">
        <v>3058</v>
      </c>
    </row>
    <row r="534" s="13" customFormat="1">
      <c r="A534" s="13"/>
      <c r="B534" s="249"/>
      <c r="C534" s="250"/>
      <c r="D534" s="251" t="s">
        <v>179</v>
      </c>
      <c r="E534" s="252" t="s">
        <v>1</v>
      </c>
      <c r="F534" s="253" t="s">
        <v>3059</v>
      </c>
      <c r="G534" s="250"/>
      <c r="H534" s="254">
        <v>1.3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179</v>
      </c>
      <c r="AU534" s="260" t="s">
        <v>86</v>
      </c>
      <c r="AV534" s="13" t="s">
        <v>86</v>
      </c>
      <c r="AW534" s="13" t="s">
        <v>32</v>
      </c>
      <c r="AX534" s="13" t="s">
        <v>76</v>
      </c>
      <c r="AY534" s="260" t="s">
        <v>169</v>
      </c>
    </row>
    <row r="535" s="13" customFormat="1">
      <c r="A535" s="13"/>
      <c r="B535" s="249"/>
      <c r="C535" s="250"/>
      <c r="D535" s="251" t="s">
        <v>179</v>
      </c>
      <c r="E535" s="252" t="s">
        <v>1</v>
      </c>
      <c r="F535" s="253" t="s">
        <v>3060</v>
      </c>
      <c r="G535" s="250"/>
      <c r="H535" s="254">
        <v>7.5949999999999998</v>
      </c>
      <c r="I535" s="255"/>
      <c r="J535" s="250"/>
      <c r="K535" s="250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179</v>
      </c>
      <c r="AU535" s="260" t="s">
        <v>86</v>
      </c>
      <c r="AV535" s="13" t="s">
        <v>86</v>
      </c>
      <c r="AW535" s="13" t="s">
        <v>32</v>
      </c>
      <c r="AX535" s="13" t="s">
        <v>76</v>
      </c>
      <c r="AY535" s="260" t="s">
        <v>169</v>
      </c>
    </row>
    <row r="536" s="13" customFormat="1">
      <c r="A536" s="13"/>
      <c r="B536" s="249"/>
      <c r="C536" s="250"/>
      <c r="D536" s="251" t="s">
        <v>179</v>
      </c>
      <c r="E536" s="252" t="s">
        <v>1</v>
      </c>
      <c r="F536" s="253" t="s">
        <v>3061</v>
      </c>
      <c r="G536" s="250"/>
      <c r="H536" s="254">
        <v>10.1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179</v>
      </c>
      <c r="AU536" s="260" t="s">
        <v>86</v>
      </c>
      <c r="AV536" s="13" t="s">
        <v>86</v>
      </c>
      <c r="AW536" s="13" t="s">
        <v>32</v>
      </c>
      <c r="AX536" s="13" t="s">
        <v>76</v>
      </c>
      <c r="AY536" s="260" t="s">
        <v>169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3062</v>
      </c>
      <c r="G537" s="250"/>
      <c r="H537" s="254">
        <v>8.0299999999999994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76</v>
      </c>
      <c r="AY537" s="260" t="s">
        <v>169</v>
      </c>
    </row>
    <row r="538" s="14" customFormat="1">
      <c r="A538" s="14"/>
      <c r="B538" s="261"/>
      <c r="C538" s="262"/>
      <c r="D538" s="251" t="s">
        <v>179</v>
      </c>
      <c r="E538" s="263" t="s">
        <v>1</v>
      </c>
      <c r="F538" s="264" t="s">
        <v>182</v>
      </c>
      <c r="G538" s="262"/>
      <c r="H538" s="265">
        <v>27.024999999999999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179</v>
      </c>
      <c r="AU538" s="271" t="s">
        <v>86</v>
      </c>
      <c r="AV538" s="14" t="s">
        <v>177</v>
      </c>
      <c r="AW538" s="14" t="s">
        <v>32</v>
      </c>
      <c r="AX538" s="14" t="s">
        <v>84</v>
      </c>
      <c r="AY538" s="271" t="s">
        <v>169</v>
      </c>
    </row>
    <row r="539" s="2" customFormat="1" ht="21.75" customHeight="1">
      <c r="A539" s="39"/>
      <c r="B539" s="40"/>
      <c r="C539" s="235" t="s">
        <v>528</v>
      </c>
      <c r="D539" s="235" t="s">
        <v>173</v>
      </c>
      <c r="E539" s="236" t="s">
        <v>2374</v>
      </c>
      <c r="F539" s="237" t="s">
        <v>3063</v>
      </c>
      <c r="G539" s="238" t="s">
        <v>176</v>
      </c>
      <c r="H539" s="239">
        <v>21.448</v>
      </c>
      <c r="I539" s="240"/>
      <c r="J539" s="241">
        <f>ROUND(I539*H539,2)</f>
        <v>0</v>
      </c>
      <c r="K539" s="242"/>
      <c r="L539" s="45"/>
      <c r="M539" s="243" t="s">
        <v>1</v>
      </c>
      <c r="N539" s="244" t="s">
        <v>41</v>
      </c>
      <c r="O539" s="92"/>
      <c r="P539" s="245">
        <f>O539*H539</f>
        <v>0</v>
      </c>
      <c r="Q539" s="245">
        <v>0.056599999999999998</v>
      </c>
      <c r="R539" s="245">
        <f>Q539*H539</f>
        <v>1.2139568000000001</v>
      </c>
      <c r="S539" s="245">
        <v>0</v>
      </c>
      <c r="T539" s="246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7" t="s">
        <v>286</v>
      </c>
      <c r="AT539" s="247" t="s">
        <v>173</v>
      </c>
      <c r="AU539" s="247" t="s">
        <v>86</v>
      </c>
      <c r="AY539" s="18" t="s">
        <v>169</v>
      </c>
      <c r="BE539" s="248">
        <f>IF(N539="základní",J539,0)</f>
        <v>0</v>
      </c>
      <c r="BF539" s="248">
        <f>IF(N539="snížená",J539,0)</f>
        <v>0</v>
      </c>
      <c r="BG539" s="248">
        <f>IF(N539="zákl. přenesená",J539,0)</f>
        <v>0</v>
      </c>
      <c r="BH539" s="248">
        <f>IF(N539="sníž. přenesená",J539,0)</f>
        <v>0</v>
      </c>
      <c r="BI539" s="248">
        <f>IF(N539="nulová",J539,0)</f>
        <v>0</v>
      </c>
      <c r="BJ539" s="18" t="s">
        <v>84</v>
      </c>
      <c r="BK539" s="248">
        <f>ROUND(I539*H539,2)</f>
        <v>0</v>
      </c>
      <c r="BL539" s="18" t="s">
        <v>286</v>
      </c>
      <c r="BM539" s="247" t="s">
        <v>3064</v>
      </c>
    </row>
    <row r="540" s="16" customFormat="1">
      <c r="A540" s="16"/>
      <c r="B540" s="283"/>
      <c r="C540" s="284"/>
      <c r="D540" s="251" t="s">
        <v>179</v>
      </c>
      <c r="E540" s="285" t="s">
        <v>1</v>
      </c>
      <c r="F540" s="286" t="s">
        <v>3065</v>
      </c>
      <c r="G540" s="284"/>
      <c r="H540" s="285" t="s">
        <v>1</v>
      </c>
      <c r="I540" s="287"/>
      <c r="J540" s="284"/>
      <c r="K540" s="284"/>
      <c r="L540" s="288"/>
      <c r="M540" s="289"/>
      <c r="N540" s="290"/>
      <c r="O540" s="290"/>
      <c r="P540" s="290"/>
      <c r="Q540" s="290"/>
      <c r="R540" s="290"/>
      <c r="S540" s="290"/>
      <c r="T540" s="291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92" t="s">
        <v>179</v>
      </c>
      <c r="AU540" s="292" t="s">
        <v>86</v>
      </c>
      <c r="AV540" s="16" t="s">
        <v>84</v>
      </c>
      <c r="AW540" s="16" t="s">
        <v>32</v>
      </c>
      <c r="AX540" s="16" t="s">
        <v>76</v>
      </c>
      <c r="AY540" s="292" t="s">
        <v>169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3066</v>
      </c>
      <c r="G541" s="250"/>
      <c r="H541" s="254">
        <v>4.1500000000000004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3067</v>
      </c>
      <c r="G542" s="250"/>
      <c r="H542" s="254">
        <v>5.4400000000000004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3" customFormat="1">
      <c r="A543" s="13"/>
      <c r="B543" s="249"/>
      <c r="C543" s="250"/>
      <c r="D543" s="251" t="s">
        <v>179</v>
      </c>
      <c r="E543" s="252" t="s">
        <v>1</v>
      </c>
      <c r="F543" s="253" t="s">
        <v>3068</v>
      </c>
      <c r="G543" s="250"/>
      <c r="H543" s="254">
        <v>4.71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179</v>
      </c>
      <c r="AU543" s="260" t="s">
        <v>86</v>
      </c>
      <c r="AV543" s="13" t="s">
        <v>86</v>
      </c>
      <c r="AW543" s="13" t="s">
        <v>32</v>
      </c>
      <c r="AX543" s="13" t="s">
        <v>76</v>
      </c>
      <c r="AY543" s="260" t="s">
        <v>169</v>
      </c>
    </row>
    <row r="544" s="13" customFormat="1">
      <c r="A544" s="13"/>
      <c r="B544" s="249"/>
      <c r="C544" s="250"/>
      <c r="D544" s="251" t="s">
        <v>179</v>
      </c>
      <c r="E544" s="252" t="s">
        <v>1</v>
      </c>
      <c r="F544" s="253" t="s">
        <v>3069</v>
      </c>
      <c r="G544" s="250"/>
      <c r="H544" s="254">
        <v>7.1479999999999997</v>
      </c>
      <c r="I544" s="255"/>
      <c r="J544" s="250"/>
      <c r="K544" s="250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179</v>
      </c>
      <c r="AU544" s="260" t="s">
        <v>86</v>
      </c>
      <c r="AV544" s="13" t="s">
        <v>86</v>
      </c>
      <c r="AW544" s="13" t="s">
        <v>32</v>
      </c>
      <c r="AX544" s="13" t="s">
        <v>76</v>
      </c>
      <c r="AY544" s="260" t="s">
        <v>169</v>
      </c>
    </row>
    <row r="545" s="14" customFormat="1">
      <c r="A545" s="14"/>
      <c r="B545" s="261"/>
      <c r="C545" s="262"/>
      <c r="D545" s="251" t="s">
        <v>179</v>
      </c>
      <c r="E545" s="263" t="s">
        <v>1</v>
      </c>
      <c r="F545" s="264" t="s">
        <v>182</v>
      </c>
      <c r="G545" s="262"/>
      <c r="H545" s="265">
        <v>21.448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179</v>
      </c>
      <c r="AU545" s="271" t="s">
        <v>86</v>
      </c>
      <c r="AV545" s="14" t="s">
        <v>177</v>
      </c>
      <c r="AW545" s="14" t="s">
        <v>32</v>
      </c>
      <c r="AX545" s="14" t="s">
        <v>84</v>
      </c>
      <c r="AY545" s="271" t="s">
        <v>169</v>
      </c>
    </row>
    <row r="546" s="2" customFormat="1" ht="16.5" customHeight="1">
      <c r="A546" s="39"/>
      <c r="B546" s="40"/>
      <c r="C546" s="235" t="s">
        <v>2568</v>
      </c>
      <c r="D546" s="235" t="s">
        <v>173</v>
      </c>
      <c r="E546" s="236" t="s">
        <v>2384</v>
      </c>
      <c r="F546" s="237" t="s">
        <v>2385</v>
      </c>
      <c r="G546" s="238" t="s">
        <v>176</v>
      </c>
      <c r="H546" s="239">
        <v>21.448</v>
      </c>
      <c r="I546" s="240"/>
      <c r="J546" s="241">
        <f>ROUND(I546*H546,2)</f>
        <v>0</v>
      </c>
      <c r="K546" s="242"/>
      <c r="L546" s="45"/>
      <c r="M546" s="243" t="s">
        <v>1</v>
      </c>
      <c r="N546" s="244" t="s">
        <v>41</v>
      </c>
      <c r="O546" s="92"/>
      <c r="P546" s="245">
        <f>O546*H546</f>
        <v>0</v>
      </c>
      <c r="Q546" s="245">
        <v>0.056599999999999998</v>
      </c>
      <c r="R546" s="245">
        <f>Q546*H546</f>
        <v>1.2139568000000001</v>
      </c>
      <c r="S546" s="245">
        <v>0</v>
      </c>
      <c r="T546" s="24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7" t="s">
        <v>286</v>
      </c>
      <c r="AT546" s="247" t="s">
        <v>173</v>
      </c>
      <c r="AU546" s="247" t="s">
        <v>86</v>
      </c>
      <c r="AY546" s="18" t="s">
        <v>169</v>
      </c>
      <c r="BE546" s="248">
        <f>IF(N546="základní",J546,0)</f>
        <v>0</v>
      </c>
      <c r="BF546" s="248">
        <f>IF(N546="snížená",J546,0)</f>
        <v>0</v>
      </c>
      <c r="BG546" s="248">
        <f>IF(N546="zákl. přenesená",J546,0)</f>
        <v>0</v>
      </c>
      <c r="BH546" s="248">
        <f>IF(N546="sníž. přenesená",J546,0)</f>
        <v>0</v>
      </c>
      <c r="BI546" s="248">
        <f>IF(N546="nulová",J546,0)</f>
        <v>0</v>
      </c>
      <c r="BJ546" s="18" t="s">
        <v>84</v>
      </c>
      <c r="BK546" s="248">
        <f>ROUND(I546*H546,2)</f>
        <v>0</v>
      </c>
      <c r="BL546" s="18" t="s">
        <v>286</v>
      </c>
      <c r="BM546" s="247" t="s">
        <v>3070</v>
      </c>
    </row>
    <row r="547" s="16" customFormat="1">
      <c r="A547" s="16"/>
      <c r="B547" s="283"/>
      <c r="C547" s="284"/>
      <c r="D547" s="251" t="s">
        <v>179</v>
      </c>
      <c r="E547" s="285" t="s">
        <v>1</v>
      </c>
      <c r="F547" s="286" t="s">
        <v>3065</v>
      </c>
      <c r="G547" s="284"/>
      <c r="H547" s="285" t="s">
        <v>1</v>
      </c>
      <c r="I547" s="287"/>
      <c r="J547" s="284"/>
      <c r="K547" s="284"/>
      <c r="L547" s="288"/>
      <c r="M547" s="289"/>
      <c r="N547" s="290"/>
      <c r="O547" s="290"/>
      <c r="P547" s="290"/>
      <c r="Q547" s="290"/>
      <c r="R547" s="290"/>
      <c r="S547" s="290"/>
      <c r="T547" s="291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92" t="s">
        <v>179</v>
      </c>
      <c r="AU547" s="292" t="s">
        <v>86</v>
      </c>
      <c r="AV547" s="16" t="s">
        <v>84</v>
      </c>
      <c r="AW547" s="16" t="s">
        <v>32</v>
      </c>
      <c r="AX547" s="16" t="s">
        <v>76</v>
      </c>
      <c r="AY547" s="292" t="s">
        <v>169</v>
      </c>
    </row>
    <row r="548" s="13" customFormat="1">
      <c r="A548" s="13"/>
      <c r="B548" s="249"/>
      <c r="C548" s="250"/>
      <c r="D548" s="251" t="s">
        <v>179</v>
      </c>
      <c r="E548" s="252" t="s">
        <v>1</v>
      </c>
      <c r="F548" s="253" t="s">
        <v>3066</v>
      </c>
      <c r="G548" s="250"/>
      <c r="H548" s="254">
        <v>4.1500000000000004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179</v>
      </c>
      <c r="AU548" s="260" t="s">
        <v>86</v>
      </c>
      <c r="AV548" s="13" t="s">
        <v>86</v>
      </c>
      <c r="AW548" s="13" t="s">
        <v>32</v>
      </c>
      <c r="AX548" s="13" t="s">
        <v>76</v>
      </c>
      <c r="AY548" s="260" t="s">
        <v>169</v>
      </c>
    </row>
    <row r="549" s="13" customFormat="1">
      <c r="A549" s="13"/>
      <c r="B549" s="249"/>
      <c r="C549" s="250"/>
      <c r="D549" s="251" t="s">
        <v>179</v>
      </c>
      <c r="E549" s="252" t="s">
        <v>1</v>
      </c>
      <c r="F549" s="253" t="s">
        <v>3067</v>
      </c>
      <c r="G549" s="250"/>
      <c r="H549" s="254">
        <v>5.4400000000000004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179</v>
      </c>
      <c r="AU549" s="260" t="s">
        <v>86</v>
      </c>
      <c r="AV549" s="13" t="s">
        <v>86</v>
      </c>
      <c r="AW549" s="13" t="s">
        <v>32</v>
      </c>
      <c r="AX549" s="13" t="s">
        <v>76</v>
      </c>
      <c r="AY549" s="260" t="s">
        <v>169</v>
      </c>
    </row>
    <row r="550" s="13" customFormat="1">
      <c r="A550" s="13"/>
      <c r="B550" s="249"/>
      <c r="C550" s="250"/>
      <c r="D550" s="251" t="s">
        <v>179</v>
      </c>
      <c r="E550" s="252" t="s">
        <v>1</v>
      </c>
      <c r="F550" s="253" t="s">
        <v>3068</v>
      </c>
      <c r="G550" s="250"/>
      <c r="H550" s="254">
        <v>4.71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32</v>
      </c>
      <c r="AX550" s="13" t="s">
        <v>76</v>
      </c>
      <c r="AY550" s="260" t="s">
        <v>169</v>
      </c>
    </row>
    <row r="551" s="13" customFormat="1">
      <c r="A551" s="13"/>
      <c r="B551" s="249"/>
      <c r="C551" s="250"/>
      <c r="D551" s="251" t="s">
        <v>179</v>
      </c>
      <c r="E551" s="252" t="s">
        <v>1</v>
      </c>
      <c r="F551" s="253" t="s">
        <v>3069</v>
      </c>
      <c r="G551" s="250"/>
      <c r="H551" s="254">
        <v>7.1479999999999997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179</v>
      </c>
      <c r="AU551" s="260" t="s">
        <v>86</v>
      </c>
      <c r="AV551" s="13" t="s">
        <v>86</v>
      </c>
      <c r="AW551" s="13" t="s">
        <v>32</v>
      </c>
      <c r="AX551" s="13" t="s">
        <v>76</v>
      </c>
      <c r="AY551" s="260" t="s">
        <v>169</v>
      </c>
    </row>
    <row r="552" s="14" customFormat="1">
      <c r="A552" s="14"/>
      <c r="B552" s="261"/>
      <c r="C552" s="262"/>
      <c r="D552" s="251" t="s">
        <v>179</v>
      </c>
      <c r="E552" s="263" t="s">
        <v>1</v>
      </c>
      <c r="F552" s="264" t="s">
        <v>182</v>
      </c>
      <c r="G552" s="262"/>
      <c r="H552" s="265">
        <v>21.448</v>
      </c>
      <c r="I552" s="266"/>
      <c r="J552" s="262"/>
      <c r="K552" s="262"/>
      <c r="L552" s="267"/>
      <c r="M552" s="268"/>
      <c r="N552" s="269"/>
      <c r="O552" s="269"/>
      <c r="P552" s="269"/>
      <c r="Q552" s="269"/>
      <c r="R552" s="269"/>
      <c r="S552" s="269"/>
      <c r="T552" s="27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1" t="s">
        <v>179</v>
      </c>
      <c r="AU552" s="271" t="s">
        <v>86</v>
      </c>
      <c r="AV552" s="14" t="s">
        <v>177</v>
      </c>
      <c r="AW552" s="14" t="s">
        <v>32</v>
      </c>
      <c r="AX552" s="14" t="s">
        <v>84</v>
      </c>
      <c r="AY552" s="271" t="s">
        <v>169</v>
      </c>
    </row>
    <row r="553" s="2" customFormat="1" ht="16.5" customHeight="1">
      <c r="A553" s="39"/>
      <c r="B553" s="40"/>
      <c r="C553" s="235" t="s">
        <v>2572</v>
      </c>
      <c r="D553" s="235" t="s">
        <v>173</v>
      </c>
      <c r="E553" s="236" t="s">
        <v>2388</v>
      </c>
      <c r="F553" s="237" t="s">
        <v>2389</v>
      </c>
      <c r="G553" s="238" t="s">
        <v>176</v>
      </c>
      <c r="H553" s="239">
        <v>21.448</v>
      </c>
      <c r="I553" s="240"/>
      <c r="J553" s="241">
        <f>ROUND(I553*H553,2)</f>
        <v>0</v>
      </c>
      <c r="K553" s="242"/>
      <c r="L553" s="45"/>
      <c r="M553" s="243" t="s">
        <v>1</v>
      </c>
      <c r="N553" s="244" t="s">
        <v>41</v>
      </c>
      <c r="O553" s="92"/>
      <c r="P553" s="245">
        <f>O553*H553</f>
        <v>0</v>
      </c>
      <c r="Q553" s="245">
        <v>0.056599999999999998</v>
      </c>
      <c r="R553" s="245">
        <f>Q553*H553</f>
        <v>1.2139568000000001</v>
      </c>
      <c r="S553" s="245">
        <v>0</v>
      </c>
      <c r="T553" s="24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7" t="s">
        <v>286</v>
      </c>
      <c r="AT553" s="247" t="s">
        <v>173</v>
      </c>
      <c r="AU553" s="247" t="s">
        <v>86</v>
      </c>
      <c r="AY553" s="18" t="s">
        <v>169</v>
      </c>
      <c r="BE553" s="248">
        <f>IF(N553="základní",J553,0)</f>
        <v>0</v>
      </c>
      <c r="BF553" s="248">
        <f>IF(N553="snížená",J553,0)</f>
        <v>0</v>
      </c>
      <c r="BG553" s="248">
        <f>IF(N553="zákl. přenesená",J553,0)</f>
        <v>0</v>
      </c>
      <c r="BH553" s="248">
        <f>IF(N553="sníž. přenesená",J553,0)</f>
        <v>0</v>
      </c>
      <c r="BI553" s="248">
        <f>IF(N553="nulová",J553,0)</f>
        <v>0</v>
      </c>
      <c r="BJ553" s="18" t="s">
        <v>84</v>
      </c>
      <c r="BK553" s="248">
        <f>ROUND(I553*H553,2)</f>
        <v>0</v>
      </c>
      <c r="BL553" s="18" t="s">
        <v>286</v>
      </c>
      <c r="BM553" s="247" t="s">
        <v>3071</v>
      </c>
    </row>
    <row r="554" s="16" customFormat="1">
      <c r="A554" s="16"/>
      <c r="B554" s="283"/>
      <c r="C554" s="284"/>
      <c r="D554" s="251" t="s">
        <v>179</v>
      </c>
      <c r="E554" s="285" t="s">
        <v>1</v>
      </c>
      <c r="F554" s="286" t="s">
        <v>3065</v>
      </c>
      <c r="G554" s="284"/>
      <c r="H554" s="285" t="s">
        <v>1</v>
      </c>
      <c r="I554" s="287"/>
      <c r="J554" s="284"/>
      <c r="K554" s="284"/>
      <c r="L554" s="288"/>
      <c r="M554" s="289"/>
      <c r="N554" s="290"/>
      <c r="O554" s="290"/>
      <c r="P554" s="290"/>
      <c r="Q554" s="290"/>
      <c r="R554" s="290"/>
      <c r="S554" s="290"/>
      <c r="T554" s="29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2" t="s">
        <v>179</v>
      </c>
      <c r="AU554" s="292" t="s">
        <v>86</v>
      </c>
      <c r="AV554" s="16" t="s">
        <v>84</v>
      </c>
      <c r="AW554" s="16" t="s">
        <v>32</v>
      </c>
      <c r="AX554" s="16" t="s">
        <v>76</v>
      </c>
      <c r="AY554" s="292" t="s">
        <v>169</v>
      </c>
    </row>
    <row r="555" s="13" customFormat="1">
      <c r="A555" s="13"/>
      <c r="B555" s="249"/>
      <c r="C555" s="250"/>
      <c r="D555" s="251" t="s">
        <v>179</v>
      </c>
      <c r="E555" s="252" t="s">
        <v>1</v>
      </c>
      <c r="F555" s="253" t="s">
        <v>3066</v>
      </c>
      <c r="G555" s="250"/>
      <c r="H555" s="254">
        <v>4.1500000000000004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179</v>
      </c>
      <c r="AU555" s="260" t="s">
        <v>86</v>
      </c>
      <c r="AV555" s="13" t="s">
        <v>86</v>
      </c>
      <c r="AW555" s="13" t="s">
        <v>32</v>
      </c>
      <c r="AX555" s="13" t="s">
        <v>76</v>
      </c>
      <c r="AY555" s="260" t="s">
        <v>169</v>
      </c>
    </row>
    <row r="556" s="13" customFormat="1">
      <c r="A556" s="13"/>
      <c r="B556" s="249"/>
      <c r="C556" s="250"/>
      <c r="D556" s="251" t="s">
        <v>179</v>
      </c>
      <c r="E556" s="252" t="s">
        <v>1</v>
      </c>
      <c r="F556" s="253" t="s">
        <v>3067</v>
      </c>
      <c r="G556" s="250"/>
      <c r="H556" s="254">
        <v>5.4400000000000004</v>
      </c>
      <c r="I556" s="255"/>
      <c r="J556" s="250"/>
      <c r="K556" s="250"/>
      <c r="L556" s="256"/>
      <c r="M556" s="257"/>
      <c r="N556" s="258"/>
      <c r="O556" s="258"/>
      <c r="P556" s="258"/>
      <c r="Q556" s="258"/>
      <c r="R556" s="258"/>
      <c r="S556" s="258"/>
      <c r="T556" s="25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0" t="s">
        <v>179</v>
      </c>
      <c r="AU556" s="260" t="s">
        <v>86</v>
      </c>
      <c r="AV556" s="13" t="s">
        <v>86</v>
      </c>
      <c r="AW556" s="13" t="s">
        <v>32</v>
      </c>
      <c r="AX556" s="13" t="s">
        <v>76</v>
      </c>
      <c r="AY556" s="260" t="s">
        <v>169</v>
      </c>
    </row>
    <row r="557" s="13" customFormat="1">
      <c r="A557" s="13"/>
      <c r="B557" s="249"/>
      <c r="C557" s="250"/>
      <c r="D557" s="251" t="s">
        <v>179</v>
      </c>
      <c r="E557" s="252" t="s">
        <v>1</v>
      </c>
      <c r="F557" s="253" t="s">
        <v>3068</v>
      </c>
      <c r="G557" s="250"/>
      <c r="H557" s="254">
        <v>4.71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179</v>
      </c>
      <c r="AU557" s="260" t="s">
        <v>86</v>
      </c>
      <c r="AV557" s="13" t="s">
        <v>86</v>
      </c>
      <c r="AW557" s="13" t="s">
        <v>32</v>
      </c>
      <c r="AX557" s="13" t="s">
        <v>76</v>
      </c>
      <c r="AY557" s="260" t="s">
        <v>169</v>
      </c>
    </row>
    <row r="558" s="13" customFormat="1">
      <c r="A558" s="13"/>
      <c r="B558" s="249"/>
      <c r="C558" s="250"/>
      <c r="D558" s="251" t="s">
        <v>179</v>
      </c>
      <c r="E558" s="252" t="s">
        <v>1</v>
      </c>
      <c r="F558" s="253" t="s">
        <v>3069</v>
      </c>
      <c r="G558" s="250"/>
      <c r="H558" s="254">
        <v>7.1479999999999997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179</v>
      </c>
      <c r="AU558" s="260" t="s">
        <v>86</v>
      </c>
      <c r="AV558" s="13" t="s">
        <v>86</v>
      </c>
      <c r="AW558" s="13" t="s">
        <v>32</v>
      </c>
      <c r="AX558" s="13" t="s">
        <v>76</v>
      </c>
      <c r="AY558" s="260" t="s">
        <v>169</v>
      </c>
    </row>
    <row r="559" s="14" customFormat="1">
      <c r="A559" s="14"/>
      <c r="B559" s="261"/>
      <c r="C559" s="262"/>
      <c r="D559" s="251" t="s">
        <v>179</v>
      </c>
      <c r="E559" s="263" t="s">
        <v>1</v>
      </c>
      <c r="F559" s="264" t="s">
        <v>182</v>
      </c>
      <c r="G559" s="262"/>
      <c r="H559" s="265">
        <v>21.448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179</v>
      </c>
      <c r="AU559" s="271" t="s">
        <v>86</v>
      </c>
      <c r="AV559" s="14" t="s">
        <v>177</v>
      </c>
      <c r="AW559" s="14" t="s">
        <v>32</v>
      </c>
      <c r="AX559" s="14" t="s">
        <v>84</v>
      </c>
      <c r="AY559" s="271" t="s">
        <v>169</v>
      </c>
    </row>
    <row r="560" s="2" customFormat="1" ht="21.75" customHeight="1">
      <c r="A560" s="39"/>
      <c r="B560" s="40"/>
      <c r="C560" s="235" t="s">
        <v>2383</v>
      </c>
      <c r="D560" s="235" t="s">
        <v>173</v>
      </c>
      <c r="E560" s="236" t="s">
        <v>2392</v>
      </c>
      <c r="F560" s="237" t="s">
        <v>2393</v>
      </c>
      <c r="G560" s="238" t="s">
        <v>249</v>
      </c>
      <c r="H560" s="239">
        <v>3.8650000000000002</v>
      </c>
      <c r="I560" s="240"/>
      <c r="J560" s="241">
        <f>ROUND(I560*H560,2)</f>
        <v>0</v>
      </c>
      <c r="K560" s="242"/>
      <c r="L560" s="45"/>
      <c r="M560" s="243" t="s">
        <v>1</v>
      </c>
      <c r="N560" s="244" t="s">
        <v>41</v>
      </c>
      <c r="O560" s="92"/>
      <c r="P560" s="245">
        <f>O560*H560</f>
        <v>0</v>
      </c>
      <c r="Q560" s="245">
        <v>0</v>
      </c>
      <c r="R560" s="245">
        <f>Q560*H560</f>
        <v>0</v>
      </c>
      <c r="S560" s="245">
        <v>0</v>
      </c>
      <c r="T560" s="246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7" t="s">
        <v>286</v>
      </c>
      <c r="AT560" s="247" t="s">
        <v>173</v>
      </c>
      <c r="AU560" s="247" t="s">
        <v>86</v>
      </c>
      <c r="AY560" s="18" t="s">
        <v>169</v>
      </c>
      <c r="BE560" s="248">
        <f>IF(N560="základní",J560,0)</f>
        <v>0</v>
      </c>
      <c r="BF560" s="248">
        <f>IF(N560="snížená",J560,0)</f>
        <v>0</v>
      </c>
      <c r="BG560" s="248">
        <f>IF(N560="zákl. přenesená",J560,0)</f>
        <v>0</v>
      </c>
      <c r="BH560" s="248">
        <f>IF(N560="sníž. přenesená",J560,0)</f>
        <v>0</v>
      </c>
      <c r="BI560" s="248">
        <f>IF(N560="nulová",J560,0)</f>
        <v>0</v>
      </c>
      <c r="BJ560" s="18" t="s">
        <v>84</v>
      </c>
      <c r="BK560" s="248">
        <f>ROUND(I560*H560,2)</f>
        <v>0</v>
      </c>
      <c r="BL560" s="18" t="s">
        <v>286</v>
      </c>
      <c r="BM560" s="247" t="s">
        <v>3072</v>
      </c>
    </row>
    <row r="561" s="12" customFormat="1" ht="22.8" customHeight="1">
      <c r="A561" s="12"/>
      <c r="B561" s="219"/>
      <c r="C561" s="220"/>
      <c r="D561" s="221" t="s">
        <v>75</v>
      </c>
      <c r="E561" s="233" t="s">
        <v>813</v>
      </c>
      <c r="F561" s="233" t="s">
        <v>814</v>
      </c>
      <c r="G561" s="220"/>
      <c r="H561" s="220"/>
      <c r="I561" s="223"/>
      <c r="J561" s="234">
        <f>BK561</f>
        <v>0</v>
      </c>
      <c r="K561" s="220"/>
      <c r="L561" s="225"/>
      <c r="M561" s="226"/>
      <c r="N561" s="227"/>
      <c r="O561" s="227"/>
      <c r="P561" s="228">
        <f>SUM(P562:P649)</f>
        <v>0</v>
      </c>
      <c r="Q561" s="227"/>
      <c r="R561" s="228">
        <f>SUM(R562:R649)</f>
        <v>1.20045739</v>
      </c>
      <c r="S561" s="227"/>
      <c r="T561" s="229">
        <f>SUM(T562:T649)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30" t="s">
        <v>86</v>
      </c>
      <c r="AT561" s="231" t="s">
        <v>75</v>
      </c>
      <c r="AU561" s="231" t="s">
        <v>84</v>
      </c>
      <c r="AY561" s="230" t="s">
        <v>169</v>
      </c>
      <c r="BK561" s="232">
        <f>SUM(BK562:BK649)</f>
        <v>0</v>
      </c>
    </row>
    <row r="562" s="2" customFormat="1" ht="21.75" customHeight="1">
      <c r="A562" s="39"/>
      <c r="B562" s="40"/>
      <c r="C562" s="235" t="s">
        <v>289</v>
      </c>
      <c r="D562" s="235" t="s">
        <v>173</v>
      </c>
      <c r="E562" s="236" t="s">
        <v>2395</v>
      </c>
      <c r="F562" s="237" t="s">
        <v>2396</v>
      </c>
      <c r="G562" s="238" t="s">
        <v>176</v>
      </c>
      <c r="H562" s="239">
        <v>190.892</v>
      </c>
      <c r="I562" s="240"/>
      <c r="J562" s="241">
        <f>ROUND(I562*H562,2)</f>
        <v>0</v>
      </c>
      <c r="K562" s="242"/>
      <c r="L562" s="45"/>
      <c r="M562" s="243" t="s">
        <v>1</v>
      </c>
      <c r="N562" s="244" t="s">
        <v>41</v>
      </c>
      <c r="O562" s="92"/>
      <c r="P562" s="245">
        <f>O562*H562</f>
        <v>0</v>
      </c>
      <c r="Q562" s="245">
        <v>3.0000000000000001E-05</v>
      </c>
      <c r="R562" s="245">
        <f>Q562*H562</f>
        <v>0.00572676</v>
      </c>
      <c r="S562" s="245">
        <v>0</v>
      </c>
      <c r="T562" s="24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7" t="s">
        <v>286</v>
      </c>
      <c r="AT562" s="247" t="s">
        <v>173</v>
      </c>
      <c r="AU562" s="247" t="s">
        <v>86</v>
      </c>
      <c r="AY562" s="18" t="s">
        <v>169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18" t="s">
        <v>84</v>
      </c>
      <c r="BK562" s="248">
        <f>ROUND(I562*H562,2)</f>
        <v>0</v>
      </c>
      <c r="BL562" s="18" t="s">
        <v>286</v>
      </c>
      <c r="BM562" s="247" t="s">
        <v>3073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3074</v>
      </c>
      <c r="G563" s="250"/>
      <c r="H563" s="254">
        <v>24.32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76</v>
      </c>
      <c r="AY563" s="260" t="s">
        <v>169</v>
      </c>
    </row>
    <row r="564" s="13" customFormat="1">
      <c r="A564" s="13"/>
      <c r="B564" s="249"/>
      <c r="C564" s="250"/>
      <c r="D564" s="251" t="s">
        <v>179</v>
      </c>
      <c r="E564" s="252" t="s">
        <v>1</v>
      </c>
      <c r="F564" s="253" t="s">
        <v>3075</v>
      </c>
      <c r="G564" s="250"/>
      <c r="H564" s="254">
        <v>12.640000000000001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179</v>
      </c>
      <c r="AU564" s="260" t="s">
        <v>86</v>
      </c>
      <c r="AV564" s="13" t="s">
        <v>86</v>
      </c>
      <c r="AW564" s="13" t="s">
        <v>32</v>
      </c>
      <c r="AX564" s="13" t="s">
        <v>76</v>
      </c>
      <c r="AY564" s="260" t="s">
        <v>169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3076</v>
      </c>
      <c r="G565" s="250"/>
      <c r="H565" s="254">
        <v>20.960000000000001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76</v>
      </c>
      <c r="AY565" s="260" t="s">
        <v>169</v>
      </c>
    </row>
    <row r="566" s="13" customFormat="1">
      <c r="A566" s="13"/>
      <c r="B566" s="249"/>
      <c r="C566" s="250"/>
      <c r="D566" s="251" t="s">
        <v>179</v>
      </c>
      <c r="E566" s="252" t="s">
        <v>1</v>
      </c>
      <c r="F566" s="253" t="s">
        <v>3077</v>
      </c>
      <c r="G566" s="250"/>
      <c r="H566" s="254">
        <v>19.27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0" t="s">
        <v>179</v>
      </c>
      <c r="AU566" s="260" t="s">
        <v>86</v>
      </c>
      <c r="AV566" s="13" t="s">
        <v>86</v>
      </c>
      <c r="AW566" s="13" t="s">
        <v>32</v>
      </c>
      <c r="AX566" s="13" t="s">
        <v>76</v>
      </c>
      <c r="AY566" s="260" t="s">
        <v>169</v>
      </c>
    </row>
    <row r="567" s="13" customFormat="1">
      <c r="A567" s="13"/>
      <c r="B567" s="249"/>
      <c r="C567" s="250"/>
      <c r="D567" s="251" t="s">
        <v>179</v>
      </c>
      <c r="E567" s="252" t="s">
        <v>1</v>
      </c>
      <c r="F567" s="253" t="s">
        <v>2948</v>
      </c>
      <c r="G567" s="250"/>
      <c r="H567" s="254">
        <v>5.6799999999999997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179</v>
      </c>
      <c r="AU567" s="260" t="s">
        <v>86</v>
      </c>
      <c r="AV567" s="13" t="s">
        <v>86</v>
      </c>
      <c r="AW567" s="13" t="s">
        <v>32</v>
      </c>
      <c r="AX567" s="13" t="s">
        <v>76</v>
      </c>
      <c r="AY567" s="260" t="s">
        <v>169</v>
      </c>
    </row>
    <row r="568" s="13" customFormat="1">
      <c r="A568" s="13"/>
      <c r="B568" s="249"/>
      <c r="C568" s="250"/>
      <c r="D568" s="251" t="s">
        <v>179</v>
      </c>
      <c r="E568" s="252" t="s">
        <v>1</v>
      </c>
      <c r="F568" s="253" t="s">
        <v>3078</v>
      </c>
      <c r="G568" s="250"/>
      <c r="H568" s="254">
        <v>56.460000000000001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179</v>
      </c>
      <c r="AU568" s="260" t="s">
        <v>86</v>
      </c>
      <c r="AV568" s="13" t="s">
        <v>86</v>
      </c>
      <c r="AW568" s="13" t="s">
        <v>32</v>
      </c>
      <c r="AX568" s="13" t="s">
        <v>76</v>
      </c>
      <c r="AY568" s="260" t="s">
        <v>169</v>
      </c>
    </row>
    <row r="569" s="13" customFormat="1">
      <c r="A569" s="13"/>
      <c r="B569" s="249"/>
      <c r="C569" s="250"/>
      <c r="D569" s="251" t="s">
        <v>179</v>
      </c>
      <c r="E569" s="252" t="s">
        <v>1</v>
      </c>
      <c r="F569" s="253" t="s">
        <v>3079</v>
      </c>
      <c r="G569" s="250"/>
      <c r="H569" s="254">
        <v>-7.1479999999999997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179</v>
      </c>
      <c r="AU569" s="260" t="s">
        <v>86</v>
      </c>
      <c r="AV569" s="13" t="s">
        <v>86</v>
      </c>
      <c r="AW569" s="13" t="s">
        <v>32</v>
      </c>
      <c r="AX569" s="13" t="s">
        <v>76</v>
      </c>
      <c r="AY569" s="260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3080</v>
      </c>
      <c r="G570" s="250"/>
      <c r="H570" s="254">
        <v>52.709000000000003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3" customFormat="1">
      <c r="A571" s="13"/>
      <c r="B571" s="249"/>
      <c r="C571" s="250"/>
      <c r="D571" s="251" t="s">
        <v>179</v>
      </c>
      <c r="E571" s="252" t="s">
        <v>1</v>
      </c>
      <c r="F571" s="253" t="s">
        <v>3081</v>
      </c>
      <c r="G571" s="250"/>
      <c r="H571" s="254">
        <v>6.0010000000000003</v>
      </c>
      <c r="I571" s="255"/>
      <c r="J571" s="250"/>
      <c r="K571" s="250"/>
      <c r="L571" s="256"/>
      <c r="M571" s="257"/>
      <c r="N571" s="258"/>
      <c r="O571" s="258"/>
      <c r="P571" s="258"/>
      <c r="Q571" s="258"/>
      <c r="R571" s="258"/>
      <c r="S571" s="258"/>
      <c r="T571" s="25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0" t="s">
        <v>179</v>
      </c>
      <c r="AU571" s="260" t="s">
        <v>86</v>
      </c>
      <c r="AV571" s="13" t="s">
        <v>86</v>
      </c>
      <c r="AW571" s="13" t="s">
        <v>32</v>
      </c>
      <c r="AX571" s="13" t="s">
        <v>76</v>
      </c>
      <c r="AY571" s="260" t="s">
        <v>169</v>
      </c>
    </row>
    <row r="572" s="14" customFormat="1">
      <c r="A572" s="14"/>
      <c r="B572" s="261"/>
      <c r="C572" s="262"/>
      <c r="D572" s="251" t="s">
        <v>179</v>
      </c>
      <c r="E572" s="263" t="s">
        <v>1</v>
      </c>
      <c r="F572" s="264" t="s">
        <v>182</v>
      </c>
      <c r="G572" s="262"/>
      <c r="H572" s="265">
        <v>190.89200000000002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1" t="s">
        <v>179</v>
      </c>
      <c r="AU572" s="271" t="s">
        <v>86</v>
      </c>
      <c r="AV572" s="14" t="s">
        <v>177</v>
      </c>
      <c r="AW572" s="14" t="s">
        <v>32</v>
      </c>
      <c r="AX572" s="14" t="s">
        <v>84</v>
      </c>
      <c r="AY572" s="271" t="s">
        <v>169</v>
      </c>
    </row>
    <row r="573" s="2" customFormat="1" ht="21.75" customHeight="1">
      <c r="A573" s="39"/>
      <c r="B573" s="40"/>
      <c r="C573" s="235" t="s">
        <v>270</v>
      </c>
      <c r="D573" s="235" t="s">
        <v>173</v>
      </c>
      <c r="E573" s="236" t="s">
        <v>2413</v>
      </c>
      <c r="F573" s="237" t="s">
        <v>2414</v>
      </c>
      <c r="G573" s="238" t="s">
        <v>176</v>
      </c>
      <c r="H573" s="239">
        <v>57.920000000000002</v>
      </c>
      <c r="I573" s="240"/>
      <c r="J573" s="241">
        <f>ROUND(I573*H573,2)</f>
        <v>0</v>
      </c>
      <c r="K573" s="242"/>
      <c r="L573" s="45"/>
      <c r="M573" s="243" t="s">
        <v>1</v>
      </c>
      <c r="N573" s="244" t="s">
        <v>41</v>
      </c>
      <c r="O573" s="92"/>
      <c r="P573" s="245">
        <f>O573*H573</f>
        <v>0</v>
      </c>
      <c r="Q573" s="245">
        <v>0.0045500000000000002</v>
      </c>
      <c r="R573" s="245">
        <f>Q573*H573</f>
        <v>0.26353600000000005</v>
      </c>
      <c r="S573" s="245">
        <v>0</v>
      </c>
      <c r="T573" s="24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7" t="s">
        <v>286</v>
      </c>
      <c r="AT573" s="247" t="s">
        <v>173</v>
      </c>
      <c r="AU573" s="247" t="s">
        <v>86</v>
      </c>
      <c r="AY573" s="18" t="s">
        <v>169</v>
      </c>
      <c r="BE573" s="248">
        <f>IF(N573="základní",J573,0)</f>
        <v>0</v>
      </c>
      <c r="BF573" s="248">
        <f>IF(N573="snížená",J573,0)</f>
        <v>0</v>
      </c>
      <c r="BG573" s="248">
        <f>IF(N573="zákl. přenesená",J573,0)</f>
        <v>0</v>
      </c>
      <c r="BH573" s="248">
        <f>IF(N573="sníž. přenesená",J573,0)</f>
        <v>0</v>
      </c>
      <c r="BI573" s="248">
        <f>IF(N573="nulová",J573,0)</f>
        <v>0</v>
      </c>
      <c r="BJ573" s="18" t="s">
        <v>84</v>
      </c>
      <c r="BK573" s="248">
        <f>ROUND(I573*H573,2)</f>
        <v>0</v>
      </c>
      <c r="BL573" s="18" t="s">
        <v>286</v>
      </c>
      <c r="BM573" s="247" t="s">
        <v>3082</v>
      </c>
    </row>
    <row r="574" s="2" customFormat="1" ht="16.5" customHeight="1">
      <c r="A574" s="39"/>
      <c r="B574" s="40"/>
      <c r="C574" s="235" t="s">
        <v>610</v>
      </c>
      <c r="D574" s="235" t="s">
        <v>173</v>
      </c>
      <c r="E574" s="236" t="s">
        <v>2417</v>
      </c>
      <c r="F574" s="237" t="s">
        <v>2418</v>
      </c>
      <c r="G574" s="238" t="s">
        <v>176</v>
      </c>
      <c r="H574" s="239">
        <v>92.902000000000001</v>
      </c>
      <c r="I574" s="240"/>
      <c r="J574" s="241">
        <f>ROUND(I574*H574,2)</f>
        <v>0</v>
      </c>
      <c r="K574" s="242"/>
      <c r="L574" s="45"/>
      <c r="M574" s="243" t="s">
        <v>1</v>
      </c>
      <c r="N574" s="244" t="s">
        <v>41</v>
      </c>
      <c r="O574" s="92"/>
      <c r="P574" s="245">
        <f>O574*H574</f>
        <v>0</v>
      </c>
      <c r="Q574" s="245">
        <v>0.00050000000000000001</v>
      </c>
      <c r="R574" s="245">
        <f>Q574*H574</f>
        <v>0.046450999999999999</v>
      </c>
      <c r="S574" s="245">
        <v>0</v>
      </c>
      <c r="T574" s="246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7" t="s">
        <v>286</v>
      </c>
      <c r="AT574" s="247" t="s">
        <v>173</v>
      </c>
      <c r="AU574" s="247" t="s">
        <v>86</v>
      </c>
      <c r="AY574" s="18" t="s">
        <v>169</v>
      </c>
      <c r="BE574" s="248">
        <f>IF(N574="základní",J574,0)</f>
        <v>0</v>
      </c>
      <c r="BF574" s="248">
        <f>IF(N574="snížená",J574,0)</f>
        <v>0</v>
      </c>
      <c r="BG574" s="248">
        <f>IF(N574="zákl. přenesená",J574,0)</f>
        <v>0</v>
      </c>
      <c r="BH574" s="248">
        <f>IF(N574="sníž. přenesená",J574,0)</f>
        <v>0</v>
      </c>
      <c r="BI574" s="248">
        <f>IF(N574="nulová",J574,0)</f>
        <v>0</v>
      </c>
      <c r="BJ574" s="18" t="s">
        <v>84</v>
      </c>
      <c r="BK574" s="248">
        <f>ROUND(I574*H574,2)</f>
        <v>0</v>
      </c>
      <c r="BL574" s="18" t="s">
        <v>286</v>
      </c>
      <c r="BM574" s="247" t="s">
        <v>3083</v>
      </c>
    </row>
    <row r="575" s="13" customFormat="1">
      <c r="A575" s="13"/>
      <c r="B575" s="249"/>
      <c r="C575" s="250"/>
      <c r="D575" s="251" t="s">
        <v>179</v>
      </c>
      <c r="E575" s="252" t="s">
        <v>1</v>
      </c>
      <c r="F575" s="253" t="s">
        <v>3077</v>
      </c>
      <c r="G575" s="250"/>
      <c r="H575" s="254">
        <v>19.27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179</v>
      </c>
      <c r="AU575" s="260" t="s">
        <v>86</v>
      </c>
      <c r="AV575" s="13" t="s">
        <v>86</v>
      </c>
      <c r="AW575" s="13" t="s">
        <v>32</v>
      </c>
      <c r="AX575" s="13" t="s">
        <v>76</v>
      </c>
      <c r="AY575" s="260" t="s">
        <v>169</v>
      </c>
    </row>
    <row r="576" s="13" customFormat="1">
      <c r="A576" s="13"/>
      <c r="B576" s="249"/>
      <c r="C576" s="250"/>
      <c r="D576" s="251" t="s">
        <v>179</v>
      </c>
      <c r="E576" s="252" t="s">
        <v>1</v>
      </c>
      <c r="F576" s="253" t="s">
        <v>3074</v>
      </c>
      <c r="G576" s="250"/>
      <c r="H576" s="254">
        <v>24.32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179</v>
      </c>
      <c r="AU576" s="260" t="s">
        <v>86</v>
      </c>
      <c r="AV576" s="13" t="s">
        <v>86</v>
      </c>
      <c r="AW576" s="13" t="s">
        <v>32</v>
      </c>
      <c r="AX576" s="13" t="s">
        <v>76</v>
      </c>
      <c r="AY576" s="260" t="s">
        <v>169</v>
      </c>
    </row>
    <row r="577" s="13" customFormat="1">
      <c r="A577" s="13"/>
      <c r="B577" s="249"/>
      <c r="C577" s="250"/>
      <c r="D577" s="251" t="s">
        <v>179</v>
      </c>
      <c r="E577" s="252" t="s">
        <v>1</v>
      </c>
      <c r="F577" s="253" t="s">
        <v>3078</v>
      </c>
      <c r="G577" s="250"/>
      <c r="H577" s="254">
        <v>56.460000000000001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179</v>
      </c>
      <c r="AU577" s="260" t="s">
        <v>86</v>
      </c>
      <c r="AV577" s="13" t="s">
        <v>86</v>
      </c>
      <c r="AW577" s="13" t="s">
        <v>32</v>
      </c>
      <c r="AX577" s="13" t="s">
        <v>76</v>
      </c>
      <c r="AY577" s="260" t="s">
        <v>169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3079</v>
      </c>
      <c r="G578" s="250"/>
      <c r="H578" s="254">
        <v>-7.1479999999999997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76</v>
      </c>
      <c r="AY578" s="260" t="s">
        <v>169</v>
      </c>
    </row>
    <row r="579" s="15" customFormat="1">
      <c r="A579" s="15"/>
      <c r="B579" s="272"/>
      <c r="C579" s="273"/>
      <c r="D579" s="251" t="s">
        <v>179</v>
      </c>
      <c r="E579" s="274" t="s">
        <v>1</v>
      </c>
      <c r="F579" s="275" t="s">
        <v>211</v>
      </c>
      <c r="G579" s="273"/>
      <c r="H579" s="276">
        <v>92.902000000000015</v>
      </c>
      <c r="I579" s="277"/>
      <c r="J579" s="273"/>
      <c r="K579" s="273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179</v>
      </c>
      <c r="AU579" s="282" t="s">
        <v>86</v>
      </c>
      <c r="AV579" s="15" t="s">
        <v>212</v>
      </c>
      <c r="AW579" s="15" t="s">
        <v>32</v>
      </c>
      <c r="AX579" s="15" t="s">
        <v>76</v>
      </c>
      <c r="AY579" s="282" t="s">
        <v>169</v>
      </c>
    </row>
    <row r="580" s="14" customFormat="1">
      <c r="A580" s="14"/>
      <c r="B580" s="261"/>
      <c r="C580" s="262"/>
      <c r="D580" s="251" t="s">
        <v>179</v>
      </c>
      <c r="E580" s="263" t="s">
        <v>1</v>
      </c>
      <c r="F580" s="264" t="s">
        <v>182</v>
      </c>
      <c r="G580" s="262"/>
      <c r="H580" s="265">
        <v>92.902000000000015</v>
      </c>
      <c r="I580" s="266"/>
      <c r="J580" s="262"/>
      <c r="K580" s="262"/>
      <c r="L580" s="267"/>
      <c r="M580" s="268"/>
      <c r="N580" s="269"/>
      <c r="O580" s="269"/>
      <c r="P580" s="269"/>
      <c r="Q580" s="269"/>
      <c r="R580" s="269"/>
      <c r="S580" s="269"/>
      <c r="T580" s="27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1" t="s">
        <v>179</v>
      </c>
      <c r="AU580" s="271" t="s">
        <v>86</v>
      </c>
      <c r="AV580" s="14" t="s">
        <v>177</v>
      </c>
      <c r="AW580" s="14" t="s">
        <v>32</v>
      </c>
      <c r="AX580" s="14" t="s">
        <v>84</v>
      </c>
      <c r="AY580" s="271" t="s">
        <v>169</v>
      </c>
    </row>
    <row r="581" s="2" customFormat="1" ht="33" customHeight="1">
      <c r="A581" s="39"/>
      <c r="B581" s="40"/>
      <c r="C581" s="304" t="s">
        <v>532</v>
      </c>
      <c r="D581" s="304" t="s">
        <v>1283</v>
      </c>
      <c r="E581" s="305" t="s">
        <v>2423</v>
      </c>
      <c r="F581" s="306" t="s">
        <v>3084</v>
      </c>
      <c r="G581" s="307" t="s">
        <v>176</v>
      </c>
      <c r="H581" s="308">
        <v>107.676</v>
      </c>
      <c r="I581" s="309"/>
      <c r="J581" s="310">
        <f>ROUND(I581*H581,2)</f>
        <v>0</v>
      </c>
      <c r="K581" s="311"/>
      <c r="L581" s="312"/>
      <c r="M581" s="313" t="s">
        <v>1</v>
      </c>
      <c r="N581" s="314" t="s">
        <v>41</v>
      </c>
      <c r="O581" s="92"/>
      <c r="P581" s="245">
        <f>O581*H581</f>
        <v>0</v>
      </c>
      <c r="Q581" s="245">
        <v>0.0054000000000000003</v>
      </c>
      <c r="R581" s="245">
        <f>Q581*H581</f>
        <v>0.58145040000000003</v>
      </c>
      <c r="S581" s="245">
        <v>0</v>
      </c>
      <c r="T581" s="246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7" t="s">
        <v>298</v>
      </c>
      <c r="AT581" s="247" t="s">
        <v>1283</v>
      </c>
      <c r="AU581" s="247" t="s">
        <v>86</v>
      </c>
      <c r="AY581" s="18" t="s">
        <v>169</v>
      </c>
      <c r="BE581" s="248">
        <f>IF(N581="základní",J581,0)</f>
        <v>0</v>
      </c>
      <c r="BF581" s="248">
        <f>IF(N581="snížená",J581,0)</f>
        <v>0</v>
      </c>
      <c r="BG581" s="248">
        <f>IF(N581="zákl. přenesená",J581,0)</f>
        <v>0</v>
      </c>
      <c r="BH581" s="248">
        <f>IF(N581="sníž. přenesená",J581,0)</f>
        <v>0</v>
      </c>
      <c r="BI581" s="248">
        <f>IF(N581="nulová",J581,0)</f>
        <v>0</v>
      </c>
      <c r="BJ581" s="18" t="s">
        <v>84</v>
      </c>
      <c r="BK581" s="248">
        <f>ROUND(I581*H581,2)</f>
        <v>0</v>
      </c>
      <c r="BL581" s="18" t="s">
        <v>286</v>
      </c>
      <c r="BM581" s="247" t="s">
        <v>3085</v>
      </c>
    </row>
    <row r="582" s="13" customFormat="1">
      <c r="A582" s="13"/>
      <c r="B582" s="249"/>
      <c r="C582" s="250"/>
      <c r="D582" s="251" t="s">
        <v>179</v>
      </c>
      <c r="E582" s="252" t="s">
        <v>1</v>
      </c>
      <c r="F582" s="253" t="s">
        <v>3086</v>
      </c>
      <c r="G582" s="250"/>
      <c r="H582" s="254">
        <v>23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179</v>
      </c>
      <c r="AU582" s="260" t="s">
        <v>86</v>
      </c>
      <c r="AV582" s="13" t="s">
        <v>86</v>
      </c>
      <c r="AW582" s="13" t="s">
        <v>32</v>
      </c>
      <c r="AX582" s="13" t="s">
        <v>76</v>
      </c>
      <c r="AY582" s="260" t="s">
        <v>169</v>
      </c>
    </row>
    <row r="583" s="13" customFormat="1">
      <c r="A583" s="13"/>
      <c r="B583" s="249"/>
      <c r="C583" s="250"/>
      <c r="D583" s="251" t="s">
        <v>179</v>
      </c>
      <c r="E583" s="252" t="s">
        <v>1</v>
      </c>
      <c r="F583" s="253" t="s">
        <v>3087</v>
      </c>
      <c r="G583" s="250"/>
      <c r="H583" s="254">
        <v>26.5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179</v>
      </c>
      <c r="AU583" s="260" t="s">
        <v>86</v>
      </c>
      <c r="AV583" s="13" t="s">
        <v>86</v>
      </c>
      <c r="AW583" s="13" t="s">
        <v>32</v>
      </c>
      <c r="AX583" s="13" t="s">
        <v>76</v>
      </c>
      <c r="AY583" s="260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3088</v>
      </c>
      <c r="G584" s="250"/>
      <c r="H584" s="254">
        <v>53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4" customFormat="1">
      <c r="A585" s="14"/>
      <c r="B585" s="261"/>
      <c r="C585" s="262"/>
      <c r="D585" s="251" t="s">
        <v>179</v>
      </c>
      <c r="E585" s="263" t="s">
        <v>1</v>
      </c>
      <c r="F585" s="264" t="s">
        <v>182</v>
      </c>
      <c r="G585" s="262"/>
      <c r="H585" s="265">
        <v>102.5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1" t="s">
        <v>179</v>
      </c>
      <c r="AU585" s="271" t="s">
        <v>86</v>
      </c>
      <c r="AV585" s="14" t="s">
        <v>177</v>
      </c>
      <c r="AW585" s="14" t="s">
        <v>32</v>
      </c>
      <c r="AX585" s="14" t="s">
        <v>84</v>
      </c>
      <c r="AY585" s="271" t="s">
        <v>169</v>
      </c>
    </row>
    <row r="586" s="13" customFormat="1">
      <c r="A586" s="13"/>
      <c r="B586" s="249"/>
      <c r="C586" s="250"/>
      <c r="D586" s="251" t="s">
        <v>179</v>
      </c>
      <c r="E586" s="250"/>
      <c r="F586" s="253" t="s">
        <v>3089</v>
      </c>
      <c r="G586" s="250"/>
      <c r="H586" s="254">
        <v>107.676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179</v>
      </c>
      <c r="AU586" s="260" t="s">
        <v>86</v>
      </c>
      <c r="AV586" s="13" t="s">
        <v>86</v>
      </c>
      <c r="AW586" s="13" t="s">
        <v>4</v>
      </c>
      <c r="AX586" s="13" t="s">
        <v>84</v>
      </c>
      <c r="AY586" s="260" t="s">
        <v>169</v>
      </c>
    </row>
    <row r="587" s="2" customFormat="1" ht="16.5" customHeight="1">
      <c r="A587" s="39"/>
      <c r="B587" s="40"/>
      <c r="C587" s="235" t="s">
        <v>2542</v>
      </c>
      <c r="D587" s="235" t="s">
        <v>173</v>
      </c>
      <c r="E587" s="236" t="s">
        <v>3090</v>
      </c>
      <c r="F587" s="237" t="s">
        <v>3091</v>
      </c>
      <c r="G587" s="238" t="s">
        <v>176</v>
      </c>
      <c r="H587" s="239">
        <v>20.960000000000001</v>
      </c>
      <c r="I587" s="240"/>
      <c r="J587" s="241">
        <f>ROUND(I587*H587,2)</f>
        <v>0</v>
      </c>
      <c r="K587" s="242"/>
      <c r="L587" s="45"/>
      <c r="M587" s="243" t="s">
        <v>1</v>
      </c>
      <c r="N587" s="244" t="s">
        <v>41</v>
      </c>
      <c r="O587" s="92"/>
      <c r="P587" s="245">
        <f>O587*H587</f>
        <v>0</v>
      </c>
      <c r="Q587" s="245">
        <v>0.00020000000000000001</v>
      </c>
      <c r="R587" s="245">
        <f>Q587*H587</f>
        <v>0.0041920000000000004</v>
      </c>
      <c r="S587" s="245">
        <v>0</v>
      </c>
      <c r="T587" s="24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7" t="s">
        <v>286</v>
      </c>
      <c r="AT587" s="247" t="s">
        <v>173</v>
      </c>
      <c r="AU587" s="247" t="s">
        <v>86</v>
      </c>
      <c r="AY587" s="18" t="s">
        <v>169</v>
      </c>
      <c r="BE587" s="248">
        <f>IF(N587="základní",J587,0)</f>
        <v>0</v>
      </c>
      <c r="BF587" s="248">
        <f>IF(N587="snížená",J587,0)</f>
        <v>0</v>
      </c>
      <c r="BG587" s="248">
        <f>IF(N587="zákl. přenesená",J587,0)</f>
        <v>0</v>
      </c>
      <c r="BH587" s="248">
        <f>IF(N587="sníž. přenesená",J587,0)</f>
        <v>0</v>
      </c>
      <c r="BI587" s="248">
        <f>IF(N587="nulová",J587,0)</f>
        <v>0</v>
      </c>
      <c r="BJ587" s="18" t="s">
        <v>84</v>
      </c>
      <c r="BK587" s="248">
        <f>ROUND(I587*H587,2)</f>
        <v>0</v>
      </c>
      <c r="BL587" s="18" t="s">
        <v>286</v>
      </c>
      <c r="BM587" s="247" t="s">
        <v>3092</v>
      </c>
    </row>
    <row r="588" s="13" customFormat="1">
      <c r="A588" s="13"/>
      <c r="B588" s="249"/>
      <c r="C588" s="250"/>
      <c r="D588" s="251" t="s">
        <v>179</v>
      </c>
      <c r="E588" s="252" t="s">
        <v>1</v>
      </c>
      <c r="F588" s="253" t="s">
        <v>3076</v>
      </c>
      <c r="G588" s="250"/>
      <c r="H588" s="254">
        <v>20.960000000000001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179</v>
      </c>
      <c r="AU588" s="260" t="s">
        <v>86</v>
      </c>
      <c r="AV588" s="13" t="s">
        <v>86</v>
      </c>
      <c r="AW588" s="13" t="s">
        <v>32</v>
      </c>
      <c r="AX588" s="13" t="s">
        <v>84</v>
      </c>
      <c r="AY588" s="260" t="s">
        <v>169</v>
      </c>
    </row>
    <row r="589" s="2" customFormat="1" ht="21.75" customHeight="1">
      <c r="A589" s="39"/>
      <c r="B589" s="40"/>
      <c r="C589" s="304" t="s">
        <v>2518</v>
      </c>
      <c r="D589" s="304" t="s">
        <v>1283</v>
      </c>
      <c r="E589" s="305" t="s">
        <v>3093</v>
      </c>
      <c r="F589" s="306" t="s">
        <v>3094</v>
      </c>
      <c r="G589" s="307" t="s">
        <v>176</v>
      </c>
      <c r="H589" s="308">
        <v>23.056000000000001</v>
      </c>
      <c r="I589" s="309"/>
      <c r="J589" s="310">
        <f>ROUND(I589*H589,2)</f>
        <v>0</v>
      </c>
      <c r="K589" s="311"/>
      <c r="L589" s="312"/>
      <c r="M589" s="313" t="s">
        <v>1</v>
      </c>
      <c r="N589" s="314" t="s">
        <v>41</v>
      </c>
      <c r="O589" s="92"/>
      <c r="P589" s="245">
        <f>O589*H589</f>
        <v>0</v>
      </c>
      <c r="Q589" s="245">
        <v>0.0054000000000000003</v>
      </c>
      <c r="R589" s="245">
        <f>Q589*H589</f>
        <v>0.12450240000000001</v>
      </c>
      <c r="S589" s="245">
        <v>0</v>
      </c>
      <c r="T589" s="24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7" t="s">
        <v>298</v>
      </c>
      <c r="AT589" s="247" t="s">
        <v>1283</v>
      </c>
      <c r="AU589" s="247" t="s">
        <v>86</v>
      </c>
      <c r="AY589" s="18" t="s">
        <v>169</v>
      </c>
      <c r="BE589" s="248">
        <f>IF(N589="základní",J589,0)</f>
        <v>0</v>
      </c>
      <c r="BF589" s="248">
        <f>IF(N589="snížená",J589,0)</f>
        <v>0</v>
      </c>
      <c r="BG589" s="248">
        <f>IF(N589="zákl. přenesená",J589,0)</f>
        <v>0</v>
      </c>
      <c r="BH589" s="248">
        <f>IF(N589="sníž. přenesená",J589,0)</f>
        <v>0</v>
      </c>
      <c r="BI589" s="248">
        <f>IF(N589="nulová",J589,0)</f>
        <v>0</v>
      </c>
      <c r="BJ589" s="18" t="s">
        <v>84</v>
      </c>
      <c r="BK589" s="248">
        <f>ROUND(I589*H589,2)</f>
        <v>0</v>
      </c>
      <c r="BL589" s="18" t="s">
        <v>286</v>
      </c>
      <c r="BM589" s="247" t="s">
        <v>3095</v>
      </c>
    </row>
    <row r="590" s="13" customFormat="1">
      <c r="A590" s="13"/>
      <c r="B590" s="249"/>
      <c r="C590" s="250"/>
      <c r="D590" s="251" t="s">
        <v>179</v>
      </c>
      <c r="E590" s="252" t="s">
        <v>1</v>
      </c>
      <c r="F590" s="253" t="s">
        <v>3076</v>
      </c>
      <c r="G590" s="250"/>
      <c r="H590" s="254">
        <v>20.960000000000001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179</v>
      </c>
      <c r="AU590" s="260" t="s">
        <v>86</v>
      </c>
      <c r="AV590" s="13" t="s">
        <v>86</v>
      </c>
      <c r="AW590" s="13" t="s">
        <v>32</v>
      </c>
      <c r="AX590" s="13" t="s">
        <v>76</v>
      </c>
      <c r="AY590" s="260" t="s">
        <v>169</v>
      </c>
    </row>
    <row r="591" s="14" customFormat="1">
      <c r="A591" s="14"/>
      <c r="B591" s="261"/>
      <c r="C591" s="262"/>
      <c r="D591" s="251" t="s">
        <v>179</v>
      </c>
      <c r="E591" s="263" t="s">
        <v>1</v>
      </c>
      <c r="F591" s="264" t="s">
        <v>182</v>
      </c>
      <c r="G591" s="262"/>
      <c r="H591" s="265">
        <v>20.960000000000001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179</v>
      </c>
      <c r="AU591" s="271" t="s">
        <v>86</v>
      </c>
      <c r="AV591" s="14" t="s">
        <v>177</v>
      </c>
      <c r="AW591" s="14" t="s">
        <v>32</v>
      </c>
      <c r="AX591" s="14" t="s">
        <v>84</v>
      </c>
      <c r="AY591" s="271" t="s">
        <v>169</v>
      </c>
    </row>
    <row r="592" s="13" customFormat="1">
      <c r="A592" s="13"/>
      <c r="B592" s="249"/>
      <c r="C592" s="250"/>
      <c r="D592" s="251" t="s">
        <v>179</v>
      </c>
      <c r="E592" s="250"/>
      <c r="F592" s="253" t="s">
        <v>3096</v>
      </c>
      <c r="G592" s="250"/>
      <c r="H592" s="254">
        <v>23.056000000000001</v>
      </c>
      <c r="I592" s="255"/>
      <c r="J592" s="250"/>
      <c r="K592" s="250"/>
      <c r="L592" s="256"/>
      <c r="M592" s="257"/>
      <c r="N592" s="258"/>
      <c r="O592" s="258"/>
      <c r="P592" s="258"/>
      <c r="Q592" s="258"/>
      <c r="R592" s="258"/>
      <c r="S592" s="258"/>
      <c r="T592" s="25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0" t="s">
        <v>179</v>
      </c>
      <c r="AU592" s="260" t="s">
        <v>86</v>
      </c>
      <c r="AV592" s="13" t="s">
        <v>86</v>
      </c>
      <c r="AW592" s="13" t="s">
        <v>4</v>
      </c>
      <c r="AX592" s="13" t="s">
        <v>84</v>
      </c>
      <c r="AY592" s="260" t="s">
        <v>169</v>
      </c>
    </row>
    <row r="593" s="2" customFormat="1" ht="21.75" customHeight="1">
      <c r="A593" s="39"/>
      <c r="B593" s="40"/>
      <c r="C593" s="235" t="s">
        <v>172</v>
      </c>
      <c r="D593" s="235" t="s">
        <v>173</v>
      </c>
      <c r="E593" s="236" t="s">
        <v>2437</v>
      </c>
      <c r="F593" s="237" t="s">
        <v>2438</v>
      </c>
      <c r="G593" s="238" t="s">
        <v>176</v>
      </c>
      <c r="H593" s="239">
        <v>81.429000000000002</v>
      </c>
      <c r="I593" s="240"/>
      <c r="J593" s="241">
        <f>ROUND(I593*H593,2)</f>
        <v>0</v>
      </c>
      <c r="K593" s="242"/>
      <c r="L593" s="45"/>
      <c r="M593" s="243" t="s">
        <v>1</v>
      </c>
      <c r="N593" s="244" t="s">
        <v>41</v>
      </c>
      <c r="O593" s="92"/>
      <c r="P593" s="245">
        <f>O593*H593</f>
        <v>0</v>
      </c>
      <c r="Q593" s="245">
        <v>0.00029999999999999997</v>
      </c>
      <c r="R593" s="245">
        <f>Q593*H593</f>
        <v>0.024428699999999998</v>
      </c>
      <c r="S593" s="245">
        <v>0</v>
      </c>
      <c r="T593" s="246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7" t="s">
        <v>286</v>
      </c>
      <c r="AT593" s="247" t="s">
        <v>173</v>
      </c>
      <c r="AU593" s="247" t="s">
        <v>86</v>
      </c>
      <c r="AY593" s="18" t="s">
        <v>169</v>
      </c>
      <c r="BE593" s="248">
        <f>IF(N593="základní",J593,0)</f>
        <v>0</v>
      </c>
      <c r="BF593" s="248">
        <f>IF(N593="snížená",J593,0)</f>
        <v>0</v>
      </c>
      <c r="BG593" s="248">
        <f>IF(N593="zákl. přenesená",J593,0)</f>
        <v>0</v>
      </c>
      <c r="BH593" s="248">
        <f>IF(N593="sníž. přenesená",J593,0)</f>
        <v>0</v>
      </c>
      <c r="BI593" s="248">
        <f>IF(N593="nulová",J593,0)</f>
        <v>0</v>
      </c>
      <c r="BJ593" s="18" t="s">
        <v>84</v>
      </c>
      <c r="BK593" s="248">
        <f>ROUND(I593*H593,2)</f>
        <v>0</v>
      </c>
      <c r="BL593" s="18" t="s">
        <v>286</v>
      </c>
      <c r="BM593" s="247" t="s">
        <v>3097</v>
      </c>
    </row>
    <row r="594" s="13" customFormat="1">
      <c r="A594" s="13"/>
      <c r="B594" s="249"/>
      <c r="C594" s="250"/>
      <c r="D594" s="251" t="s">
        <v>179</v>
      </c>
      <c r="E594" s="252" t="s">
        <v>1</v>
      </c>
      <c r="F594" s="253" t="s">
        <v>3098</v>
      </c>
      <c r="G594" s="250"/>
      <c r="H594" s="254">
        <v>23.039999999999999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179</v>
      </c>
      <c r="AU594" s="260" t="s">
        <v>86</v>
      </c>
      <c r="AV594" s="13" t="s">
        <v>86</v>
      </c>
      <c r="AW594" s="13" t="s">
        <v>32</v>
      </c>
      <c r="AX594" s="13" t="s">
        <v>76</v>
      </c>
      <c r="AY594" s="260" t="s">
        <v>169</v>
      </c>
    </row>
    <row r="595" s="13" customFormat="1">
      <c r="A595" s="13"/>
      <c r="B595" s="249"/>
      <c r="C595" s="250"/>
      <c r="D595" s="251" t="s">
        <v>179</v>
      </c>
      <c r="E595" s="252" t="s">
        <v>1</v>
      </c>
      <c r="F595" s="253" t="s">
        <v>2948</v>
      </c>
      <c r="G595" s="250"/>
      <c r="H595" s="254">
        <v>5.6799999999999997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179</v>
      </c>
      <c r="AU595" s="260" t="s">
        <v>86</v>
      </c>
      <c r="AV595" s="13" t="s">
        <v>86</v>
      </c>
      <c r="AW595" s="13" t="s">
        <v>32</v>
      </c>
      <c r="AX595" s="13" t="s">
        <v>76</v>
      </c>
      <c r="AY595" s="260" t="s">
        <v>169</v>
      </c>
    </row>
    <row r="596" s="15" customFormat="1">
      <c r="A596" s="15"/>
      <c r="B596" s="272"/>
      <c r="C596" s="273"/>
      <c r="D596" s="251" t="s">
        <v>179</v>
      </c>
      <c r="E596" s="274" t="s">
        <v>1</v>
      </c>
      <c r="F596" s="275" t="s">
        <v>211</v>
      </c>
      <c r="G596" s="273"/>
      <c r="H596" s="276">
        <v>28.719999999999999</v>
      </c>
      <c r="I596" s="277"/>
      <c r="J596" s="273"/>
      <c r="K596" s="273"/>
      <c r="L596" s="278"/>
      <c r="M596" s="279"/>
      <c r="N596" s="280"/>
      <c r="O596" s="280"/>
      <c r="P596" s="280"/>
      <c r="Q596" s="280"/>
      <c r="R596" s="280"/>
      <c r="S596" s="280"/>
      <c r="T596" s="281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2" t="s">
        <v>179</v>
      </c>
      <c r="AU596" s="282" t="s">
        <v>86</v>
      </c>
      <c r="AV596" s="15" t="s">
        <v>212</v>
      </c>
      <c r="AW596" s="15" t="s">
        <v>32</v>
      </c>
      <c r="AX596" s="15" t="s">
        <v>76</v>
      </c>
      <c r="AY596" s="282" t="s">
        <v>169</v>
      </c>
    </row>
    <row r="597" s="15" customFormat="1">
      <c r="A597" s="15"/>
      <c r="B597" s="272"/>
      <c r="C597" s="273"/>
      <c r="D597" s="251" t="s">
        <v>179</v>
      </c>
      <c r="E597" s="274" t="s">
        <v>1</v>
      </c>
      <c r="F597" s="275" t="s">
        <v>211</v>
      </c>
      <c r="G597" s="273"/>
      <c r="H597" s="276">
        <v>0</v>
      </c>
      <c r="I597" s="277"/>
      <c r="J597" s="273"/>
      <c r="K597" s="273"/>
      <c r="L597" s="278"/>
      <c r="M597" s="279"/>
      <c r="N597" s="280"/>
      <c r="O597" s="280"/>
      <c r="P597" s="280"/>
      <c r="Q597" s="280"/>
      <c r="R597" s="280"/>
      <c r="S597" s="280"/>
      <c r="T597" s="28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2" t="s">
        <v>179</v>
      </c>
      <c r="AU597" s="282" t="s">
        <v>86</v>
      </c>
      <c r="AV597" s="15" t="s">
        <v>212</v>
      </c>
      <c r="AW597" s="15" t="s">
        <v>32</v>
      </c>
      <c r="AX597" s="15" t="s">
        <v>76</v>
      </c>
      <c r="AY597" s="282" t="s">
        <v>169</v>
      </c>
    </row>
    <row r="598" s="13" customFormat="1">
      <c r="A598" s="13"/>
      <c r="B598" s="249"/>
      <c r="C598" s="250"/>
      <c r="D598" s="251" t="s">
        <v>179</v>
      </c>
      <c r="E598" s="252" t="s">
        <v>1</v>
      </c>
      <c r="F598" s="253" t="s">
        <v>3080</v>
      </c>
      <c r="G598" s="250"/>
      <c r="H598" s="254">
        <v>52.709000000000003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179</v>
      </c>
      <c r="AU598" s="260" t="s">
        <v>86</v>
      </c>
      <c r="AV598" s="13" t="s">
        <v>86</v>
      </c>
      <c r="AW598" s="13" t="s">
        <v>32</v>
      </c>
      <c r="AX598" s="13" t="s">
        <v>76</v>
      </c>
      <c r="AY598" s="260" t="s">
        <v>169</v>
      </c>
    </row>
    <row r="599" s="14" customFormat="1">
      <c r="A599" s="14"/>
      <c r="B599" s="261"/>
      <c r="C599" s="262"/>
      <c r="D599" s="251" t="s">
        <v>179</v>
      </c>
      <c r="E599" s="263" t="s">
        <v>1</v>
      </c>
      <c r="F599" s="264" t="s">
        <v>182</v>
      </c>
      <c r="G599" s="262"/>
      <c r="H599" s="265">
        <v>81.429000000000002</v>
      </c>
      <c r="I599" s="266"/>
      <c r="J599" s="262"/>
      <c r="K599" s="262"/>
      <c r="L599" s="267"/>
      <c r="M599" s="268"/>
      <c r="N599" s="269"/>
      <c r="O599" s="269"/>
      <c r="P599" s="269"/>
      <c r="Q599" s="269"/>
      <c r="R599" s="269"/>
      <c r="S599" s="269"/>
      <c r="T599" s="27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1" t="s">
        <v>179</v>
      </c>
      <c r="AU599" s="271" t="s">
        <v>86</v>
      </c>
      <c r="AV599" s="14" t="s">
        <v>177</v>
      </c>
      <c r="AW599" s="14" t="s">
        <v>32</v>
      </c>
      <c r="AX599" s="14" t="s">
        <v>84</v>
      </c>
      <c r="AY599" s="271" t="s">
        <v>169</v>
      </c>
    </row>
    <row r="600" s="2" customFormat="1" ht="44.25" customHeight="1">
      <c r="A600" s="39"/>
      <c r="B600" s="40"/>
      <c r="C600" s="304" t="s">
        <v>302</v>
      </c>
      <c r="D600" s="304" t="s">
        <v>1283</v>
      </c>
      <c r="E600" s="305" t="s">
        <v>3099</v>
      </c>
      <c r="F600" s="306" t="s">
        <v>3100</v>
      </c>
      <c r="G600" s="307" t="s">
        <v>176</v>
      </c>
      <c r="H600" s="308">
        <v>48.549999999999997</v>
      </c>
      <c r="I600" s="309"/>
      <c r="J600" s="310">
        <f>ROUND(I600*H600,2)</f>
        <v>0</v>
      </c>
      <c r="K600" s="311"/>
      <c r="L600" s="312"/>
      <c r="M600" s="313" t="s">
        <v>1</v>
      </c>
      <c r="N600" s="314" t="s">
        <v>41</v>
      </c>
      <c r="O600" s="92"/>
      <c r="P600" s="245">
        <f>O600*H600</f>
        <v>0</v>
      </c>
      <c r="Q600" s="245">
        <v>0.0018</v>
      </c>
      <c r="R600" s="245">
        <f>Q600*H600</f>
        <v>0.087389999999999995</v>
      </c>
      <c r="S600" s="245">
        <v>0</v>
      </c>
      <c r="T600" s="246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7" t="s">
        <v>298</v>
      </c>
      <c r="AT600" s="247" t="s">
        <v>1283</v>
      </c>
      <c r="AU600" s="247" t="s">
        <v>86</v>
      </c>
      <c r="AY600" s="18" t="s">
        <v>169</v>
      </c>
      <c r="BE600" s="248">
        <f>IF(N600="základní",J600,0)</f>
        <v>0</v>
      </c>
      <c r="BF600" s="248">
        <f>IF(N600="snížená",J600,0)</f>
        <v>0</v>
      </c>
      <c r="BG600" s="248">
        <f>IF(N600="zákl. přenesená",J600,0)</f>
        <v>0</v>
      </c>
      <c r="BH600" s="248">
        <f>IF(N600="sníž. přenesená",J600,0)</f>
        <v>0</v>
      </c>
      <c r="BI600" s="248">
        <f>IF(N600="nulová",J600,0)</f>
        <v>0</v>
      </c>
      <c r="BJ600" s="18" t="s">
        <v>84</v>
      </c>
      <c r="BK600" s="248">
        <f>ROUND(I600*H600,2)</f>
        <v>0</v>
      </c>
      <c r="BL600" s="18" t="s">
        <v>286</v>
      </c>
      <c r="BM600" s="247" t="s">
        <v>3101</v>
      </c>
    </row>
    <row r="601" s="13" customFormat="1">
      <c r="A601" s="13"/>
      <c r="B601" s="249"/>
      <c r="C601" s="250"/>
      <c r="D601" s="251" t="s">
        <v>179</v>
      </c>
      <c r="E601" s="252" t="s">
        <v>1</v>
      </c>
      <c r="F601" s="253" t="s">
        <v>3102</v>
      </c>
      <c r="G601" s="250"/>
      <c r="H601" s="254">
        <v>40.558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179</v>
      </c>
      <c r="AU601" s="260" t="s">
        <v>86</v>
      </c>
      <c r="AV601" s="13" t="s">
        <v>86</v>
      </c>
      <c r="AW601" s="13" t="s">
        <v>32</v>
      </c>
      <c r="AX601" s="13" t="s">
        <v>76</v>
      </c>
      <c r="AY601" s="260" t="s">
        <v>169</v>
      </c>
    </row>
    <row r="602" s="13" customFormat="1">
      <c r="A602" s="13"/>
      <c r="B602" s="249"/>
      <c r="C602" s="250"/>
      <c r="D602" s="251" t="s">
        <v>179</v>
      </c>
      <c r="E602" s="252" t="s">
        <v>1</v>
      </c>
      <c r="F602" s="253" t="s">
        <v>2948</v>
      </c>
      <c r="G602" s="250"/>
      <c r="H602" s="254">
        <v>5.6799999999999997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179</v>
      </c>
      <c r="AU602" s="260" t="s">
        <v>86</v>
      </c>
      <c r="AV602" s="13" t="s">
        <v>86</v>
      </c>
      <c r="AW602" s="13" t="s">
        <v>32</v>
      </c>
      <c r="AX602" s="13" t="s">
        <v>76</v>
      </c>
      <c r="AY602" s="260" t="s">
        <v>169</v>
      </c>
    </row>
    <row r="603" s="14" customFormat="1">
      <c r="A603" s="14"/>
      <c r="B603" s="261"/>
      <c r="C603" s="262"/>
      <c r="D603" s="251" t="s">
        <v>179</v>
      </c>
      <c r="E603" s="263" t="s">
        <v>1</v>
      </c>
      <c r="F603" s="264" t="s">
        <v>182</v>
      </c>
      <c r="G603" s="262"/>
      <c r="H603" s="265">
        <v>46.238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1" t="s">
        <v>179</v>
      </c>
      <c r="AU603" s="271" t="s">
        <v>86</v>
      </c>
      <c r="AV603" s="14" t="s">
        <v>177</v>
      </c>
      <c r="AW603" s="14" t="s">
        <v>32</v>
      </c>
      <c r="AX603" s="14" t="s">
        <v>84</v>
      </c>
      <c r="AY603" s="271" t="s">
        <v>169</v>
      </c>
    </row>
    <row r="604" s="13" customFormat="1">
      <c r="A604" s="13"/>
      <c r="B604" s="249"/>
      <c r="C604" s="250"/>
      <c r="D604" s="251" t="s">
        <v>179</v>
      </c>
      <c r="E604" s="250"/>
      <c r="F604" s="253" t="s">
        <v>3103</v>
      </c>
      <c r="G604" s="250"/>
      <c r="H604" s="254">
        <v>48.549999999999997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179</v>
      </c>
      <c r="AU604" s="260" t="s">
        <v>86</v>
      </c>
      <c r="AV604" s="13" t="s">
        <v>86</v>
      </c>
      <c r="AW604" s="13" t="s">
        <v>4</v>
      </c>
      <c r="AX604" s="13" t="s">
        <v>84</v>
      </c>
      <c r="AY604" s="260" t="s">
        <v>169</v>
      </c>
    </row>
    <row r="605" s="2" customFormat="1" ht="16.5" customHeight="1">
      <c r="A605" s="39"/>
      <c r="B605" s="40"/>
      <c r="C605" s="235" t="s">
        <v>614</v>
      </c>
      <c r="D605" s="235" t="s">
        <v>173</v>
      </c>
      <c r="E605" s="236" t="s">
        <v>3104</v>
      </c>
      <c r="F605" s="237" t="s">
        <v>3105</v>
      </c>
      <c r="G605" s="238" t="s">
        <v>176</v>
      </c>
      <c r="H605" s="239">
        <v>6.0010000000000003</v>
      </c>
      <c r="I605" s="240"/>
      <c r="J605" s="241">
        <f>ROUND(I605*H605,2)</f>
        <v>0</v>
      </c>
      <c r="K605" s="242"/>
      <c r="L605" s="45"/>
      <c r="M605" s="243" t="s">
        <v>1</v>
      </c>
      <c r="N605" s="244" t="s">
        <v>41</v>
      </c>
      <c r="O605" s="92"/>
      <c r="P605" s="245">
        <f>O605*H605</f>
        <v>0</v>
      </c>
      <c r="Q605" s="245">
        <v>0.00020000000000000001</v>
      </c>
      <c r="R605" s="245">
        <f>Q605*H605</f>
        <v>0.0012002000000000002</v>
      </c>
      <c r="S605" s="245">
        <v>0</v>
      </c>
      <c r="T605" s="246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7" t="s">
        <v>286</v>
      </c>
      <c r="AT605" s="247" t="s">
        <v>173</v>
      </c>
      <c r="AU605" s="247" t="s">
        <v>86</v>
      </c>
      <c r="AY605" s="18" t="s">
        <v>169</v>
      </c>
      <c r="BE605" s="248">
        <f>IF(N605="základní",J605,0)</f>
        <v>0</v>
      </c>
      <c r="BF605" s="248">
        <f>IF(N605="snížená",J605,0)</f>
        <v>0</v>
      </c>
      <c r="BG605" s="248">
        <f>IF(N605="zákl. přenesená",J605,0)</f>
        <v>0</v>
      </c>
      <c r="BH605" s="248">
        <f>IF(N605="sníž. přenesená",J605,0)</f>
        <v>0</v>
      </c>
      <c r="BI605" s="248">
        <f>IF(N605="nulová",J605,0)</f>
        <v>0</v>
      </c>
      <c r="BJ605" s="18" t="s">
        <v>84</v>
      </c>
      <c r="BK605" s="248">
        <f>ROUND(I605*H605,2)</f>
        <v>0</v>
      </c>
      <c r="BL605" s="18" t="s">
        <v>286</v>
      </c>
      <c r="BM605" s="247" t="s">
        <v>3106</v>
      </c>
    </row>
    <row r="606" s="13" customFormat="1">
      <c r="A606" s="13"/>
      <c r="B606" s="249"/>
      <c r="C606" s="250"/>
      <c r="D606" s="251" t="s">
        <v>179</v>
      </c>
      <c r="E606" s="252" t="s">
        <v>1</v>
      </c>
      <c r="F606" s="253" t="s">
        <v>3081</v>
      </c>
      <c r="G606" s="250"/>
      <c r="H606" s="254">
        <v>6.0010000000000003</v>
      </c>
      <c r="I606" s="255"/>
      <c r="J606" s="250"/>
      <c r="K606" s="250"/>
      <c r="L606" s="256"/>
      <c r="M606" s="257"/>
      <c r="N606" s="258"/>
      <c r="O606" s="258"/>
      <c r="P606" s="258"/>
      <c r="Q606" s="258"/>
      <c r="R606" s="258"/>
      <c r="S606" s="258"/>
      <c r="T606" s="25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0" t="s">
        <v>179</v>
      </c>
      <c r="AU606" s="260" t="s">
        <v>86</v>
      </c>
      <c r="AV606" s="13" t="s">
        <v>86</v>
      </c>
      <c r="AW606" s="13" t="s">
        <v>32</v>
      </c>
      <c r="AX606" s="13" t="s">
        <v>84</v>
      </c>
      <c r="AY606" s="260" t="s">
        <v>169</v>
      </c>
    </row>
    <row r="607" s="2" customFormat="1" ht="44.25" customHeight="1">
      <c r="A607" s="39"/>
      <c r="B607" s="40"/>
      <c r="C607" s="304" t="s">
        <v>1139</v>
      </c>
      <c r="D607" s="304" t="s">
        <v>1283</v>
      </c>
      <c r="E607" s="305" t="s">
        <v>3107</v>
      </c>
      <c r="F607" s="306" t="s">
        <v>3108</v>
      </c>
      <c r="G607" s="307" t="s">
        <v>176</v>
      </c>
      <c r="H607" s="308">
        <v>7</v>
      </c>
      <c r="I607" s="309"/>
      <c r="J607" s="310">
        <f>ROUND(I607*H607,2)</f>
        <v>0</v>
      </c>
      <c r="K607" s="311"/>
      <c r="L607" s="312"/>
      <c r="M607" s="313" t="s">
        <v>1</v>
      </c>
      <c r="N607" s="314" t="s">
        <v>41</v>
      </c>
      <c r="O607" s="92"/>
      <c r="P607" s="245">
        <f>O607*H607</f>
        <v>0</v>
      </c>
      <c r="Q607" s="245">
        <v>0.0018</v>
      </c>
      <c r="R607" s="245">
        <f>Q607*H607</f>
        <v>0.0126</v>
      </c>
      <c r="S607" s="245">
        <v>0</v>
      </c>
      <c r="T607" s="246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7" t="s">
        <v>298</v>
      </c>
      <c r="AT607" s="247" t="s">
        <v>1283</v>
      </c>
      <c r="AU607" s="247" t="s">
        <v>86</v>
      </c>
      <c r="AY607" s="18" t="s">
        <v>169</v>
      </c>
      <c r="BE607" s="248">
        <f>IF(N607="základní",J607,0)</f>
        <v>0</v>
      </c>
      <c r="BF607" s="248">
        <f>IF(N607="snížená",J607,0)</f>
        <v>0</v>
      </c>
      <c r="BG607" s="248">
        <f>IF(N607="zákl. přenesená",J607,0)</f>
        <v>0</v>
      </c>
      <c r="BH607" s="248">
        <f>IF(N607="sníž. přenesená",J607,0)</f>
        <v>0</v>
      </c>
      <c r="BI607" s="248">
        <f>IF(N607="nulová",J607,0)</f>
        <v>0</v>
      </c>
      <c r="BJ607" s="18" t="s">
        <v>84</v>
      </c>
      <c r="BK607" s="248">
        <f>ROUND(I607*H607,2)</f>
        <v>0</v>
      </c>
      <c r="BL607" s="18" t="s">
        <v>286</v>
      </c>
      <c r="BM607" s="247" t="s">
        <v>3109</v>
      </c>
    </row>
    <row r="608" s="2" customFormat="1" ht="21.75" customHeight="1">
      <c r="A608" s="39"/>
      <c r="B608" s="40"/>
      <c r="C608" s="235" t="s">
        <v>701</v>
      </c>
      <c r="D608" s="235" t="s">
        <v>173</v>
      </c>
      <c r="E608" s="236" t="s">
        <v>2453</v>
      </c>
      <c r="F608" s="237" t="s">
        <v>2454</v>
      </c>
      <c r="G608" s="238" t="s">
        <v>322</v>
      </c>
      <c r="H608" s="239">
        <v>4.4000000000000004</v>
      </c>
      <c r="I608" s="240"/>
      <c r="J608" s="241">
        <f>ROUND(I608*H608,2)</f>
        <v>0</v>
      </c>
      <c r="K608" s="242"/>
      <c r="L608" s="45"/>
      <c r="M608" s="243" t="s">
        <v>1</v>
      </c>
      <c r="N608" s="244" t="s">
        <v>41</v>
      </c>
      <c r="O608" s="92"/>
      <c r="P608" s="245">
        <f>O608*H608</f>
        <v>0</v>
      </c>
      <c r="Q608" s="245">
        <v>0.00012</v>
      </c>
      <c r="R608" s="245">
        <f>Q608*H608</f>
        <v>0.00052800000000000004</v>
      </c>
      <c r="S608" s="245">
        <v>0</v>
      </c>
      <c r="T608" s="246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7" t="s">
        <v>286</v>
      </c>
      <c r="AT608" s="247" t="s">
        <v>173</v>
      </c>
      <c r="AU608" s="247" t="s">
        <v>86</v>
      </c>
      <c r="AY608" s="18" t="s">
        <v>169</v>
      </c>
      <c r="BE608" s="248">
        <f>IF(N608="základní",J608,0)</f>
        <v>0</v>
      </c>
      <c r="BF608" s="248">
        <f>IF(N608="snížená",J608,0)</f>
        <v>0</v>
      </c>
      <c r="BG608" s="248">
        <f>IF(N608="zákl. přenesená",J608,0)</f>
        <v>0</v>
      </c>
      <c r="BH608" s="248">
        <f>IF(N608="sníž. přenesená",J608,0)</f>
        <v>0</v>
      </c>
      <c r="BI608" s="248">
        <f>IF(N608="nulová",J608,0)</f>
        <v>0</v>
      </c>
      <c r="BJ608" s="18" t="s">
        <v>84</v>
      </c>
      <c r="BK608" s="248">
        <f>ROUND(I608*H608,2)</f>
        <v>0</v>
      </c>
      <c r="BL608" s="18" t="s">
        <v>286</v>
      </c>
      <c r="BM608" s="247" t="s">
        <v>3110</v>
      </c>
    </row>
    <row r="609" s="13" customFormat="1">
      <c r="A609" s="13"/>
      <c r="B609" s="249"/>
      <c r="C609" s="250"/>
      <c r="D609" s="251" t="s">
        <v>179</v>
      </c>
      <c r="E609" s="252" t="s">
        <v>1</v>
      </c>
      <c r="F609" s="253" t="s">
        <v>2461</v>
      </c>
      <c r="G609" s="250"/>
      <c r="H609" s="254">
        <v>4.4000000000000004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179</v>
      </c>
      <c r="AU609" s="260" t="s">
        <v>86</v>
      </c>
      <c r="AV609" s="13" t="s">
        <v>86</v>
      </c>
      <c r="AW609" s="13" t="s">
        <v>32</v>
      </c>
      <c r="AX609" s="13" t="s">
        <v>84</v>
      </c>
      <c r="AY609" s="260" t="s">
        <v>169</v>
      </c>
    </row>
    <row r="610" s="2" customFormat="1" ht="21.75" customHeight="1">
      <c r="A610" s="39"/>
      <c r="B610" s="40"/>
      <c r="C610" s="235" t="s">
        <v>678</v>
      </c>
      <c r="D610" s="235" t="s">
        <v>173</v>
      </c>
      <c r="E610" s="236" t="s">
        <v>2458</v>
      </c>
      <c r="F610" s="237" t="s">
        <v>2459</v>
      </c>
      <c r="G610" s="238" t="s">
        <v>322</v>
      </c>
      <c r="H610" s="239">
        <v>4.4000000000000004</v>
      </c>
      <c r="I610" s="240"/>
      <c r="J610" s="241">
        <f>ROUND(I610*H610,2)</f>
        <v>0</v>
      </c>
      <c r="K610" s="242"/>
      <c r="L610" s="45"/>
      <c r="M610" s="243" t="s">
        <v>1</v>
      </c>
      <c r="N610" s="244" t="s">
        <v>41</v>
      </c>
      <c r="O610" s="92"/>
      <c r="P610" s="245">
        <f>O610*H610</f>
        <v>0</v>
      </c>
      <c r="Q610" s="245">
        <v>8.0000000000000007E-05</v>
      </c>
      <c r="R610" s="245">
        <f>Q610*H610</f>
        <v>0.00035200000000000005</v>
      </c>
      <c r="S610" s="245">
        <v>0</v>
      </c>
      <c r="T610" s="246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7" t="s">
        <v>286</v>
      </c>
      <c r="AT610" s="247" t="s">
        <v>173</v>
      </c>
      <c r="AU610" s="247" t="s">
        <v>86</v>
      </c>
      <c r="AY610" s="18" t="s">
        <v>169</v>
      </c>
      <c r="BE610" s="248">
        <f>IF(N610="základní",J610,0)</f>
        <v>0</v>
      </c>
      <c r="BF610" s="248">
        <f>IF(N610="snížená",J610,0)</f>
        <v>0</v>
      </c>
      <c r="BG610" s="248">
        <f>IF(N610="zákl. přenesená",J610,0)</f>
        <v>0</v>
      </c>
      <c r="BH610" s="248">
        <f>IF(N610="sníž. přenesená",J610,0)</f>
        <v>0</v>
      </c>
      <c r="BI610" s="248">
        <f>IF(N610="nulová",J610,0)</f>
        <v>0</v>
      </c>
      <c r="BJ610" s="18" t="s">
        <v>84</v>
      </c>
      <c r="BK610" s="248">
        <f>ROUND(I610*H610,2)</f>
        <v>0</v>
      </c>
      <c r="BL610" s="18" t="s">
        <v>286</v>
      </c>
      <c r="BM610" s="247" t="s">
        <v>3111</v>
      </c>
    </row>
    <row r="611" s="13" customFormat="1">
      <c r="A611" s="13"/>
      <c r="B611" s="249"/>
      <c r="C611" s="250"/>
      <c r="D611" s="251" t="s">
        <v>179</v>
      </c>
      <c r="E611" s="252" t="s">
        <v>1</v>
      </c>
      <c r="F611" s="253" t="s">
        <v>2461</v>
      </c>
      <c r="G611" s="250"/>
      <c r="H611" s="254">
        <v>4.4000000000000004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179</v>
      </c>
      <c r="AU611" s="260" t="s">
        <v>86</v>
      </c>
      <c r="AV611" s="13" t="s">
        <v>86</v>
      </c>
      <c r="AW611" s="13" t="s">
        <v>32</v>
      </c>
      <c r="AX611" s="13" t="s">
        <v>84</v>
      </c>
      <c r="AY611" s="260" t="s">
        <v>169</v>
      </c>
    </row>
    <row r="612" s="2" customFormat="1" ht="21.75" customHeight="1">
      <c r="A612" s="39"/>
      <c r="B612" s="40"/>
      <c r="C612" s="235" t="s">
        <v>215</v>
      </c>
      <c r="D612" s="235" t="s">
        <v>173</v>
      </c>
      <c r="E612" s="236" t="s">
        <v>2467</v>
      </c>
      <c r="F612" s="237" t="s">
        <v>2468</v>
      </c>
      <c r="G612" s="238" t="s">
        <v>322</v>
      </c>
      <c r="H612" s="239">
        <v>38.5</v>
      </c>
      <c r="I612" s="240"/>
      <c r="J612" s="241">
        <f>ROUND(I612*H612,2)</f>
        <v>0</v>
      </c>
      <c r="K612" s="242"/>
      <c r="L612" s="45"/>
      <c r="M612" s="243" t="s">
        <v>1</v>
      </c>
      <c r="N612" s="244" t="s">
        <v>41</v>
      </c>
      <c r="O612" s="92"/>
      <c r="P612" s="245">
        <f>O612*H612</f>
        <v>0</v>
      </c>
      <c r="Q612" s="245">
        <v>0.00012</v>
      </c>
      <c r="R612" s="245">
        <f>Q612*H612</f>
        <v>0.00462</v>
      </c>
      <c r="S612" s="245">
        <v>0</v>
      </c>
      <c r="T612" s="246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7" t="s">
        <v>286</v>
      </c>
      <c r="AT612" s="247" t="s">
        <v>173</v>
      </c>
      <c r="AU612" s="247" t="s">
        <v>86</v>
      </c>
      <c r="AY612" s="18" t="s">
        <v>169</v>
      </c>
      <c r="BE612" s="248">
        <f>IF(N612="základní",J612,0)</f>
        <v>0</v>
      </c>
      <c r="BF612" s="248">
        <f>IF(N612="snížená",J612,0)</f>
        <v>0</v>
      </c>
      <c r="BG612" s="248">
        <f>IF(N612="zákl. přenesená",J612,0)</f>
        <v>0</v>
      </c>
      <c r="BH612" s="248">
        <f>IF(N612="sníž. přenesená",J612,0)</f>
        <v>0</v>
      </c>
      <c r="BI612" s="248">
        <f>IF(N612="nulová",J612,0)</f>
        <v>0</v>
      </c>
      <c r="BJ612" s="18" t="s">
        <v>84</v>
      </c>
      <c r="BK612" s="248">
        <f>ROUND(I612*H612,2)</f>
        <v>0</v>
      </c>
      <c r="BL612" s="18" t="s">
        <v>286</v>
      </c>
      <c r="BM612" s="247" t="s">
        <v>3112</v>
      </c>
    </row>
    <row r="613" s="13" customFormat="1">
      <c r="A613" s="13"/>
      <c r="B613" s="249"/>
      <c r="C613" s="250"/>
      <c r="D613" s="251" t="s">
        <v>179</v>
      </c>
      <c r="E613" s="252" t="s">
        <v>1</v>
      </c>
      <c r="F613" s="253" t="s">
        <v>3113</v>
      </c>
      <c r="G613" s="250"/>
      <c r="H613" s="254">
        <v>38.5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179</v>
      </c>
      <c r="AU613" s="260" t="s">
        <v>86</v>
      </c>
      <c r="AV613" s="13" t="s">
        <v>86</v>
      </c>
      <c r="AW613" s="13" t="s">
        <v>32</v>
      </c>
      <c r="AX613" s="13" t="s">
        <v>84</v>
      </c>
      <c r="AY613" s="260" t="s">
        <v>169</v>
      </c>
    </row>
    <row r="614" s="2" customFormat="1" ht="21.75" customHeight="1">
      <c r="A614" s="39"/>
      <c r="B614" s="40"/>
      <c r="C614" s="235" t="s">
        <v>298</v>
      </c>
      <c r="D614" s="235" t="s">
        <v>173</v>
      </c>
      <c r="E614" s="236" t="s">
        <v>2472</v>
      </c>
      <c r="F614" s="237" t="s">
        <v>2473</v>
      </c>
      <c r="G614" s="238" t="s">
        <v>322</v>
      </c>
      <c r="H614" s="239">
        <v>38.5</v>
      </c>
      <c r="I614" s="240"/>
      <c r="J614" s="241">
        <f>ROUND(I614*H614,2)</f>
        <v>0</v>
      </c>
      <c r="K614" s="242"/>
      <c r="L614" s="45"/>
      <c r="M614" s="243" t="s">
        <v>1</v>
      </c>
      <c r="N614" s="244" t="s">
        <v>41</v>
      </c>
      <c r="O614" s="92"/>
      <c r="P614" s="245">
        <f>O614*H614</f>
        <v>0</v>
      </c>
      <c r="Q614" s="245">
        <v>8.0000000000000007E-05</v>
      </c>
      <c r="R614" s="245">
        <f>Q614*H614</f>
        <v>0.0030800000000000003</v>
      </c>
      <c r="S614" s="245">
        <v>0</v>
      </c>
      <c r="T614" s="246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7" t="s">
        <v>286</v>
      </c>
      <c r="AT614" s="247" t="s">
        <v>173</v>
      </c>
      <c r="AU614" s="247" t="s">
        <v>86</v>
      </c>
      <c r="AY614" s="18" t="s">
        <v>169</v>
      </c>
      <c r="BE614" s="248">
        <f>IF(N614="základní",J614,0)</f>
        <v>0</v>
      </c>
      <c r="BF614" s="248">
        <f>IF(N614="snížená",J614,0)</f>
        <v>0</v>
      </c>
      <c r="BG614" s="248">
        <f>IF(N614="zákl. přenesená",J614,0)</f>
        <v>0</v>
      </c>
      <c r="BH614" s="248">
        <f>IF(N614="sníž. přenesená",J614,0)</f>
        <v>0</v>
      </c>
      <c r="BI614" s="248">
        <f>IF(N614="nulová",J614,0)</f>
        <v>0</v>
      </c>
      <c r="BJ614" s="18" t="s">
        <v>84</v>
      </c>
      <c r="BK614" s="248">
        <f>ROUND(I614*H614,2)</f>
        <v>0</v>
      </c>
      <c r="BL614" s="18" t="s">
        <v>286</v>
      </c>
      <c r="BM614" s="247" t="s">
        <v>3114</v>
      </c>
    </row>
    <row r="615" s="13" customFormat="1">
      <c r="A615" s="13"/>
      <c r="B615" s="249"/>
      <c r="C615" s="250"/>
      <c r="D615" s="251" t="s">
        <v>179</v>
      </c>
      <c r="E615" s="252" t="s">
        <v>1</v>
      </c>
      <c r="F615" s="253" t="s">
        <v>3113</v>
      </c>
      <c r="G615" s="250"/>
      <c r="H615" s="254">
        <v>38.5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179</v>
      </c>
      <c r="AU615" s="260" t="s">
        <v>86</v>
      </c>
      <c r="AV615" s="13" t="s">
        <v>86</v>
      </c>
      <c r="AW615" s="13" t="s">
        <v>32</v>
      </c>
      <c r="AX615" s="13" t="s">
        <v>84</v>
      </c>
      <c r="AY615" s="260" t="s">
        <v>169</v>
      </c>
    </row>
    <row r="616" s="2" customFormat="1" ht="16.5" customHeight="1">
      <c r="A616" s="39"/>
      <c r="B616" s="40"/>
      <c r="C616" s="235" t="s">
        <v>319</v>
      </c>
      <c r="D616" s="235" t="s">
        <v>173</v>
      </c>
      <c r="E616" s="236" t="s">
        <v>2475</v>
      </c>
      <c r="F616" s="237" t="s">
        <v>2476</v>
      </c>
      <c r="G616" s="238" t="s">
        <v>322</v>
      </c>
      <c r="H616" s="239">
        <v>119.405</v>
      </c>
      <c r="I616" s="240"/>
      <c r="J616" s="241">
        <f>ROUND(I616*H616,2)</f>
        <v>0</v>
      </c>
      <c r="K616" s="242"/>
      <c r="L616" s="45"/>
      <c r="M616" s="243" t="s">
        <v>1</v>
      </c>
      <c r="N616" s="244" t="s">
        <v>41</v>
      </c>
      <c r="O616" s="92"/>
      <c r="P616" s="245">
        <f>O616*H616</f>
        <v>0</v>
      </c>
      <c r="Q616" s="245">
        <v>1.0000000000000001E-05</v>
      </c>
      <c r="R616" s="245">
        <f>Q616*H616</f>
        <v>0.0011940500000000001</v>
      </c>
      <c r="S616" s="245">
        <v>0</v>
      </c>
      <c r="T616" s="246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7" t="s">
        <v>286</v>
      </c>
      <c r="AT616" s="247" t="s">
        <v>173</v>
      </c>
      <c r="AU616" s="247" t="s">
        <v>86</v>
      </c>
      <c r="AY616" s="18" t="s">
        <v>169</v>
      </c>
      <c r="BE616" s="248">
        <f>IF(N616="základní",J616,0)</f>
        <v>0</v>
      </c>
      <c r="BF616" s="248">
        <f>IF(N616="snížená",J616,0)</f>
        <v>0</v>
      </c>
      <c r="BG616" s="248">
        <f>IF(N616="zákl. přenesená",J616,0)</f>
        <v>0</v>
      </c>
      <c r="BH616" s="248">
        <f>IF(N616="sníž. přenesená",J616,0)</f>
        <v>0</v>
      </c>
      <c r="BI616" s="248">
        <f>IF(N616="nulová",J616,0)</f>
        <v>0</v>
      </c>
      <c r="BJ616" s="18" t="s">
        <v>84</v>
      </c>
      <c r="BK616" s="248">
        <f>ROUND(I616*H616,2)</f>
        <v>0</v>
      </c>
      <c r="BL616" s="18" t="s">
        <v>286</v>
      </c>
      <c r="BM616" s="247" t="s">
        <v>3115</v>
      </c>
    </row>
    <row r="617" s="13" customFormat="1">
      <c r="A617" s="13"/>
      <c r="B617" s="249"/>
      <c r="C617" s="250"/>
      <c r="D617" s="251" t="s">
        <v>179</v>
      </c>
      <c r="E617" s="252" t="s">
        <v>1</v>
      </c>
      <c r="F617" s="253" t="s">
        <v>3116</v>
      </c>
      <c r="G617" s="250"/>
      <c r="H617" s="254">
        <v>17.114999999999998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179</v>
      </c>
      <c r="AU617" s="260" t="s">
        <v>86</v>
      </c>
      <c r="AV617" s="13" t="s">
        <v>86</v>
      </c>
      <c r="AW617" s="13" t="s">
        <v>32</v>
      </c>
      <c r="AX617" s="13" t="s">
        <v>76</v>
      </c>
      <c r="AY617" s="260" t="s">
        <v>169</v>
      </c>
    </row>
    <row r="618" s="13" customFormat="1">
      <c r="A618" s="13"/>
      <c r="B618" s="249"/>
      <c r="C618" s="250"/>
      <c r="D618" s="251" t="s">
        <v>179</v>
      </c>
      <c r="E618" s="252" t="s">
        <v>1</v>
      </c>
      <c r="F618" s="253" t="s">
        <v>3117</v>
      </c>
      <c r="G618" s="250"/>
      <c r="H618" s="254">
        <v>23.350000000000001</v>
      </c>
      <c r="I618" s="255"/>
      <c r="J618" s="250"/>
      <c r="K618" s="250"/>
      <c r="L618" s="256"/>
      <c r="M618" s="257"/>
      <c r="N618" s="258"/>
      <c r="O618" s="258"/>
      <c r="P618" s="258"/>
      <c r="Q618" s="258"/>
      <c r="R618" s="258"/>
      <c r="S618" s="258"/>
      <c r="T618" s="25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0" t="s">
        <v>179</v>
      </c>
      <c r="AU618" s="260" t="s">
        <v>86</v>
      </c>
      <c r="AV618" s="13" t="s">
        <v>86</v>
      </c>
      <c r="AW618" s="13" t="s">
        <v>32</v>
      </c>
      <c r="AX618" s="13" t="s">
        <v>76</v>
      </c>
      <c r="AY618" s="260" t="s">
        <v>169</v>
      </c>
    </row>
    <row r="619" s="13" customFormat="1">
      <c r="A619" s="13"/>
      <c r="B619" s="249"/>
      <c r="C619" s="250"/>
      <c r="D619" s="251" t="s">
        <v>179</v>
      </c>
      <c r="E619" s="252" t="s">
        <v>1</v>
      </c>
      <c r="F619" s="253" t="s">
        <v>3118</v>
      </c>
      <c r="G619" s="250"/>
      <c r="H619" s="254">
        <v>37.140000000000001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179</v>
      </c>
      <c r="AU619" s="260" t="s">
        <v>86</v>
      </c>
      <c r="AV619" s="13" t="s">
        <v>86</v>
      </c>
      <c r="AW619" s="13" t="s">
        <v>32</v>
      </c>
      <c r="AX619" s="13" t="s">
        <v>76</v>
      </c>
      <c r="AY619" s="260" t="s">
        <v>169</v>
      </c>
    </row>
    <row r="620" s="13" customFormat="1">
      <c r="A620" s="13"/>
      <c r="B620" s="249"/>
      <c r="C620" s="250"/>
      <c r="D620" s="251" t="s">
        <v>179</v>
      </c>
      <c r="E620" s="252" t="s">
        <v>1</v>
      </c>
      <c r="F620" s="253" t="s">
        <v>3119</v>
      </c>
      <c r="G620" s="250"/>
      <c r="H620" s="254">
        <v>11.91</v>
      </c>
      <c r="I620" s="255"/>
      <c r="J620" s="250"/>
      <c r="K620" s="250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179</v>
      </c>
      <c r="AU620" s="260" t="s">
        <v>86</v>
      </c>
      <c r="AV620" s="13" t="s">
        <v>86</v>
      </c>
      <c r="AW620" s="13" t="s">
        <v>32</v>
      </c>
      <c r="AX620" s="13" t="s">
        <v>76</v>
      </c>
      <c r="AY620" s="260" t="s">
        <v>169</v>
      </c>
    </row>
    <row r="621" s="13" customFormat="1">
      <c r="A621" s="13"/>
      <c r="B621" s="249"/>
      <c r="C621" s="250"/>
      <c r="D621" s="251" t="s">
        <v>179</v>
      </c>
      <c r="E621" s="252" t="s">
        <v>1</v>
      </c>
      <c r="F621" s="253" t="s">
        <v>3120</v>
      </c>
      <c r="G621" s="250"/>
      <c r="H621" s="254">
        <v>20.995000000000001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179</v>
      </c>
      <c r="AU621" s="260" t="s">
        <v>86</v>
      </c>
      <c r="AV621" s="13" t="s">
        <v>86</v>
      </c>
      <c r="AW621" s="13" t="s">
        <v>32</v>
      </c>
      <c r="AX621" s="13" t="s">
        <v>76</v>
      </c>
      <c r="AY621" s="260" t="s">
        <v>169</v>
      </c>
    </row>
    <row r="622" s="13" customFormat="1">
      <c r="A622" s="13"/>
      <c r="B622" s="249"/>
      <c r="C622" s="250"/>
      <c r="D622" s="251" t="s">
        <v>179</v>
      </c>
      <c r="E622" s="252" t="s">
        <v>1</v>
      </c>
      <c r="F622" s="253" t="s">
        <v>3121</v>
      </c>
      <c r="G622" s="250"/>
      <c r="H622" s="254">
        <v>8.8949999999999996</v>
      </c>
      <c r="I622" s="255"/>
      <c r="J622" s="250"/>
      <c r="K622" s="250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179</v>
      </c>
      <c r="AU622" s="260" t="s">
        <v>86</v>
      </c>
      <c r="AV622" s="13" t="s">
        <v>86</v>
      </c>
      <c r="AW622" s="13" t="s">
        <v>32</v>
      </c>
      <c r="AX622" s="13" t="s">
        <v>76</v>
      </c>
      <c r="AY622" s="260" t="s">
        <v>169</v>
      </c>
    </row>
    <row r="623" s="14" customFormat="1">
      <c r="A623" s="14"/>
      <c r="B623" s="261"/>
      <c r="C623" s="262"/>
      <c r="D623" s="251" t="s">
        <v>179</v>
      </c>
      <c r="E623" s="263" t="s">
        <v>1</v>
      </c>
      <c r="F623" s="264" t="s">
        <v>182</v>
      </c>
      <c r="G623" s="262"/>
      <c r="H623" s="265">
        <v>119.405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179</v>
      </c>
      <c r="AU623" s="271" t="s">
        <v>86</v>
      </c>
      <c r="AV623" s="14" t="s">
        <v>177</v>
      </c>
      <c r="AW623" s="14" t="s">
        <v>32</v>
      </c>
      <c r="AX623" s="14" t="s">
        <v>84</v>
      </c>
      <c r="AY623" s="271" t="s">
        <v>169</v>
      </c>
    </row>
    <row r="624" s="2" customFormat="1" ht="21.75" customHeight="1">
      <c r="A624" s="39"/>
      <c r="B624" s="40"/>
      <c r="C624" s="304" t="s">
        <v>324</v>
      </c>
      <c r="D624" s="304" t="s">
        <v>1283</v>
      </c>
      <c r="E624" s="305" t="s">
        <v>2484</v>
      </c>
      <c r="F624" s="306" t="s">
        <v>2485</v>
      </c>
      <c r="G624" s="307" t="s">
        <v>322</v>
      </c>
      <c r="H624" s="308">
        <v>81.073999999999998</v>
      </c>
      <c r="I624" s="309"/>
      <c r="J624" s="310">
        <f>ROUND(I624*H624,2)</f>
        <v>0</v>
      </c>
      <c r="K624" s="311"/>
      <c r="L624" s="312"/>
      <c r="M624" s="313" t="s">
        <v>1</v>
      </c>
      <c r="N624" s="314" t="s">
        <v>41</v>
      </c>
      <c r="O624" s="92"/>
      <c r="P624" s="245">
        <f>O624*H624</f>
        <v>0</v>
      </c>
      <c r="Q624" s="245">
        <v>0.00020000000000000001</v>
      </c>
      <c r="R624" s="245">
        <f>Q624*H624</f>
        <v>0.016214800000000001</v>
      </c>
      <c r="S624" s="245">
        <v>0</v>
      </c>
      <c r="T624" s="246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7" t="s">
        <v>298</v>
      </c>
      <c r="AT624" s="247" t="s">
        <v>1283</v>
      </c>
      <c r="AU624" s="247" t="s">
        <v>86</v>
      </c>
      <c r="AY624" s="18" t="s">
        <v>169</v>
      </c>
      <c r="BE624" s="248">
        <f>IF(N624="základní",J624,0)</f>
        <v>0</v>
      </c>
      <c r="BF624" s="248">
        <f>IF(N624="snížená",J624,0)</f>
        <v>0</v>
      </c>
      <c r="BG624" s="248">
        <f>IF(N624="zákl. přenesená",J624,0)</f>
        <v>0</v>
      </c>
      <c r="BH624" s="248">
        <f>IF(N624="sníž. přenesená",J624,0)</f>
        <v>0</v>
      </c>
      <c r="BI624" s="248">
        <f>IF(N624="nulová",J624,0)</f>
        <v>0</v>
      </c>
      <c r="BJ624" s="18" t="s">
        <v>84</v>
      </c>
      <c r="BK624" s="248">
        <f>ROUND(I624*H624,2)</f>
        <v>0</v>
      </c>
      <c r="BL624" s="18" t="s">
        <v>286</v>
      </c>
      <c r="BM624" s="247" t="s">
        <v>3122</v>
      </c>
    </row>
    <row r="625" s="13" customFormat="1">
      <c r="A625" s="13"/>
      <c r="B625" s="249"/>
      <c r="C625" s="250"/>
      <c r="D625" s="251" t="s">
        <v>179</v>
      </c>
      <c r="E625" s="252" t="s">
        <v>1</v>
      </c>
      <c r="F625" s="253" t="s">
        <v>3116</v>
      </c>
      <c r="G625" s="250"/>
      <c r="H625" s="254">
        <v>17.114999999999998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179</v>
      </c>
      <c r="AU625" s="260" t="s">
        <v>86</v>
      </c>
      <c r="AV625" s="13" t="s">
        <v>86</v>
      </c>
      <c r="AW625" s="13" t="s">
        <v>32</v>
      </c>
      <c r="AX625" s="13" t="s">
        <v>76</v>
      </c>
      <c r="AY625" s="260" t="s">
        <v>169</v>
      </c>
    </row>
    <row r="626" s="13" customFormat="1">
      <c r="A626" s="13"/>
      <c r="B626" s="249"/>
      <c r="C626" s="250"/>
      <c r="D626" s="251" t="s">
        <v>179</v>
      </c>
      <c r="E626" s="252" t="s">
        <v>1</v>
      </c>
      <c r="F626" s="253" t="s">
        <v>3117</v>
      </c>
      <c r="G626" s="250"/>
      <c r="H626" s="254">
        <v>23.350000000000001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179</v>
      </c>
      <c r="AU626" s="260" t="s">
        <v>86</v>
      </c>
      <c r="AV626" s="13" t="s">
        <v>86</v>
      </c>
      <c r="AW626" s="13" t="s">
        <v>32</v>
      </c>
      <c r="AX626" s="13" t="s">
        <v>76</v>
      </c>
      <c r="AY626" s="260" t="s">
        <v>169</v>
      </c>
    </row>
    <row r="627" s="13" customFormat="1">
      <c r="A627" s="13"/>
      <c r="B627" s="249"/>
      <c r="C627" s="250"/>
      <c r="D627" s="251" t="s">
        <v>179</v>
      </c>
      <c r="E627" s="252" t="s">
        <v>1</v>
      </c>
      <c r="F627" s="253" t="s">
        <v>3119</v>
      </c>
      <c r="G627" s="250"/>
      <c r="H627" s="254">
        <v>11.91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179</v>
      </c>
      <c r="AU627" s="260" t="s">
        <v>86</v>
      </c>
      <c r="AV627" s="13" t="s">
        <v>86</v>
      </c>
      <c r="AW627" s="13" t="s">
        <v>32</v>
      </c>
      <c r="AX627" s="13" t="s">
        <v>76</v>
      </c>
      <c r="AY627" s="260" t="s">
        <v>169</v>
      </c>
    </row>
    <row r="628" s="13" customFormat="1">
      <c r="A628" s="13"/>
      <c r="B628" s="249"/>
      <c r="C628" s="250"/>
      <c r="D628" s="251" t="s">
        <v>179</v>
      </c>
      <c r="E628" s="252" t="s">
        <v>1</v>
      </c>
      <c r="F628" s="253" t="s">
        <v>3120</v>
      </c>
      <c r="G628" s="250"/>
      <c r="H628" s="254">
        <v>20.995000000000001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179</v>
      </c>
      <c r="AU628" s="260" t="s">
        <v>86</v>
      </c>
      <c r="AV628" s="13" t="s">
        <v>86</v>
      </c>
      <c r="AW628" s="13" t="s">
        <v>32</v>
      </c>
      <c r="AX628" s="13" t="s">
        <v>76</v>
      </c>
      <c r="AY628" s="260" t="s">
        <v>169</v>
      </c>
    </row>
    <row r="629" s="14" customFormat="1">
      <c r="A629" s="14"/>
      <c r="B629" s="261"/>
      <c r="C629" s="262"/>
      <c r="D629" s="251" t="s">
        <v>179</v>
      </c>
      <c r="E629" s="263" t="s">
        <v>1</v>
      </c>
      <c r="F629" s="264" t="s">
        <v>182</v>
      </c>
      <c r="G629" s="262"/>
      <c r="H629" s="265">
        <v>73.370000000000005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179</v>
      </c>
      <c r="AU629" s="271" t="s">
        <v>86</v>
      </c>
      <c r="AV629" s="14" t="s">
        <v>177</v>
      </c>
      <c r="AW629" s="14" t="s">
        <v>32</v>
      </c>
      <c r="AX629" s="14" t="s">
        <v>84</v>
      </c>
      <c r="AY629" s="271" t="s">
        <v>169</v>
      </c>
    </row>
    <row r="630" s="13" customFormat="1">
      <c r="A630" s="13"/>
      <c r="B630" s="249"/>
      <c r="C630" s="250"/>
      <c r="D630" s="251" t="s">
        <v>179</v>
      </c>
      <c r="E630" s="250"/>
      <c r="F630" s="253" t="s">
        <v>3123</v>
      </c>
      <c r="G630" s="250"/>
      <c r="H630" s="254">
        <v>81.073999999999998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179</v>
      </c>
      <c r="AU630" s="260" t="s">
        <v>86</v>
      </c>
      <c r="AV630" s="13" t="s">
        <v>86</v>
      </c>
      <c r="AW630" s="13" t="s">
        <v>4</v>
      </c>
      <c r="AX630" s="13" t="s">
        <v>84</v>
      </c>
      <c r="AY630" s="260" t="s">
        <v>169</v>
      </c>
    </row>
    <row r="631" s="2" customFormat="1" ht="21.75" customHeight="1">
      <c r="A631" s="39"/>
      <c r="B631" s="40"/>
      <c r="C631" s="304" t="s">
        <v>196</v>
      </c>
      <c r="D631" s="304" t="s">
        <v>1283</v>
      </c>
      <c r="E631" s="305" t="s">
        <v>3124</v>
      </c>
      <c r="F631" s="306" t="s">
        <v>3125</v>
      </c>
      <c r="G631" s="307" t="s">
        <v>322</v>
      </c>
      <c r="H631" s="308">
        <v>48.383000000000003</v>
      </c>
      <c r="I631" s="309"/>
      <c r="J631" s="310">
        <f>ROUND(I631*H631,2)</f>
        <v>0</v>
      </c>
      <c r="K631" s="311"/>
      <c r="L631" s="312"/>
      <c r="M631" s="313" t="s">
        <v>1</v>
      </c>
      <c r="N631" s="314" t="s">
        <v>41</v>
      </c>
      <c r="O631" s="92"/>
      <c r="P631" s="245">
        <f>O631*H631</f>
        <v>0</v>
      </c>
      <c r="Q631" s="245">
        <v>0.00020000000000000001</v>
      </c>
      <c r="R631" s="245">
        <f>Q631*H631</f>
        <v>0.0096766000000000005</v>
      </c>
      <c r="S631" s="245">
        <v>0</v>
      </c>
      <c r="T631" s="246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7" t="s">
        <v>298</v>
      </c>
      <c r="AT631" s="247" t="s">
        <v>1283</v>
      </c>
      <c r="AU631" s="247" t="s">
        <v>86</v>
      </c>
      <c r="AY631" s="18" t="s">
        <v>169</v>
      </c>
      <c r="BE631" s="248">
        <f>IF(N631="základní",J631,0)</f>
        <v>0</v>
      </c>
      <c r="BF631" s="248">
        <f>IF(N631="snížená",J631,0)</f>
        <v>0</v>
      </c>
      <c r="BG631" s="248">
        <f>IF(N631="zákl. přenesená",J631,0)</f>
        <v>0</v>
      </c>
      <c r="BH631" s="248">
        <f>IF(N631="sníž. přenesená",J631,0)</f>
        <v>0</v>
      </c>
      <c r="BI631" s="248">
        <f>IF(N631="nulová",J631,0)</f>
        <v>0</v>
      </c>
      <c r="BJ631" s="18" t="s">
        <v>84</v>
      </c>
      <c r="BK631" s="248">
        <f>ROUND(I631*H631,2)</f>
        <v>0</v>
      </c>
      <c r="BL631" s="18" t="s">
        <v>286</v>
      </c>
      <c r="BM631" s="247" t="s">
        <v>3126</v>
      </c>
    </row>
    <row r="632" s="13" customFormat="1">
      <c r="A632" s="13"/>
      <c r="B632" s="249"/>
      <c r="C632" s="250"/>
      <c r="D632" s="251" t="s">
        <v>179</v>
      </c>
      <c r="E632" s="252" t="s">
        <v>1</v>
      </c>
      <c r="F632" s="253" t="s">
        <v>3118</v>
      </c>
      <c r="G632" s="250"/>
      <c r="H632" s="254">
        <v>37.140000000000001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179</v>
      </c>
      <c r="AU632" s="260" t="s">
        <v>86</v>
      </c>
      <c r="AV632" s="13" t="s">
        <v>86</v>
      </c>
      <c r="AW632" s="13" t="s">
        <v>32</v>
      </c>
      <c r="AX632" s="13" t="s">
        <v>76</v>
      </c>
      <c r="AY632" s="260" t="s">
        <v>169</v>
      </c>
    </row>
    <row r="633" s="13" customFormat="1">
      <c r="A633" s="13"/>
      <c r="B633" s="249"/>
      <c r="C633" s="250"/>
      <c r="D633" s="251" t="s">
        <v>179</v>
      </c>
      <c r="E633" s="252" t="s">
        <v>1</v>
      </c>
      <c r="F633" s="253" t="s">
        <v>3121</v>
      </c>
      <c r="G633" s="250"/>
      <c r="H633" s="254">
        <v>8.8949999999999996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179</v>
      </c>
      <c r="AU633" s="260" t="s">
        <v>86</v>
      </c>
      <c r="AV633" s="13" t="s">
        <v>86</v>
      </c>
      <c r="AW633" s="13" t="s">
        <v>32</v>
      </c>
      <c r="AX633" s="13" t="s">
        <v>76</v>
      </c>
      <c r="AY633" s="260" t="s">
        <v>169</v>
      </c>
    </row>
    <row r="634" s="14" customFormat="1">
      <c r="A634" s="14"/>
      <c r="B634" s="261"/>
      <c r="C634" s="262"/>
      <c r="D634" s="251" t="s">
        <v>179</v>
      </c>
      <c r="E634" s="263" t="s">
        <v>1</v>
      </c>
      <c r="F634" s="264" t="s">
        <v>182</v>
      </c>
      <c r="G634" s="262"/>
      <c r="H634" s="265">
        <v>46.034999999999997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179</v>
      </c>
      <c r="AU634" s="271" t="s">
        <v>86</v>
      </c>
      <c r="AV634" s="14" t="s">
        <v>177</v>
      </c>
      <c r="AW634" s="14" t="s">
        <v>32</v>
      </c>
      <c r="AX634" s="14" t="s">
        <v>84</v>
      </c>
      <c r="AY634" s="271" t="s">
        <v>169</v>
      </c>
    </row>
    <row r="635" s="13" customFormat="1">
      <c r="A635" s="13"/>
      <c r="B635" s="249"/>
      <c r="C635" s="250"/>
      <c r="D635" s="251" t="s">
        <v>179</v>
      </c>
      <c r="E635" s="250"/>
      <c r="F635" s="253" t="s">
        <v>3127</v>
      </c>
      <c r="G635" s="250"/>
      <c r="H635" s="254">
        <v>48.383000000000003</v>
      </c>
      <c r="I635" s="255"/>
      <c r="J635" s="250"/>
      <c r="K635" s="250"/>
      <c r="L635" s="256"/>
      <c r="M635" s="257"/>
      <c r="N635" s="258"/>
      <c r="O635" s="258"/>
      <c r="P635" s="258"/>
      <c r="Q635" s="258"/>
      <c r="R635" s="258"/>
      <c r="S635" s="258"/>
      <c r="T635" s="25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0" t="s">
        <v>179</v>
      </c>
      <c r="AU635" s="260" t="s">
        <v>86</v>
      </c>
      <c r="AV635" s="13" t="s">
        <v>86</v>
      </c>
      <c r="AW635" s="13" t="s">
        <v>4</v>
      </c>
      <c r="AX635" s="13" t="s">
        <v>84</v>
      </c>
      <c r="AY635" s="260" t="s">
        <v>169</v>
      </c>
    </row>
    <row r="636" s="2" customFormat="1" ht="21.75" customHeight="1">
      <c r="A636" s="39"/>
      <c r="B636" s="40"/>
      <c r="C636" s="304" t="s">
        <v>785</v>
      </c>
      <c r="D636" s="304" t="s">
        <v>1283</v>
      </c>
      <c r="E636" s="305" t="s">
        <v>3128</v>
      </c>
      <c r="F636" s="306" t="s">
        <v>3129</v>
      </c>
      <c r="G636" s="307" t="s">
        <v>322</v>
      </c>
      <c r="H636" s="308">
        <v>13.041</v>
      </c>
      <c r="I636" s="309"/>
      <c r="J636" s="310">
        <f>ROUND(I636*H636,2)</f>
        <v>0</v>
      </c>
      <c r="K636" s="311"/>
      <c r="L636" s="312"/>
      <c r="M636" s="313" t="s">
        <v>1</v>
      </c>
      <c r="N636" s="314" t="s">
        <v>41</v>
      </c>
      <c r="O636" s="92"/>
      <c r="P636" s="245">
        <f>O636*H636</f>
        <v>0</v>
      </c>
      <c r="Q636" s="245">
        <v>0.00020000000000000001</v>
      </c>
      <c r="R636" s="245">
        <f>Q636*H636</f>
        <v>0.0026082000000000002</v>
      </c>
      <c r="S636" s="245">
        <v>0</v>
      </c>
      <c r="T636" s="246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7" t="s">
        <v>298</v>
      </c>
      <c r="AT636" s="247" t="s">
        <v>1283</v>
      </c>
      <c r="AU636" s="247" t="s">
        <v>86</v>
      </c>
      <c r="AY636" s="18" t="s">
        <v>169</v>
      </c>
      <c r="BE636" s="248">
        <f>IF(N636="základní",J636,0)</f>
        <v>0</v>
      </c>
      <c r="BF636" s="248">
        <f>IF(N636="snížená",J636,0)</f>
        <v>0</v>
      </c>
      <c r="BG636" s="248">
        <f>IF(N636="zákl. přenesená",J636,0)</f>
        <v>0</v>
      </c>
      <c r="BH636" s="248">
        <f>IF(N636="sníž. přenesená",J636,0)</f>
        <v>0</v>
      </c>
      <c r="BI636" s="248">
        <f>IF(N636="nulová",J636,0)</f>
        <v>0</v>
      </c>
      <c r="BJ636" s="18" t="s">
        <v>84</v>
      </c>
      <c r="BK636" s="248">
        <f>ROUND(I636*H636,2)</f>
        <v>0</v>
      </c>
      <c r="BL636" s="18" t="s">
        <v>286</v>
      </c>
      <c r="BM636" s="247" t="s">
        <v>3130</v>
      </c>
    </row>
    <row r="637" s="13" customFormat="1">
      <c r="A637" s="13"/>
      <c r="B637" s="249"/>
      <c r="C637" s="250"/>
      <c r="D637" s="251" t="s">
        <v>179</v>
      </c>
      <c r="E637" s="252" t="s">
        <v>1</v>
      </c>
      <c r="F637" s="253" t="s">
        <v>3119</v>
      </c>
      <c r="G637" s="250"/>
      <c r="H637" s="254">
        <v>11.91</v>
      </c>
      <c r="I637" s="255"/>
      <c r="J637" s="250"/>
      <c r="K637" s="250"/>
      <c r="L637" s="256"/>
      <c r="M637" s="257"/>
      <c r="N637" s="258"/>
      <c r="O637" s="258"/>
      <c r="P637" s="258"/>
      <c r="Q637" s="258"/>
      <c r="R637" s="258"/>
      <c r="S637" s="258"/>
      <c r="T637" s="25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0" t="s">
        <v>179</v>
      </c>
      <c r="AU637" s="260" t="s">
        <v>86</v>
      </c>
      <c r="AV637" s="13" t="s">
        <v>86</v>
      </c>
      <c r="AW637" s="13" t="s">
        <v>32</v>
      </c>
      <c r="AX637" s="13" t="s">
        <v>84</v>
      </c>
      <c r="AY637" s="260" t="s">
        <v>169</v>
      </c>
    </row>
    <row r="638" s="13" customFormat="1">
      <c r="A638" s="13"/>
      <c r="B638" s="249"/>
      <c r="C638" s="250"/>
      <c r="D638" s="251" t="s">
        <v>179</v>
      </c>
      <c r="E638" s="250"/>
      <c r="F638" s="253" t="s">
        <v>3131</v>
      </c>
      <c r="G638" s="250"/>
      <c r="H638" s="254">
        <v>13.041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179</v>
      </c>
      <c r="AU638" s="260" t="s">
        <v>86</v>
      </c>
      <c r="AV638" s="13" t="s">
        <v>86</v>
      </c>
      <c r="AW638" s="13" t="s">
        <v>4</v>
      </c>
      <c r="AX638" s="13" t="s">
        <v>84</v>
      </c>
      <c r="AY638" s="260" t="s">
        <v>169</v>
      </c>
    </row>
    <row r="639" s="2" customFormat="1" ht="16.5" customHeight="1">
      <c r="A639" s="39"/>
      <c r="B639" s="40"/>
      <c r="C639" s="235" t="s">
        <v>342</v>
      </c>
      <c r="D639" s="235" t="s">
        <v>173</v>
      </c>
      <c r="E639" s="236" t="s">
        <v>2488</v>
      </c>
      <c r="F639" s="237" t="s">
        <v>2489</v>
      </c>
      <c r="G639" s="238" t="s">
        <v>322</v>
      </c>
      <c r="H639" s="239">
        <v>21.895</v>
      </c>
      <c r="I639" s="240"/>
      <c r="J639" s="241">
        <f>ROUND(I639*H639,2)</f>
        <v>0</v>
      </c>
      <c r="K639" s="242"/>
      <c r="L639" s="45"/>
      <c r="M639" s="243" t="s">
        <v>1</v>
      </c>
      <c r="N639" s="244" t="s">
        <v>41</v>
      </c>
      <c r="O639" s="92"/>
      <c r="P639" s="245">
        <f>O639*H639</f>
        <v>0</v>
      </c>
      <c r="Q639" s="245">
        <v>0</v>
      </c>
      <c r="R639" s="245">
        <f>Q639*H639</f>
        <v>0</v>
      </c>
      <c r="S639" s="245">
        <v>0</v>
      </c>
      <c r="T639" s="246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7" t="s">
        <v>286</v>
      </c>
      <c r="AT639" s="247" t="s">
        <v>173</v>
      </c>
      <c r="AU639" s="247" t="s">
        <v>86</v>
      </c>
      <c r="AY639" s="18" t="s">
        <v>169</v>
      </c>
      <c r="BE639" s="248">
        <f>IF(N639="základní",J639,0)</f>
        <v>0</v>
      </c>
      <c r="BF639" s="248">
        <f>IF(N639="snížená",J639,0)</f>
        <v>0</v>
      </c>
      <c r="BG639" s="248">
        <f>IF(N639="zákl. přenesená",J639,0)</f>
        <v>0</v>
      </c>
      <c r="BH639" s="248">
        <f>IF(N639="sníž. přenesená",J639,0)</f>
        <v>0</v>
      </c>
      <c r="BI639" s="248">
        <f>IF(N639="nulová",J639,0)</f>
        <v>0</v>
      </c>
      <c r="BJ639" s="18" t="s">
        <v>84</v>
      </c>
      <c r="BK639" s="248">
        <f>ROUND(I639*H639,2)</f>
        <v>0</v>
      </c>
      <c r="BL639" s="18" t="s">
        <v>286</v>
      </c>
      <c r="BM639" s="247" t="s">
        <v>3132</v>
      </c>
    </row>
    <row r="640" s="13" customFormat="1">
      <c r="A640" s="13"/>
      <c r="B640" s="249"/>
      <c r="C640" s="250"/>
      <c r="D640" s="251" t="s">
        <v>179</v>
      </c>
      <c r="E640" s="252" t="s">
        <v>1</v>
      </c>
      <c r="F640" s="253" t="s">
        <v>2847</v>
      </c>
      <c r="G640" s="250"/>
      <c r="H640" s="254">
        <v>21.895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179</v>
      </c>
      <c r="AU640" s="260" t="s">
        <v>86</v>
      </c>
      <c r="AV640" s="13" t="s">
        <v>86</v>
      </c>
      <c r="AW640" s="13" t="s">
        <v>32</v>
      </c>
      <c r="AX640" s="13" t="s">
        <v>84</v>
      </c>
      <c r="AY640" s="260" t="s">
        <v>169</v>
      </c>
    </row>
    <row r="641" s="2" customFormat="1" ht="16.5" customHeight="1">
      <c r="A641" s="39"/>
      <c r="B641" s="40"/>
      <c r="C641" s="235" t="s">
        <v>2580</v>
      </c>
      <c r="D641" s="235" t="s">
        <v>173</v>
      </c>
      <c r="E641" s="236" t="s">
        <v>2492</v>
      </c>
      <c r="F641" s="237" t="s">
        <v>2493</v>
      </c>
      <c r="G641" s="238" t="s">
        <v>322</v>
      </c>
      <c r="H641" s="239">
        <v>39.450000000000003</v>
      </c>
      <c r="I641" s="240"/>
      <c r="J641" s="241">
        <f>ROUND(I641*H641,2)</f>
        <v>0</v>
      </c>
      <c r="K641" s="242"/>
      <c r="L641" s="45"/>
      <c r="M641" s="243" t="s">
        <v>1</v>
      </c>
      <c r="N641" s="244" t="s">
        <v>41</v>
      </c>
      <c r="O641" s="92"/>
      <c r="P641" s="245">
        <f>O641*H641</f>
        <v>0</v>
      </c>
      <c r="Q641" s="245">
        <v>0</v>
      </c>
      <c r="R641" s="245">
        <f>Q641*H641</f>
        <v>0</v>
      </c>
      <c r="S641" s="245">
        <v>0</v>
      </c>
      <c r="T641" s="246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7" t="s">
        <v>286</v>
      </c>
      <c r="AT641" s="247" t="s">
        <v>173</v>
      </c>
      <c r="AU641" s="247" t="s">
        <v>86</v>
      </c>
      <c r="AY641" s="18" t="s">
        <v>169</v>
      </c>
      <c r="BE641" s="248">
        <f>IF(N641="základní",J641,0)</f>
        <v>0</v>
      </c>
      <c r="BF641" s="248">
        <f>IF(N641="snížená",J641,0)</f>
        <v>0</v>
      </c>
      <c r="BG641" s="248">
        <f>IF(N641="zákl. přenesená",J641,0)</f>
        <v>0</v>
      </c>
      <c r="BH641" s="248">
        <f>IF(N641="sníž. přenesená",J641,0)</f>
        <v>0</v>
      </c>
      <c r="BI641" s="248">
        <f>IF(N641="nulová",J641,0)</f>
        <v>0</v>
      </c>
      <c r="BJ641" s="18" t="s">
        <v>84</v>
      </c>
      <c r="BK641" s="248">
        <f>ROUND(I641*H641,2)</f>
        <v>0</v>
      </c>
      <c r="BL641" s="18" t="s">
        <v>286</v>
      </c>
      <c r="BM641" s="247" t="s">
        <v>3133</v>
      </c>
    </row>
    <row r="642" s="13" customFormat="1">
      <c r="A642" s="13"/>
      <c r="B642" s="249"/>
      <c r="C642" s="250"/>
      <c r="D642" s="251" t="s">
        <v>179</v>
      </c>
      <c r="E642" s="252" t="s">
        <v>1</v>
      </c>
      <c r="F642" s="253" t="s">
        <v>3134</v>
      </c>
      <c r="G642" s="250"/>
      <c r="H642" s="254">
        <v>39.450000000000003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179</v>
      </c>
      <c r="AU642" s="260" t="s">
        <v>86</v>
      </c>
      <c r="AV642" s="13" t="s">
        <v>86</v>
      </c>
      <c r="AW642" s="13" t="s">
        <v>32</v>
      </c>
      <c r="AX642" s="13" t="s">
        <v>84</v>
      </c>
      <c r="AY642" s="260" t="s">
        <v>169</v>
      </c>
    </row>
    <row r="643" s="2" customFormat="1" ht="16.5" customHeight="1">
      <c r="A643" s="39"/>
      <c r="B643" s="40"/>
      <c r="C643" s="304" t="s">
        <v>1708</v>
      </c>
      <c r="D643" s="304" t="s">
        <v>1283</v>
      </c>
      <c r="E643" s="305" t="s">
        <v>2500</v>
      </c>
      <c r="F643" s="306" t="s">
        <v>2501</v>
      </c>
      <c r="G643" s="307" t="s">
        <v>322</v>
      </c>
      <c r="H643" s="308">
        <v>20.105</v>
      </c>
      <c r="I643" s="309"/>
      <c r="J643" s="310">
        <f>ROUND(I643*H643,2)</f>
        <v>0</v>
      </c>
      <c r="K643" s="311"/>
      <c r="L643" s="312"/>
      <c r="M643" s="313" t="s">
        <v>1</v>
      </c>
      <c r="N643" s="314" t="s">
        <v>41</v>
      </c>
      <c r="O643" s="92"/>
      <c r="P643" s="245">
        <f>O643*H643</f>
        <v>0</v>
      </c>
      <c r="Q643" s="245">
        <v>0.00025999999999999998</v>
      </c>
      <c r="R643" s="245">
        <f>Q643*H643</f>
        <v>0.0052272999999999998</v>
      </c>
      <c r="S643" s="245">
        <v>0</v>
      </c>
      <c r="T643" s="246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7" t="s">
        <v>298</v>
      </c>
      <c r="AT643" s="247" t="s">
        <v>1283</v>
      </c>
      <c r="AU643" s="247" t="s">
        <v>86</v>
      </c>
      <c r="AY643" s="18" t="s">
        <v>169</v>
      </c>
      <c r="BE643" s="248">
        <f>IF(N643="základní",J643,0)</f>
        <v>0</v>
      </c>
      <c r="BF643" s="248">
        <f>IF(N643="snížená",J643,0)</f>
        <v>0</v>
      </c>
      <c r="BG643" s="248">
        <f>IF(N643="zákl. přenesená",J643,0)</f>
        <v>0</v>
      </c>
      <c r="BH643" s="248">
        <f>IF(N643="sníž. přenesená",J643,0)</f>
        <v>0</v>
      </c>
      <c r="BI643" s="248">
        <f>IF(N643="nulová",J643,0)</f>
        <v>0</v>
      </c>
      <c r="BJ643" s="18" t="s">
        <v>84</v>
      </c>
      <c r="BK643" s="248">
        <f>ROUND(I643*H643,2)</f>
        <v>0</v>
      </c>
      <c r="BL643" s="18" t="s">
        <v>286</v>
      </c>
      <c r="BM643" s="247" t="s">
        <v>3135</v>
      </c>
    </row>
    <row r="644" s="13" customFormat="1">
      <c r="A644" s="13"/>
      <c r="B644" s="249"/>
      <c r="C644" s="250"/>
      <c r="D644" s="251" t="s">
        <v>179</v>
      </c>
      <c r="E644" s="252" t="s">
        <v>1</v>
      </c>
      <c r="F644" s="253" t="s">
        <v>3136</v>
      </c>
      <c r="G644" s="250"/>
      <c r="H644" s="254">
        <v>18.789999999999999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179</v>
      </c>
      <c r="AU644" s="260" t="s">
        <v>86</v>
      </c>
      <c r="AV644" s="13" t="s">
        <v>86</v>
      </c>
      <c r="AW644" s="13" t="s">
        <v>32</v>
      </c>
      <c r="AX644" s="13" t="s">
        <v>84</v>
      </c>
      <c r="AY644" s="260" t="s">
        <v>169</v>
      </c>
    </row>
    <row r="645" s="13" customFormat="1">
      <c r="A645" s="13"/>
      <c r="B645" s="249"/>
      <c r="C645" s="250"/>
      <c r="D645" s="251" t="s">
        <v>179</v>
      </c>
      <c r="E645" s="250"/>
      <c r="F645" s="253" t="s">
        <v>3137</v>
      </c>
      <c r="G645" s="250"/>
      <c r="H645" s="254">
        <v>20.105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179</v>
      </c>
      <c r="AU645" s="260" t="s">
        <v>86</v>
      </c>
      <c r="AV645" s="13" t="s">
        <v>86</v>
      </c>
      <c r="AW645" s="13" t="s">
        <v>4</v>
      </c>
      <c r="AX645" s="13" t="s">
        <v>84</v>
      </c>
      <c r="AY645" s="260" t="s">
        <v>169</v>
      </c>
    </row>
    <row r="646" s="2" customFormat="1" ht="16.5" customHeight="1">
      <c r="A646" s="39"/>
      <c r="B646" s="40"/>
      <c r="C646" s="304" t="s">
        <v>2576</v>
      </c>
      <c r="D646" s="304" t="s">
        <v>1283</v>
      </c>
      <c r="E646" s="305" t="s">
        <v>2505</v>
      </c>
      <c r="F646" s="306" t="s">
        <v>2506</v>
      </c>
      <c r="G646" s="307" t="s">
        <v>322</v>
      </c>
      <c r="H646" s="308">
        <v>21.073</v>
      </c>
      <c r="I646" s="309"/>
      <c r="J646" s="310">
        <f>ROUND(I646*H646,2)</f>
        <v>0</v>
      </c>
      <c r="K646" s="311"/>
      <c r="L646" s="312"/>
      <c r="M646" s="313" t="s">
        <v>1</v>
      </c>
      <c r="N646" s="314" t="s">
        <v>41</v>
      </c>
      <c r="O646" s="92"/>
      <c r="P646" s="245">
        <f>O646*H646</f>
        <v>0</v>
      </c>
      <c r="Q646" s="245">
        <v>0.00025999999999999998</v>
      </c>
      <c r="R646" s="245">
        <f>Q646*H646</f>
        <v>0.0054789799999999996</v>
      </c>
      <c r="S646" s="245">
        <v>0</v>
      </c>
      <c r="T646" s="246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7" t="s">
        <v>298</v>
      </c>
      <c r="AT646" s="247" t="s">
        <v>1283</v>
      </c>
      <c r="AU646" s="247" t="s">
        <v>86</v>
      </c>
      <c r="AY646" s="18" t="s">
        <v>169</v>
      </c>
      <c r="BE646" s="248">
        <f>IF(N646="základní",J646,0)</f>
        <v>0</v>
      </c>
      <c r="BF646" s="248">
        <f>IF(N646="snížená",J646,0)</f>
        <v>0</v>
      </c>
      <c r="BG646" s="248">
        <f>IF(N646="zákl. přenesená",J646,0)</f>
        <v>0</v>
      </c>
      <c r="BH646" s="248">
        <f>IF(N646="sníž. přenesená",J646,0)</f>
        <v>0</v>
      </c>
      <c r="BI646" s="248">
        <f>IF(N646="nulová",J646,0)</f>
        <v>0</v>
      </c>
      <c r="BJ646" s="18" t="s">
        <v>84</v>
      </c>
      <c r="BK646" s="248">
        <f>ROUND(I646*H646,2)</f>
        <v>0</v>
      </c>
      <c r="BL646" s="18" t="s">
        <v>286</v>
      </c>
      <c r="BM646" s="247" t="s">
        <v>3138</v>
      </c>
    </row>
    <row r="647" s="13" customFormat="1">
      <c r="A647" s="13"/>
      <c r="B647" s="249"/>
      <c r="C647" s="250"/>
      <c r="D647" s="251" t="s">
        <v>179</v>
      </c>
      <c r="E647" s="252" t="s">
        <v>1</v>
      </c>
      <c r="F647" s="253" t="s">
        <v>2508</v>
      </c>
      <c r="G647" s="250"/>
      <c r="H647" s="254">
        <v>20.66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179</v>
      </c>
      <c r="AU647" s="260" t="s">
        <v>86</v>
      </c>
      <c r="AV647" s="13" t="s">
        <v>86</v>
      </c>
      <c r="AW647" s="13" t="s">
        <v>32</v>
      </c>
      <c r="AX647" s="13" t="s">
        <v>84</v>
      </c>
      <c r="AY647" s="260" t="s">
        <v>169</v>
      </c>
    </row>
    <row r="648" s="13" customFormat="1">
      <c r="A648" s="13"/>
      <c r="B648" s="249"/>
      <c r="C648" s="250"/>
      <c r="D648" s="251" t="s">
        <v>179</v>
      </c>
      <c r="E648" s="250"/>
      <c r="F648" s="253" t="s">
        <v>3139</v>
      </c>
      <c r="G648" s="250"/>
      <c r="H648" s="254">
        <v>21.073</v>
      </c>
      <c r="I648" s="255"/>
      <c r="J648" s="250"/>
      <c r="K648" s="250"/>
      <c r="L648" s="256"/>
      <c r="M648" s="257"/>
      <c r="N648" s="258"/>
      <c r="O648" s="258"/>
      <c r="P648" s="258"/>
      <c r="Q648" s="258"/>
      <c r="R648" s="258"/>
      <c r="S648" s="258"/>
      <c r="T648" s="259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0" t="s">
        <v>179</v>
      </c>
      <c r="AU648" s="260" t="s">
        <v>86</v>
      </c>
      <c r="AV648" s="13" t="s">
        <v>86</v>
      </c>
      <c r="AW648" s="13" t="s">
        <v>4</v>
      </c>
      <c r="AX648" s="13" t="s">
        <v>84</v>
      </c>
      <c r="AY648" s="260" t="s">
        <v>169</v>
      </c>
    </row>
    <row r="649" s="2" customFormat="1" ht="21.75" customHeight="1">
      <c r="A649" s="39"/>
      <c r="B649" s="40"/>
      <c r="C649" s="235" t="s">
        <v>192</v>
      </c>
      <c r="D649" s="235" t="s">
        <v>173</v>
      </c>
      <c r="E649" s="236" t="s">
        <v>3140</v>
      </c>
      <c r="F649" s="237" t="s">
        <v>3141</v>
      </c>
      <c r="G649" s="238" t="s">
        <v>249</v>
      </c>
      <c r="H649" s="239">
        <v>1.2</v>
      </c>
      <c r="I649" s="240"/>
      <c r="J649" s="241">
        <f>ROUND(I649*H649,2)</f>
        <v>0</v>
      </c>
      <c r="K649" s="242"/>
      <c r="L649" s="45"/>
      <c r="M649" s="243" t="s">
        <v>1</v>
      </c>
      <c r="N649" s="244" t="s">
        <v>41</v>
      </c>
      <c r="O649" s="92"/>
      <c r="P649" s="245">
        <f>O649*H649</f>
        <v>0</v>
      </c>
      <c r="Q649" s="245">
        <v>0</v>
      </c>
      <c r="R649" s="245">
        <f>Q649*H649</f>
        <v>0</v>
      </c>
      <c r="S649" s="245">
        <v>0</v>
      </c>
      <c r="T649" s="246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7" t="s">
        <v>286</v>
      </c>
      <c r="AT649" s="247" t="s">
        <v>173</v>
      </c>
      <c r="AU649" s="247" t="s">
        <v>86</v>
      </c>
      <c r="AY649" s="18" t="s">
        <v>169</v>
      </c>
      <c r="BE649" s="248">
        <f>IF(N649="základní",J649,0)</f>
        <v>0</v>
      </c>
      <c r="BF649" s="248">
        <f>IF(N649="snížená",J649,0)</f>
        <v>0</v>
      </c>
      <c r="BG649" s="248">
        <f>IF(N649="zákl. přenesená",J649,0)</f>
        <v>0</v>
      </c>
      <c r="BH649" s="248">
        <f>IF(N649="sníž. přenesená",J649,0)</f>
        <v>0</v>
      </c>
      <c r="BI649" s="248">
        <f>IF(N649="nulová",J649,0)</f>
        <v>0</v>
      </c>
      <c r="BJ649" s="18" t="s">
        <v>84</v>
      </c>
      <c r="BK649" s="248">
        <f>ROUND(I649*H649,2)</f>
        <v>0</v>
      </c>
      <c r="BL649" s="18" t="s">
        <v>286</v>
      </c>
      <c r="BM649" s="247" t="s">
        <v>3142</v>
      </c>
    </row>
    <row r="650" s="12" customFormat="1" ht="22.8" customHeight="1">
      <c r="A650" s="12"/>
      <c r="B650" s="219"/>
      <c r="C650" s="220"/>
      <c r="D650" s="221" t="s">
        <v>75</v>
      </c>
      <c r="E650" s="233" t="s">
        <v>368</v>
      </c>
      <c r="F650" s="233" t="s">
        <v>369</v>
      </c>
      <c r="G650" s="220"/>
      <c r="H650" s="220"/>
      <c r="I650" s="223"/>
      <c r="J650" s="234">
        <f>BK650</f>
        <v>0</v>
      </c>
      <c r="K650" s="220"/>
      <c r="L650" s="225"/>
      <c r="M650" s="226"/>
      <c r="N650" s="227"/>
      <c r="O650" s="227"/>
      <c r="P650" s="228">
        <f>SUM(P651:P666)</f>
        <v>0</v>
      </c>
      <c r="Q650" s="227"/>
      <c r="R650" s="228">
        <f>SUM(R651:R666)</f>
        <v>1.1567624999999999</v>
      </c>
      <c r="S650" s="227"/>
      <c r="T650" s="229">
        <f>SUM(T651:T666)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30" t="s">
        <v>86</v>
      </c>
      <c r="AT650" s="231" t="s">
        <v>75</v>
      </c>
      <c r="AU650" s="231" t="s">
        <v>84</v>
      </c>
      <c r="AY650" s="230" t="s">
        <v>169</v>
      </c>
      <c r="BK650" s="232">
        <f>SUM(BK651:BK666)</f>
        <v>0</v>
      </c>
    </row>
    <row r="651" s="2" customFormat="1" ht="33" customHeight="1">
      <c r="A651" s="39"/>
      <c r="B651" s="40"/>
      <c r="C651" s="235" t="s">
        <v>574</v>
      </c>
      <c r="D651" s="235" t="s">
        <v>173</v>
      </c>
      <c r="E651" s="236" t="s">
        <v>2548</v>
      </c>
      <c r="F651" s="237" t="s">
        <v>2549</v>
      </c>
      <c r="G651" s="238" t="s">
        <v>176</v>
      </c>
      <c r="H651" s="239">
        <v>29.675000000000001</v>
      </c>
      <c r="I651" s="240"/>
      <c r="J651" s="241">
        <f>ROUND(I651*H651,2)</f>
        <v>0</v>
      </c>
      <c r="K651" s="242"/>
      <c r="L651" s="45"/>
      <c r="M651" s="243" t="s">
        <v>1</v>
      </c>
      <c r="N651" s="244" t="s">
        <v>41</v>
      </c>
      <c r="O651" s="92"/>
      <c r="P651" s="245">
        <f>O651*H651</f>
        <v>0</v>
      </c>
      <c r="Q651" s="245">
        <v>0.0089999999999999993</v>
      </c>
      <c r="R651" s="245">
        <f>Q651*H651</f>
        <v>0.26707500000000001</v>
      </c>
      <c r="S651" s="245">
        <v>0</v>
      </c>
      <c r="T651" s="246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7" t="s">
        <v>286</v>
      </c>
      <c r="AT651" s="247" t="s">
        <v>173</v>
      </c>
      <c r="AU651" s="247" t="s">
        <v>86</v>
      </c>
      <c r="AY651" s="18" t="s">
        <v>169</v>
      </c>
      <c r="BE651" s="248">
        <f>IF(N651="základní",J651,0)</f>
        <v>0</v>
      </c>
      <c r="BF651" s="248">
        <f>IF(N651="snížená",J651,0)</f>
        <v>0</v>
      </c>
      <c r="BG651" s="248">
        <f>IF(N651="zákl. přenesená",J651,0)</f>
        <v>0</v>
      </c>
      <c r="BH651" s="248">
        <f>IF(N651="sníž. přenesená",J651,0)</f>
        <v>0</v>
      </c>
      <c r="BI651" s="248">
        <f>IF(N651="nulová",J651,0)</f>
        <v>0</v>
      </c>
      <c r="BJ651" s="18" t="s">
        <v>84</v>
      </c>
      <c r="BK651" s="248">
        <f>ROUND(I651*H651,2)</f>
        <v>0</v>
      </c>
      <c r="BL651" s="18" t="s">
        <v>286</v>
      </c>
      <c r="BM651" s="247" t="s">
        <v>3143</v>
      </c>
    </row>
    <row r="652" s="13" customFormat="1">
      <c r="A652" s="13"/>
      <c r="B652" s="249"/>
      <c r="C652" s="250"/>
      <c r="D652" s="251" t="s">
        <v>179</v>
      </c>
      <c r="E652" s="252" t="s">
        <v>1</v>
      </c>
      <c r="F652" s="253" t="s">
        <v>3144</v>
      </c>
      <c r="G652" s="250"/>
      <c r="H652" s="254">
        <v>15.275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179</v>
      </c>
      <c r="AU652" s="260" t="s">
        <v>86</v>
      </c>
      <c r="AV652" s="13" t="s">
        <v>86</v>
      </c>
      <c r="AW652" s="13" t="s">
        <v>32</v>
      </c>
      <c r="AX652" s="13" t="s">
        <v>76</v>
      </c>
      <c r="AY652" s="260" t="s">
        <v>169</v>
      </c>
    </row>
    <row r="653" s="13" customFormat="1">
      <c r="A653" s="13"/>
      <c r="B653" s="249"/>
      <c r="C653" s="250"/>
      <c r="D653" s="251" t="s">
        <v>179</v>
      </c>
      <c r="E653" s="252" t="s">
        <v>1</v>
      </c>
      <c r="F653" s="253" t="s">
        <v>3145</v>
      </c>
      <c r="G653" s="250"/>
      <c r="H653" s="254">
        <v>7.4000000000000004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179</v>
      </c>
      <c r="AU653" s="260" t="s">
        <v>86</v>
      </c>
      <c r="AV653" s="13" t="s">
        <v>86</v>
      </c>
      <c r="AW653" s="13" t="s">
        <v>32</v>
      </c>
      <c r="AX653" s="13" t="s">
        <v>76</v>
      </c>
      <c r="AY653" s="260" t="s">
        <v>169</v>
      </c>
    </row>
    <row r="654" s="13" customFormat="1">
      <c r="A654" s="13"/>
      <c r="B654" s="249"/>
      <c r="C654" s="250"/>
      <c r="D654" s="251" t="s">
        <v>179</v>
      </c>
      <c r="E654" s="252" t="s">
        <v>1</v>
      </c>
      <c r="F654" s="253" t="s">
        <v>3146</v>
      </c>
      <c r="G654" s="250"/>
      <c r="H654" s="254">
        <v>7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179</v>
      </c>
      <c r="AU654" s="260" t="s">
        <v>86</v>
      </c>
      <c r="AV654" s="13" t="s">
        <v>86</v>
      </c>
      <c r="AW654" s="13" t="s">
        <v>32</v>
      </c>
      <c r="AX654" s="13" t="s">
        <v>76</v>
      </c>
      <c r="AY654" s="260" t="s">
        <v>169</v>
      </c>
    </row>
    <row r="655" s="14" customFormat="1">
      <c r="A655" s="14"/>
      <c r="B655" s="261"/>
      <c r="C655" s="262"/>
      <c r="D655" s="251" t="s">
        <v>179</v>
      </c>
      <c r="E655" s="263" t="s">
        <v>1</v>
      </c>
      <c r="F655" s="264" t="s">
        <v>182</v>
      </c>
      <c r="G655" s="262"/>
      <c r="H655" s="265">
        <v>29.675000000000001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179</v>
      </c>
      <c r="AU655" s="271" t="s">
        <v>86</v>
      </c>
      <c r="AV655" s="14" t="s">
        <v>177</v>
      </c>
      <c r="AW655" s="14" t="s">
        <v>32</v>
      </c>
      <c r="AX655" s="14" t="s">
        <v>84</v>
      </c>
      <c r="AY655" s="271" t="s">
        <v>169</v>
      </c>
    </row>
    <row r="656" s="2" customFormat="1" ht="21.75" customHeight="1">
      <c r="A656" s="39"/>
      <c r="B656" s="40"/>
      <c r="C656" s="304" t="s">
        <v>488</v>
      </c>
      <c r="D656" s="304" t="s">
        <v>1283</v>
      </c>
      <c r="E656" s="305" t="s">
        <v>2555</v>
      </c>
      <c r="F656" s="306" t="s">
        <v>3147</v>
      </c>
      <c r="G656" s="307" t="s">
        <v>176</v>
      </c>
      <c r="H656" s="308">
        <v>33.57</v>
      </c>
      <c r="I656" s="309"/>
      <c r="J656" s="310">
        <f>ROUND(I656*H656,2)</f>
        <v>0</v>
      </c>
      <c r="K656" s="311"/>
      <c r="L656" s="312"/>
      <c r="M656" s="313" t="s">
        <v>1</v>
      </c>
      <c r="N656" s="314" t="s">
        <v>41</v>
      </c>
      <c r="O656" s="92"/>
      <c r="P656" s="245">
        <f>O656*H656</f>
        <v>0</v>
      </c>
      <c r="Q656" s="245">
        <v>0</v>
      </c>
      <c r="R656" s="245">
        <f>Q656*H656</f>
        <v>0</v>
      </c>
      <c r="S656" s="245">
        <v>0</v>
      </c>
      <c r="T656" s="24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7" t="s">
        <v>298</v>
      </c>
      <c r="AT656" s="247" t="s">
        <v>1283</v>
      </c>
      <c r="AU656" s="247" t="s">
        <v>86</v>
      </c>
      <c r="AY656" s="18" t="s">
        <v>169</v>
      </c>
      <c r="BE656" s="248">
        <f>IF(N656="základní",J656,0)</f>
        <v>0</v>
      </c>
      <c r="BF656" s="248">
        <f>IF(N656="snížená",J656,0)</f>
        <v>0</v>
      </c>
      <c r="BG656" s="248">
        <f>IF(N656="zákl. přenesená",J656,0)</f>
        <v>0</v>
      </c>
      <c r="BH656" s="248">
        <f>IF(N656="sníž. přenesená",J656,0)</f>
        <v>0</v>
      </c>
      <c r="BI656" s="248">
        <f>IF(N656="nulová",J656,0)</f>
        <v>0</v>
      </c>
      <c r="BJ656" s="18" t="s">
        <v>84</v>
      </c>
      <c r="BK656" s="248">
        <f>ROUND(I656*H656,2)</f>
        <v>0</v>
      </c>
      <c r="BL656" s="18" t="s">
        <v>286</v>
      </c>
      <c r="BM656" s="247" t="s">
        <v>3148</v>
      </c>
    </row>
    <row r="657" s="13" customFormat="1">
      <c r="A657" s="13"/>
      <c r="B657" s="249"/>
      <c r="C657" s="250"/>
      <c r="D657" s="251" t="s">
        <v>179</v>
      </c>
      <c r="E657" s="250"/>
      <c r="F657" s="253" t="s">
        <v>3149</v>
      </c>
      <c r="G657" s="250"/>
      <c r="H657" s="254">
        <v>33.57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179</v>
      </c>
      <c r="AU657" s="260" t="s">
        <v>86</v>
      </c>
      <c r="AV657" s="13" t="s">
        <v>86</v>
      </c>
      <c r="AW657" s="13" t="s">
        <v>4</v>
      </c>
      <c r="AX657" s="13" t="s">
        <v>84</v>
      </c>
      <c r="AY657" s="260" t="s">
        <v>169</v>
      </c>
    </row>
    <row r="658" s="2" customFormat="1" ht="33" customHeight="1">
      <c r="A658" s="39"/>
      <c r="B658" s="40"/>
      <c r="C658" s="235" t="s">
        <v>709</v>
      </c>
      <c r="D658" s="235" t="s">
        <v>173</v>
      </c>
      <c r="E658" s="236" t="s">
        <v>2560</v>
      </c>
      <c r="F658" s="237" t="s">
        <v>2561</v>
      </c>
      <c r="G658" s="238" t="s">
        <v>176</v>
      </c>
      <c r="H658" s="239">
        <v>21.899999999999999</v>
      </c>
      <c r="I658" s="240"/>
      <c r="J658" s="241">
        <f>ROUND(I658*H658,2)</f>
        <v>0</v>
      </c>
      <c r="K658" s="242"/>
      <c r="L658" s="45"/>
      <c r="M658" s="243" t="s">
        <v>1</v>
      </c>
      <c r="N658" s="244" t="s">
        <v>41</v>
      </c>
      <c r="O658" s="92"/>
      <c r="P658" s="245">
        <f>O658*H658</f>
        <v>0</v>
      </c>
      <c r="Q658" s="245">
        <v>0.0089999999999999993</v>
      </c>
      <c r="R658" s="245">
        <f>Q658*H658</f>
        <v>0.19709999999999997</v>
      </c>
      <c r="S658" s="245">
        <v>0</v>
      </c>
      <c r="T658" s="24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7" t="s">
        <v>286</v>
      </c>
      <c r="AT658" s="247" t="s">
        <v>173</v>
      </c>
      <c r="AU658" s="247" t="s">
        <v>86</v>
      </c>
      <c r="AY658" s="18" t="s">
        <v>169</v>
      </c>
      <c r="BE658" s="248">
        <f>IF(N658="základní",J658,0)</f>
        <v>0</v>
      </c>
      <c r="BF658" s="248">
        <f>IF(N658="snížená",J658,0)</f>
        <v>0</v>
      </c>
      <c r="BG658" s="248">
        <f>IF(N658="zákl. přenesená",J658,0)</f>
        <v>0</v>
      </c>
      <c r="BH658" s="248">
        <f>IF(N658="sníž. přenesená",J658,0)</f>
        <v>0</v>
      </c>
      <c r="BI658" s="248">
        <f>IF(N658="nulová",J658,0)</f>
        <v>0</v>
      </c>
      <c r="BJ658" s="18" t="s">
        <v>84</v>
      </c>
      <c r="BK658" s="248">
        <f>ROUND(I658*H658,2)</f>
        <v>0</v>
      </c>
      <c r="BL658" s="18" t="s">
        <v>286</v>
      </c>
      <c r="BM658" s="247" t="s">
        <v>3150</v>
      </c>
    </row>
    <row r="659" s="13" customFormat="1">
      <c r="A659" s="13"/>
      <c r="B659" s="249"/>
      <c r="C659" s="250"/>
      <c r="D659" s="251" t="s">
        <v>179</v>
      </c>
      <c r="E659" s="252" t="s">
        <v>1</v>
      </c>
      <c r="F659" s="253" t="s">
        <v>2804</v>
      </c>
      <c r="G659" s="250"/>
      <c r="H659" s="254">
        <v>13.324999999999999</v>
      </c>
      <c r="I659" s="255"/>
      <c r="J659" s="250"/>
      <c r="K659" s="250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179</v>
      </c>
      <c r="AU659" s="260" t="s">
        <v>86</v>
      </c>
      <c r="AV659" s="13" t="s">
        <v>86</v>
      </c>
      <c r="AW659" s="13" t="s">
        <v>32</v>
      </c>
      <c r="AX659" s="13" t="s">
        <v>76</v>
      </c>
      <c r="AY659" s="260" t="s">
        <v>169</v>
      </c>
    </row>
    <row r="660" s="13" customFormat="1">
      <c r="A660" s="13"/>
      <c r="B660" s="249"/>
      <c r="C660" s="250"/>
      <c r="D660" s="251" t="s">
        <v>179</v>
      </c>
      <c r="E660" s="252" t="s">
        <v>1</v>
      </c>
      <c r="F660" s="253" t="s">
        <v>3151</v>
      </c>
      <c r="G660" s="250"/>
      <c r="H660" s="254">
        <v>8.5749999999999993</v>
      </c>
      <c r="I660" s="255"/>
      <c r="J660" s="250"/>
      <c r="K660" s="250"/>
      <c r="L660" s="256"/>
      <c r="M660" s="257"/>
      <c r="N660" s="258"/>
      <c r="O660" s="258"/>
      <c r="P660" s="258"/>
      <c r="Q660" s="258"/>
      <c r="R660" s="258"/>
      <c r="S660" s="258"/>
      <c r="T660" s="25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0" t="s">
        <v>179</v>
      </c>
      <c r="AU660" s="260" t="s">
        <v>86</v>
      </c>
      <c r="AV660" s="13" t="s">
        <v>86</v>
      </c>
      <c r="AW660" s="13" t="s">
        <v>32</v>
      </c>
      <c r="AX660" s="13" t="s">
        <v>76</v>
      </c>
      <c r="AY660" s="260" t="s">
        <v>169</v>
      </c>
    </row>
    <row r="661" s="14" customFormat="1">
      <c r="A661" s="14"/>
      <c r="B661" s="261"/>
      <c r="C661" s="262"/>
      <c r="D661" s="251" t="s">
        <v>179</v>
      </c>
      <c r="E661" s="263" t="s">
        <v>1</v>
      </c>
      <c r="F661" s="264" t="s">
        <v>182</v>
      </c>
      <c r="G661" s="262"/>
      <c r="H661" s="265">
        <v>21.899999999999999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179</v>
      </c>
      <c r="AU661" s="271" t="s">
        <v>86</v>
      </c>
      <c r="AV661" s="14" t="s">
        <v>177</v>
      </c>
      <c r="AW661" s="14" t="s">
        <v>32</v>
      </c>
      <c r="AX661" s="14" t="s">
        <v>84</v>
      </c>
      <c r="AY661" s="271" t="s">
        <v>169</v>
      </c>
    </row>
    <row r="662" s="2" customFormat="1" ht="21.75" customHeight="1">
      <c r="A662" s="39"/>
      <c r="B662" s="40"/>
      <c r="C662" s="304" t="s">
        <v>596</v>
      </c>
      <c r="D662" s="304" t="s">
        <v>1283</v>
      </c>
      <c r="E662" s="305" t="s">
        <v>2564</v>
      </c>
      <c r="F662" s="306" t="s">
        <v>2565</v>
      </c>
      <c r="G662" s="307" t="s">
        <v>176</v>
      </c>
      <c r="H662" s="308">
        <v>24.09</v>
      </c>
      <c r="I662" s="309"/>
      <c r="J662" s="310">
        <f>ROUND(I662*H662,2)</f>
        <v>0</v>
      </c>
      <c r="K662" s="311"/>
      <c r="L662" s="312"/>
      <c r="M662" s="313" t="s">
        <v>1</v>
      </c>
      <c r="N662" s="314" t="s">
        <v>41</v>
      </c>
      <c r="O662" s="92"/>
      <c r="P662" s="245">
        <f>O662*H662</f>
        <v>0</v>
      </c>
      <c r="Q662" s="245">
        <v>0.028750000000000001</v>
      </c>
      <c r="R662" s="245">
        <f>Q662*H662</f>
        <v>0.69258750000000002</v>
      </c>
      <c r="S662" s="245">
        <v>0</v>
      </c>
      <c r="T662" s="246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7" t="s">
        <v>298</v>
      </c>
      <c r="AT662" s="247" t="s">
        <v>1283</v>
      </c>
      <c r="AU662" s="247" t="s">
        <v>86</v>
      </c>
      <c r="AY662" s="18" t="s">
        <v>169</v>
      </c>
      <c r="BE662" s="248">
        <f>IF(N662="základní",J662,0)</f>
        <v>0</v>
      </c>
      <c r="BF662" s="248">
        <f>IF(N662="snížená",J662,0)</f>
        <v>0</v>
      </c>
      <c r="BG662" s="248">
        <f>IF(N662="zákl. přenesená",J662,0)</f>
        <v>0</v>
      </c>
      <c r="BH662" s="248">
        <f>IF(N662="sníž. přenesená",J662,0)</f>
        <v>0</v>
      </c>
      <c r="BI662" s="248">
        <f>IF(N662="nulová",J662,0)</f>
        <v>0</v>
      </c>
      <c r="BJ662" s="18" t="s">
        <v>84</v>
      </c>
      <c r="BK662" s="248">
        <f>ROUND(I662*H662,2)</f>
        <v>0</v>
      </c>
      <c r="BL662" s="18" t="s">
        <v>286</v>
      </c>
      <c r="BM662" s="247" t="s">
        <v>3152</v>
      </c>
    </row>
    <row r="663" s="13" customFormat="1">
      <c r="A663" s="13"/>
      <c r="B663" s="249"/>
      <c r="C663" s="250"/>
      <c r="D663" s="251" t="s">
        <v>179</v>
      </c>
      <c r="E663" s="250"/>
      <c r="F663" s="253" t="s">
        <v>3153</v>
      </c>
      <c r="G663" s="250"/>
      <c r="H663" s="254">
        <v>24.09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179</v>
      </c>
      <c r="AU663" s="260" t="s">
        <v>86</v>
      </c>
      <c r="AV663" s="13" t="s">
        <v>86</v>
      </c>
      <c r="AW663" s="13" t="s">
        <v>4</v>
      </c>
      <c r="AX663" s="13" t="s">
        <v>84</v>
      </c>
      <c r="AY663" s="260" t="s">
        <v>169</v>
      </c>
    </row>
    <row r="664" s="2" customFormat="1" ht="16.5" customHeight="1">
      <c r="A664" s="39"/>
      <c r="B664" s="40"/>
      <c r="C664" s="235" t="s">
        <v>605</v>
      </c>
      <c r="D664" s="235" t="s">
        <v>173</v>
      </c>
      <c r="E664" s="236" t="s">
        <v>2573</v>
      </c>
      <c r="F664" s="237" t="s">
        <v>2574</v>
      </c>
      <c r="G664" s="238" t="s">
        <v>327</v>
      </c>
      <c r="H664" s="239">
        <v>7</v>
      </c>
      <c r="I664" s="240"/>
      <c r="J664" s="241">
        <f>ROUND(I664*H664,2)</f>
        <v>0</v>
      </c>
      <c r="K664" s="242"/>
      <c r="L664" s="45"/>
      <c r="M664" s="243" t="s">
        <v>1</v>
      </c>
      <c r="N664" s="244" t="s">
        <v>41</v>
      </c>
      <c r="O664" s="92"/>
      <c r="P664" s="245">
        <f>O664*H664</f>
        <v>0</v>
      </c>
      <c r="Q664" s="245">
        <v>0</v>
      </c>
      <c r="R664" s="245">
        <f>Q664*H664</f>
        <v>0</v>
      </c>
      <c r="S664" s="245">
        <v>0</v>
      </c>
      <c r="T664" s="246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7" t="s">
        <v>286</v>
      </c>
      <c r="AT664" s="247" t="s">
        <v>173</v>
      </c>
      <c r="AU664" s="247" t="s">
        <v>86</v>
      </c>
      <c r="AY664" s="18" t="s">
        <v>169</v>
      </c>
      <c r="BE664" s="248">
        <f>IF(N664="základní",J664,0)</f>
        <v>0</v>
      </c>
      <c r="BF664" s="248">
        <f>IF(N664="snížená",J664,0)</f>
        <v>0</v>
      </c>
      <c r="BG664" s="248">
        <f>IF(N664="zákl. přenesená",J664,0)</f>
        <v>0</v>
      </c>
      <c r="BH664" s="248">
        <f>IF(N664="sníž. přenesená",J664,0)</f>
        <v>0</v>
      </c>
      <c r="BI664" s="248">
        <f>IF(N664="nulová",J664,0)</f>
        <v>0</v>
      </c>
      <c r="BJ664" s="18" t="s">
        <v>84</v>
      </c>
      <c r="BK664" s="248">
        <f>ROUND(I664*H664,2)</f>
        <v>0</v>
      </c>
      <c r="BL664" s="18" t="s">
        <v>286</v>
      </c>
      <c r="BM664" s="247" t="s">
        <v>3154</v>
      </c>
    </row>
    <row r="665" s="2" customFormat="1" ht="21.75" customHeight="1">
      <c r="A665" s="39"/>
      <c r="B665" s="40"/>
      <c r="C665" s="235" t="s">
        <v>746</v>
      </c>
      <c r="D665" s="235" t="s">
        <v>173</v>
      </c>
      <c r="E665" s="236" t="s">
        <v>3155</v>
      </c>
      <c r="F665" s="237" t="s">
        <v>3156</v>
      </c>
      <c r="G665" s="238" t="s">
        <v>327</v>
      </c>
      <c r="H665" s="239">
        <v>7</v>
      </c>
      <c r="I665" s="240"/>
      <c r="J665" s="241">
        <f>ROUND(I665*H665,2)</f>
        <v>0</v>
      </c>
      <c r="K665" s="242"/>
      <c r="L665" s="45"/>
      <c r="M665" s="243" t="s">
        <v>1</v>
      </c>
      <c r="N665" s="244" t="s">
        <v>41</v>
      </c>
      <c r="O665" s="92"/>
      <c r="P665" s="245">
        <f>O665*H665</f>
        <v>0</v>
      </c>
      <c r="Q665" s="245">
        <v>0</v>
      </c>
      <c r="R665" s="245">
        <f>Q665*H665</f>
        <v>0</v>
      </c>
      <c r="S665" s="245">
        <v>0</v>
      </c>
      <c r="T665" s="246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7" t="s">
        <v>286</v>
      </c>
      <c r="AT665" s="247" t="s">
        <v>173</v>
      </c>
      <c r="AU665" s="247" t="s">
        <v>86</v>
      </c>
      <c r="AY665" s="18" t="s">
        <v>169</v>
      </c>
      <c r="BE665" s="248">
        <f>IF(N665="základní",J665,0)</f>
        <v>0</v>
      </c>
      <c r="BF665" s="248">
        <f>IF(N665="snížená",J665,0)</f>
        <v>0</v>
      </c>
      <c r="BG665" s="248">
        <f>IF(N665="zákl. přenesená",J665,0)</f>
        <v>0</v>
      </c>
      <c r="BH665" s="248">
        <f>IF(N665="sníž. přenesená",J665,0)</f>
        <v>0</v>
      </c>
      <c r="BI665" s="248">
        <f>IF(N665="nulová",J665,0)</f>
        <v>0</v>
      </c>
      <c r="BJ665" s="18" t="s">
        <v>84</v>
      </c>
      <c r="BK665" s="248">
        <f>ROUND(I665*H665,2)</f>
        <v>0</v>
      </c>
      <c r="BL665" s="18" t="s">
        <v>286</v>
      </c>
      <c r="BM665" s="247" t="s">
        <v>3157</v>
      </c>
    </row>
    <row r="666" s="2" customFormat="1" ht="21.75" customHeight="1">
      <c r="A666" s="39"/>
      <c r="B666" s="40"/>
      <c r="C666" s="235" t="s">
        <v>587</v>
      </c>
      <c r="D666" s="235" t="s">
        <v>173</v>
      </c>
      <c r="E666" s="236" t="s">
        <v>3158</v>
      </c>
      <c r="F666" s="237" t="s">
        <v>3159</v>
      </c>
      <c r="G666" s="238" t="s">
        <v>249</v>
      </c>
      <c r="H666" s="239">
        <v>1.157</v>
      </c>
      <c r="I666" s="240"/>
      <c r="J666" s="241">
        <f>ROUND(I666*H666,2)</f>
        <v>0</v>
      </c>
      <c r="K666" s="242"/>
      <c r="L666" s="45"/>
      <c r="M666" s="243" t="s">
        <v>1</v>
      </c>
      <c r="N666" s="244" t="s">
        <v>41</v>
      </c>
      <c r="O666" s="92"/>
      <c r="P666" s="245">
        <f>O666*H666</f>
        <v>0</v>
      </c>
      <c r="Q666" s="245">
        <v>0</v>
      </c>
      <c r="R666" s="245">
        <f>Q666*H666</f>
        <v>0</v>
      </c>
      <c r="S666" s="245">
        <v>0</v>
      </c>
      <c r="T666" s="246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7" t="s">
        <v>286</v>
      </c>
      <c r="AT666" s="247" t="s">
        <v>173</v>
      </c>
      <c r="AU666" s="247" t="s">
        <v>86</v>
      </c>
      <c r="AY666" s="18" t="s">
        <v>169</v>
      </c>
      <c r="BE666" s="248">
        <f>IF(N666="základní",J666,0)</f>
        <v>0</v>
      </c>
      <c r="BF666" s="248">
        <f>IF(N666="snížená",J666,0)</f>
        <v>0</v>
      </c>
      <c r="BG666" s="248">
        <f>IF(N666="zákl. přenesená",J666,0)</f>
        <v>0</v>
      </c>
      <c r="BH666" s="248">
        <f>IF(N666="sníž. přenesená",J666,0)</f>
        <v>0</v>
      </c>
      <c r="BI666" s="248">
        <f>IF(N666="nulová",J666,0)</f>
        <v>0</v>
      </c>
      <c r="BJ666" s="18" t="s">
        <v>84</v>
      </c>
      <c r="BK666" s="248">
        <f>ROUND(I666*H666,2)</f>
        <v>0</v>
      </c>
      <c r="BL666" s="18" t="s">
        <v>286</v>
      </c>
      <c r="BM666" s="247" t="s">
        <v>3160</v>
      </c>
    </row>
    <row r="667" s="12" customFormat="1" ht="22.8" customHeight="1">
      <c r="A667" s="12"/>
      <c r="B667" s="219"/>
      <c r="C667" s="220"/>
      <c r="D667" s="221" t="s">
        <v>75</v>
      </c>
      <c r="E667" s="233" t="s">
        <v>1346</v>
      </c>
      <c r="F667" s="233" t="s">
        <v>2599</v>
      </c>
      <c r="G667" s="220"/>
      <c r="H667" s="220"/>
      <c r="I667" s="223"/>
      <c r="J667" s="234">
        <f>BK667</f>
        <v>0</v>
      </c>
      <c r="K667" s="220"/>
      <c r="L667" s="225"/>
      <c r="M667" s="226"/>
      <c r="N667" s="227"/>
      <c r="O667" s="227"/>
      <c r="P667" s="228">
        <f>SUM(P668:P704)</f>
        <v>0</v>
      </c>
      <c r="Q667" s="227"/>
      <c r="R667" s="228">
        <f>SUM(R668:R704)</f>
        <v>0.23191290000000001</v>
      </c>
      <c r="S667" s="227"/>
      <c r="T667" s="229">
        <f>SUM(T668:T704)</f>
        <v>0.039247649999999995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30" t="s">
        <v>86</v>
      </c>
      <c r="AT667" s="231" t="s">
        <v>75</v>
      </c>
      <c r="AU667" s="231" t="s">
        <v>84</v>
      </c>
      <c r="AY667" s="230" t="s">
        <v>169</v>
      </c>
      <c r="BK667" s="232">
        <f>SUM(BK668:BK704)</f>
        <v>0</v>
      </c>
    </row>
    <row r="668" s="2" customFormat="1" ht="21.75" customHeight="1">
      <c r="A668" s="39"/>
      <c r="B668" s="40"/>
      <c r="C668" s="235" t="s">
        <v>347</v>
      </c>
      <c r="D668" s="235" t="s">
        <v>173</v>
      </c>
      <c r="E668" s="236" t="s">
        <v>1348</v>
      </c>
      <c r="F668" s="237" t="s">
        <v>1349</v>
      </c>
      <c r="G668" s="238" t="s">
        <v>176</v>
      </c>
      <c r="H668" s="239">
        <v>261.65100000000001</v>
      </c>
      <c r="I668" s="240"/>
      <c r="J668" s="241">
        <f>ROUND(I668*H668,2)</f>
        <v>0</v>
      </c>
      <c r="K668" s="242"/>
      <c r="L668" s="45"/>
      <c r="M668" s="243" t="s">
        <v>1</v>
      </c>
      <c r="N668" s="244" t="s">
        <v>41</v>
      </c>
      <c r="O668" s="92"/>
      <c r="P668" s="245">
        <f>O668*H668</f>
        <v>0</v>
      </c>
      <c r="Q668" s="245">
        <v>0</v>
      </c>
      <c r="R668" s="245">
        <f>Q668*H668</f>
        <v>0</v>
      </c>
      <c r="S668" s="245">
        <v>0.00014999999999999999</v>
      </c>
      <c r="T668" s="246">
        <f>S668*H668</f>
        <v>0.039247649999999995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7" t="s">
        <v>286</v>
      </c>
      <c r="AT668" s="247" t="s">
        <v>173</v>
      </c>
      <c r="AU668" s="247" t="s">
        <v>86</v>
      </c>
      <c r="AY668" s="18" t="s">
        <v>169</v>
      </c>
      <c r="BE668" s="248">
        <f>IF(N668="základní",J668,0)</f>
        <v>0</v>
      </c>
      <c r="BF668" s="248">
        <f>IF(N668="snížená",J668,0)</f>
        <v>0</v>
      </c>
      <c r="BG668" s="248">
        <f>IF(N668="zákl. přenesená",J668,0)</f>
        <v>0</v>
      </c>
      <c r="BH668" s="248">
        <f>IF(N668="sníž. přenesená",J668,0)</f>
        <v>0</v>
      </c>
      <c r="BI668" s="248">
        <f>IF(N668="nulová",J668,0)</f>
        <v>0</v>
      </c>
      <c r="BJ668" s="18" t="s">
        <v>84</v>
      </c>
      <c r="BK668" s="248">
        <f>ROUND(I668*H668,2)</f>
        <v>0</v>
      </c>
      <c r="BL668" s="18" t="s">
        <v>286</v>
      </c>
      <c r="BM668" s="247" t="s">
        <v>3161</v>
      </c>
    </row>
    <row r="669" s="13" customFormat="1">
      <c r="A669" s="13"/>
      <c r="B669" s="249"/>
      <c r="C669" s="250"/>
      <c r="D669" s="251" t="s">
        <v>179</v>
      </c>
      <c r="E669" s="252" t="s">
        <v>1</v>
      </c>
      <c r="F669" s="253" t="s">
        <v>3162</v>
      </c>
      <c r="G669" s="250"/>
      <c r="H669" s="254">
        <v>17.253</v>
      </c>
      <c r="I669" s="255"/>
      <c r="J669" s="250"/>
      <c r="K669" s="250"/>
      <c r="L669" s="256"/>
      <c r="M669" s="257"/>
      <c r="N669" s="258"/>
      <c r="O669" s="258"/>
      <c r="P669" s="258"/>
      <c r="Q669" s="258"/>
      <c r="R669" s="258"/>
      <c r="S669" s="258"/>
      <c r="T669" s="25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0" t="s">
        <v>179</v>
      </c>
      <c r="AU669" s="260" t="s">
        <v>86</v>
      </c>
      <c r="AV669" s="13" t="s">
        <v>86</v>
      </c>
      <c r="AW669" s="13" t="s">
        <v>32</v>
      </c>
      <c r="AX669" s="13" t="s">
        <v>76</v>
      </c>
      <c r="AY669" s="260" t="s">
        <v>169</v>
      </c>
    </row>
    <row r="670" s="13" customFormat="1">
      <c r="A670" s="13"/>
      <c r="B670" s="249"/>
      <c r="C670" s="250"/>
      <c r="D670" s="251" t="s">
        <v>179</v>
      </c>
      <c r="E670" s="252" t="s">
        <v>1</v>
      </c>
      <c r="F670" s="253" t="s">
        <v>3163</v>
      </c>
      <c r="G670" s="250"/>
      <c r="H670" s="254">
        <v>4.9139999999999997</v>
      </c>
      <c r="I670" s="255"/>
      <c r="J670" s="250"/>
      <c r="K670" s="250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179</v>
      </c>
      <c r="AU670" s="260" t="s">
        <v>86</v>
      </c>
      <c r="AV670" s="13" t="s">
        <v>86</v>
      </c>
      <c r="AW670" s="13" t="s">
        <v>32</v>
      </c>
      <c r="AX670" s="13" t="s">
        <v>76</v>
      </c>
      <c r="AY670" s="260" t="s">
        <v>169</v>
      </c>
    </row>
    <row r="671" s="13" customFormat="1">
      <c r="A671" s="13"/>
      <c r="B671" s="249"/>
      <c r="C671" s="250"/>
      <c r="D671" s="251" t="s">
        <v>179</v>
      </c>
      <c r="E671" s="252" t="s">
        <v>1</v>
      </c>
      <c r="F671" s="253" t="s">
        <v>3164</v>
      </c>
      <c r="G671" s="250"/>
      <c r="H671" s="254">
        <v>16.372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179</v>
      </c>
      <c r="AU671" s="260" t="s">
        <v>86</v>
      </c>
      <c r="AV671" s="13" t="s">
        <v>86</v>
      </c>
      <c r="AW671" s="13" t="s">
        <v>32</v>
      </c>
      <c r="AX671" s="13" t="s">
        <v>76</v>
      </c>
      <c r="AY671" s="260" t="s">
        <v>169</v>
      </c>
    </row>
    <row r="672" s="13" customFormat="1">
      <c r="A672" s="13"/>
      <c r="B672" s="249"/>
      <c r="C672" s="250"/>
      <c r="D672" s="251" t="s">
        <v>179</v>
      </c>
      <c r="E672" s="252" t="s">
        <v>1</v>
      </c>
      <c r="F672" s="253" t="s">
        <v>3165</v>
      </c>
      <c r="G672" s="250"/>
      <c r="H672" s="254">
        <v>3.6099999999999999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0" t="s">
        <v>179</v>
      </c>
      <c r="AU672" s="260" t="s">
        <v>86</v>
      </c>
      <c r="AV672" s="13" t="s">
        <v>86</v>
      </c>
      <c r="AW672" s="13" t="s">
        <v>32</v>
      </c>
      <c r="AX672" s="13" t="s">
        <v>76</v>
      </c>
      <c r="AY672" s="260" t="s">
        <v>169</v>
      </c>
    </row>
    <row r="673" s="13" customFormat="1">
      <c r="A673" s="13"/>
      <c r="B673" s="249"/>
      <c r="C673" s="250"/>
      <c r="D673" s="251" t="s">
        <v>179</v>
      </c>
      <c r="E673" s="252" t="s">
        <v>1</v>
      </c>
      <c r="F673" s="253" t="s">
        <v>3166</v>
      </c>
      <c r="G673" s="250"/>
      <c r="H673" s="254">
        <v>23.265000000000001</v>
      </c>
      <c r="I673" s="255"/>
      <c r="J673" s="250"/>
      <c r="K673" s="250"/>
      <c r="L673" s="256"/>
      <c r="M673" s="257"/>
      <c r="N673" s="258"/>
      <c r="O673" s="258"/>
      <c r="P673" s="258"/>
      <c r="Q673" s="258"/>
      <c r="R673" s="258"/>
      <c r="S673" s="258"/>
      <c r="T673" s="25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0" t="s">
        <v>179</v>
      </c>
      <c r="AU673" s="260" t="s">
        <v>86</v>
      </c>
      <c r="AV673" s="13" t="s">
        <v>86</v>
      </c>
      <c r="AW673" s="13" t="s">
        <v>32</v>
      </c>
      <c r="AX673" s="13" t="s">
        <v>76</v>
      </c>
      <c r="AY673" s="260" t="s">
        <v>169</v>
      </c>
    </row>
    <row r="674" s="13" customFormat="1">
      <c r="A674" s="13"/>
      <c r="B674" s="249"/>
      <c r="C674" s="250"/>
      <c r="D674" s="251" t="s">
        <v>179</v>
      </c>
      <c r="E674" s="252" t="s">
        <v>1</v>
      </c>
      <c r="F674" s="253" t="s">
        <v>3167</v>
      </c>
      <c r="G674" s="250"/>
      <c r="H674" s="254">
        <v>28.75</v>
      </c>
      <c r="I674" s="255"/>
      <c r="J674" s="250"/>
      <c r="K674" s="250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179</v>
      </c>
      <c r="AU674" s="260" t="s">
        <v>86</v>
      </c>
      <c r="AV674" s="13" t="s">
        <v>86</v>
      </c>
      <c r="AW674" s="13" t="s">
        <v>32</v>
      </c>
      <c r="AX674" s="13" t="s">
        <v>76</v>
      </c>
      <c r="AY674" s="260" t="s">
        <v>169</v>
      </c>
    </row>
    <row r="675" s="13" customFormat="1">
      <c r="A675" s="13"/>
      <c r="B675" s="249"/>
      <c r="C675" s="250"/>
      <c r="D675" s="251" t="s">
        <v>179</v>
      </c>
      <c r="E675" s="252" t="s">
        <v>1</v>
      </c>
      <c r="F675" s="253" t="s">
        <v>2790</v>
      </c>
      <c r="G675" s="250"/>
      <c r="H675" s="254">
        <v>24.512</v>
      </c>
      <c r="I675" s="255"/>
      <c r="J675" s="250"/>
      <c r="K675" s="250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179</v>
      </c>
      <c r="AU675" s="260" t="s">
        <v>86</v>
      </c>
      <c r="AV675" s="13" t="s">
        <v>86</v>
      </c>
      <c r="AW675" s="13" t="s">
        <v>32</v>
      </c>
      <c r="AX675" s="13" t="s">
        <v>76</v>
      </c>
      <c r="AY675" s="260" t="s">
        <v>169</v>
      </c>
    </row>
    <row r="676" s="13" customFormat="1">
      <c r="A676" s="13"/>
      <c r="B676" s="249"/>
      <c r="C676" s="250"/>
      <c r="D676" s="251" t="s">
        <v>179</v>
      </c>
      <c r="E676" s="252" t="s">
        <v>1</v>
      </c>
      <c r="F676" s="253" t="s">
        <v>3168</v>
      </c>
      <c r="G676" s="250"/>
      <c r="H676" s="254">
        <v>55.780000000000001</v>
      </c>
      <c r="I676" s="255"/>
      <c r="J676" s="250"/>
      <c r="K676" s="250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179</v>
      </c>
      <c r="AU676" s="260" t="s">
        <v>86</v>
      </c>
      <c r="AV676" s="13" t="s">
        <v>86</v>
      </c>
      <c r="AW676" s="13" t="s">
        <v>32</v>
      </c>
      <c r="AX676" s="13" t="s">
        <v>76</v>
      </c>
      <c r="AY676" s="260" t="s">
        <v>169</v>
      </c>
    </row>
    <row r="677" s="13" customFormat="1">
      <c r="A677" s="13"/>
      <c r="B677" s="249"/>
      <c r="C677" s="250"/>
      <c r="D677" s="251" t="s">
        <v>179</v>
      </c>
      <c r="E677" s="252" t="s">
        <v>1</v>
      </c>
      <c r="F677" s="253" t="s">
        <v>3169</v>
      </c>
      <c r="G677" s="250"/>
      <c r="H677" s="254">
        <v>56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179</v>
      </c>
      <c r="AU677" s="260" t="s">
        <v>86</v>
      </c>
      <c r="AV677" s="13" t="s">
        <v>86</v>
      </c>
      <c r="AW677" s="13" t="s">
        <v>32</v>
      </c>
      <c r="AX677" s="13" t="s">
        <v>76</v>
      </c>
      <c r="AY677" s="260" t="s">
        <v>169</v>
      </c>
    </row>
    <row r="678" s="13" customFormat="1">
      <c r="A678" s="13"/>
      <c r="B678" s="249"/>
      <c r="C678" s="250"/>
      <c r="D678" s="251" t="s">
        <v>179</v>
      </c>
      <c r="E678" s="252" t="s">
        <v>1</v>
      </c>
      <c r="F678" s="253" t="s">
        <v>2820</v>
      </c>
      <c r="G678" s="250"/>
      <c r="H678" s="254">
        <v>18.606000000000002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179</v>
      </c>
      <c r="AU678" s="260" t="s">
        <v>86</v>
      </c>
      <c r="AV678" s="13" t="s">
        <v>86</v>
      </c>
      <c r="AW678" s="13" t="s">
        <v>32</v>
      </c>
      <c r="AX678" s="13" t="s">
        <v>76</v>
      </c>
      <c r="AY678" s="260" t="s">
        <v>169</v>
      </c>
    </row>
    <row r="679" s="13" customFormat="1">
      <c r="A679" s="13"/>
      <c r="B679" s="249"/>
      <c r="C679" s="250"/>
      <c r="D679" s="251" t="s">
        <v>179</v>
      </c>
      <c r="E679" s="252" t="s">
        <v>1</v>
      </c>
      <c r="F679" s="253" t="s">
        <v>2783</v>
      </c>
      <c r="G679" s="250"/>
      <c r="H679" s="254">
        <v>25.914000000000001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179</v>
      </c>
      <c r="AU679" s="260" t="s">
        <v>86</v>
      </c>
      <c r="AV679" s="13" t="s">
        <v>86</v>
      </c>
      <c r="AW679" s="13" t="s">
        <v>32</v>
      </c>
      <c r="AX679" s="13" t="s">
        <v>76</v>
      </c>
      <c r="AY679" s="260" t="s">
        <v>169</v>
      </c>
    </row>
    <row r="680" s="13" customFormat="1">
      <c r="A680" s="13"/>
      <c r="B680" s="249"/>
      <c r="C680" s="250"/>
      <c r="D680" s="251" t="s">
        <v>179</v>
      </c>
      <c r="E680" s="252" t="s">
        <v>1</v>
      </c>
      <c r="F680" s="253" t="s">
        <v>3170</v>
      </c>
      <c r="G680" s="250"/>
      <c r="H680" s="254">
        <v>-13.324999999999999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179</v>
      </c>
      <c r="AU680" s="260" t="s">
        <v>86</v>
      </c>
      <c r="AV680" s="13" t="s">
        <v>86</v>
      </c>
      <c r="AW680" s="13" t="s">
        <v>32</v>
      </c>
      <c r="AX680" s="13" t="s">
        <v>76</v>
      </c>
      <c r="AY680" s="260" t="s">
        <v>169</v>
      </c>
    </row>
    <row r="681" s="14" customFormat="1">
      <c r="A681" s="14"/>
      <c r="B681" s="261"/>
      <c r="C681" s="262"/>
      <c r="D681" s="251" t="s">
        <v>179</v>
      </c>
      <c r="E681" s="263" t="s">
        <v>1</v>
      </c>
      <c r="F681" s="264" t="s">
        <v>182</v>
      </c>
      <c r="G681" s="262"/>
      <c r="H681" s="265">
        <v>261.65100000000001</v>
      </c>
      <c r="I681" s="266"/>
      <c r="J681" s="262"/>
      <c r="K681" s="262"/>
      <c r="L681" s="267"/>
      <c r="M681" s="268"/>
      <c r="N681" s="269"/>
      <c r="O681" s="269"/>
      <c r="P681" s="269"/>
      <c r="Q681" s="269"/>
      <c r="R681" s="269"/>
      <c r="S681" s="269"/>
      <c r="T681" s="27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1" t="s">
        <v>179</v>
      </c>
      <c r="AU681" s="271" t="s">
        <v>86</v>
      </c>
      <c r="AV681" s="14" t="s">
        <v>177</v>
      </c>
      <c r="AW681" s="14" t="s">
        <v>32</v>
      </c>
      <c r="AX681" s="14" t="s">
        <v>84</v>
      </c>
      <c r="AY681" s="271" t="s">
        <v>169</v>
      </c>
    </row>
    <row r="682" s="2" customFormat="1" ht="21.75" customHeight="1">
      <c r="A682" s="39"/>
      <c r="B682" s="40"/>
      <c r="C682" s="235" t="s">
        <v>329</v>
      </c>
      <c r="D682" s="235" t="s">
        <v>173</v>
      </c>
      <c r="E682" s="236" t="s">
        <v>1356</v>
      </c>
      <c r="F682" s="237" t="s">
        <v>1357</v>
      </c>
      <c r="G682" s="238" t="s">
        <v>176</v>
      </c>
      <c r="H682" s="239">
        <v>261.65100000000001</v>
      </c>
      <c r="I682" s="240"/>
      <c r="J682" s="241">
        <f>ROUND(I682*H682,2)</f>
        <v>0</v>
      </c>
      <c r="K682" s="242"/>
      <c r="L682" s="45"/>
      <c r="M682" s="243" t="s">
        <v>1</v>
      </c>
      <c r="N682" s="244" t="s">
        <v>41</v>
      </c>
      <c r="O682" s="92"/>
      <c r="P682" s="245">
        <f>O682*H682</f>
        <v>0</v>
      </c>
      <c r="Q682" s="245">
        <v>0.00020000000000000001</v>
      </c>
      <c r="R682" s="245">
        <f>Q682*H682</f>
        <v>0.052330200000000007</v>
      </c>
      <c r="S682" s="245">
        <v>0</v>
      </c>
      <c r="T682" s="246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7" t="s">
        <v>286</v>
      </c>
      <c r="AT682" s="247" t="s">
        <v>173</v>
      </c>
      <c r="AU682" s="247" t="s">
        <v>86</v>
      </c>
      <c r="AY682" s="18" t="s">
        <v>169</v>
      </c>
      <c r="BE682" s="248">
        <f>IF(N682="základní",J682,0)</f>
        <v>0</v>
      </c>
      <c r="BF682" s="248">
        <f>IF(N682="snížená",J682,0)</f>
        <v>0</v>
      </c>
      <c r="BG682" s="248">
        <f>IF(N682="zákl. přenesená",J682,0)</f>
        <v>0</v>
      </c>
      <c r="BH682" s="248">
        <f>IF(N682="sníž. přenesená",J682,0)</f>
        <v>0</v>
      </c>
      <c r="BI682" s="248">
        <f>IF(N682="nulová",J682,0)</f>
        <v>0</v>
      </c>
      <c r="BJ682" s="18" t="s">
        <v>84</v>
      </c>
      <c r="BK682" s="248">
        <f>ROUND(I682*H682,2)</f>
        <v>0</v>
      </c>
      <c r="BL682" s="18" t="s">
        <v>286</v>
      </c>
      <c r="BM682" s="247" t="s">
        <v>3171</v>
      </c>
    </row>
    <row r="683" s="2" customFormat="1" ht="33" customHeight="1">
      <c r="A683" s="39"/>
      <c r="B683" s="40"/>
      <c r="C683" s="235" t="s">
        <v>7</v>
      </c>
      <c r="D683" s="235" t="s">
        <v>173</v>
      </c>
      <c r="E683" s="236" t="s">
        <v>2610</v>
      </c>
      <c r="F683" s="237" t="s">
        <v>2611</v>
      </c>
      <c r="G683" s="238" t="s">
        <v>176</v>
      </c>
      <c r="H683" s="239">
        <v>299.10700000000003</v>
      </c>
      <c r="I683" s="240"/>
      <c r="J683" s="241">
        <f>ROUND(I683*H683,2)</f>
        <v>0</v>
      </c>
      <c r="K683" s="242"/>
      <c r="L683" s="45"/>
      <c r="M683" s="243" t="s">
        <v>1</v>
      </c>
      <c r="N683" s="244" t="s">
        <v>41</v>
      </c>
      <c r="O683" s="92"/>
      <c r="P683" s="245">
        <f>O683*H683</f>
        <v>0</v>
      </c>
      <c r="Q683" s="245">
        <v>0.00025999999999999998</v>
      </c>
      <c r="R683" s="245">
        <f>Q683*H683</f>
        <v>0.077767820000000001</v>
      </c>
      <c r="S683" s="245">
        <v>0</v>
      </c>
      <c r="T683" s="24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7" t="s">
        <v>286</v>
      </c>
      <c r="AT683" s="247" t="s">
        <v>173</v>
      </c>
      <c r="AU683" s="247" t="s">
        <v>86</v>
      </c>
      <c r="AY683" s="18" t="s">
        <v>169</v>
      </c>
      <c r="BE683" s="248">
        <f>IF(N683="základní",J683,0)</f>
        <v>0</v>
      </c>
      <c r="BF683" s="248">
        <f>IF(N683="snížená",J683,0)</f>
        <v>0</v>
      </c>
      <c r="BG683" s="248">
        <f>IF(N683="zákl. přenesená",J683,0)</f>
        <v>0</v>
      </c>
      <c r="BH683" s="248">
        <f>IF(N683="sníž. přenesená",J683,0)</f>
        <v>0</v>
      </c>
      <c r="BI683" s="248">
        <f>IF(N683="nulová",J683,0)</f>
        <v>0</v>
      </c>
      <c r="BJ683" s="18" t="s">
        <v>84</v>
      </c>
      <c r="BK683" s="248">
        <f>ROUND(I683*H683,2)</f>
        <v>0</v>
      </c>
      <c r="BL683" s="18" t="s">
        <v>286</v>
      </c>
      <c r="BM683" s="247" t="s">
        <v>3172</v>
      </c>
    </row>
    <row r="684" s="13" customFormat="1">
      <c r="A684" s="13"/>
      <c r="B684" s="249"/>
      <c r="C684" s="250"/>
      <c r="D684" s="251" t="s">
        <v>179</v>
      </c>
      <c r="E684" s="252" t="s">
        <v>1</v>
      </c>
      <c r="F684" s="253" t="s">
        <v>3173</v>
      </c>
      <c r="G684" s="250"/>
      <c r="H684" s="254">
        <v>38.582999999999998</v>
      </c>
      <c r="I684" s="255"/>
      <c r="J684" s="250"/>
      <c r="K684" s="250"/>
      <c r="L684" s="256"/>
      <c r="M684" s="257"/>
      <c r="N684" s="258"/>
      <c r="O684" s="258"/>
      <c r="P684" s="258"/>
      <c r="Q684" s="258"/>
      <c r="R684" s="258"/>
      <c r="S684" s="258"/>
      <c r="T684" s="25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0" t="s">
        <v>179</v>
      </c>
      <c r="AU684" s="260" t="s">
        <v>86</v>
      </c>
      <c r="AV684" s="13" t="s">
        <v>86</v>
      </c>
      <c r="AW684" s="13" t="s">
        <v>32</v>
      </c>
      <c r="AX684" s="13" t="s">
        <v>76</v>
      </c>
      <c r="AY684" s="260" t="s">
        <v>169</v>
      </c>
    </row>
    <row r="685" s="13" customFormat="1">
      <c r="A685" s="13"/>
      <c r="B685" s="249"/>
      <c r="C685" s="250"/>
      <c r="D685" s="251" t="s">
        <v>179</v>
      </c>
      <c r="E685" s="252" t="s">
        <v>1</v>
      </c>
      <c r="F685" s="253" t="s">
        <v>3174</v>
      </c>
      <c r="G685" s="250"/>
      <c r="H685" s="254">
        <v>25.550000000000001</v>
      </c>
      <c r="I685" s="255"/>
      <c r="J685" s="250"/>
      <c r="K685" s="250"/>
      <c r="L685" s="256"/>
      <c r="M685" s="257"/>
      <c r="N685" s="258"/>
      <c r="O685" s="258"/>
      <c r="P685" s="258"/>
      <c r="Q685" s="258"/>
      <c r="R685" s="258"/>
      <c r="S685" s="258"/>
      <c r="T685" s="25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0" t="s">
        <v>179</v>
      </c>
      <c r="AU685" s="260" t="s">
        <v>86</v>
      </c>
      <c r="AV685" s="13" t="s">
        <v>86</v>
      </c>
      <c r="AW685" s="13" t="s">
        <v>32</v>
      </c>
      <c r="AX685" s="13" t="s">
        <v>76</v>
      </c>
      <c r="AY685" s="260" t="s">
        <v>169</v>
      </c>
    </row>
    <row r="686" s="13" customFormat="1">
      <c r="A686" s="13"/>
      <c r="B686" s="249"/>
      <c r="C686" s="250"/>
      <c r="D686" s="251" t="s">
        <v>179</v>
      </c>
      <c r="E686" s="252" t="s">
        <v>1</v>
      </c>
      <c r="F686" s="253" t="s">
        <v>3175</v>
      </c>
      <c r="G686" s="250"/>
      <c r="H686" s="254">
        <v>10.670999999999999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179</v>
      </c>
      <c r="AU686" s="260" t="s">
        <v>86</v>
      </c>
      <c r="AV686" s="13" t="s">
        <v>86</v>
      </c>
      <c r="AW686" s="13" t="s">
        <v>32</v>
      </c>
      <c r="AX686" s="13" t="s">
        <v>76</v>
      </c>
      <c r="AY686" s="260" t="s">
        <v>169</v>
      </c>
    </row>
    <row r="687" s="13" customFormat="1">
      <c r="A687" s="13"/>
      <c r="B687" s="249"/>
      <c r="C687" s="250"/>
      <c r="D687" s="251" t="s">
        <v>179</v>
      </c>
      <c r="E687" s="252" t="s">
        <v>1</v>
      </c>
      <c r="F687" s="253" t="s">
        <v>3165</v>
      </c>
      <c r="G687" s="250"/>
      <c r="H687" s="254">
        <v>3.6099999999999999</v>
      </c>
      <c r="I687" s="255"/>
      <c r="J687" s="250"/>
      <c r="K687" s="250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179</v>
      </c>
      <c r="AU687" s="260" t="s">
        <v>86</v>
      </c>
      <c r="AV687" s="13" t="s">
        <v>86</v>
      </c>
      <c r="AW687" s="13" t="s">
        <v>32</v>
      </c>
      <c r="AX687" s="13" t="s">
        <v>76</v>
      </c>
      <c r="AY687" s="260" t="s">
        <v>169</v>
      </c>
    </row>
    <row r="688" s="13" customFormat="1">
      <c r="A688" s="13"/>
      <c r="B688" s="249"/>
      <c r="C688" s="250"/>
      <c r="D688" s="251" t="s">
        <v>179</v>
      </c>
      <c r="E688" s="252" t="s">
        <v>1</v>
      </c>
      <c r="F688" s="253" t="s">
        <v>2816</v>
      </c>
      <c r="G688" s="250"/>
      <c r="H688" s="254">
        <v>24.372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179</v>
      </c>
      <c r="AU688" s="260" t="s">
        <v>86</v>
      </c>
      <c r="AV688" s="13" t="s">
        <v>86</v>
      </c>
      <c r="AW688" s="13" t="s">
        <v>32</v>
      </c>
      <c r="AX688" s="13" t="s">
        <v>76</v>
      </c>
      <c r="AY688" s="260" t="s">
        <v>169</v>
      </c>
    </row>
    <row r="689" s="13" customFormat="1">
      <c r="A689" s="13"/>
      <c r="B689" s="249"/>
      <c r="C689" s="250"/>
      <c r="D689" s="251" t="s">
        <v>179</v>
      </c>
      <c r="E689" s="252" t="s">
        <v>1</v>
      </c>
      <c r="F689" s="253" t="s">
        <v>3176</v>
      </c>
      <c r="G689" s="250"/>
      <c r="H689" s="254">
        <v>24.899999999999999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179</v>
      </c>
      <c r="AU689" s="260" t="s">
        <v>86</v>
      </c>
      <c r="AV689" s="13" t="s">
        <v>86</v>
      </c>
      <c r="AW689" s="13" t="s">
        <v>32</v>
      </c>
      <c r="AX689" s="13" t="s">
        <v>76</v>
      </c>
      <c r="AY689" s="260" t="s">
        <v>169</v>
      </c>
    </row>
    <row r="690" s="13" customFormat="1">
      <c r="A690" s="13"/>
      <c r="B690" s="249"/>
      <c r="C690" s="250"/>
      <c r="D690" s="251" t="s">
        <v>179</v>
      </c>
      <c r="E690" s="252" t="s">
        <v>1</v>
      </c>
      <c r="F690" s="253" t="s">
        <v>2790</v>
      </c>
      <c r="G690" s="250"/>
      <c r="H690" s="254">
        <v>24.512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179</v>
      </c>
      <c r="AU690" s="260" t="s">
        <v>86</v>
      </c>
      <c r="AV690" s="13" t="s">
        <v>86</v>
      </c>
      <c r="AW690" s="13" t="s">
        <v>32</v>
      </c>
      <c r="AX690" s="13" t="s">
        <v>76</v>
      </c>
      <c r="AY690" s="260" t="s">
        <v>169</v>
      </c>
    </row>
    <row r="691" s="13" customFormat="1">
      <c r="A691" s="13"/>
      <c r="B691" s="249"/>
      <c r="C691" s="250"/>
      <c r="D691" s="251" t="s">
        <v>179</v>
      </c>
      <c r="E691" s="252" t="s">
        <v>1</v>
      </c>
      <c r="F691" s="253" t="s">
        <v>3168</v>
      </c>
      <c r="G691" s="250"/>
      <c r="H691" s="254">
        <v>55.780000000000001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179</v>
      </c>
      <c r="AU691" s="260" t="s">
        <v>86</v>
      </c>
      <c r="AV691" s="13" t="s">
        <v>86</v>
      </c>
      <c r="AW691" s="13" t="s">
        <v>32</v>
      </c>
      <c r="AX691" s="13" t="s">
        <v>76</v>
      </c>
      <c r="AY691" s="260" t="s">
        <v>169</v>
      </c>
    </row>
    <row r="692" s="13" customFormat="1">
      <c r="A692" s="13"/>
      <c r="B692" s="249"/>
      <c r="C692" s="250"/>
      <c r="D692" s="251" t="s">
        <v>179</v>
      </c>
      <c r="E692" s="252" t="s">
        <v>1</v>
      </c>
      <c r="F692" s="253" t="s">
        <v>2819</v>
      </c>
      <c r="G692" s="250"/>
      <c r="H692" s="254">
        <v>56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179</v>
      </c>
      <c r="AU692" s="260" t="s">
        <v>86</v>
      </c>
      <c r="AV692" s="13" t="s">
        <v>86</v>
      </c>
      <c r="AW692" s="13" t="s">
        <v>32</v>
      </c>
      <c r="AX692" s="13" t="s">
        <v>76</v>
      </c>
      <c r="AY692" s="260" t="s">
        <v>169</v>
      </c>
    </row>
    <row r="693" s="13" customFormat="1">
      <c r="A693" s="13"/>
      <c r="B693" s="249"/>
      <c r="C693" s="250"/>
      <c r="D693" s="251" t="s">
        <v>179</v>
      </c>
      <c r="E693" s="252" t="s">
        <v>1</v>
      </c>
      <c r="F693" s="253" t="s">
        <v>3177</v>
      </c>
      <c r="G693" s="250"/>
      <c r="H693" s="254">
        <v>22.539999999999999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179</v>
      </c>
      <c r="AU693" s="260" t="s">
        <v>86</v>
      </c>
      <c r="AV693" s="13" t="s">
        <v>86</v>
      </c>
      <c r="AW693" s="13" t="s">
        <v>32</v>
      </c>
      <c r="AX693" s="13" t="s">
        <v>76</v>
      </c>
      <c r="AY693" s="260" t="s">
        <v>169</v>
      </c>
    </row>
    <row r="694" s="13" customFormat="1">
      <c r="A694" s="13"/>
      <c r="B694" s="249"/>
      <c r="C694" s="250"/>
      <c r="D694" s="251" t="s">
        <v>179</v>
      </c>
      <c r="E694" s="252" t="s">
        <v>1</v>
      </c>
      <c r="F694" s="253" t="s">
        <v>2783</v>
      </c>
      <c r="G694" s="250"/>
      <c r="H694" s="254">
        <v>25.914000000000001</v>
      </c>
      <c r="I694" s="255"/>
      <c r="J694" s="250"/>
      <c r="K694" s="250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179</v>
      </c>
      <c r="AU694" s="260" t="s">
        <v>86</v>
      </c>
      <c r="AV694" s="13" t="s">
        <v>86</v>
      </c>
      <c r="AW694" s="13" t="s">
        <v>32</v>
      </c>
      <c r="AX694" s="13" t="s">
        <v>76</v>
      </c>
      <c r="AY694" s="260" t="s">
        <v>169</v>
      </c>
    </row>
    <row r="695" s="13" customFormat="1">
      <c r="A695" s="13"/>
      <c r="B695" s="249"/>
      <c r="C695" s="250"/>
      <c r="D695" s="251" t="s">
        <v>179</v>
      </c>
      <c r="E695" s="252" t="s">
        <v>1</v>
      </c>
      <c r="F695" s="253" t="s">
        <v>3170</v>
      </c>
      <c r="G695" s="250"/>
      <c r="H695" s="254">
        <v>-13.324999999999999</v>
      </c>
      <c r="I695" s="255"/>
      <c r="J695" s="250"/>
      <c r="K695" s="250"/>
      <c r="L695" s="256"/>
      <c r="M695" s="257"/>
      <c r="N695" s="258"/>
      <c r="O695" s="258"/>
      <c r="P695" s="258"/>
      <c r="Q695" s="258"/>
      <c r="R695" s="258"/>
      <c r="S695" s="258"/>
      <c r="T695" s="25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0" t="s">
        <v>179</v>
      </c>
      <c r="AU695" s="260" t="s">
        <v>86</v>
      </c>
      <c r="AV695" s="13" t="s">
        <v>86</v>
      </c>
      <c r="AW695" s="13" t="s">
        <v>32</v>
      </c>
      <c r="AX695" s="13" t="s">
        <v>76</v>
      </c>
      <c r="AY695" s="260" t="s">
        <v>169</v>
      </c>
    </row>
    <row r="696" s="14" customFormat="1">
      <c r="A696" s="14"/>
      <c r="B696" s="261"/>
      <c r="C696" s="262"/>
      <c r="D696" s="251" t="s">
        <v>179</v>
      </c>
      <c r="E696" s="263" t="s">
        <v>1</v>
      </c>
      <c r="F696" s="264" t="s">
        <v>182</v>
      </c>
      <c r="G696" s="262"/>
      <c r="H696" s="265">
        <v>299.10700000000003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1" t="s">
        <v>179</v>
      </c>
      <c r="AU696" s="271" t="s">
        <v>86</v>
      </c>
      <c r="AV696" s="14" t="s">
        <v>177</v>
      </c>
      <c r="AW696" s="14" t="s">
        <v>32</v>
      </c>
      <c r="AX696" s="14" t="s">
        <v>84</v>
      </c>
      <c r="AY696" s="271" t="s">
        <v>169</v>
      </c>
    </row>
    <row r="697" s="2" customFormat="1" ht="16.5" customHeight="1">
      <c r="A697" s="39"/>
      <c r="B697" s="40"/>
      <c r="C697" s="235" t="s">
        <v>1950</v>
      </c>
      <c r="D697" s="235" t="s">
        <v>173</v>
      </c>
      <c r="E697" s="236" t="s">
        <v>3178</v>
      </c>
      <c r="F697" s="237" t="s">
        <v>3179</v>
      </c>
      <c r="G697" s="238" t="s">
        <v>176</v>
      </c>
      <c r="H697" s="239">
        <v>10.853999999999999</v>
      </c>
      <c r="I697" s="240"/>
      <c r="J697" s="241">
        <f>ROUND(I697*H697,2)</f>
        <v>0</v>
      </c>
      <c r="K697" s="242"/>
      <c r="L697" s="45"/>
      <c r="M697" s="243" t="s">
        <v>1</v>
      </c>
      <c r="N697" s="244" t="s">
        <v>41</v>
      </c>
      <c r="O697" s="92"/>
      <c r="P697" s="245">
        <f>O697*H697</f>
        <v>0</v>
      </c>
      <c r="Q697" s="245">
        <v>0.00022000000000000001</v>
      </c>
      <c r="R697" s="245">
        <f>Q697*H697</f>
        <v>0.0023878799999999998</v>
      </c>
      <c r="S697" s="245">
        <v>0</v>
      </c>
      <c r="T697" s="246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7" t="s">
        <v>286</v>
      </c>
      <c r="AT697" s="247" t="s">
        <v>173</v>
      </c>
      <c r="AU697" s="247" t="s">
        <v>86</v>
      </c>
      <c r="AY697" s="18" t="s">
        <v>169</v>
      </c>
      <c r="BE697" s="248">
        <f>IF(N697="základní",J697,0)</f>
        <v>0</v>
      </c>
      <c r="BF697" s="248">
        <f>IF(N697="snížená",J697,0)</f>
        <v>0</v>
      </c>
      <c r="BG697" s="248">
        <f>IF(N697="zákl. přenesená",J697,0)</f>
        <v>0</v>
      </c>
      <c r="BH697" s="248">
        <f>IF(N697="sníž. přenesená",J697,0)</f>
        <v>0</v>
      </c>
      <c r="BI697" s="248">
        <f>IF(N697="nulová",J697,0)</f>
        <v>0</v>
      </c>
      <c r="BJ697" s="18" t="s">
        <v>84</v>
      </c>
      <c r="BK697" s="248">
        <f>ROUND(I697*H697,2)</f>
        <v>0</v>
      </c>
      <c r="BL697" s="18" t="s">
        <v>286</v>
      </c>
      <c r="BM697" s="247" t="s">
        <v>3180</v>
      </c>
    </row>
    <row r="698" s="13" customFormat="1">
      <c r="A698" s="13"/>
      <c r="B698" s="249"/>
      <c r="C698" s="250"/>
      <c r="D698" s="251" t="s">
        <v>179</v>
      </c>
      <c r="E698" s="252" t="s">
        <v>1</v>
      </c>
      <c r="F698" s="253" t="s">
        <v>3181</v>
      </c>
      <c r="G698" s="250"/>
      <c r="H698" s="254">
        <v>10.853999999999999</v>
      </c>
      <c r="I698" s="255"/>
      <c r="J698" s="250"/>
      <c r="K698" s="250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179</v>
      </c>
      <c r="AU698" s="260" t="s">
        <v>86</v>
      </c>
      <c r="AV698" s="13" t="s">
        <v>86</v>
      </c>
      <c r="AW698" s="13" t="s">
        <v>32</v>
      </c>
      <c r="AX698" s="13" t="s">
        <v>84</v>
      </c>
      <c r="AY698" s="260" t="s">
        <v>169</v>
      </c>
    </row>
    <row r="699" s="2" customFormat="1" ht="21.75" customHeight="1">
      <c r="A699" s="39"/>
      <c r="B699" s="40"/>
      <c r="C699" s="304" t="s">
        <v>1945</v>
      </c>
      <c r="D699" s="304" t="s">
        <v>1283</v>
      </c>
      <c r="E699" s="305" t="s">
        <v>3182</v>
      </c>
      <c r="F699" s="306" t="s">
        <v>3183</v>
      </c>
      <c r="G699" s="307" t="s">
        <v>176</v>
      </c>
      <c r="H699" s="308">
        <v>10.853999999999999</v>
      </c>
      <c r="I699" s="309"/>
      <c r="J699" s="310">
        <f>ROUND(I699*H699,2)</f>
        <v>0</v>
      </c>
      <c r="K699" s="311"/>
      <c r="L699" s="312"/>
      <c r="M699" s="313" t="s">
        <v>1</v>
      </c>
      <c r="N699" s="314" t="s">
        <v>41</v>
      </c>
      <c r="O699" s="92"/>
      <c r="P699" s="245">
        <f>O699*H699</f>
        <v>0</v>
      </c>
      <c r="Q699" s="245">
        <v>0</v>
      </c>
      <c r="R699" s="245">
        <f>Q699*H699</f>
        <v>0</v>
      </c>
      <c r="S699" s="245">
        <v>0</v>
      </c>
      <c r="T699" s="246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7" t="s">
        <v>298</v>
      </c>
      <c r="AT699" s="247" t="s">
        <v>1283</v>
      </c>
      <c r="AU699" s="247" t="s">
        <v>86</v>
      </c>
      <c r="AY699" s="18" t="s">
        <v>169</v>
      </c>
      <c r="BE699" s="248">
        <f>IF(N699="základní",J699,0)</f>
        <v>0</v>
      </c>
      <c r="BF699" s="248">
        <f>IF(N699="snížená",J699,0)</f>
        <v>0</v>
      </c>
      <c r="BG699" s="248">
        <f>IF(N699="zákl. přenesená",J699,0)</f>
        <v>0</v>
      </c>
      <c r="BH699" s="248">
        <f>IF(N699="sníž. přenesená",J699,0)</f>
        <v>0</v>
      </c>
      <c r="BI699" s="248">
        <f>IF(N699="nulová",J699,0)</f>
        <v>0</v>
      </c>
      <c r="BJ699" s="18" t="s">
        <v>84</v>
      </c>
      <c r="BK699" s="248">
        <f>ROUND(I699*H699,2)</f>
        <v>0</v>
      </c>
      <c r="BL699" s="18" t="s">
        <v>286</v>
      </c>
      <c r="BM699" s="247" t="s">
        <v>3184</v>
      </c>
    </row>
    <row r="700" s="2" customFormat="1" ht="44.25" customHeight="1">
      <c r="A700" s="39"/>
      <c r="B700" s="40"/>
      <c r="C700" s="235" t="s">
        <v>364</v>
      </c>
      <c r="D700" s="235" t="s">
        <v>173</v>
      </c>
      <c r="E700" s="236" t="s">
        <v>2632</v>
      </c>
      <c r="F700" s="237" t="s">
        <v>2633</v>
      </c>
      <c r="G700" s="238" t="s">
        <v>176</v>
      </c>
      <c r="H700" s="239">
        <v>26.164999999999999</v>
      </c>
      <c r="I700" s="240"/>
      <c r="J700" s="241">
        <f>ROUND(I700*H700,2)</f>
        <v>0</v>
      </c>
      <c r="K700" s="242"/>
      <c r="L700" s="45"/>
      <c r="M700" s="243" t="s">
        <v>1</v>
      </c>
      <c r="N700" s="244" t="s">
        <v>41</v>
      </c>
      <c r="O700" s="92"/>
      <c r="P700" s="245">
        <f>O700*H700</f>
        <v>0</v>
      </c>
      <c r="Q700" s="245">
        <v>0.0038</v>
      </c>
      <c r="R700" s="245">
        <f>Q700*H700</f>
        <v>0.099427000000000001</v>
      </c>
      <c r="S700" s="245">
        <v>0</v>
      </c>
      <c r="T700" s="246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7" t="s">
        <v>286</v>
      </c>
      <c r="AT700" s="247" t="s">
        <v>173</v>
      </c>
      <c r="AU700" s="247" t="s">
        <v>86</v>
      </c>
      <c r="AY700" s="18" t="s">
        <v>169</v>
      </c>
      <c r="BE700" s="248">
        <f>IF(N700="základní",J700,0)</f>
        <v>0</v>
      </c>
      <c r="BF700" s="248">
        <f>IF(N700="snížená",J700,0)</f>
        <v>0</v>
      </c>
      <c r="BG700" s="248">
        <f>IF(N700="zákl. přenesená",J700,0)</f>
        <v>0</v>
      </c>
      <c r="BH700" s="248">
        <f>IF(N700="sníž. přenesená",J700,0)</f>
        <v>0</v>
      </c>
      <c r="BI700" s="248">
        <f>IF(N700="nulová",J700,0)</f>
        <v>0</v>
      </c>
      <c r="BJ700" s="18" t="s">
        <v>84</v>
      </c>
      <c r="BK700" s="248">
        <f>ROUND(I700*H700,2)</f>
        <v>0</v>
      </c>
      <c r="BL700" s="18" t="s">
        <v>286</v>
      </c>
      <c r="BM700" s="247" t="s">
        <v>3185</v>
      </c>
    </row>
    <row r="701" s="16" customFormat="1">
      <c r="A701" s="16"/>
      <c r="B701" s="283"/>
      <c r="C701" s="284"/>
      <c r="D701" s="251" t="s">
        <v>179</v>
      </c>
      <c r="E701" s="285" t="s">
        <v>1</v>
      </c>
      <c r="F701" s="286" t="s">
        <v>2794</v>
      </c>
      <c r="G701" s="284"/>
      <c r="H701" s="285" t="s">
        <v>1</v>
      </c>
      <c r="I701" s="287"/>
      <c r="J701" s="284"/>
      <c r="K701" s="284"/>
      <c r="L701" s="288"/>
      <c r="M701" s="289"/>
      <c r="N701" s="290"/>
      <c r="O701" s="290"/>
      <c r="P701" s="290"/>
      <c r="Q701" s="290"/>
      <c r="R701" s="290"/>
      <c r="S701" s="290"/>
      <c r="T701" s="291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92" t="s">
        <v>179</v>
      </c>
      <c r="AU701" s="292" t="s">
        <v>86</v>
      </c>
      <c r="AV701" s="16" t="s">
        <v>84</v>
      </c>
      <c r="AW701" s="16" t="s">
        <v>32</v>
      </c>
      <c r="AX701" s="16" t="s">
        <v>76</v>
      </c>
      <c r="AY701" s="292" t="s">
        <v>169</v>
      </c>
    </row>
    <row r="702" s="13" customFormat="1">
      <c r="A702" s="13"/>
      <c r="B702" s="249"/>
      <c r="C702" s="250"/>
      <c r="D702" s="251" t="s">
        <v>179</v>
      </c>
      <c r="E702" s="252" t="s">
        <v>1</v>
      </c>
      <c r="F702" s="253" t="s">
        <v>3186</v>
      </c>
      <c r="G702" s="250"/>
      <c r="H702" s="254">
        <v>7.3579999999999997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179</v>
      </c>
      <c r="AU702" s="260" t="s">
        <v>86</v>
      </c>
      <c r="AV702" s="13" t="s">
        <v>86</v>
      </c>
      <c r="AW702" s="13" t="s">
        <v>32</v>
      </c>
      <c r="AX702" s="13" t="s">
        <v>76</v>
      </c>
      <c r="AY702" s="260" t="s">
        <v>169</v>
      </c>
    </row>
    <row r="703" s="13" customFormat="1">
      <c r="A703" s="13"/>
      <c r="B703" s="249"/>
      <c r="C703" s="250"/>
      <c r="D703" s="251" t="s">
        <v>179</v>
      </c>
      <c r="E703" s="252" t="s">
        <v>1</v>
      </c>
      <c r="F703" s="253" t="s">
        <v>2796</v>
      </c>
      <c r="G703" s="250"/>
      <c r="H703" s="254">
        <v>18.806999999999999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179</v>
      </c>
      <c r="AU703" s="260" t="s">
        <v>86</v>
      </c>
      <c r="AV703" s="13" t="s">
        <v>86</v>
      </c>
      <c r="AW703" s="13" t="s">
        <v>32</v>
      </c>
      <c r="AX703" s="13" t="s">
        <v>76</v>
      </c>
      <c r="AY703" s="260" t="s">
        <v>169</v>
      </c>
    </row>
    <row r="704" s="14" customFormat="1">
      <c r="A704" s="14"/>
      <c r="B704" s="261"/>
      <c r="C704" s="262"/>
      <c r="D704" s="251" t="s">
        <v>179</v>
      </c>
      <c r="E704" s="263" t="s">
        <v>1</v>
      </c>
      <c r="F704" s="264" t="s">
        <v>182</v>
      </c>
      <c r="G704" s="262"/>
      <c r="H704" s="265">
        <v>26.164999999999999</v>
      </c>
      <c r="I704" s="266"/>
      <c r="J704" s="262"/>
      <c r="K704" s="262"/>
      <c r="L704" s="267"/>
      <c r="M704" s="293"/>
      <c r="N704" s="294"/>
      <c r="O704" s="294"/>
      <c r="P704" s="294"/>
      <c r="Q704" s="294"/>
      <c r="R704" s="294"/>
      <c r="S704" s="294"/>
      <c r="T704" s="29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1" t="s">
        <v>179</v>
      </c>
      <c r="AU704" s="271" t="s">
        <v>86</v>
      </c>
      <c r="AV704" s="14" t="s">
        <v>177</v>
      </c>
      <c r="AW704" s="14" t="s">
        <v>32</v>
      </c>
      <c r="AX704" s="14" t="s">
        <v>84</v>
      </c>
      <c r="AY704" s="271" t="s">
        <v>169</v>
      </c>
    </row>
    <row r="705" s="2" customFormat="1" ht="6.96" customHeight="1">
      <c r="A705" s="39"/>
      <c r="B705" s="67"/>
      <c r="C705" s="68"/>
      <c r="D705" s="68"/>
      <c r="E705" s="68"/>
      <c r="F705" s="68"/>
      <c r="G705" s="68"/>
      <c r="H705" s="68"/>
      <c r="I705" s="68"/>
      <c r="J705" s="68"/>
      <c r="K705" s="68"/>
      <c r="L705" s="45"/>
      <c r="M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</sheetData>
  <sheetProtection sheet="1" autoFilter="0" formatColumns="0" formatRows="0" objects="1" scenarios="1" spinCount="100000" saltValue="/a55AjOi1DQb4k3AzQiB5uo32s6sJNE+rZ6ZvaRE5w5oR++VDVw2LgZQE9H4Bq25wxhxTXYpC1ikGXE5mfRJeQ==" hashValue="RARl261AKe4GiJKL7Xx4ehJuRKbm3Hjha3HXWTvLfDHlQuSuwjZNwjLAGz6VLPmgC7MbKHOnCoRyyEgkClHfXw==" algorithmName="SHA-512" password="CC35"/>
  <autoFilter ref="C142:K704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3187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ROUND((SUM(BE116:BE123) + SUM(BE143:BE588)),  2)</f>
        <v>0</v>
      </c>
      <c r="G35" s="39"/>
      <c r="H35" s="39"/>
      <c r="I35" s="158">
        <v>0.20999999999999999</v>
      </c>
      <c r="J35" s="157">
        <f>ROUND(((SUM(BE116:BE123) + SUM(BE143:BE588))*I35),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ROUND((SUM(BF116:BF123) + SUM(BF143:BF588)),  2)</f>
        <v>0</v>
      </c>
      <c r="G36" s="39"/>
      <c r="H36" s="39"/>
      <c r="I36" s="158">
        <v>0.14999999999999999</v>
      </c>
      <c r="J36" s="157">
        <f>ROUND(((SUM(BF116:BF123) + SUM(BF143:BF588))*I36),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ROUND((SUM(BG116:BG123) + SUM(BG143:BG588)),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ROUND((SUM(BH116:BH123) + SUM(BH143:BH588)),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ROUND((SUM(BI116:BI123) + SUM(BI143:BI588)),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643-07 - stavební práce 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1044</v>
      </c>
      <c r="E98" s="191"/>
      <c r="F98" s="191"/>
      <c r="G98" s="191"/>
      <c r="H98" s="191"/>
      <c r="I98" s="191"/>
      <c r="J98" s="192">
        <f>J145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1045</v>
      </c>
      <c r="E99" s="191"/>
      <c r="F99" s="191"/>
      <c r="G99" s="191"/>
      <c r="H99" s="191"/>
      <c r="I99" s="191"/>
      <c r="J99" s="192">
        <f>J162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J206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J291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J319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J321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1049</v>
      </c>
      <c r="E104" s="191"/>
      <c r="F104" s="191"/>
      <c r="G104" s="191"/>
      <c r="H104" s="191"/>
      <c r="I104" s="191"/>
      <c r="J104" s="192">
        <f>J322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962</v>
      </c>
      <c r="E105" s="191"/>
      <c r="F105" s="191"/>
      <c r="G105" s="191"/>
      <c r="H105" s="191"/>
      <c r="I105" s="191"/>
      <c r="J105" s="192">
        <f>J328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141</v>
      </c>
      <c r="E106" s="191"/>
      <c r="F106" s="191"/>
      <c r="G106" s="191"/>
      <c r="H106" s="191"/>
      <c r="I106" s="191"/>
      <c r="J106" s="192">
        <f>J367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963</v>
      </c>
      <c r="E107" s="191"/>
      <c r="F107" s="191"/>
      <c r="G107" s="191"/>
      <c r="H107" s="191"/>
      <c r="I107" s="191"/>
      <c r="J107" s="192">
        <f>J410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3188</v>
      </c>
      <c r="E108" s="191"/>
      <c r="F108" s="191"/>
      <c r="G108" s="191"/>
      <c r="H108" s="191"/>
      <c r="I108" s="191"/>
      <c r="J108" s="192">
        <f>J460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464</v>
      </c>
      <c r="E109" s="191"/>
      <c r="F109" s="191"/>
      <c r="G109" s="191"/>
      <c r="H109" s="191"/>
      <c r="I109" s="191"/>
      <c r="J109" s="192">
        <f>J469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465</v>
      </c>
      <c r="E110" s="191"/>
      <c r="F110" s="191"/>
      <c r="G110" s="191"/>
      <c r="H110" s="191"/>
      <c r="I110" s="191"/>
      <c r="J110" s="192">
        <f>J500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467</v>
      </c>
      <c r="E111" s="191"/>
      <c r="F111" s="191"/>
      <c r="G111" s="191"/>
      <c r="H111" s="191"/>
      <c r="I111" s="191"/>
      <c r="J111" s="192">
        <f>J521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144</v>
      </c>
      <c r="E112" s="191"/>
      <c r="F112" s="191"/>
      <c r="G112" s="191"/>
      <c r="H112" s="191"/>
      <c r="I112" s="191"/>
      <c r="J112" s="192">
        <f>J552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1372</v>
      </c>
      <c r="E113" s="191"/>
      <c r="F113" s="191"/>
      <c r="G113" s="191"/>
      <c r="H113" s="191"/>
      <c r="I113" s="191"/>
      <c r="J113" s="192">
        <f>J559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181" t="s">
        <v>145</v>
      </c>
      <c r="D116" s="41"/>
      <c r="E116" s="41"/>
      <c r="F116" s="41"/>
      <c r="G116" s="41"/>
      <c r="H116" s="41"/>
      <c r="I116" s="41"/>
      <c r="J116" s="194">
        <f>ROUND(J117 + J118 + J119 + J120 + J121 + J122,2)</f>
        <v>0</v>
      </c>
      <c r="K116" s="41"/>
      <c r="L116" s="64"/>
      <c r="N116" s="195" t="s">
        <v>40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18" customHeight="1">
      <c r="A117" s="39"/>
      <c r="B117" s="40"/>
      <c r="C117" s="41"/>
      <c r="D117" s="196" t="s">
        <v>146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147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6" t="s">
        <v>148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124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 ht="18" customHeight="1">
      <c r="A120" s="39"/>
      <c r="B120" s="40"/>
      <c r="C120" s="41"/>
      <c r="D120" s="196" t="s">
        <v>149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124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hidden="1" s="2" customFormat="1" ht="18" customHeight="1">
      <c r="A121" s="39"/>
      <c r="B121" s="40"/>
      <c r="C121" s="41"/>
      <c r="D121" s="196" t="s">
        <v>150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7" t="s">
        <v>151</v>
      </c>
      <c r="E122" s="41"/>
      <c r="F122" s="41"/>
      <c r="G122" s="41"/>
      <c r="H122" s="41"/>
      <c r="I122" s="41"/>
      <c r="J122" s="198">
        <f>ROUND(J30*T122,2)</f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152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hidden="1" s="2" customFormat="1" ht="29.28" customHeight="1">
      <c r="A124" s="39"/>
      <c r="B124" s="40"/>
      <c r="C124" s="205" t="s">
        <v>153</v>
      </c>
      <c r="D124" s="179"/>
      <c r="E124" s="179"/>
      <c r="F124" s="179"/>
      <c r="G124" s="179"/>
      <c r="H124" s="179"/>
      <c r="I124" s="179"/>
      <c r="J124" s="206">
        <f>ROUND(J96+J116,2)</f>
        <v>0</v>
      </c>
      <c r="K124" s="179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hidden="1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hidden="1"/>
    <row r="127" hidden="1"/>
    <row r="128" hidden="1"/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154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77" t="str">
        <f>E7</f>
        <v>Rekonstrukce kina Vesmír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127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643-07 - stavební práce 3.np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23. 7. 2020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Město Trutnov</v>
      </c>
      <c r="G139" s="41"/>
      <c r="H139" s="41"/>
      <c r="I139" s="33" t="s">
        <v>30</v>
      </c>
      <c r="J139" s="37" t="str">
        <f>E21</f>
        <v>ROSA ARCHITEKT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Martina Škopová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7"/>
      <c r="B142" s="208"/>
      <c r="C142" s="209" t="s">
        <v>155</v>
      </c>
      <c r="D142" s="210" t="s">
        <v>61</v>
      </c>
      <c r="E142" s="210" t="s">
        <v>57</v>
      </c>
      <c r="F142" s="210" t="s">
        <v>58</v>
      </c>
      <c r="G142" s="210" t="s">
        <v>156</v>
      </c>
      <c r="H142" s="210" t="s">
        <v>157</v>
      </c>
      <c r="I142" s="210" t="s">
        <v>158</v>
      </c>
      <c r="J142" s="211" t="s">
        <v>133</v>
      </c>
      <c r="K142" s="212" t="s">
        <v>159</v>
      </c>
      <c r="L142" s="213"/>
      <c r="M142" s="101" t="s">
        <v>1</v>
      </c>
      <c r="N142" s="102" t="s">
        <v>40</v>
      </c>
      <c r="O142" s="102" t="s">
        <v>160</v>
      </c>
      <c r="P142" s="102" t="s">
        <v>161</v>
      </c>
      <c r="Q142" s="102" t="s">
        <v>162</v>
      </c>
      <c r="R142" s="102" t="s">
        <v>163</v>
      </c>
      <c r="S142" s="102" t="s">
        <v>164</v>
      </c>
      <c r="T142" s="103" t="s">
        <v>165</v>
      </c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</row>
    <row r="143" s="2" customFormat="1" ht="22.8" customHeight="1">
      <c r="A143" s="39"/>
      <c r="B143" s="40"/>
      <c r="C143" s="108" t="s">
        <v>166</v>
      </c>
      <c r="D143" s="41"/>
      <c r="E143" s="41"/>
      <c r="F143" s="41"/>
      <c r="G143" s="41"/>
      <c r="H143" s="41"/>
      <c r="I143" s="41"/>
      <c r="J143" s="214">
        <f>BK143</f>
        <v>0</v>
      </c>
      <c r="K143" s="41"/>
      <c r="L143" s="45"/>
      <c r="M143" s="104"/>
      <c r="N143" s="215"/>
      <c r="O143" s="105"/>
      <c r="P143" s="216">
        <f>P144+P321</f>
        <v>0</v>
      </c>
      <c r="Q143" s="105"/>
      <c r="R143" s="216">
        <f>R144+R321</f>
        <v>128.454599</v>
      </c>
      <c r="S143" s="105"/>
      <c r="T143" s="217">
        <f>T144+T321</f>
        <v>0.021114149999999998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135</v>
      </c>
      <c r="BK143" s="218">
        <f>BK144+BK321</f>
        <v>0</v>
      </c>
    </row>
    <row r="144" s="12" customFormat="1" ht="25.92" customHeight="1">
      <c r="A144" s="12"/>
      <c r="B144" s="219"/>
      <c r="C144" s="220"/>
      <c r="D144" s="221" t="s">
        <v>75</v>
      </c>
      <c r="E144" s="222" t="s">
        <v>167</v>
      </c>
      <c r="F144" s="222" t="s">
        <v>168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P145+P162+P206+P291+P319</f>
        <v>0</v>
      </c>
      <c r="Q144" s="227"/>
      <c r="R144" s="228">
        <f>R145+R162+R206+R291+R319</f>
        <v>93.641566010000005</v>
      </c>
      <c r="S144" s="227"/>
      <c r="T144" s="229">
        <f>T145+T162+T206+T291+T319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76</v>
      </c>
      <c r="AY144" s="230" t="s">
        <v>169</v>
      </c>
      <c r="BK144" s="232">
        <f>BK145+BK162+BK206+BK291+BK319</f>
        <v>0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212</v>
      </c>
      <c r="F145" s="233" t="s">
        <v>1122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SUM(P146:P161)</f>
        <v>0</v>
      </c>
      <c r="Q145" s="227"/>
      <c r="R145" s="228">
        <f>SUM(R146:R161)</f>
        <v>32.676148269999999</v>
      </c>
      <c r="S145" s="227"/>
      <c r="T145" s="229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84</v>
      </c>
      <c r="AT145" s="231" t="s">
        <v>75</v>
      </c>
      <c r="AU145" s="231" t="s">
        <v>84</v>
      </c>
      <c r="AY145" s="230" t="s">
        <v>169</v>
      </c>
      <c r="BK145" s="232">
        <f>SUM(BK146:BK161)</f>
        <v>0</v>
      </c>
    </row>
    <row r="146" s="2" customFormat="1" ht="21.75" customHeight="1">
      <c r="A146" s="39"/>
      <c r="B146" s="40"/>
      <c r="C146" s="235" t="s">
        <v>364</v>
      </c>
      <c r="D146" s="235" t="s">
        <v>173</v>
      </c>
      <c r="E146" s="236" t="s">
        <v>3189</v>
      </c>
      <c r="F146" s="237" t="s">
        <v>3190</v>
      </c>
      <c r="G146" s="238" t="s">
        <v>176</v>
      </c>
      <c r="H146" s="239">
        <v>40.701000000000001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0.22158</v>
      </c>
      <c r="R146" s="245">
        <f>Q146*H146</f>
        <v>9.0185275800000007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3191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3192</v>
      </c>
      <c r="G147" s="250"/>
      <c r="H147" s="254">
        <v>40.701000000000001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2" customFormat="1" ht="16.5" customHeight="1">
      <c r="A148" s="39"/>
      <c r="B148" s="40"/>
      <c r="C148" s="235" t="s">
        <v>498</v>
      </c>
      <c r="D148" s="235" t="s">
        <v>173</v>
      </c>
      <c r="E148" s="236" t="s">
        <v>1156</v>
      </c>
      <c r="F148" s="237" t="s">
        <v>1157</v>
      </c>
      <c r="G148" s="238" t="s">
        <v>199</v>
      </c>
      <c r="H148" s="239">
        <v>7.9539999999999997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2.4533</v>
      </c>
      <c r="R148" s="245">
        <f>Q148*H148</f>
        <v>19.513548199999999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3193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3194</v>
      </c>
      <c r="G149" s="250"/>
      <c r="H149" s="254">
        <v>7.9539999999999997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84</v>
      </c>
      <c r="AY149" s="260" t="s">
        <v>169</v>
      </c>
    </row>
    <row r="150" s="2" customFormat="1" ht="16.5" customHeight="1">
      <c r="A150" s="39"/>
      <c r="B150" s="40"/>
      <c r="C150" s="235" t="s">
        <v>614</v>
      </c>
      <c r="D150" s="235" t="s">
        <v>173</v>
      </c>
      <c r="E150" s="236" t="s">
        <v>1161</v>
      </c>
      <c r="F150" s="237" t="s">
        <v>1162</v>
      </c>
      <c r="G150" s="238" t="s">
        <v>176</v>
      </c>
      <c r="H150" s="239">
        <v>32.780000000000001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0.0027499999999999998</v>
      </c>
      <c r="R150" s="245">
        <f>Q150*H150</f>
        <v>0.090145000000000003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3195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3196</v>
      </c>
      <c r="G151" s="250"/>
      <c r="H151" s="254">
        <v>32.780000000000001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84</v>
      </c>
      <c r="AY151" s="260" t="s">
        <v>169</v>
      </c>
    </row>
    <row r="152" s="2" customFormat="1" ht="16.5" customHeight="1">
      <c r="A152" s="39"/>
      <c r="B152" s="40"/>
      <c r="C152" s="235" t="s">
        <v>1139</v>
      </c>
      <c r="D152" s="235" t="s">
        <v>173</v>
      </c>
      <c r="E152" s="236" t="s">
        <v>1165</v>
      </c>
      <c r="F152" s="237" t="s">
        <v>1166</v>
      </c>
      <c r="G152" s="238" t="s">
        <v>176</v>
      </c>
      <c r="H152" s="239">
        <v>32.780000000000001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3197</v>
      </c>
    </row>
    <row r="153" s="2" customFormat="1" ht="16.5" customHeight="1">
      <c r="A153" s="39"/>
      <c r="B153" s="40"/>
      <c r="C153" s="235" t="s">
        <v>1148</v>
      </c>
      <c r="D153" s="235" t="s">
        <v>173</v>
      </c>
      <c r="E153" s="236" t="s">
        <v>1168</v>
      </c>
      <c r="F153" s="237" t="s">
        <v>1169</v>
      </c>
      <c r="G153" s="238" t="s">
        <v>249</v>
      </c>
      <c r="H153" s="239">
        <v>0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1.0461400000000001</v>
      </c>
      <c r="R153" s="245">
        <f>Q153*H153</f>
        <v>0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3198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1171</v>
      </c>
      <c r="G154" s="250"/>
      <c r="H154" s="254">
        <v>0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2" customFormat="1" ht="21.75" customHeight="1">
      <c r="A155" s="39"/>
      <c r="B155" s="40"/>
      <c r="C155" s="235" t="s">
        <v>351</v>
      </c>
      <c r="D155" s="235" t="s">
        <v>173</v>
      </c>
      <c r="E155" s="236" t="s">
        <v>1457</v>
      </c>
      <c r="F155" s="237" t="s">
        <v>1458</v>
      </c>
      <c r="G155" s="238" t="s">
        <v>176</v>
      </c>
      <c r="H155" s="239">
        <v>39.738999999999997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0.10031</v>
      </c>
      <c r="R155" s="245">
        <f>Q155*H155</f>
        <v>3.9862190899999996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3199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3200</v>
      </c>
      <c r="G156" s="250"/>
      <c r="H156" s="254">
        <v>4.9649999999999999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3201</v>
      </c>
      <c r="G157" s="250"/>
      <c r="H157" s="254">
        <v>14.783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3202</v>
      </c>
      <c r="G158" s="250"/>
      <c r="H158" s="254">
        <v>19.991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4" customFormat="1">
      <c r="A159" s="14"/>
      <c r="B159" s="261"/>
      <c r="C159" s="262"/>
      <c r="D159" s="251" t="s">
        <v>179</v>
      </c>
      <c r="E159" s="263" t="s">
        <v>1</v>
      </c>
      <c r="F159" s="264" t="s">
        <v>182</v>
      </c>
      <c r="G159" s="262"/>
      <c r="H159" s="265">
        <v>39.738999999999997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179</v>
      </c>
      <c r="AU159" s="271" t="s">
        <v>86</v>
      </c>
      <c r="AV159" s="14" t="s">
        <v>177</v>
      </c>
      <c r="AW159" s="14" t="s">
        <v>32</v>
      </c>
      <c r="AX159" s="14" t="s">
        <v>84</v>
      </c>
      <c r="AY159" s="271" t="s">
        <v>169</v>
      </c>
    </row>
    <row r="160" s="2" customFormat="1" ht="21.75" customHeight="1">
      <c r="A160" s="39"/>
      <c r="B160" s="40"/>
      <c r="C160" s="235" t="s">
        <v>355</v>
      </c>
      <c r="D160" s="235" t="s">
        <v>173</v>
      </c>
      <c r="E160" s="236" t="s">
        <v>1172</v>
      </c>
      <c r="F160" s="237" t="s">
        <v>1173</v>
      </c>
      <c r="G160" s="238" t="s">
        <v>176</v>
      </c>
      <c r="H160" s="239">
        <v>0.38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0.17818000000000001</v>
      </c>
      <c r="R160" s="245">
        <f>Q160*H160</f>
        <v>0.067708400000000002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3203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3204</v>
      </c>
      <c r="G161" s="250"/>
      <c r="H161" s="254">
        <v>0.38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84</v>
      </c>
      <c r="AY161" s="260" t="s">
        <v>169</v>
      </c>
    </row>
    <row r="162" s="12" customFormat="1" ht="22.8" customHeight="1">
      <c r="A162" s="12"/>
      <c r="B162" s="219"/>
      <c r="C162" s="220"/>
      <c r="D162" s="221" t="s">
        <v>75</v>
      </c>
      <c r="E162" s="233" t="s">
        <v>177</v>
      </c>
      <c r="F162" s="233" t="s">
        <v>1176</v>
      </c>
      <c r="G162" s="220"/>
      <c r="H162" s="220"/>
      <c r="I162" s="223"/>
      <c r="J162" s="234">
        <f>BK162</f>
        <v>0</v>
      </c>
      <c r="K162" s="220"/>
      <c r="L162" s="225"/>
      <c r="M162" s="226"/>
      <c r="N162" s="227"/>
      <c r="O162" s="227"/>
      <c r="P162" s="228">
        <f>SUM(P163:P205)</f>
        <v>0</v>
      </c>
      <c r="Q162" s="227"/>
      <c r="R162" s="228">
        <f>SUM(R163:R205)</f>
        <v>47.63019448</v>
      </c>
      <c r="S162" s="227"/>
      <c r="T162" s="229">
        <f>SUM(T163:T205)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84</v>
      </c>
      <c r="AT162" s="231" t="s">
        <v>75</v>
      </c>
      <c r="AU162" s="231" t="s">
        <v>84</v>
      </c>
      <c r="AY162" s="230" t="s">
        <v>169</v>
      </c>
      <c r="BK162" s="232">
        <f>SUM(BK163:BK205)</f>
        <v>0</v>
      </c>
    </row>
    <row r="163" s="2" customFormat="1" ht="16.5" customHeight="1">
      <c r="A163" s="39"/>
      <c r="B163" s="40"/>
      <c r="C163" s="235" t="s">
        <v>347</v>
      </c>
      <c r="D163" s="235" t="s">
        <v>173</v>
      </c>
      <c r="E163" s="236" t="s">
        <v>1182</v>
      </c>
      <c r="F163" s="237" t="s">
        <v>1183</v>
      </c>
      <c r="G163" s="238" t="s">
        <v>199</v>
      </c>
      <c r="H163" s="239">
        <v>17.300000000000001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2.45343</v>
      </c>
      <c r="R163" s="245">
        <f>Q163*H163</f>
        <v>42.444338999999999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3205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3206</v>
      </c>
      <c r="G164" s="250"/>
      <c r="H164" s="254">
        <v>15.92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3207</v>
      </c>
      <c r="G165" s="250"/>
      <c r="H165" s="254">
        <v>1.3799999999999999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4" customFormat="1">
      <c r="A166" s="14"/>
      <c r="B166" s="261"/>
      <c r="C166" s="262"/>
      <c r="D166" s="251" t="s">
        <v>179</v>
      </c>
      <c r="E166" s="263" t="s">
        <v>1</v>
      </c>
      <c r="F166" s="264" t="s">
        <v>182</v>
      </c>
      <c r="G166" s="262"/>
      <c r="H166" s="265">
        <v>17.300000000000001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179</v>
      </c>
      <c r="AU166" s="271" t="s">
        <v>86</v>
      </c>
      <c r="AV166" s="14" t="s">
        <v>177</v>
      </c>
      <c r="AW166" s="14" t="s">
        <v>32</v>
      </c>
      <c r="AX166" s="14" t="s">
        <v>84</v>
      </c>
      <c r="AY166" s="271" t="s">
        <v>169</v>
      </c>
    </row>
    <row r="167" s="2" customFormat="1" ht="21.75" customHeight="1">
      <c r="A167" s="39"/>
      <c r="B167" s="40"/>
      <c r="C167" s="235" t="s">
        <v>329</v>
      </c>
      <c r="D167" s="235" t="s">
        <v>173</v>
      </c>
      <c r="E167" s="236" t="s">
        <v>1186</v>
      </c>
      <c r="F167" s="237" t="s">
        <v>1187</v>
      </c>
      <c r="G167" s="238" t="s">
        <v>176</v>
      </c>
      <c r="H167" s="239">
        <v>86.501999999999995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41</v>
      </c>
      <c r="O167" s="92"/>
      <c r="P167" s="245">
        <f>O167*H167</f>
        <v>0</v>
      </c>
      <c r="Q167" s="245">
        <v>0.0053299999999999997</v>
      </c>
      <c r="R167" s="245">
        <f>Q167*H167</f>
        <v>0.46105565999999992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177</v>
      </c>
      <c r="AT167" s="247" t="s">
        <v>173</v>
      </c>
      <c r="AU167" s="247" t="s">
        <v>86</v>
      </c>
      <c r="AY167" s="18" t="s">
        <v>169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84</v>
      </c>
      <c r="BK167" s="248">
        <f>ROUND(I167*H167,2)</f>
        <v>0</v>
      </c>
      <c r="BL167" s="18" t="s">
        <v>177</v>
      </c>
      <c r="BM167" s="247" t="s">
        <v>3208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3209</v>
      </c>
      <c r="G168" s="250"/>
      <c r="H168" s="254">
        <v>6.9020000000000001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3210</v>
      </c>
      <c r="G169" s="250"/>
      <c r="H169" s="254">
        <v>79.599999999999994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4" customFormat="1">
      <c r="A170" s="14"/>
      <c r="B170" s="261"/>
      <c r="C170" s="262"/>
      <c r="D170" s="251" t="s">
        <v>179</v>
      </c>
      <c r="E170" s="263" t="s">
        <v>1</v>
      </c>
      <c r="F170" s="264" t="s">
        <v>182</v>
      </c>
      <c r="G170" s="262"/>
      <c r="H170" s="265">
        <v>86.501999999999995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179</v>
      </c>
      <c r="AU170" s="271" t="s">
        <v>86</v>
      </c>
      <c r="AV170" s="14" t="s">
        <v>177</v>
      </c>
      <c r="AW170" s="14" t="s">
        <v>32</v>
      </c>
      <c r="AX170" s="14" t="s">
        <v>84</v>
      </c>
      <c r="AY170" s="271" t="s">
        <v>169</v>
      </c>
    </row>
    <row r="171" s="2" customFormat="1" ht="21.75" customHeight="1">
      <c r="A171" s="39"/>
      <c r="B171" s="40"/>
      <c r="C171" s="235" t="s">
        <v>7</v>
      </c>
      <c r="D171" s="235" t="s">
        <v>173</v>
      </c>
      <c r="E171" s="236" t="s">
        <v>1191</v>
      </c>
      <c r="F171" s="237" t="s">
        <v>1192</v>
      </c>
      <c r="G171" s="238" t="s">
        <v>176</v>
      </c>
      <c r="H171" s="239">
        <v>86.501999999999995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177</v>
      </c>
      <c r="AT171" s="247" t="s">
        <v>173</v>
      </c>
      <c r="AU171" s="247" t="s">
        <v>86</v>
      </c>
      <c r="AY171" s="18" t="s">
        <v>169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177</v>
      </c>
      <c r="BM171" s="247" t="s">
        <v>3211</v>
      </c>
    </row>
    <row r="172" s="2" customFormat="1" ht="21.75" customHeight="1">
      <c r="A172" s="39"/>
      <c r="B172" s="40"/>
      <c r="C172" s="235" t="s">
        <v>289</v>
      </c>
      <c r="D172" s="235" t="s">
        <v>173</v>
      </c>
      <c r="E172" s="236" t="s">
        <v>1194</v>
      </c>
      <c r="F172" s="237" t="s">
        <v>1195</v>
      </c>
      <c r="G172" s="238" t="s">
        <v>176</v>
      </c>
      <c r="H172" s="239">
        <v>86.501999999999995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0.0055199999999999997</v>
      </c>
      <c r="R172" s="245">
        <f>Q172*H172</f>
        <v>0.47749103999999998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3212</v>
      </c>
    </row>
    <row r="173" s="2" customFormat="1" ht="21.75" customHeight="1">
      <c r="A173" s="39"/>
      <c r="B173" s="40"/>
      <c r="C173" s="235" t="s">
        <v>270</v>
      </c>
      <c r="D173" s="235" t="s">
        <v>173</v>
      </c>
      <c r="E173" s="236" t="s">
        <v>1197</v>
      </c>
      <c r="F173" s="237" t="s">
        <v>1198</v>
      </c>
      <c r="G173" s="238" t="s">
        <v>176</v>
      </c>
      <c r="H173" s="239">
        <v>86.501999999999995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3213</v>
      </c>
    </row>
    <row r="174" s="2" customFormat="1" ht="33" customHeight="1">
      <c r="A174" s="39"/>
      <c r="B174" s="40"/>
      <c r="C174" s="235" t="s">
        <v>2152</v>
      </c>
      <c r="D174" s="235" t="s">
        <v>173</v>
      </c>
      <c r="E174" s="236" t="s">
        <v>3214</v>
      </c>
      <c r="F174" s="237" t="s">
        <v>3215</v>
      </c>
      <c r="G174" s="238" t="s">
        <v>176</v>
      </c>
      <c r="H174" s="239">
        <v>34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0.0097300000000000008</v>
      </c>
      <c r="R174" s="245">
        <f>Q174*H174</f>
        <v>0.33082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3216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1013</v>
      </c>
      <c r="G175" s="250"/>
      <c r="H175" s="254">
        <v>34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84</v>
      </c>
      <c r="AY175" s="260" t="s">
        <v>169</v>
      </c>
    </row>
    <row r="176" s="2" customFormat="1" ht="16.5" customHeight="1">
      <c r="A176" s="39"/>
      <c r="B176" s="40"/>
      <c r="C176" s="235" t="s">
        <v>2156</v>
      </c>
      <c r="D176" s="235" t="s">
        <v>173</v>
      </c>
      <c r="E176" s="236" t="s">
        <v>3217</v>
      </c>
      <c r="F176" s="237" t="s">
        <v>3218</v>
      </c>
      <c r="G176" s="238" t="s">
        <v>176</v>
      </c>
      <c r="H176" s="239">
        <v>34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0.0097300000000000008</v>
      </c>
      <c r="R176" s="245">
        <f>Q176*H176</f>
        <v>0.33082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3219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1013</v>
      </c>
      <c r="G177" s="250"/>
      <c r="H177" s="254">
        <v>34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16.5" customHeight="1">
      <c r="A178" s="39"/>
      <c r="B178" s="40"/>
      <c r="C178" s="235" t="s">
        <v>172</v>
      </c>
      <c r="D178" s="235" t="s">
        <v>173</v>
      </c>
      <c r="E178" s="236" t="s">
        <v>1205</v>
      </c>
      <c r="F178" s="237" t="s">
        <v>1206</v>
      </c>
      <c r="G178" s="238" t="s">
        <v>249</v>
      </c>
      <c r="H178" s="239">
        <v>0.189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1.0551600000000001</v>
      </c>
      <c r="R178" s="245">
        <f>Q178*H178</f>
        <v>0.19942524000000003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3220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3221</v>
      </c>
      <c r="G179" s="250"/>
      <c r="H179" s="254">
        <v>0.189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84</v>
      </c>
      <c r="AY179" s="260" t="s">
        <v>169</v>
      </c>
    </row>
    <row r="180" s="2" customFormat="1" ht="16.5" customHeight="1">
      <c r="A180" s="39"/>
      <c r="B180" s="40"/>
      <c r="C180" s="235" t="s">
        <v>183</v>
      </c>
      <c r="D180" s="235" t="s">
        <v>173</v>
      </c>
      <c r="E180" s="236" t="s">
        <v>2706</v>
      </c>
      <c r="F180" s="237" t="s">
        <v>2707</v>
      </c>
      <c r="G180" s="238" t="s">
        <v>322</v>
      </c>
      <c r="H180" s="239">
        <v>79.599999999999994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0.0055199999999999997</v>
      </c>
      <c r="R180" s="245">
        <f>Q180*H180</f>
        <v>0.43939199999999995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177</v>
      </c>
      <c r="AT180" s="247" t="s">
        <v>173</v>
      </c>
      <c r="AU180" s="247" t="s">
        <v>86</v>
      </c>
      <c r="AY180" s="18" t="s">
        <v>169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177</v>
      </c>
      <c r="BM180" s="247" t="s">
        <v>3222</v>
      </c>
    </row>
    <row r="181" s="2" customFormat="1" ht="21.75" customHeight="1">
      <c r="A181" s="39"/>
      <c r="B181" s="40"/>
      <c r="C181" s="235" t="s">
        <v>433</v>
      </c>
      <c r="D181" s="235" t="s">
        <v>173</v>
      </c>
      <c r="E181" s="236" t="s">
        <v>1214</v>
      </c>
      <c r="F181" s="237" t="s">
        <v>1215</v>
      </c>
      <c r="G181" s="238" t="s">
        <v>327</v>
      </c>
      <c r="H181" s="239">
        <v>4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0.022780000000000002</v>
      </c>
      <c r="R181" s="245">
        <f>Q181*H181</f>
        <v>0.091120000000000007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3223</v>
      </c>
    </row>
    <row r="182" s="2" customFormat="1" ht="21.75" customHeight="1">
      <c r="A182" s="39"/>
      <c r="B182" s="40"/>
      <c r="C182" s="235" t="s">
        <v>8</v>
      </c>
      <c r="D182" s="235" t="s">
        <v>173</v>
      </c>
      <c r="E182" s="236" t="s">
        <v>1571</v>
      </c>
      <c r="F182" s="237" t="s">
        <v>1572</v>
      </c>
      <c r="G182" s="238" t="s">
        <v>249</v>
      </c>
      <c r="H182" s="239">
        <v>2.8010000000000002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0.019539999999999998</v>
      </c>
      <c r="R182" s="245">
        <f>Q182*H182</f>
        <v>0.054731539999999995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3224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3225</v>
      </c>
      <c r="G183" s="250"/>
      <c r="H183" s="254">
        <v>0.012999999999999999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76</v>
      </c>
      <c r="AY183" s="260" t="s">
        <v>169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3226</v>
      </c>
      <c r="G184" s="250"/>
      <c r="H184" s="254">
        <v>0.0060000000000000001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3227</v>
      </c>
      <c r="G185" s="250"/>
      <c r="H185" s="254">
        <v>0.0089999999999999993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3228</v>
      </c>
      <c r="G186" s="250"/>
      <c r="H186" s="254">
        <v>0.042000000000000003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3229</v>
      </c>
      <c r="G187" s="250"/>
      <c r="H187" s="254">
        <v>0.29999999999999999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3230</v>
      </c>
      <c r="G188" s="250"/>
      <c r="H188" s="254">
        <v>1.232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3231</v>
      </c>
      <c r="G189" s="250"/>
      <c r="H189" s="254">
        <v>0.40000000000000002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3232</v>
      </c>
      <c r="G190" s="250"/>
      <c r="H190" s="254">
        <v>0.433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3233</v>
      </c>
      <c r="G191" s="250"/>
      <c r="H191" s="254">
        <v>0.36599999999999999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4" customFormat="1">
      <c r="A192" s="14"/>
      <c r="B192" s="261"/>
      <c r="C192" s="262"/>
      <c r="D192" s="251" t="s">
        <v>179</v>
      </c>
      <c r="E192" s="263" t="s">
        <v>1</v>
      </c>
      <c r="F192" s="264" t="s">
        <v>182</v>
      </c>
      <c r="G192" s="262"/>
      <c r="H192" s="265">
        <v>2.8010000000000002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179</v>
      </c>
      <c r="AU192" s="271" t="s">
        <v>86</v>
      </c>
      <c r="AV192" s="14" t="s">
        <v>177</v>
      </c>
      <c r="AW192" s="14" t="s">
        <v>32</v>
      </c>
      <c r="AX192" s="14" t="s">
        <v>84</v>
      </c>
      <c r="AY192" s="271" t="s">
        <v>169</v>
      </c>
    </row>
    <row r="193" s="2" customFormat="1" ht="21.75" customHeight="1">
      <c r="A193" s="39"/>
      <c r="B193" s="40"/>
      <c r="C193" s="304" t="s">
        <v>286</v>
      </c>
      <c r="D193" s="304" t="s">
        <v>1283</v>
      </c>
      <c r="E193" s="305" t="s">
        <v>1579</v>
      </c>
      <c r="F193" s="306" t="s">
        <v>1580</v>
      </c>
      <c r="G193" s="307" t="s">
        <v>249</v>
      </c>
      <c r="H193" s="308">
        <v>0.028000000000000001</v>
      </c>
      <c r="I193" s="309"/>
      <c r="J193" s="310">
        <f>ROUND(I193*H193,2)</f>
        <v>0</v>
      </c>
      <c r="K193" s="311"/>
      <c r="L193" s="312"/>
      <c r="M193" s="313" t="s">
        <v>1</v>
      </c>
      <c r="N193" s="314" t="s">
        <v>41</v>
      </c>
      <c r="O193" s="92"/>
      <c r="P193" s="245">
        <f>O193*H193</f>
        <v>0</v>
      </c>
      <c r="Q193" s="245">
        <v>1</v>
      </c>
      <c r="R193" s="245">
        <f>Q193*H193</f>
        <v>0.028000000000000001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260</v>
      </c>
      <c r="AT193" s="247" t="s">
        <v>1283</v>
      </c>
      <c r="AU193" s="247" t="s">
        <v>86</v>
      </c>
      <c r="AY193" s="18" t="s">
        <v>169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84</v>
      </c>
      <c r="BK193" s="248">
        <f>ROUND(I193*H193,2)</f>
        <v>0</v>
      </c>
      <c r="BL193" s="18" t="s">
        <v>177</v>
      </c>
      <c r="BM193" s="247" t="s">
        <v>3234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3225</v>
      </c>
      <c r="G194" s="250"/>
      <c r="H194" s="254">
        <v>0.012999999999999999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3226</v>
      </c>
      <c r="G195" s="250"/>
      <c r="H195" s="254">
        <v>0.0060000000000000001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3227</v>
      </c>
      <c r="G196" s="250"/>
      <c r="H196" s="254">
        <v>0.0089999999999999993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4" customFormat="1">
      <c r="A197" s="14"/>
      <c r="B197" s="261"/>
      <c r="C197" s="262"/>
      <c r="D197" s="251" t="s">
        <v>179</v>
      </c>
      <c r="E197" s="263" t="s">
        <v>1</v>
      </c>
      <c r="F197" s="264" t="s">
        <v>182</v>
      </c>
      <c r="G197" s="262"/>
      <c r="H197" s="265">
        <v>0.028000000000000001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179</v>
      </c>
      <c r="AU197" s="271" t="s">
        <v>86</v>
      </c>
      <c r="AV197" s="14" t="s">
        <v>177</v>
      </c>
      <c r="AW197" s="14" t="s">
        <v>32</v>
      </c>
      <c r="AX197" s="14" t="s">
        <v>84</v>
      </c>
      <c r="AY197" s="271" t="s">
        <v>169</v>
      </c>
    </row>
    <row r="198" s="2" customFormat="1" ht="16.5" customHeight="1">
      <c r="A198" s="39"/>
      <c r="B198" s="40"/>
      <c r="C198" s="304" t="s">
        <v>428</v>
      </c>
      <c r="D198" s="304" t="s">
        <v>1283</v>
      </c>
      <c r="E198" s="305" t="s">
        <v>1583</v>
      </c>
      <c r="F198" s="306" t="s">
        <v>1584</v>
      </c>
      <c r="G198" s="307" t="s">
        <v>249</v>
      </c>
      <c r="H198" s="308">
        <v>2.7730000000000001</v>
      </c>
      <c r="I198" s="309"/>
      <c r="J198" s="310">
        <f>ROUND(I198*H198,2)</f>
        <v>0</v>
      </c>
      <c r="K198" s="311"/>
      <c r="L198" s="312"/>
      <c r="M198" s="313" t="s">
        <v>1</v>
      </c>
      <c r="N198" s="314" t="s">
        <v>41</v>
      </c>
      <c r="O198" s="92"/>
      <c r="P198" s="245">
        <f>O198*H198</f>
        <v>0</v>
      </c>
      <c r="Q198" s="245">
        <v>1</v>
      </c>
      <c r="R198" s="245">
        <f>Q198*H198</f>
        <v>2.7730000000000001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260</v>
      </c>
      <c r="AT198" s="247" t="s">
        <v>1283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3235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3228</v>
      </c>
      <c r="G199" s="250"/>
      <c r="H199" s="254">
        <v>0.042000000000000003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3229</v>
      </c>
      <c r="G200" s="250"/>
      <c r="H200" s="254">
        <v>0.29999999999999999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3230</v>
      </c>
      <c r="G201" s="250"/>
      <c r="H201" s="254">
        <v>1.232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3231</v>
      </c>
      <c r="G202" s="250"/>
      <c r="H202" s="254">
        <v>0.40000000000000002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3232</v>
      </c>
      <c r="G203" s="250"/>
      <c r="H203" s="254">
        <v>0.433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3233</v>
      </c>
      <c r="G204" s="250"/>
      <c r="H204" s="254">
        <v>0.36599999999999999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4" customFormat="1">
      <c r="A205" s="14"/>
      <c r="B205" s="261"/>
      <c r="C205" s="262"/>
      <c r="D205" s="251" t="s">
        <v>179</v>
      </c>
      <c r="E205" s="263" t="s">
        <v>1</v>
      </c>
      <c r="F205" s="264" t="s">
        <v>182</v>
      </c>
      <c r="G205" s="262"/>
      <c r="H205" s="265">
        <v>2.7730000000000001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179</v>
      </c>
      <c r="AU205" s="271" t="s">
        <v>86</v>
      </c>
      <c r="AV205" s="14" t="s">
        <v>177</v>
      </c>
      <c r="AW205" s="14" t="s">
        <v>32</v>
      </c>
      <c r="AX205" s="14" t="s">
        <v>84</v>
      </c>
      <c r="AY205" s="271" t="s">
        <v>169</v>
      </c>
    </row>
    <row r="206" s="12" customFormat="1" ht="22.8" customHeight="1">
      <c r="A206" s="12"/>
      <c r="B206" s="219"/>
      <c r="C206" s="220"/>
      <c r="D206" s="221" t="s">
        <v>75</v>
      </c>
      <c r="E206" s="233" t="s">
        <v>251</v>
      </c>
      <c r="F206" s="233" t="s">
        <v>1217</v>
      </c>
      <c r="G206" s="220"/>
      <c r="H206" s="220"/>
      <c r="I206" s="223"/>
      <c r="J206" s="234">
        <f>BK206</f>
        <v>0</v>
      </c>
      <c r="K206" s="220"/>
      <c r="L206" s="225"/>
      <c r="M206" s="226"/>
      <c r="N206" s="227"/>
      <c r="O206" s="227"/>
      <c r="P206" s="228">
        <f>SUM(P207:P290)</f>
        <v>0</v>
      </c>
      <c r="Q206" s="227"/>
      <c r="R206" s="228">
        <f>SUM(R207:R290)</f>
        <v>12.737642169999999</v>
      </c>
      <c r="S206" s="227"/>
      <c r="T206" s="229">
        <f>SUM(T207:T290)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0" t="s">
        <v>84</v>
      </c>
      <c r="AT206" s="231" t="s">
        <v>75</v>
      </c>
      <c r="AU206" s="231" t="s">
        <v>84</v>
      </c>
      <c r="AY206" s="230" t="s">
        <v>169</v>
      </c>
      <c r="BK206" s="232">
        <f>SUM(BK207:BK290)</f>
        <v>0</v>
      </c>
    </row>
    <row r="207" s="2" customFormat="1" ht="21.75" customHeight="1">
      <c r="A207" s="39"/>
      <c r="B207" s="40"/>
      <c r="C207" s="235" t="s">
        <v>2650</v>
      </c>
      <c r="D207" s="235" t="s">
        <v>173</v>
      </c>
      <c r="E207" s="236" t="s">
        <v>3236</v>
      </c>
      <c r="F207" s="237" t="s">
        <v>3237</v>
      </c>
      <c r="G207" s="238" t="s">
        <v>176</v>
      </c>
      <c r="H207" s="239">
        <v>22.542000000000002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41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177</v>
      </c>
      <c r="AT207" s="247" t="s">
        <v>173</v>
      </c>
      <c r="AU207" s="247" t="s">
        <v>86</v>
      </c>
      <c r="AY207" s="18" t="s">
        <v>169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84</v>
      </c>
      <c r="BK207" s="248">
        <f>ROUND(I207*H207,2)</f>
        <v>0</v>
      </c>
      <c r="BL207" s="18" t="s">
        <v>177</v>
      </c>
      <c r="BM207" s="247" t="s">
        <v>3238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3239</v>
      </c>
      <c r="G208" s="250"/>
      <c r="H208" s="254">
        <v>2.2799999999999998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3240</v>
      </c>
      <c r="G209" s="250"/>
      <c r="H209" s="254">
        <v>5.1299999999999999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3241</v>
      </c>
      <c r="G210" s="250"/>
      <c r="H210" s="254">
        <v>5.4000000000000004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3242</v>
      </c>
      <c r="G211" s="250"/>
      <c r="H211" s="254">
        <v>3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3243</v>
      </c>
      <c r="G212" s="250"/>
      <c r="H212" s="254">
        <v>3.7919999999999998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3244</v>
      </c>
      <c r="G213" s="250"/>
      <c r="H213" s="254">
        <v>2.9399999999999999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4" customFormat="1">
      <c r="A214" s="14"/>
      <c r="B214" s="261"/>
      <c r="C214" s="262"/>
      <c r="D214" s="251" t="s">
        <v>179</v>
      </c>
      <c r="E214" s="263" t="s">
        <v>1</v>
      </c>
      <c r="F214" s="264" t="s">
        <v>182</v>
      </c>
      <c r="G214" s="262"/>
      <c r="H214" s="265">
        <v>22.542000000000002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179</v>
      </c>
      <c r="AU214" s="271" t="s">
        <v>86</v>
      </c>
      <c r="AV214" s="14" t="s">
        <v>177</v>
      </c>
      <c r="AW214" s="14" t="s">
        <v>32</v>
      </c>
      <c r="AX214" s="14" t="s">
        <v>84</v>
      </c>
      <c r="AY214" s="271" t="s">
        <v>169</v>
      </c>
    </row>
    <row r="215" s="2" customFormat="1" ht="21.75" customHeight="1">
      <c r="A215" s="39"/>
      <c r="B215" s="40"/>
      <c r="C215" s="235" t="s">
        <v>324</v>
      </c>
      <c r="D215" s="235" t="s">
        <v>173</v>
      </c>
      <c r="E215" s="236" t="s">
        <v>1218</v>
      </c>
      <c r="F215" s="237" t="s">
        <v>1219</v>
      </c>
      <c r="G215" s="238" t="s">
        <v>176</v>
      </c>
      <c r="H215" s="239">
        <v>210.387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0.0073499999999999998</v>
      </c>
      <c r="R215" s="245">
        <f>Q215*H215</f>
        <v>1.5463444499999999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177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177</v>
      </c>
      <c r="BM215" s="247" t="s">
        <v>3245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3246</v>
      </c>
      <c r="G216" s="250"/>
      <c r="H216" s="254">
        <v>71.224999999999994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3247</v>
      </c>
      <c r="G217" s="250"/>
      <c r="H217" s="254">
        <v>15.642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3248</v>
      </c>
      <c r="G218" s="250"/>
      <c r="H218" s="254">
        <v>16.283000000000001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76</v>
      </c>
      <c r="AY218" s="260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3249</v>
      </c>
      <c r="G219" s="250"/>
      <c r="H219" s="254">
        <v>58.463999999999999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3250</v>
      </c>
      <c r="G220" s="250"/>
      <c r="H220" s="254">
        <v>18.09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3251</v>
      </c>
      <c r="G221" s="250"/>
      <c r="H221" s="254">
        <v>20.715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3252</v>
      </c>
      <c r="G222" s="250"/>
      <c r="H222" s="254">
        <v>9.968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4" customFormat="1">
      <c r="A223" s="14"/>
      <c r="B223" s="261"/>
      <c r="C223" s="262"/>
      <c r="D223" s="251" t="s">
        <v>179</v>
      </c>
      <c r="E223" s="263" t="s">
        <v>1</v>
      </c>
      <c r="F223" s="264" t="s">
        <v>182</v>
      </c>
      <c r="G223" s="262"/>
      <c r="H223" s="265">
        <v>210.387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179</v>
      </c>
      <c r="AU223" s="271" t="s">
        <v>86</v>
      </c>
      <c r="AV223" s="14" t="s">
        <v>177</v>
      </c>
      <c r="AW223" s="14" t="s">
        <v>32</v>
      </c>
      <c r="AX223" s="14" t="s">
        <v>84</v>
      </c>
      <c r="AY223" s="271" t="s">
        <v>169</v>
      </c>
    </row>
    <row r="224" s="2" customFormat="1" ht="21.75" customHeight="1">
      <c r="A224" s="39"/>
      <c r="B224" s="40"/>
      <c r="C224" s="235" t="s">
        <v>855</v>
      </c>
      <c r="D224" s="235" t="s">
        <v>173</v>
      </c>
      <c r="E224" s="236" t="s">
        <v>1698</v>
      </c>
      <c r="F224" s="237" t="s">
        <v>1699</v>
      </c>
      <c r="G224" s="238" t="s">
        <v>176</v>
      </c>
      <c r="H224" s="239">
        <v>22.542000000000002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0.00025999999999999998</v>
      </c>
      <c r="R224" s="245">
        <f>Q224*H224</f>
        <v>0.0058609199999999995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3253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3239</v>
      </c>
      <c r="G225" s="250"/>
      <c r="H225" s="254">
        <v>2.2799999999999998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3240</v>
      </c>
      <c r="G226" s="250"/>
      <c r="H226" s="254">
        <v>5.1299999999999999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3241</v>
      </c>
      <c r="G227" s="250"/>
      <c r="H227" s="254">
        <v>5.4000000000000004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76</v>
      </c>
      <c r="AY227" s="260" t="s">
        <v>169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3242</v>
      </c>
      <c r="G228" s="250"/>
      <c r="H228" s="254">
        <v>3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3243</v>
      </c>
      <c r="G229" s="250"/>
      <c r="H229" s="254">
        <v>3.7919999999999998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3244</v>
      </c>
      <c r="G230" s="250"/>
      <c r="H230" s="254">
        <v>2.9399999999999999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4" customFormat="1">
      <c r="A231" s="14"/>
      <c r="B231" s="261"/>
      <c r="C231" s="262"/>
      <c r="D231" s="251" t="s">
        <v>179</v>
      </c>
      <c r="E231" s="263" t="s">
        <v>1</v>
      </c>
      <c r="F231" s="264" t="s">
        <v>182</v>
      </c>
      <c r="G231" s="262"/>
      <c r="H231" s="265">
        <v>22.542000000000002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179</v>
      </c>
      <c r="AU231" s="271" t="s">
        <v>86</v>
      </c>
      <c r="AV231" s="14" t="s">
        <v>177</v>
      </c>
      <c r="AW231" s="14" t="s">
        <v>32</v>
      </c>
      <c r="AX231" s="14" t="s">
        <v>84</v>
      </c>
      <c r="AY231" s="271" t="s">
        <v>169</v>
      </c>
    </row>
    <row r="232" s="2" customFormat="1" ht="21.75" customHeight="1">
      <c r="A232" s="39"/>
      <c r="B232" s="40"/>
      <c r="C232" s="235" t="s">
        <v>714</v>
      </c>
      <c r="D232" s="235" t="s">
        <v>173</v>
      </c>
      <c r="E232" s="236" t="s">
        <v>1705</v>
      </c>
      <c r="F232" s="237" t="s">
        <v>1706</v>
      </c>
      <c r="G232" s="238" t="s">
        <v>176</v>
      </c>
      <c r="H232" s="239">
        <v>72.846000000000004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0.0043800000000000002</v>
      </c>
      <c r="R232" s="245">
        <f>Q232*H232</f>
        <v>0.31906548000000001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177</v>
      </c>
      <c r="AT232" s="247" t="s">
        <v>173</v>
      </c>
      <c r="AU232" s="247" t="s">
        <v>86</v>
      </c>
      <c r="AY232" s="18" t="s">
        <v>169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177</v>
      </c>
      <c r="BM232" s="247" t="s">
        <v>3254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3240</v>
      </c>
      <c r="G233" s="250"/>
      <c r="H233" s="254">
        <v>5.1299999999999999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3239</v>
      </c>
      <c r="G234" s="250"/>
      <c r="H234" s="254">
        <v>2.2799999999999998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3241</v>
      </c>
      <c r="G235" s="250"/>
      <c r="H235" s="254">
        <v>5.4000000000000004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3242</v>
      </c>
      <c r="G236" s="250"/>
      <c r="H236" s="254">
        <v>3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3255</v>
      </c>
      <c r="G237" s="250"/>
      <c r="H237" s="254">
        <v>53.244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3243</v>
      </c>
      <c r="G238" s="250"/>
      <c r="H238" s="254">
        <v>3.7919999999999998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4" customFormat="1">
      <c r="A239" s="14"/>
      <c r="B239" s="261"/>
      <c r="C239" s="262"/>
      <c r="D239" s="251" t="s">
        <v>179</v>
      </c>
      <c r="E239" s="263" t="s">
        <v>1</v>
      </c>
      <c r="F239" s="264" t="s">
        <v>182</v>
      </c>
      <c r="G239" s="262"/>
      <c r="H239" s="265">
        <v>72.846000000000004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179</v>
      </c>
      <c r="AU239" s="271" t="s">
        <v>86</v>
      </c>
      <c r="AV239" s="14" t="s">
        <v>177</v>
      </c>
      <c r="AW239" s="14" t="s">
        <v>32</v>
      </c>
      <c r="AX239" s="14" t="s">
        <v>84</v>
      </c>
      <c r="AY239" s="271" t="s">
        <v>169</v>
      </c>
    </row>
    <row r="240" s="2" customFormat="1" ht="21.75" customHeight="1">
      <c r="A240" s="39"/>
      <c r="B240" s="40"/>
      <c r="C240" s="235" t="s">
        <v>785</v>
      </c>
      <c r="D240" s="235" t="s">
        <v>173</v>
      </c>
      <c r="E240" s="236" t="s">
        <v>1709</v>
      </c>
      <c r="F240" s="237" t="s">
        <v>1710</v>
      </c>
      <c r="G240" s="238" t="s">
        <v>176</v>
      </c>
      <c r="H240" s="239">
        <v>20.106000000000002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0.0030000000000000001</v>
      </c>
      <c r="R240" s="245">
        <f>Q240*H240</f>
        <v>0.060318000000000004</v>
      </c>
      <c r="S240" s="245">
        <v>0</v>
      </c>
      <c r="T240" s="24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177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177</v>
      </c>
      <c r="BM240" s="247" t="s">
        <v>3256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3239</v>
      </c>
      <c r="G241" s="250"/>
      <c r="H241" s="254">
        <v>2.2799999999999998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3240</v>
      </c>
      <c r="G242" s="250"/>
      <c r="H242" s="254">
        <v>5.1299999999999999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3241</v>
      </c>
      <c r="G243" s="250"/>
      <c r="H243" s="254">
        <v>5.4000000000000004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3242</v>
      </c>
      <c r="G244" s="250"/>
      <c r="H244" s="254">
        <v>3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3257</v>
      </c>
      <c r="G245" s="250"/>
      <c r="H245" s="254">
        <v>1.3560000000000001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3244</v>
      </c>
      <c r="G246" s="250"/>
      <c r="H246" s="254">
        <v>2.9399999999999999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4" customFormat="1">
      <c r="A247" s="14"/>
      <c r="B247" s="261"/>
      <c r="C247" s="262"/>
      <c r="D247" s="251" t="s">
        <v>179</v>
      </c>
      <c r="E247" s="263" t="s">
        <v>1</v>
      </c>
      <c r="F247" s="264" t="s">
        <v>182</v>
      </c>
      <c r="G247" s="262"/>
      <c r="H247" s="265">
        <v>20.106000000000002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179</v>
      </c>
      <c r="AU247" s="271" t="s">
        <v>86</v>
      </c>
      <c r="AV247" s="14" t="s">
        <v>177</v>
      </c>
      <c r="AW247" s="14" t="s">
        <v>32</v>
      </c>
      <c r="AX247" s="14" t="s">
        <v>84</v>
      </c>
      <c r="AY247" s="271" t="s">
        <v>169</v>
      </c>
    </row>
    <row r="248" s="2" customFormat="1" ht="21.75" customHeight="1">
      <c r="A248" s="39"/>
      <c r="B248" s="40"/>
      <c r="C248" s="235" t="s">
        <v>821</v>
      </c>
      <c r="D248" s="235" t="s">
        <v>173</v>
      </c>
      <c r="E248" s="236" t="s">
        <v>1717</v>
      </c>
      <c r="F248" s="237" t="s">
        <v>1718</v>
      </c>
      <c r="G248" s="238" t="s">
        <v>176</v>
      </c>
      <c r="H248" s="239">
        <v>63.927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0.015400000000000001</v>
      </c>
      <c r="R248" s="245">
        <f>Q248*H248</f>
        <v>0.98447580000000001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177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177</v>
      </c>
      <c r="BM248" s="247" t="s">
        <v>3258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3259</v>
      </c>
      <c r="G249" s="250"/>
      <c r="H249" s="254">
        <v>55.853999999999999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3260</v>
      </c>
      <c r="G250" s="250"/>
      <c r="H250" s="254">
        <v>8.0730000000000004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4" customFormat="1">
      <c r="A251" s="14"/>
      <c r="B251" s="261"/>
      <c r="C251" s="262"/>
      <c r="D251" s="251" t="s">
        <v>179</v>
      </c>
      <c r="E251" s="263" t="s">
        <v>1</v>
      </c>
      <c r="F251" s="264" t="s">
        <v>182</v>
      </c>
      <c r="G251" s="262"/>
      <c r="H251" s="265">
        <v>63.927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179</v>
      </c>
      <c r="AU251" s="271" t="s">
        <v>86</v>
      </c>
      <c r="AV251" s="14" t="s">
        <v>177</v>
      </c>
      <c r="AW251" s="14" t="s">
        <v>32</v>
      </c>
      <c r="AX251" s="14" t="s">
        <v>84</v>
      </c>
      <c r="AY251" s="271" t="s">
        <v>169</v>
      </c>
    </row>
    <row r="252" s="2" customFormat="1" ht="21.75" customHeight="1">
      <c r="A252" s="39"/>
      <c r="B252" s="40"/>
      <c r="C252" s="235" t="s">
        <v>342</v>
      </c>
      <c r="D252" s="235" t="s">
        <v>173</v>
      </c>
      <c r="E252" s="236" t="s">
        <v>1222</v>
      </c>
      <c r="F252" s="237" t="s">
        <v>1223</v>
      </c>
      <c r="G252" s="238" t="s">
        <v>176</v>
      </c>
      <c r="H252" s="239">
        <v>131.988</v>
      </c>
      <c r="I252" s="240"/>
      <c r="J252" s="241">
        <f>ROUND(I252*H252,2)</f>
        <v>0</v>
      </c>
      <c r="K252" s="242"/>
      <c r="L252" s="45"/>
      <c r="M252" s="243" t="s">
        <v>1</v>
      </c>
      <c r="N252" s="244" t="s">
        <v>41</v>
      </c>
      <c r="O252" s="92"/>
      <c r="P252" s="245">
        <f>O252*H252</f>
        <v>0</v>
      </c>
      <c r="Q252" s="245">
        <v>0.018380000000000001</v>
      </c>
      <c r="R252" s="245">
        <f>Q252*H252</f>
        <v>2.4259394400000001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177</v>
      </c>
      <c r="AT252" s="247" t="s">
        <v>173</v>
      </c>
      <c r="AU252" s="247" t="s">
        <v>86</v>
      </c>
      <c r="AY252" s="18" t="s">
        <v>169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177</v>
      </c>
      <c r="BM252" s="247" t="s">
        <v>3261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3246</v>
      </c>
      <c r="G253" s="250"/>
      <c r="H253" s="254">
        <v>71.224999999999994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3248</v>
      </c>
      <c r="G254" s="250"/>
      <c r="H254" s="254">
        <v>16.283000000000001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3262</v>
      </c>
      <c r="G255" s="250"/>
      <c r="H255" s="254">
        <v>5.2199999999999998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3263</v>
      </c>
      <c r="G256" s="250"/>
      <c r="H256" s="254">
        <v>8.577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3251</v>
      </c>
      <c r="G257" s="250"/>
      <c r="H257" s="254">
        <v>20.715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3252</v>
      </c>
      <c r="G258" s="250"/>
      <c r="H258" s="254">
        <v>9.968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4" customFormat="1">
      <c r="A259" s="14"/>
      <c r="B259" s="261"/>
      <c r="C259" s="262"/>
      <c r="D259" s="251" t="s">
        <v>179</v>
      </c>
      <c r="E259" s="263" t="s">
        <v>1</v>
      </c>
      <c r="F259" s="264" t="s">
        <v>182</v>
      </c>
      <c r="G259" s="262"/>
      <c r="H259" s="265">
        <v>131.988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179</v>
      </c>
      <c r="AU259" s="271" t="s">
        <v>86</v>
      </c>
      <c r="AV259" s="14" t="s">
        <v>177</v>
      </c>
      <c r="AW259" s="14" t="s">
        <v>32</v>
      </c>
      <c r="AX259" s="14" t="s">
        <v>84</v>
      </c>
      <c r="AY259" s="271" t="s">
        <v>169</v>
      </c>
    </row>
    <row r="260" s="2" customFormat="1" ht="21.75" customHeight="1">
      <c r="A260" s="39"/>
      <c r="B260" s="40"/>
      <c r="C260" s="235" t="s">
        <v>758</v>
      </c>
      <c r="D260" s="235" t="s">
        <v>173</v>
      </c>
      <c r="E260" s="236" t="s">
        <v>2821</v>
      </c>
      <c r="F260" s="237" t="s">
        <v>2822</v>
      </c>
      <c r="G260" s="238" t="s">
        <v>176</v>
      </c>
      <c r="H260" s="239">
        <v>5.4000000000000004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0.030450000000000001</v>
      </c>
      <c r="R260" s="245">
        <f>Q260*H260</f>
        <v>0.16443000000000002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177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177</v>
      </c>
      <c r="BM260" s="247" t="s">
        <v>3264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3265</v>
      </c>
      <c r="G261" s="250"/>
      <c r="H261" s="254">
        <v>1.0800000000000001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3266</v>
      </c>
      <c r="G262" s="250"/>
      <c r="H262" s="254">
        <v>4.3200000000000003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76</v>
      </c>
      <c r="AY262" s="260" t="s">
        <v>169</v>
      </c>
    </row>
    <row r="263" s="14" customFormat="1">
      <c r="A263" s="14"/>
      <c r="B263" s="261"/>
      <c r="C263" s="262"/>
      <c r="D263" s="251" t="s">
        <v>179</v>
      </c>
      <c r="E263" s="263" t="s">
        <v>1</v>
      </c>
      <c r="F263" s="264" t="s">
        <v>182</v>
      </c>
      <c r="G263" s="262"/>
      <c r="H263" s="265">
        <v>5.4000000000000004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179</v>
      </c>
      <c r="AU263" s="271" t="s">
        <v>86</v>
      </c>
      <c r="AV263" s="14" t="s">
        <v>177</v>
      </c>
      <c r="AW263" s="14" t="s">
        <v>32</v>
      </c>
      <c r="AX263" s="14" t="s">
        <v>84</v>
      </c>
      <c r="AY263" s="271" t="s">
        <v>169</v>
      </c>
    </row>
    <row r="264" s="2" customFormat="1" ht="21.75" customHeight="1">
      <c r="A264" s="39"/>
      <c r="B264" s="40"/>
      <c r="C264" s="235" t="s">
        <v>1152</v>
      </c>
      <c r="D264" s="235" t="s">
        <v>173</v>
      </c>
      <c r="E264" s="236" t="s">
        <v>1744</v>
      </c>
      <c r="F264" s="237" t="s">
        <v>1745</v>
      </c>
      <c r="G264" s="238" t="s">
        <v>176</v>
      </c>
      <c r="H264" s="239">
        <v>9.1199999999999992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177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177</v>
      </c>
      <c r="BM264" s="247" t="s">
        <v>3267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3268</v>
      </c>
      <c r="G265" s="250"/>
      <c r="H265" s="254">
        <v>9.1199999999999992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84</v>
      </c>
      <c r="AY265" s="260" t="s">
        <v>169</v>
      </c>
    </row>
    <row r="266" s="2" customFormat="1" ht="21.75" customHeight="1">
      <c r="A266" s="39"/>
      <c r="B266" s="40"/>
      <c r="C266" s="235" t="s">
        <v>2338</v>
      </c>
      <c r="D266" s="235" t="s">
        <v>173</v>
      </c>
      <c r="E266" s="236" t="s">
        <v>1228</v>
      </c>
      <c r="F266" s="237" t="s">
        <v>1229</v>
      </c>
      <c r="G266" s="238" t="s">
        <v>199</v>
      </c>
      <c r="H266" s="239">
        <v>2.8279999999999998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2.45329</v>
      </c>
      <c r="R266" s="245">
        <f>Q266*H266</f>
        <v>6.9379041199999998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3269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3270</v>
      </c>
      <c r="G267" s="250"/>
      <c r="H267" s="254">
        <v>2.282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76</v>
      </c>
      <c r="AY267" s="260" t="s">
        <v>169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3271</v>
      </c>
      <c r="G268" s="250"/>
      <c r="H268" s="254">
        <v>0.54600000000000004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76</v>
      </c>
      <c r="AY268" s="260" t="s">
        <v>169</v>
      </c>
    </row>
    <row r="269" s="14" customFormat="1">
      <c r="A269" s="14"/>
      <c r="B269" s="261"/>
      <c r="C269" s="262"/>
      <c r="D269" s="251" t="s">
        <v>179</v>
      </c>
      <c r="E269" s="263" t="s">
        <v>1</v>
      </c>
      <c r="F269" s="264" t="s">
        <v>182</v>
      </c>
      <c r="G269" s="262"/>
      <c r="H269" s="265">
        <v>2.8279999999999998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179</v>
      </c>
      <c r="AU269" s="271" t="s">
        <v>86</v>
      </c>
      <c r="AV269" s="14" t="s">
        <v>177</v>
      </c>
      <c r="AW269" s="14" t="s">
        <v>32</v>
      </c>
      <c r="AX269" s="14" t="s">
        <v>84</v>
      </c>
      <c r="AY269" s="271" t="s">
        <v>169</v>
      </c>
    </row>
    <row r="270" s="2" customFormat="1" ht="21.75" customHeight="1">
      <c r="A270" s="39"/>
      <c r="B270" s="40"/>
      <c r="C270" s="235" t="s">
        <v>2346</v>
      </c>
      <c r="D270" s="235" t="s">
        <v>173</v>
      </c>
      <c r="E270" s="236" t="s">
        <v>1757</v>
      </c>
      <c r="F270" s="237" t="s">
        <v>1758</v>
      </c>
      <c r="G270" s="238" t="s">
        <v>199</v>
      </c>
      <c r="H270" s="239">
        <v>2.8279999999999998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3272</v>
      </c>
    </row>
    <row r="271" s="2" customFormat="1" ht="21.75" customHeight="1">
      <c r="A271" s="39"/>
      <c r="B271" s="40"/>
      <c r="C271" s="235" t="s">
        <v>2350</v>
      </c>
      <c r="D271" s="235" t="s">
        <v>173</v>
      </c>
      <c r="E271" s="236" t="s">
        <v>1762</v>
      </c>
      <c r="F271" s="237" t="s">
        <v>1763</v>
      </c>
      <c r="G271" s="238" t="s">
        <v>199</v>
      </c>
      <c r="H271" s="239">
        <v>2.8279999999999998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3273</v>
      </c>
    </row>
    <row r="272" s="2" customFormat="1" ht="16.5" customHeight="1">
      <c r="A272" s="39"/>
      <c r="B272" s="40"/>
      <c r="C272" s="235" t="s">
        <v>2313</v>
      </c>
      <c r="D272" s="235" t="s">
        <v>173</v>
      </c>
      <c r="E272" s="236" t="s">
        <v>1766</v>
      </c>
      <c r="F272" s="237" t="s">
        <v>1767</v>
      </c>
      <c r="G272" s="238" t="s">
        <v>249</v>
      </c>
      <c r="H272" s="239">
        <v>0.10299999999999999</v>
      </c>
      <c r="I272" s="240"/>
      <c r="J272" s="241">
        <f>ROUND(I272*H272,2)</f>
        <v>0</v>
      </c>
      <c r="K272" s="242"/>
      <c r="L272" s="45"/>
      <c r="M272" s="243" t="s">
        <v>1</v>
      </c>
      <c r="N272" s="244" t="s">
        <v>41</v>
      </c>
      <c r="O272" s="92"/>
      <c r="P272" s="245">
        <f>O272*H272</f>
        <v>0</v>
      </c>
      <c r="Q272" s="245">
        <v>1.06277</v>
      </c>
      <c r="R272" s="245">
        <f>Q272*H272</f>
        <v>0.10946531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177</v>
      </c>
      <c r="AT272" s="247" t="s">
        <v>173</v>
      </c>
      <c r="AU272" s="247" t="s">
        <v>86</v>
      </c>
      <c r="AY272" s="18" t="s">
        <v>169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84</v>
      </c>
      <c r="BK272" s="248">
        <f>ROUND(I272*H272,2)</f>
        <v>0</v>
      </c>
      <c r="BL272" s="18" t="s">
        <v>177</v>
      </c>
      <c r="BM272" s="247" t="s">
        <v>3274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3275</v>
      </c>
      <c r="G273" s="250"/>
      <c r="H273" s="254">
        <v>0.084000000000000005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3276</v>
      </c>
      <c r="G274" s="250"/>
      <c r="H274" s="254">
        <v>0.019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4" customFormat="1">
      <c r="A275" s="14"/>
      <c r="B275" s="261"/>
      <c r="C275" s="262"/>
      <c r="D275" s="251" t="s">
        <v>179</v>
      </c>
      <c r="E275" s="263" t="s">
        <v>1</v>
      </c>
      <c r="F275" s="264" t="s">
        <v>182</v>
      </c>
      <c r="G275" s="262"/>
      <c r="H275" s="265">
        <v>0.10299999999999999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179</v>
      </c>
      <c r="AU275" s="271" t="s">
        <v>86</v>
      </c>
      <c r="AV275" s="14" t="s">
        <v>177</v>
      </c>
      <c r="AW275" s="14" t="s">
        <v>32</v>
      </c>
      <c r="AX275" s="14" t="s">
        <v>84</v>
      </c>
      <c r="AY275" s="271" t="s">
        <v>169</v>
      </c>
    </row>
    <row r="276" s="2" customFormat="1" ht="21.75" customHeight="1">
      <c r="A276" s="39"/>
      <c r="B276" s="40"/>
      <c r="C276" s="235" t="s">
        <v>2029</v>
      </c>
      <c r="D276" s="235" t="s">
        <v>173</v>
      </c>
      <c r="E276" s="236" t="s">
        <v>1774</v>
      </c>
      <c r="F276" s="237" t="s">
        <v>1775</v>
      </c>
      <c r="G276" s="238" t="s">
        <v>176</v>
      </c>
      <c r="H276" s="239">
        <v>2.1000000000000001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41</v>
      </c>
      <c r="O276" s="92"/>
      <c r="P276" s="245">
        <f>O276*H276</f>
        <v>0</v>
      </c>
      <c r="Q276" s="245">
        <v>0.084000000000000005</v>
      </c>
      <c r="R276" s="245">
        <f>Q276*H276</f>
        <v>0.17640000000000003</v>
      </c>
      <c r="S276" s="245">
        <v>0</v>
      </c>
      <c r="T276" s="24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177</v>
      </c>
      <c r="AT276" s="247" t="s">
        <v>173</v>
      </c>
      <c r="AU276" s="247" t="s">
        <v>86</v>
      </c>
      <c r="AY276" s="18" t="s">
        <v>169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84</v>
      </c>
      <c r="BK276" s="248">
        <f>ROUND(I276*H276,2)</f>
        <v>0</v>
      </c>
      <c r="BL276" s="18" t="s">
        <v>177</v>
      </c>
      <c r="BM276" s="247" t="s">
        <v>3277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3278</v>
      </c>
      <c r="G277" s="250"/>
      <c r="H277" s="254">
        <v>1.8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3279</v>
      </c>
      <c r="G278" s="250"/>
      <c r="H278" s="254">
        <v>0.29999999999999999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4" customFormat="1">
      <c r="A279" s="14"/>
      <c r="B279" s="261"/>
      <c r="C279" s="262"/>
      <c r="D279" s="251" t="s">
        <v>179</v>
      </c>
      <c r="E279" s="263" t="s">
        <v>1</v>
      </c>
      <c r="F279" s="264" t="s">
        <v>182</v>
      </c>
      <c r="G279" s="262"/>
      <c r="H279" s="265">
        <v>2.1000000000000001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179</v>
      </c>
      <c r="AU279" s="271" t="s">
        <v>86</v>
      </c>
      <c r="AV279" s="14" t="s">
        <v>177</v>
      </c>
      <c r="AW279" s="14" t="s">
        <v>32</v>
      </c>
      <c r="AX279" s="14" t="s">
        <v>84</v>
      </c>
      <c r="AY279" s="271" t="s">
        <v>169</v>
      </c>
    </row>
    <row r="280" s="2" customFormat="1" ht="21.75" customHeight="1">
      <c r="A280" s="39"/>
      <c r="B280" s="40"/>
      <c r="C280" s="235" t="s">
        <v>2325</v>
      </c>
      <c r="D280" s="235" t="s">
        <v>173</v>
      </c>
      <c r="E280" s="236" t="s">
        <v>1242</v>
      </c>
      <c r="F280" s="237" t="s">
        <v>1243</v>
      </c>
      <c r="G280" s="238" t="s">
        <v>176</v>
      </c>
      <c r="H280" s="239">
        <v>42.899999999999999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0.00012</v>
      </c>
      <c r="R280" s="245">
        <f>Q280*H280</f>
        <v>0.0051479999999999998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177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177</v>
      </c>
      <c r="BM280" s="247" t="s">
        <v>3280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3281</v>
      </c>
      <c r="G281" s="250"/>
      <c r="H281" s="254">
        <v>35.100000000000001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3" customFormat="1">
      <c r="A282" s="13"/>
      <c r="B282" s="249"/>
      <c r="C282" s="250"/>
      <c r="D282" s="251" t="s">
        <v>179</v>
      </c>
      <c r="E282" s="252" t="s">
        <v>1</v>
      </c>
      <c r="F282" s="253" t="s">
        <v>3282</v>
      </c>
      <c r="G282" s="250"/>
      <c r="H282" s="254">
        <v>7.7999999999999998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179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169</v>
      </c>
    </row>
    <row r="283" s="14" customFormat="1">
      <c r="A283" s="14"/>
      <c r="B283" s="261"/>
      <c r="C283" s="262"/>
      <c r="D283" s="251" t="s">
        <v>179</v>
      </c>
      <c r="E283" s="263" t="s">
        <v>1</v>
      </c>
      <c r="F283" s="264" t="s">
        <v>182</v>
      </c>
      <c r="G283" s="262"/>
      <c r="H283" s="265">
        <v>42.899999999999999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179</v>
      </c>
      <c r="AU283" s="271" t="s">
        <v>86</v>
      </c>
      <c r="AV283" s="14" t="s">
        <v>177</v>
      </c>
      <c r="AW283" s="14" t="s">
        <v>32</v>
      </c>
      <c r="AX283" s="14" t="s">
        <v>84</v>
      </c>
      <c r="AY283" s="271" t="s">
        <v>169</v>
      </c>
    </row>
    <row r="284" s="2" customFormat="1" ht="33" customHeight="1">
      <c r="A284" s="39"/>
      <c r="B284" s="40"/>
      <c r="C284" s="235" t="s">
        <v>192</v>
      </c>
      <c r="D284" s="235" t="s">
        <v>173</v>
      </c>
      <c r="E284" s="236" t="s">
        <v>1796</v>
      </c>
      <c r="F284" s="237" t="s">
        <v>1797</v>
      </c>
      <c r="G284" s="238" t="s">
        <v>322</v>
      </c>
      <c r="H284" s="239">
        <v>76.355000000000004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3.0000000000000001E-05</v>
      </c>
      <c r="R284" s="245">
        <f>Q284*H284</f>
        <v>0.00229065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3283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3284</v>
      </c>
      <c r="G285" s="250"/>
      <c r="H285" s="254">
        <v>9.9199999999999999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3285</v>
      </c>
      <c r="G286" s="250"/>
      <c r="H286" s="254">
        <v>11.65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3286</v>
      </c>
      <c r="G287" s="250"/>
      <c r="H287" s="254">
        <v>30.425000000000001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3287</v>
      </c>
      <c r="G288" s="250"/>
      <c r="H288" s="254">
        <v>9.8599999999999994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3288</v>
      </c>
      <c r="G289" s="250"/>
      <c r="H289" s="254">
        <v>14.5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4" customFormat="1">
      <c r="A290" s="14"/>
      <c r="B290" s="261"/>
      <c r="C290" s="262"/>
      <c r="D290" s="251" t="s">
        <v>179</v>
      </c>
      <c r="E290" s="263" t="s">
        <v>1</v>
      </c>
      <c r="F290" s="264" t="s">
        <v>182</v>
      </c>
      <c r="G290" s="262"/>
      <c r="H290" s="265">
        <v>76.355000000000004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179</v>
      </c>
      <c r="AU290" s="271" t="s">
        <v>86</v>
      </c>
      <c r="AV290" s="14" t="s">
        <v>177</v>
      </c>
      <c r="AW290" s="14" t="s">
        <v>32</v>
      </c>
      <c r="AX290" s="14" t="s">
        <v>84</v>
      </c>
      <c r="AY290" s="271" t="s">
        <v>169</v>
      </c>
    </row>
    <row r="291" s="12" customFormat="1" ht="22.8" customHeight="1">
      <c r="A291" s="12"/>
      <c r="B291" s="219"/>
      <c r="C291" s="220"/>
      <c r="D291" s="221" t="s">
        <v>75</v>
      </c>
      <c r="E291" s="233" t="s">
        <v>170</v>
      </c>
      <c r="F291" s="233" t="s">
        <v>1246</v>
      </c>
      <c r="G291" s="220"/>
      <c r="H291" s="220"/>
      <c r="I291" s="223"/>
      <c r="J291" s="234">
        <f>BK291</f>
        <v>0</v>
      </c>
      <c r="K291" s="220"/>
      <c r="L291" s="225"/>
      <c r="M291" s="226"/>
      <c r="N291" s="227"/>
      <c r="O291" s="227"/>
      <c r="P291" s="228">
        <f>SUM(P292:P318)</f>
        <v>0</v>
      </c>
      <c r="Q291" s="227"/>
      <c r="R291" s="228">
        <f>SUM(R292:R318)</f>
        <v>0.59758109000000004</v>
      </c>
      <c r="S291" s="227"/>
      <c r="T291" s="229">
        <f>SUM(T292:T318)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0" t="s">
        <v>84</v>
      </c>
      <c r="AT291" s="231" t="s">
        <v>75</v>
      </c>
      <c r="AU291" s="231" t="s">
        <v>84</v>
      </c>
      <c r="AY291" s="230" t="s">
        <v>169</v>
      </c>
      <c r="BK291" s="232">
        <f>SUM(BK292:BK318)</f>
        <v>0</v>
      </c>
    </row>
    <row r="292" s="2" customFormat="1" ht="16.5" customHeight="1">
      <c r="A292" s="39"/>
      <c r="B292" s="40"/>
      <c r="C292" s="235" t="s">
        <v>2428</v>
      </c>
      <c r="D292" s="235" t="s">
        <v>173</v>
      </c>
      <c r="E292" s="236" t="s">
        <v>1824</v>
      </c>
      <c r="F292" s="237" t="s">
        <v>1825</v>
      </c>
      <c r="G292" s="238" t="s">
        <v>699</v>
      </c>
      <c r="H292" s="239">
        <v>2</v>
      </c>
      <c r="I292" s="240"/>
      <c r="J292" s="241">
        <f>ROUND(I292*H292,2)</f>
        <v>0</v>
      </c>
      <c r="K292" s="242"/>
      <c r="L292" s="45"/>
      <c r="M292" s="243" t="s">
        <v>1</v>
      </c>
      <c r="N292" s="244" t="s">
        <v>41</v>
      </c>
      <c r="O292" s="92"/>
      <c r="P292" s="245">
        <f>O292*H292</f>
        <v>0</v>
      </c>
      <c r="Q292" s="245">
        <v>0</v>
      </c>
      <c r="R292" s="245">
        <f>Q292*H292</f>
        <v>0</v>
      </c>
      <c r="S292" s="245">
        <v>0</v>
      </c>
      <c r="T292" s="24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177</v>
      </c>
      <c r="AT292" s="247" t="s">
        <v>173</v>
      </c>
      <c r="AU292" s="247" t="s">
        <v>86</v>
      </c>
      <c r="AY292" s="18" t="s">
        <v>169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84</v>
      </c>
      <c r="BK292" s="248">
        <f>ROUND(I292*H292,2)</f>
        <v>0</v>
      </c>
      <c r="BL292" s="18" t="s">
        <v>177</v>
      </c>
      <c r="BM292" s="247" t="s">
        <v>3289</v>
      </c>
    </row>
    <row r="293" s="2" customFormat="1" ht="16.5" customHeight="1">
      <c r="A293" s="39"/>
      <c r="B293" s="40"/>
      <c r="C293" s="235" t="s">
        <v>2432</v>
      </c>
      <c r="D293" s="235" t="s">
        <v>173</v>
      </c>
      <c r="E293" s="236" t="s">
        <v>1828</v>
      </c>
      <c r="F293" s="237" t="s">
        <v>1829</v>
      </c>
      <c r="G293" s="238" t="s">
        <v>699</v>
      </c>
      <c r="H293" s="239">
        <v>2</v>
      </c>
      <c r="I293" s="240"/>
      <c r="J293" s="241">
        <f>ROUND(I293*H293,2)</f>
        <v>0</v>
      </c>
      <c r="K293" s="242"/>
      <c r="L293" s="45"/>
      <c r="M293" s="243" t="s">
        <v>1</v>
      </c>
      <c r="N293" s="24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177</v>
      </c>
      <c r="AT293" s="247" t="s">
        <v>173</v>
      </c>
      <c r="AU293" s="247" t="s">
        <v>86</v>
      </c>
      <c r="AY293" s="18" t="s">
        <v>169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177</v>
      </c>
      <c r="BM293" s="247" t="s">
        <v>3290</v>
      </c>
    </row>
    <row r="294" s="2" customFormat="1" ht="16.5" customHeight="1">
      <c r="A294" s="39"/>
      <c r="B294" s="40"/>
      <c r="C294" s="235" t="s">
        <v>1587</v>
      </c>
      <c r="D294" s="235" t="s">
        <v>173</v>
      </c>
      <c r="E294" s="236" t="s">
        <v>1832</v>
      </c>
      <c r="F294" s="237" t="s">
        <v>1833</v>
      </c>
      <c r="G294" s="238" t="s">
        <v>699</v>
      </c>
      <c r="H294" s="239">
        <v>1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177</v>
      </c>
      <c r="AT294" s="247" t="s">
        <v>173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177</v>
      </c>
      <c r="BM294" s="247" t="s">
        <v>3291</v>
      </c>
    </row>
    <row r="295" s="2" customFormat="1" ht="16.5" customHeight="1">
      <c r="A295" s="39"/>
      <c r="B295" s="40"/>
      <c r="C295" s="235" t="s">
        <v>2387</v>
      </c>
      <c r="D295" s="235" t="s">
        <v>173</v>
      </c>
      <c r="E295" s="236" t="s">
        <v>3292</v>
      </c>
      <c r="F295" s="237" t="s">
        <v>3293</v>
      </c>
      <c r="G295" s="238" t="s">
        <v>699</v>
      </c>
      <c r="H295" s="239">
        <v>2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177</v>
      </c>
      <c r="AT295" s="247" t="s">
        <v>173</v>
      </c>
      <c r="AU295" s="247" t="s">
        <v>86</v>
      </c>
      <c r="AY295" s="18" t="s">
        <v>169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177</v>
      </c>
      <c r="BM295" s="247" t="s">
        <v>3294</v>
      </c>
    </row>
    <row r="296" s="2" customFormat="1" ht="16.5" customHeight="1">
      <c r="A296" s="39"/>
      <c r="B296" s="40"/>
      <c r="C296" s="235" t="s">
        <v>1971</v>
      </c>
      <c r="D296" s="235" t="s">
        <v>173</v>
      </c>
      <c r="E296" s="236" t="s">
        <v>3295</v>
      </c>
      <c r="F296" s="237" t="s">
        <v>3296</v>
      </c>
      <c r="G296" s="238" t="s">
        <v>699</v>
      </c>
      <c r="H296" s="239">
        <v>1</v>
      </c>
      <c r="I296" s="240"/>
      <c r="J296" s="241">
        <f>ROUND(I296*H296,2)</f>
        <v>0</v>
      </c>
      <c r="K296" s="242"/>
      <c r="L296" s="45"/>
      <c r="M296" s="243" t="s">
        <v>1</v>
      </c>
      <c r="N296" s="24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177</v>
      </c>
      <c r="AT296" s="247" t="s">
        <v>173</v>
      </c>
      <c r="AU296" s="247" t="s">
        <v>86</v>
      </c>
      <c r="AY296" s="18" t="s">
        <v>169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177</v>
      </c>
      <c r="BM296" s="247" t="s">
        <v>3297</v>
      </c>
    </row>
    <row r="297" s="2" customFormat="1" ht="16.5" customHeight="1">
      <c r="A297" s="39"/>
      <c r="B297" s="40"/>
      <c r="C297" s="235" t="s">
        <v>1650</v>
      </c>
      <c r="D297" s="235" t="s">
        <v>173</v>
      </c>
      <c r="E297" s="236" t="s">
        <v>3298</v>
      </c>
      <c r="F297" s="237" t="s">
        <v>3299</v>
      </c>
      <c r="G297" s="238" t="s">
        <v>699</v>
      </c>
      <c r="H297" s="239">
        <v>1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177</v>
      </c>
      <c r="AT297" s="247" t="s">
        <v>173</v>
      </c>
      <c r="AU297" s="247" t="s">
        <v>86</v>
      </c>
      <c r="AY297" s="18" t="s">
        <v>169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177</v>
      </c>
      <c r="BM297" s="247" t="s">
        <v>3300</v>
      </c>
    </row>
    <row r="298" s="2" customFormat="1" ht="16.5" customHeight="1">
      <c r="A298" s="39"/>
      <c r="B298" s="40"/>
      <c r="C298" s="235" t="s">
        <v>2300</v>
      </c>
      <c r="D298" s="235" t="s">
        <v>173</v>
      </c>
      <c r="E298" s="236" t="s">
        <v>3301</v>
      </c>
      <c r="F298" s="237" t="s">
        <v>3302</v>
      </c>
      <c r="G298" s="238" t="s">
        <v>699</v>
      </c>
      <c r="H298" s="239">
        <v>2</v>
      </c>
      <c r="I298" s="240"/>
      <c r="J298" s="241">
        <f>ROUND(I298*H298,2)</f>
        <v>0</v>
      </c>
      <c r="K298" s="242"/>
      <c r="L298" s="45"/>
      <c r="M298" s="243" t="s">
        <v>1</v>
      </c>
      <c r="N298" s="24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177</v>
      </c>
      <c r="AT298" s="247" t="s">
        <v>173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177</v>
      </c>
      <c r="BM298" s="247" t="s">
        <v>3303</v>
      </c>
    </row>
    <row r="299" s="2" customFormat="1" ht="16.5" customHeight="1">
      <c r="A299" s="39"/>
      <c r="B299" s="40"/>
      <c r="C299" s="235" t="s">
        <v>2383</v>
      </c>
      <c r="D299" s="235" t="s">
        <v>173</v>
      </c>
      <c r="E299" s="236" t="s">
        <v>3304</v>
      </c>
      <c r="F299" s="237" t="s">
        <v>3305</v>
      </c>
      <c r="G299" s="238" t="s">
        <v>699</v>
      </c>
      <c r="H299" s="239">
        <v>3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3306</v>
      </c>
    </row>
    <row r="300" s="2" customFormat="1" ht="16.5" customHeight="1">
      <c r="A300" s="39"/>
      <c r="B300" s="40"/>
      <c r="C300" s="235" t="s">
        <v>2196</v>
      </c>
      <c r="D300" s="235" t="s">
        <v>173</v>
      </c>
      <c r="E300" s="236" t="s">
        <v>2849</v>
      </c>
      <c r="F300" s="237" t="s">
        <v>2850</v>
      </c>
      <c r="G300" s="238" t="s">
        <v>699</v>
      </c>
      <c r="H300" s="239">
        <v>1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177</v>
      </c>
      <c r="AT300" s="247" t="s">
        <v>173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177</v>
      </c>
      <c r="BM300" s="247" t="s">
        <v>3307</v>
      </c>
    </row>
    <row r="301" s="2" customFormat="1" ht="16.5" customHeight="1">
      <c r="A301" s="39"/>
      <c r="B301" s="40"/>
      <c r="C301" s="235" t="s">
        <v>2645</v>
      </c>
      <c r="D301" s="235" t="s">
        <v>173</v>
      </c>
      <c r="E301" s="236" t="s">
        <v>1247</v>
      </c>
      <c r="F301" s="237" t="s">
        <v>3308</v>
      </c>
      <c r="G301" s="238" t="s">
        <v>699</v>
      </c>
      <c r="H301" s="239">
        <v>3</v>
      </c>
      <c r="I301" s="240"/>
      <c r="J301" s="241">
        <f>ROUND(I301*H301,2)</f>
        <v>0</v>
      </c>
      <c r="K301" s="242"/>
      <c r="L301" s="45"/>
      <c r="M301" s="243" t="s">
        <v>1</v>
      </c>
      <c r="N301" s="244" t="s">
        <v>41</v>
      </c>
      <c r="O301" s="92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7" t="s">
        <v>177</v>
      </c>
      <c r="AT301" s="247" t="s">
        <v>173</v>
      </c>
      <c r="AU301" s="247" t="s">
        <v>86</v>
      </c>
      <c r="AY301" s="18" t="s">
        <v>169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18" t="s">
        <v>84</v>
      </c>
      <c r="BK301" s="248">
        <f>ROUND(I301*H301,2)</f>
        <v>0</v>
      </c>
      <c r="BL301" s="18" t="s">
        <v>177</v>
      </c>
      <c r="BM301" s="247" t="s">
        <v>3309</v>
      </c>
    </row>
    <row r="302" s="2" customFormat="1" ht="16.5" customHeight="1">
      <c r="A302" s="39"/>
      <c r="B302" s="40"/>
      <c r="C302" s="235" t="s">
        <v>2118</v>
      </c>
      <c r="D302" s="235" t="s">
        <v>173</v>
      </c>
      <c r="E302" s="236" t="s">
        <v>1250</v>
      </c>
      <c r="F302" s="237" t="s">
        <v>3310</v>
      </c>
      <c r="G302" s="238" t="s">
        <v>239</v>
      </c>
      <c r="H302" s="239">
        <v>1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177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177</v>
      </c>
      <c r="BM302" s="247" t="s">
        <v>3311</v>
      </c>
    </row>
    <row r="303" s="2" customFormat="1" ht="33" customHeight="1">
      <c r="A303" s="39"/>
      <c r="B303" s="40"/>
      <c r="C303" s="235" t="s">
        <v>1253</v>
      </c>
      <c r="D303" s="235" t="s">
        <v>173</v>
      </c>
      <c r="E303" s="236" t="s">
        <v>493</v>
      </c>
      <c r="F303" s="237" t="s">
        <v>494</v>
      </c>
      <c r="G303" s="238" t="s">
        <v>176</v>
      </c>
      <c r="H303" s="239">
        <v>219.44300000000001</v>
      </c>
      <c r="I303" s="240"/>
      <c r="J303" s="241">
        <f>ROUND(I303*H303,2)</f>
        <v>0</v>
      </c>
      <c r="K303" s="242"/>
      <c r="L303" s="45"/>
      <c r="M303" s="243" t="s">
        <v>1</v>
      </c>
      <c r="N303" s="244" t="s">
        <v>41</v>
      </c>
      <c r="O303" s="92"/>
      <c r="P303" s="245">
        <f>O303*H303</f>
        <v>0</v>
      </c>
      <c r="Q303" s="245">
        <v>0.00012999999999999999</v>
      </c>
      <c r="R303" s="245">
        <f>Q303*H303</f>
        <v>0.028527589999999999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177</v>
      </c>
      <c r="AT303" s="247" t="s">
        <v>173</v>
      </c>
      <c r="AU303" s="247" t="s">
        <v>86</v>
      </c>
      <c r="AY303" s="18" t="s">
        <v>169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84</v>
      </c>
      <c r="BK303" s="248">
        <f>ROUND(I303*H303,2)</f>
        <v>0</v>
      </c>
      <c r="BL303" s="18" t="s">
        <v>177</v>
      </c>
      <c r="BM303" s="247" t="s">
        <v>3312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3313</v>
      </c>
      <c r="G304" s="250"/>
      <c r="H304" s="254">
        <v>39.738999999999997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3" customFormat="1">
      <c r="A305" s="13"/>
      <c r="B305" s="249"/>
      <c r="C305" s="250"/>
      <c r="D305" s="251" t="s">
        <v>179</v>
      </c>
      <c r="E305" s="252" t="s">
        <v>1</v>
      </c>
      <c r="F305" s="253" t="s">
        <v>3314</v>
      </c>
      <c r="G305" s="250"/>
      <c r="H305" s="254">
        <v>179.70400000000001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179</v>
      </c>
      <c r="AU305" s="260" t="s">
        <v>86</v>
      </c>
      <c r="AV305" s="13" t="s">
        <v>86</v>
      </c>
      <c r="AW305" s="13" t="s">
        <v>32</v>
      </c>
      <c r="AX305" s="13" t="s">
        <v>76</v>
      </c>
      <c r="AY305" s="260" t="s">
        <v>169</v>
      </c>
    </row>
    <row r="306" s="14" customFormat="1">
      <c r="A306" s="14"/>
      <c r="B306" s="261"/>
      <c r="C306" s="262"/>
      <c r="D306" s="251" t="s">
        <v>179</v>
      </c>
      <c r="E306" s="263" t="s">
        <v>1</v>
      </c>
      <c r="F306" s="264" t="s">
        <v>182</v>
      </c>
      <c r="G306" s="262"/>
      <c r="H306" s="265">
        <v>219.44300000000001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179</v>
      </c>
      <c r="AU306" s="271" t="s">
        <v>86</v>
      </c>
      <c r="AV306" s="14" t="s">
        <v>177</v>
      </c>
      <c r="AW306" s="14" t="s">
        <v>32</v>
      </c>
      <c r="AX306" s="14" t="s">
        <v>84</v>
      </c>
      <c r="AY306" s="271" t="s">
        <v>169</v>
      </c>
    </row>
    <row r="307" s="2" customFormat="1" ht="16.5" customHeight="1">
      <c r="A307" s="39"/>
      <c r="B307" s="40"/>
      <c r="C307" s="235" t="s">
        <v>2499</v>
      </c>
      <c r="D307" s="235" t="s">
        <v>173</v>
      </c>
      <c r="E307" s="236" t="s">
        <v>1867</v>
      </c>
      <c r="F307" s="237" t="s">
        <v>1868</v>
      </c>
      <c r="G307" s="238" t="s">
        <v>327</v>
      </c>
      <c r="H307" s="239">
        <v>3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0.00018000000000000001</v>
      </c>
      <c r="R307" s="245">
        <f>Q307*H307</f>
        <v>0.00054000000000000001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177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177</v>
      </c>
      <c r="BM307" s="247" t="s">
        <v>3315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3316</v>
      </c>
      <c r="G308" s="250"/>
      <c r="H308" s="254">
        <v>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3317</v>
      </c>
      <c r="G309" s="250"/>
      <c r="H309" s="254">
        <v>1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3318</v>
      </c>
      <c r="G310" s="250"/>
      <c r="H310" s="254">
        <v>1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169</v>
      </c>
    </row>
    <row r="311" s="14" customFormat="1">
      <c r="A311" s="14"/>
      <c r="B311" s="261"/>
      <c r="C311" s="262"/>
      <c r="D311" s="251" t="s">
        <v>179</v>
      </c>
      <c r="E311" s="263" t="s">
        <v>1</v>
      </c>
      <c r="F311" s="264" t="s">
        <v>182</v>
      </c>
      <c r="G311" s="262"/>
      <c r="H311" s="265">
        <v>3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179</v>
      </c>
      <c r="AU311" s="271" t="s">
        <v>86</v>
      </c>
      <c r="AV311" s="14" t="s">
        <v>177</v>
      </c>
      <c r="AW311" s="14" t="s">
        <v>32</v>
      </c>
      <c r="AX311" s="14" t="s">
        <v>84</v>
      </c>
      <c r="AY311" s="271" t="s">
        <v>169</v>
      </c>
    </row>
    <row r="312" s="2" customFormat="1" ht="16.5" customHeight="1">
      <c r="A312" s="39"/>
      <c r="B312" s="40"/>
      <c r="C312" s="304" t="s">
        <v>2218</v>
      </c>
      <c r="D312" s="304" t="s">
        <v>1283</v>
      </c>
      <c r="E312" s="305" t="s">
        <v>1875</v>
      </c>
      <c r="F312" s="306" t="s">
        <v>1876</v>
      </c>
      <c r="G312" s="307" t="s">
        <v>327</v>
      </c>
      <c r="H312" s="308">
        <v>3</v>
      </c>
      <c r="I312" s="309"/>
      <c r="J312" s="310">
        <f>ROUND(I312*H312,2)</f>
        <v>0</v>
      </c>
      <c r="K312" s="311"/>
      <c r="L312" s="312"/>
      <c r="M312" s="313" t="s">
        <v>1</v>
      </c>
      <c r="N312" s="314" t="s">
        <v>41</v>
      </c>
      <c r="O312" s="92"/>
      <c r="P312" s="245">
        <f>O312*H312</f>
        <v>0</v>
      </c>
      <c r="Q312" s="245">
        <v>0.012</v>
      </c>
      <c r="R312" s="245">
        <f>Q312*H312</f>
        <v>0.036000000000000004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260</v>
      </c>
      <c r="AT312" s="247" t="s">
        <v>1283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177</v>
      </c>
      <c r="BM312" s="247" t="s">
        <v>3319</v>
      </c>
    </row>
    <row r="313" s="2" customFormat="1" ht="21.75" customHeight="1">
      <c r="A313" s="39"/>
      <c r="B313" s="40"/>
      <c r="C313" s="235" t="s">
        <v>1534</v>
      </c>
      <c r="D313" s="235" t="s">
        <v>173</v>
      </c>
      <c r="E313" s="236" t="s">
        <v>1903</v>
      </c>
      <c r="F313" s="237" t="s">
        <v>1904</v>
      </c>
      <c r="G313" s="238" t="s">
        <v>176</v>
      </c>
      <c r="H313" s="239">
        <v>25.48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0.019949999999999999</v>
      </c>
      <c r="R313" s="245">
        <f>Q313*H313</f>
        <v>0.50832599999999994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177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177</v>
      </c>
      <c r="BM313" s="247" t="s">
        <v>3320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3321</v>
      </c>
      <c r="G314" s="250"/>
      <c r="H314" s="254">
        <v>16.379999999999999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76</v>
      </c>
      <c r="AY314" s="260" t="s">
        <v>169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3322</v>
      </c>
      <c r="G315" s="250"/>
      <c r="H315" s="254">
        <v>9.0999999999999996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76</v>
      </c>
      <c r="AY315" s="260" t="s">
        <v>169</v>
      </c>
    </row>
    <row r="316" s="14" customFormat="1">
      <c r="A316" s="14"/>
      <c r="B316" s="261"/>
      <c r="C316" s="262"/>
      <c r="D316" s="251" t="s">
        <v>179</v>
      </c>
      <c r="E316" s="263" t="s">
        <v>1</v>
      </c>
      <c r="F316" s="264" t="s">
        <v>182</v>
      </c>
      <c r="G316" s="262"/>
      <c r="H316" s="265">
        <v>25.48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179</v>
      </c>
      <c r="AU316" s="271" t="s">
        <v>86</v>
      </c>
      <c r="AV316" s="14" t="s">
        <v>177</v>
      </c>
      <c r="AW316" s="14" t="s">
        <v>32</v>
      </c>
      <c r="AX316" s="14" t="s">
        <v>84</v>
      </c>
      <c r="AY316" s="271" t="s">
        <v>169</v>
      </c>
    </row>
    <row r="317" s="2" customFormat="1" ht="21.75" customHeight="1">
      <c r="A317" s="39"/>
      <c r="B317" s="40"/>
      <c r="C317" s="235" t="s">
        <v>1561</v>
      </c>
      <c r="D317" s="235" t="s">
        <v>173</v>
      </c>
      <c r="E317" s="236" t="s">
        <v>1909</v>
      </c>
      <c r="F317" s="237" t="s">
        <v>1910</v>
      </c>
      <c r="G317" s="238" t="s">
        <v>322</v>
      </c>
      <c r="H317" s="239">
        <v>18.75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0.0012899999999999999</v>
      </c>
      <c r="R317" s="245">
        <f>Q317*H317</f>
        <v>0.024187499999999997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177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177</v>
      </c>
      <c r="BM317" s="247" t="s">
        <v>3323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3324</v>
      </c>
      <c r="G318" s="250"/>
      <c r="H318" s="254">
        <v>18.75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84</v>
      </c>
      <c r="AY318" s="260" t="s">
        <v>169</v>
      </c>
    </row>
    <row r="319" s="12" customFormat="1" ht="22.8" customHeight="1">
      <c r="A319" s="12"/>
      <c r="B319" s="219"/>
      <c r="C319" s="220"/>
      <c r="D319" s="221" t="s">
        <v>75</v>
      </c>
      <c r="E319" s="233" t="s">
        <v>1272</v>
      </c>
      <c r="F319" s="233" t="s">
        <v>1273</v>
      </c>
      <c r="G319" s="220"/>
      <c r="H319" s="220"/>
      <c r="I319" s="223"/>
      <c r="J319" s="234">
        <f>BK319</f>
        <v>0</v>
      </c>
      <c r="K319" s="220"/>
      <c r="L319" s="225"/>
      <c r="M319" s="226"/>
      <c r="N319" s="227"/>
      <c r="O319" s="227"/>
      <c r="P319" s="228">
        <f>P320</f>
        <v>0</v>
      </c>
      <c r="Q319" s="227"/>
      <c r="R319" s="228">
        <f>R320</f>
        <v>0</v>
      </c>
      <c r="S319" s="227"/>
      <c r="T319" s="229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0" t="s">
        <v>84</v>
      </c>
      <c r="AT319" s="231" t="s">
        <v>75</v>
      </c>
      <c r="AU319" s="231" t="s">
        <v>84</v>
      </c>
      <c r="AY319" s="230" t="s">
        <v>169</v>
      </c>
      <c r="BK319" s="232">
        <f>BK320</f>
        <v>0</v>
      </c>
    </row>
    <row r="320" s="2" customFormat="1" ht="16.5" customHeight="1">
      <c r="A320" s="39"/>
      <c r="B320" s="40"/>
      <c r="C320" s="235" t="s">
        <v>188</v>
      </c>
      <c r="D320" s="235" t="s">
        <v>173</v>
      </c>
      <c r="E320" s="236" t="s">
        <v>3325</v>
      </c>
      <c r="F320" s="237" t="s">
        <v>3326</v>
      </c>
      <c r="G320" s="238" t="s">
        <v>249</v>
      </c>
      <c r="H320" s="239">
        <v>93.641999999999996</v>
      </c>
      <c r="I320" s="240"/>
      <c r="J320" s="241">
        <f>ROUND(I320*H320,2)</f>
        <v>0</v>
      </c>
      <c r="K320" s="242"/>
      <c r="L320" s="45"/>
      <c r="M320" s="243" t="s">
        <v>1</v>
      </c>
      <c r="N320" s="244" t="s">
        <v>41</v>
      </c>
      <c r="O320" s="92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7" t="s">
        <v>177</v>
      </c>
      <c r="AT320" s="247" t="s">
        <v>173</v>
      </c>
      <c r="AU320" s="247" t="s">
        <v>86</v>
      </c>
      <c r="AY320" s="18" t="s">
        <v>169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8" t="s">
        <v>84</v>
      </c>
      <c r="BK320" s="248">
        <f>ROUND(I320*H320,2)</f>
        <v>0</v>
      </c>
      <c r="BL320" s="18" t="s">
        <v>177</v>
      </c>
      <c r="BM320" s="247" t="s">
        <v>3327</v>
      </c>
    </row>
    <row r="321" s="12" customFormat="1" ht="25.92" customHeight="1">
      <c r="A321" s="12"/>
      <c r="B321" s="219"/>
      <c r="C321" s="220"/>
      <c r="D321" s="221" t="s">
        <v>75</v>
      </c>
      <c r="E321" s="222" t="s">
        <v>280</v>
      </c>
      <c r="F321" s="222" t="s">
        <v>281</v>
      </c>
      <c r="G321" s="220"/>
      <c r="H321" s="220"/>
      <c r="I321" s="223"/>
      <c r="J321" s="224">
        <f>BK321</f>
        <v>0</v>
      </c>
      <c r="K321" s="220"/>
      <c r="L321" s="225"/>
      <c r="M321" s="226"/>
      <c r="N321" s="227"/>
      <c r="O321" s="227"/>
      <c r="P321" s="228">
        <f>P322+P328+P367+P410+P460+P469+P500+P521+P552+P559</f>
        <v>0</v>
      </c>
      <c r="Q321" s="227"/>
      <c r="R321" s="228">
        <f>R322+R328+R367+R410+R460+R469+R500+R521+R552+R559</f>
        <v>34.813032990000004</v>
      </c>
      <c r="S321" s="227"/>
      <c r="T321" s="229">
        <f>T322+T328+T367+T410+T460+T469+T500+T521+T552+T559</f>
        <v>0.021114149999999998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0" t="s">
        <v>86</v>
      </c>
      <c r="AT321" s="231" t="s">
        <v>75</v>
      </c>
      <c r="AU321" s="231" t="s">
        <v>76</v>
      </c>
      <c r="AY321" s="230" t="s">
        <v>169</v>
      </c>
      <c r="BK321" s="232">
        <f>BK322+BK328+BK367+BK410+BK460+BK469+BK500+BK521+BK552+BK559</f>
        <v>0</v>
      </c>
    </row>
    <row r="322" s="12" customFormat="1" ht="22.8" customHeight="1">
      <c r="A322" s="12"/>
      <c r="B322" s="219"/>
      <c r="C322" s="220"/>
      <c r="D322" s="221" t="s">
        <v>75</v>
      </c>
      <c r="E322" s="233" t="s">
        <v>1277</v>
      </c>
      <c r="F322" s="233" t="s">
        <v>1278</v>
      </c>
      <c r="G322" s="220"/>
      <c r="H322" s="220"/>
      <c r="I322" s="223"/>
      <c r="J322" s="234">
        <f>BK322</f>
        <v>0</v>
      </c>
      <c r="K322" s="220"/>
      <c r="L322" s="225"/>
      <c r="M322" s="226"/>
      <c r="N322" s="227"/>
      <c r="O322" s="227"/>
      <c r="P322" s="228">
        <f>SUM(P323:P327)</f>
        <v>0</v>
      </c>
      <c r="Q322" s="227"/>
      <c r="R322" s="228">
        <f>SUM(R323:R327)</f>
        <v>0.05659148</v>
      </c>
      <c r="S322" s="227"/>
      <c r="T322" s="229">
        <f>SUM(T323:T327)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86</v>
      </c>
      <c r="AT322" s="231" t="s">
        <v>75</v>
      </c>
      <c r="AU322" s="231" t="s">
        <v>84</v>
      </c>
      <c r="AY322" s="230" t="s">
        <v>169</v>
      </c>
      <c r="BK322" s="232">
        <f>SUM(BK323:BK327)</f>
        <v>0</v>
      </c>
    </row>
    <row r="323" s="2" customFormat="1" ht="33" customHeight="1">
      <c r="A323" s="39"/>
      <c r="B323" s="40"/>
      <c r="C323" s="235" t="s">
        <v>562</v>
      </c>
      <c r="D323" s="235" t="s">
        <v>173</v>
      </c>
      <c r="E323" s="236" t="s">
        <v>1946</v>
      </c>
      <c r="F323" s="237" t="s">
        <v>1947</v>
      </c>
      <c r="G323" s="238" t="s">
        <v>176</v>
      </c>
      <c r="H323" s="239">
        <v>4.9299999999999997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0.0045100000000000001</v>
      </c>
      <c r="R323" s="245">
        <f>Q323*H323</f>
        <v>0.022234299999999999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286</v>
      </c>
      <c r="AT323" s="247" t="s">
        <v>173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3328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3329</v>
      </c>
      <c r="G324" s="250"/>
      <c r="H324" s="254">
        <v>4.9299999999999997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84</v>
      </c>
      <c r="AY324" s="260" t="s">
        <v>169</v>
      </c>
    </row>
    <row r="325" s="2" customFormat="1" ht="21.75" customHeight="1">
      <c r="A325" s="39"/>
      <c r="B325" s="40"/>
      <c r="C325" s="235" t="s">
        <v>651</v>
      </c>
      <c r="D325" s="235" t="s">
        <v>173</v>
      </c>
      <c r="E325" s="236" t="s">
        <v>1951</v>
      </c>
      <c r="F325" s="237" t="s">
        <v>1952</v>
      </c>
      <c r="G325" s="238" t="s">
        <v>176</v>
      </c>
      <c r="H325" s="239">
        <v>7.6180000000000003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0.0045100000000000001</v>
      </c>
      <c r="R325" s="245">
        <f>Q325*H325</f>
        <v>0.034357180000000001</v>
      </c>
      <c r="S325" s="245">
        <v>0</v>
      </c>
      <c r="T325" s="24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286</v>
      </c>
      <c r="AT325" s="247" t="s">
        <v>173</v>
      </c>
      <c r="AU325" s="247" t="s">
        <v>86</v>
      </c>
      <c r="AY325" s="18" t="s">
        <v>169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286</v>
      </c>
      <c r="BM325" s="247" t="s">
        <v>3330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3331</v>
      </c>
      <c r="G326" s="250"/>
      <c r="H326" s="254">
        <v>7.6180000000000003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84</v>
      </c>
      <c r="AY326" s="260" t="s">
        <v>169</v>
      </c>
    </row>
    <row r="327" s="2" customFormat="1" ht="21.75" customHeight="1">
      <c r="A327" s="39"/>
      <c r="B327" s="40"/>
      <c r="C327" s="235" t="s">
        <v>2176</v>
      </c>
      <c r="D327" s="235" t="s">
        <v>173</v>
      </c>
      <c r="E327" s="236" t="s">
        <v>3332</v>
      </c>
      <c r="F327" s="237" t="s">
        <v>3333</v>
      </c>
      <c r="G327" s="238" t="s">
        <v>1314</v>
      </c>
      <c r="H327" s="315"/>
      <c r="I327" s="240"/>
      <c r="J327" s="241">
        <f>ROUND(I327*H327,2)</f>
        <v>0</v>
      </c>
      <c r="K327" s="242"/>
      <c r="L327" s="45"/>
      <c r="M327" s="243" t="s">
        <v>1</v>
      </c>
      <c r="N327" s="244" t="s">
        <v>41</v>
      </c>
      <c r="O327" s="92"/>
      <c r="P327" s="245">
        <f>O327*H327</f>
        <v>0</v>
      </c>
      <c r="Q327" s="245">
        <v>0</v>
      </c>
      <c r="R327" s="245">
        <f>Q327*H327</f>
        <v>0</v>
      </c>
      <c r="S327" s="245">
        <v>0</v>
      </c>
      <c r="T327" s="24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7" t="s">
        <v>286</v>
      </c>
      <c r="AT327" s="247" t="s">
        <v>173</v>
      </c>
      <c r="AU327" s="247" t="s">
        <v>86</v>
      </c>
      <c r="AY327" s="18" t="s">
        <v>169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8" t="s">
        <v>84</v>
      </c>
      <c r="BK327" s="248">
        <f>ROUND(I327*H327,2)</f>
        <v>0</v>
      </c>
      <c r="BL327" s="18" t="s">
        <v>286</v>
      </c>
      <c r="BM327" s="247" t="s">
        <v>3334</v>
      </c>
    </row>
    <row r="328" s="12" customFormat="1" ht="22.8" customHeight="1">
      <c r="A328" s="12"/>
      <c r="B328" s="219"/>
      <c r="C328" s="220"/>
      <c r="D328" s="221" t="s">
        <v>75</v>
      </c>
      <c r="E328" s="233" t="s">
        <v>1008</v>
      </c>
      <c r="F328" s="233" t="s">
        <v>1009</v>
      </c>
      <c r="G328" s="220"/>
      <c r="H328" s="220"/>
      <c r="I328" s="223"/>
      <c r="J328" s="234">
        <f>BK328</f>
        <v>0</v>
      </c>
      <c r="K328" s="220"/>
      <c r="L328" s="225"/>
      <c r="M328" s="226"/>
      <c r="N328" s="227"/>
      <c r="O328" s="227"/>
      <c r="P328" s="228">
        <f>SUM(P329:P366)</f>
        <v>0</v>
      </c>
      <c r="Q328" s="227"/>
      <c r="R328" s="228">
        <f>SUM(R329:R366)</f>
        <v>4.1921336</v>
      </c>
      <c r="S328" s="227"/>
      <c r="T328" s="229">
        <f>SUM(T329:T366)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30" t="s">
        <v>86</v>
      </c>
      <c r="AT328" s="231" t="s">
        <v>75</v>
      </c>
      <c r="AU328" s="231" t="s">
        <v>84</v>
      </c>
      <c r="AY328" s="230" t="s">
        <v>169</v>
      </c>
      <c r="BK328" s="232">
        <f>SUM(BK329:BK366)</f>
        <v>0</v>
      </c>
    </row>
    <row r="329" s="2" customFormat="1" ht="21.75" customHeight="1">
      <c r="A329" s="39"/>
      <c r="B329" s="40"/>
      <c r="C329" s="235" t="s">
        <v>2034</v>
      </c>
      <c r="D329" s="235" t="s">
        <v>173</v>
      </c>
      <c r="E329" s="236" t="s">
        <v>3335</v>
      </c>
      <c r="F329" s="237" t="s">
        <v>3336</v>
      </c>
      <c r="G329" s="238" t="s">
        <v>176</v>
      </c>
      <c r="H329" s="239">
        <v>1223.7249999999999</v>
      </c>
      <c r="I329" s="240"/>
      <c r="J329" s="241">
        <f>ROUND(I329*H329,2)</f>
        <v>0</v>
      </c>
      <c r="K329" s="242"/>
      <c r="L329" s="45"/>
      <c r="M329" s="243" t="s">
        <v>1</v>
      </c>
      <c r="N329" s="244" t="s">
        <v>41</v>
      </c>
      <c r="O329" s="92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286</v>
      </c>
      <c r="AT329" s="247" t="s">
        <v>173</v>
      </c>
      <c r="AU329" s="247" t="s">
        <v>86</v>
      </c>
      <c r="AY329" s="18" t="s">
        <v>169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84</v>
      </c>
      <c r="BK329" s="248">
        <f>ROUND(I329*H329,2)</f>
        <v>0</v>
      </c>
      <c r="BL329" s="18" t="s">
        <v>286</v>
      </c>
      <c r="BM329" s="247" t="s">
        <v>3337</v>
      </c>
    </row>
    <row r="330" s="13" customFormat="1">
      <c r="A330" s="13"/>
      <c r="B330" s="249"/>
      <c r="C330" s="250"/>
      <c r="D330" s="251" t="s">
        <v>179</v>
      </c>
      <c r="E330" s="252" t="s">
        <v>1</v>
      </c>
      <c r="F330" s="253" t="s">
        <v>3338</v>
      </c>
      <c r="G330" s="250"/>
      <c r="H330" s="254">
        <v>35.100000000000001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32</v>
      </c>
      <c r="AX330" s="13" t="s">
        <v>76</v>
      </c>
      <c r="AY330" s="260" t="s">
        <v>169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3339</v>
      </c>
      <c r="G331" s="250"/>
      <c r="H331" s="254">
        <v>23.399999999999999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5" customFormat="1">
      <c r="A332" s="15"/>
      <c r="B332" s="272"/>
      <c r="C332" s="273"/>
      <c r="D332" s="251" t="s">
        <v>179</v>
      </c>
      <c r="E332" s="274" t="s">
        <v>1</v>
      </c>
      <c r="F332" s="275" t="s">
        <v>211</v>
      </c>
      <c r="G332" s="273"/>
      <c r="H332" s="276">
        <v>58.5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2" t="s">
        <v>179</v>
      </c>
      <c r="AU332" s="282" t="s">
        <v>86</v>
      </c>
      <c r="AV332" s="15" t="s">
        <v>212</v>
      </c>
      <c r="AW332" s="15" t="s">
        <v>32</v>
      </c>
      <c r="AX332" s="15" t="s">
        <v>76</v>
      </c>
      <c r="AY332" s="282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3340</v>
      </c>
      <c r="G333" s="250"/>
      <c r="H333" s="254">
        <v>358.39999999999998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3341</v>
      </c>
      <c r="G334" s="250"/>
      <c r="H334" s="254">
        <v>-75.174999999999997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3342</v>
      </c>
      <c r="G335" s="250"/>
      <c r="H335" s="254">
        <v>882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4" customFormat="1">
      <c r="A336" s="14"/>
      <c r="B336" s="261"/>
      <c r="C336" s="262"/>
      <c r="D336" s="251" t="s">
        <v>179</v>
      </c>
      <c r="E336" s="263" t="s">
        <v>1</v>
      </c>
      <c r="F336" s="264" t="s">
        <v>182</v>
      </c>
      <c r="G336" s="262"/>
      <c r="H336" s="265">
        <v>1223.7249999999999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1" t="s">
        <v>179</v>
      </c>
      <c r="AU336" s="271" t="s">
        <v>86</v>
      </c>
      <c r="AV336" s="14" t="s">
        <v>177</v>
      </c>
      <c r="AW336" s="14" t="s">
        <v>32</v>
      </c>
      <c r="AX336" s="14" t="s">
        <v>84</v>
      </c>
      <c r="AY336" s="271" t="s">
        <v>169</v>
      </c>
    </row>
    <row r="337" s="2" customFormat="1" ht="21.75" customHeight="1">
      <c r="A337" s="39"/>
      <c r="B337" s="40"/>
      <c r="C337" s="304" t="s">
        <v>2039</v>
      </c>
      <c r="D337" s="304" t="s">
        <v>1283</v>
      </c>
      <c r="E337" s="305" t="s">
        <v>3343</v>
      </c>
      <c r="F337" s="306" t="s">
        <v>3344</v>
      </c>
      <c r="G337" s="307" t="s">
        <v>176</v>
      </c>
      <c r="H337" s="308">
        <v>51.713999999999999</v>
      </c>
      <c r="I337" s="309"/>
      <c r="J337" s="310">
        <f>ROUND(I337*H337,2)</f>
        <v>0</v>
      </c>
      <c r="K337" s="311"/>
      <c r="L337" s="312"/>
      <c r="M337" s="313" t="s">
        <v>1</v>
      </c>
      <c r="N337" s="314" t="s">
        <v>41</v>
      </c>
      <c r="O337" s="92"/>
      <c r="P337" s="245">
        <f>O337*H337</f>
        <v>0</v>
      </c>
      <c r="Q337" s="245">
        <v>0.0032000000000000002</v>
      </c>
      <c r="R337" s="245">
        <f>Q337*H337</f>
        <v>0.16548480000000002</v>
      </c>
      <c r="S337" s="245">
        <v>0</v>
      </c>
      <c r="T337" s="24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7" t="s">
        <v>298</v>
      </c>
      <c r="AT337" s="247" t="s">
        <v>1283</v>
      </c>
      <c r="AU337" s="247" t="s">
        <v>86</v>
      </c>
      <c r="AY337" s="18" t="s">
        <v>169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8" t="s">
        <v>84</v>
      </c>
      <c r="BK337" s="248">
        <f>ROUND(I337*H337,2)</f>
        <v>0</v>
      </c>
      <c r="BL337" s="18" t="s">
        <v>286</v>
      </c>
      <c r="BM337" s="247" t="s">
        <v>3345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3346</v>
      </c>
      <c r="G338" s="250"/>
      <c r="H338" s="254">
        <v>35.100000000000001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3347</v>
      </c>
      <c r="G339" s="250"/>
      <c r="H339" s="254">
        <v>15.6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4" customFormat="1">
      <c r="A340" s="14"/>
      <c r="B340" s="261"/>
      <c r="C340" s="262"/>
      <c r="D340" s="251" t="s">
        <v>179</v>
      </c>
      <c r="E340" s="263" t="s">
        <v>1</v>
      </c>
      <c r="F340" s="264" t="s">
        <v>182</v>
      </c>
      <c r="G340" s="262"/>
      <c r="H340" s="265">
        <v>50.700000000000003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179</v>
      </c>
      <c r="AU340" s="271" t="s">
        <v>86</v>
      </c>
      <c r="AV340" s="14" t="s">
        <v>177</v>
      </c>
      <c r="AW340" s="14" t="s">
        <v>32</v>
      </c>
      <c r="AX340" s="14" t="s">
        <v>84</v>
      </c>
      <c r="AY340" s="271" t="s">
        <v>169</v>
      </c>
    </row>
    <row r="341" s="13" customFormat="1">
      <c r="A341" s="13"/>
      <c r="B341" s="249"/>
      <c r="C341" s="250"/>
      <c r="D341" s="251" t="s">
        <v>179</v>
      </c>
      <c r="E341" s="250"/>
      <c r="F341" s="253" t="s">
        <v>3348</v>
      </c>
      <c r="G341" s="250"/>
      <c r="H341" s="254">
        <v>51.713999999999999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4</v>
      </c>
      <c r="AX341" s="13" t="s">
        <v>84</v>
      </c>
      <c r="AY341" s="260" t="s">
        <v>169</v>
      </c>
    </row>
    <row r="342" s="2" customFormat="1" ht="21.75" customHeight="1">
      <c r="A342" s="39"/>
      <c r="B342" s="40"/>
      <c r="C342" s="304" t="s">
        <v>2334</v>
      </c>
      <c r="D342" s="304" t="s">
        <v>1283</v>
      </c>
      <c r="E342" s="305" t="s">
        <v>1320</v>
      </c>
      <c r="F342" s="306" t="s">
        <v>1321</v>
      </c>
      <c r="G342" s="307" t="s">
        <v>176</v>
      </c>
      <c r="H342" s="308">
        <v>7.9560000000000004</v>
      </c>
      <c r="I342" s="309"/>
      <c r="J342" s="310">
        <f>ROUND(I342*H342,2)</f>
        <v>0</v>
      </c>
      <c r="K342" s="311"/>
      <c r="L342" s="312"/>
      <c r="M342" s="313" t="s">
        <v>1</v>
      </c>
      <c r="N342" s="314" t="s">
        <v>41</v>
      </c>
      <c r="O342" s="92"/>
      <c r="P342" s="245">
        <f>O342*H342</f>
        <v>0</v>
      </c>
      <c r="Q342" s="245">
        <v>0.0028999999999999998</v>
      </c>
      <c r="R342" s="245">
        <f>Q342*H342</f>
        <v>0.0230724</v>
      </c>
      <c r="S342" s="245">
        <v>0</v>
      </c>
      <c r="T342" s="246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7" t="s">
        <v>298</v>
      </c>
      <c r="AT342" s="247" t="s">
        <v>1283</v>
      </c>
      <c r="AU342" s="247" t="s">
        <v>86</v>
      </c>
      <c r="AY342" s="18" t="s">
        <v>169</v>
      </c>
      <c r="BE342" s="248">
        <f>IF(N342="základní",J342,0)</f>
        <v>0</v>
      </c>
      <c r="BF342" s="248">
        <f>IF(N342="snížená",J342,0)</f>
        <v>0</v>
      </c>
      <c r="BG342" s="248">
        <f>IF(N342="zákl. přenesená",J342,0)</f>
        <v>0</v>
      </c>
      <c r="BH342" s="248">
        <f>IF(N342="sníž. přenesená",J342,0)</f>
        <v>0</v>
      </c>
      <c r="BI342" s="248">
        <f>IF(N342="nulová",J342,0)</f>
        <v>0</v>
      </c>
      <c r="BJ342" s="18" t="s">
        <v>84</v>
      </c>
      <c r="BK342" s="248">
        <f>ROUND(I342*H342,2)</f>
        <v>0</v>
      </c>
      <c r="BL342" s="18" t="s">
        <v>286</v>
      </c>
      <c r="BM342" s="247" t="s">
        <v>3349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3350</v>
      </c>
      <c r="G343" s="250"/>
      <c r="H343" s="254">
        <v>7.7999999999999998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84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0"/>
      <c r="F344" s="253" t="s">
        <v>3351</v>
      </c>
      <c r="G344" s="250"/>
      <c r="H344" s="254">
        <v>7.9560000000000004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4</v>
      </c>
      <c r="AX344" s="13" t="s">
        <v>84</v>
      </c>
      <c r="AY344" s="260" t="s">
        <v>169</v>
      </c>
    </row>
    <row r="345" s="2" customFormat="1" ht="33" customHeight="1">
      <c r="A345" s="39"/>
      <c r="B345" s="40"/>
      <c r="C345" s="304" t="s">
        <v>2568</v>
      </c>
      <c r="D345" s="304" t="s">
        <v>1283</v>
      </c>
      <c r="E345" s="305" t="s">
        <v>3352</v>
      </c>
      <c r="F345" s="306" t="s">
        <v>3353</v>
      </c>
      <c r="G345" s="307" t="s">
        <v>176</v>
      </c>
      <c r="H345" s="308">
        <v>1281.7480000000001</v>
      </c>
      <c r="I345" s="309"/>
      <c r="J345" s="310">
        <f>ROUND(I345*H345,2)</f>
        <v>0</v>
      </c>
      <c r="K345" s="311"/>
      <c r="L345" s="312"/>
      <c r="M345" s="313" t="s">
        <v>1</v>
      </c>
      <c r="N345" s="314" t="s">
        <v>41</v>
      </c>
      <c r="O345" s="92"/>
      <c r="P345" s="245">
        <f>O345*H345</f>
        <v>0</v>
      </c>
      <c r="Q345" s="245">
        <v>0.0023</v>
      </c>
      <c r="R345" s="245">
        <f>Q345*H345</f>
        <v>2.9480203999999999</v>
      </c>
      <c r="S345" s="245">
        <v>0</v>
      </c>
      <c r="T345" s="24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7" t="s">
        <v>298</v>
      </c>
      <c r="AT345" s="247" t="s">
        <v>1283</v>
      </c>
      <c r="AU345" s="247" t="s">
        <v>86</v>
      </c>
      <c r="AY345" s="18" t="s">
        <v>169</v>
      </c>
      <c r="BE345" s="248">
        <f>IF(N345="základní",J345,0)</f>
        <v>0</v>
      </c>
      <c r="BF345" s="248">
        <f>IF(N345="snížená",J345,0)</f>
        <v>0</v>
      </c>
      <c r="BG345" s="248">
        <f>IF(N345="zákl. přenesená",J345,0)</f>
        <v>0</v>
      </c>
      <c r="BH345" s="248">
        <f>IF(N345="sníž. přenesená",J345,0)</f>
        <v>0</v>
      </c>
      <c r="BI345" s="248">
        <f>IF(N345="nulová",J345,0)</f>
        <v>0</v>
      </c>
      <c r="BJ345" s="18" t="s">
        <v>84</v>
      </c>
      <c r="BK345" s="248">
        <f>ROUND(I345*H345,2)</f>
        <v>0</v>
      </c>
      <c r="BL345" s="18" t="s">
        <v>286</v>
      </c>
      <c r="BM345" s="247" t="s">
        <v>3354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3355</v>
      </c>
      <c r="G346" s="250"/>
      <c r="H346" s="254">
        <v>358.39999999999998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3342</v>
      </c>
      <c r="G347" s="250"/>
      <c r="H347" s="254">
        <v>882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3341</v>
      </c>
      <c r="G348" s="250"/>
      <c r="H348" s="254">
        <v>-75.174999999999997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4" customFormat="1">
      <c r="A349" s="14"/>
      <c r="B349" s="261"/>
      <c r="C349" s="262"/>
      <c r="D349" s="251" t="s">
        <v>179</v>
      </c>
      <c r="E349" s="263" t="s">
        <v>1</v>
      </c>
      <c r="F349" s="264" t="s">
        <v>182</v>
      </c>
      <c r="G349" s="262"/>
      <c r="H349" s="265">
        <v>1165.2249999999999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179</v>
      </c>
      <c r="AU349" s="271" t="s">
        <v>86</v>
      </c>
      <c r="AV349" s="14" t="s">
        <v>177</v>
      </c>
      <c r="AW349" s="14" t="s">
        <v>32</v>
      </c>
      <c r="AX349" s="14" t="s">
        <v>84</v>
      </c>
      <c r="AY349" s="271" t="s">
        <v>169</v>
      </c>
    </row>
    <row r="350" s="13" customFormat="1">
      <c r="A350" s="13"/>
      <c r="B350" s="249"/>
      <c r="C350" s="250"/>
      <c r="D350" s="251" t="s">
        <v>179</v>
      </c>
      <c r="E350" s="250"/>
      <c r="F350" s="253" t="s">
        <v>3356</v>
      </c>
      <c r="G350" s="250"/>
      <c r="H350" s="254">
        <v>1281.7480000000001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179</v>
      </c>
      <c r="AU350" s="260" t="s">
        <v>86</v>
      </c>
      <c r="AV350" s="13" t="s">
        <v>86</v>
      </c>
      <c r="AW350" s="13" t="s">
        <v>4</v>
      </c>
      <c r="AX350" s="13" t="s">
        <v>84</v>
      </c>
      <c r="AY350" s="260" t="s">
        <v>169</v>
      </c>
    </row>
    <row r="351" s="2" customFormat="1" ht="21.75" customHeight="1">
      <c r="A351" s="39"/>
      <c r="B351" s="40"/>
      <c r="C351" s="235" t="s">
        <v>2537</v>
      </c>
      <c r="D351" s="235" t="s">
        <v>173</v>
      </c>
      <c r="E351" s="236" t="s">
        <v>3357</v>
      </c>
      <c r="F351" s="237" t="s">
        <v>3358</v>
      </c>
      <c r="G351" s="238" t="s">
        <v>176</v>
      </c>
      <c r="H351" s="239">
        <v>67.680000000000007</v>
      </c>
      <c r="I351" s="240"/>
      <c r="J351" s="241">
        <f>ROUND(I351*H351,2)</f>
        <v>0</v>
      </c>
      <c r="K351" s="242"/>
      <c r="L351" s="45"/>
      <c r="M351" s="243" t="s">
        <v>1</v>
      </c>
      <c r="N351" s="244" t="s">
        <v>41</v>
      </c>
      <c r="O351" s="92"/>
      <c r="P351" s="245">
        <f>O351*H351</f>
        <v>0</v>
      </c>
      <c r="Q351" s="245">
        <v>0.00029999999999999997</v>
      </c>
      <c r="R351" s="245">
        <f>Q351*H351</f>
        <v>0.020303999999999999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286</v>
      </c>
      <c r="AT351" s="247" t="s">
        <v>173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286</v>
      </c>
      <c r="BM351" s="247" t="s">
        <v>3359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3360</v>
      </c>
      <c r="G352" s="250"/>
      <c r="H352" s="254">
        <v>15.039999999999999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3361</v>
      </c>
      <c r="G353" s="250"/>
      <c r="H353" s="254">
        <v>52.640000000000001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4" customFormat="1">
      <c r="A354" s="14"/>
      <c r="B354" s="261"/>
      <c r="C354" s="262"/>
      <c r="D354" s="251" t="s">
        <v>179</v>
      </c>
      <c r="E354" s="263" t="s">
        <v>1</v>
      </c>
      <c r="F354" s="264" t="s">
        <v>182</v>
      </c>
      <c r="G354" s="262"/>
      <c r="H354" s="265">
        <v>67.680000000000007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1" t="s">
        <v>179</v>
      </c>
      <c r="AU354" s="271" t="s">
        <v>86</v>
      </c>
      <c r="AV354" s="14" t="s">
        <v>177</v>
      </c>
      <c r="AW354" s="14" t="s">
        <v>32</v>
      </c>
      <c r="AX354" s="14" t="s">
        <v>84</v>
      </c>
      <c r="AY354" s="271" t="s">
        <v>169</v>
      </c>
    </row>
    <row r="355" s="2" customFormat="1" ht="44.25" customHeight="1">
      <c r="A355" s="39"/>
      <c r="B355" s="40"/>
      <c r="C355" s="304" t="s">
        <v>2576</v>
      </c>
      <c r="D355" s="304" t="s">
        <v>1283</v>
      </c>
      <c r="E355" s="305" t="s">
        <v>3362</v>
      </c>
      <c r="F355" s="306" t="s">
        <v>3363</v>
      </c>
      <c r="G355" s="307" t="s">
        <v>176</v>
      </c>
      <c r="H355" s="308">
        <v>71.063999999999993</v>
      </c>
      <c r="I355" s="309"/>
      <c r="J355" s="310">
        <f>ROUND(I355*H355,2)</f>
        <v>0</v>
      </c>
      <c r="K355" s="311"/>
      <c r="L355" s="312"/>
      <c r="M355" s="313" t="s">
        <v>1</v>
      </c>
      <c r="N355" s="314" t="s">
        <v>41</v>
      </c>
      <c r="O355" s="92"/>
      <c r="P355" s="245">
        <f>O355*H355</f>
        <v>0</v>
      </c>
      <c r="Q355" s="245">
        <v>0.0050000000000000001</v>
      </c>
      <c r="R355" s="245">
        <f>Q355*H355</f>
        <v>0.35531999999999997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298</v>
      </c>
      <c r="AT355" s="247" t="s">
        <v>1283</v>
      </c>
      <c r="AU355" s="247" t="s">
        <v>86</v>
      </c>
      <c r="AY355" s="18" t="s">
        <v>169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84</v>
      </c>
      <c r="BK355" s="248">
        <f>ROUND(I355*H355,2)</f>
        <v>0</v>
      </c>
      <c r="BL355" s="18" t="s">
        <v>286</v>
      </c>
      <c r="BM355" s="247" t="s">
        <v>3364</v>
      </c>
    </row>
    <row r="356" s="13" customFormat="1">
      <c r="A356" s="13"/>
      <c r="B356" s="249"/>
      <c r="C356" s="250"/>
      <c r="D356" s="251" t="s">
        <v>179</v>
      </c>
      <c r="E356" s="250"/>
      <c r="F356" s="253" t="s">
        <v>3365</v>
      </c>
      <c r="G356" s="250"/>
      <c r="H356" s="254">
        <v>71.063999999999993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4</v>
      </c>
      <c r="AX356" s="13" t="s">
        <v>84</v>
      </c>
      <c r="AY356" s="260" t="s">
        <v>169</v>
      </c>
    </row>
    <row r="357" s="2" customFormat="1" ht="21.75" customHeight="1">
      <c r="A357" s="39"/>
      <c r="B357" s="40"/>
      <c r="C357" s="235" t="s">
        <v>2532</v>
      </c>
      <c r="D357" s="235" t="s">
        <v>173</v>
      </c>
      <c r="E357" s="236" t="s">
        <v>3366</v>
      </c>
      <c r="F357" s="237" t="s">
        <v>3367</v>
      </c>
      <c r="G357" s="238" t="s">
        <v>176</v>
      </c>
      <c r="H357" s="239">
        <v>80.799999999999997</v>
      </c>
      <c r="I357" s="240"/>
      <c r="J357" s="241">
        <f>ROUND(I357*H357,2)</f>
        <v>0</v>
      </c>
      <c r="K357" s="242"/>
      <c r="L357" s="45"/>
      <c r="M357" s="243" t="s">
        <v>1</v>
      </c>
      <c r="N357" s="244" t="s">
        <v>41</v>
      </c>
      <c r="O357" s="92"/>
      <c r="P357" s="245">
        <f>O357*H357</f>
        <v>0</v>
      </c>
      <c r="Q357" s="245">
        <v>0.0060000000000000001</v>
      </c>
      <c r="R357" s="245">
        <f>Q357*H357</f>
        <v>0.48480000000000001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286</v>
      </c>
      <c r="AT357" s="247" t="s">
        <v>173</v>
      </c>
      <c r="AU357" s="247" t="s">
        <v>86</v>
      </c>
      <c r="AY357" s="18" t="s">
        <v>169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84</v>
      </c>
      <c r="BK357" s="248">
        <f>ROUND(I357*H357,2)</f>
        <v>0</v>
      </c>
      <c r="BL357" s="18" t="s">
        <v>286</v>
      </c>
      <c r="BM357" s="247" t="s">
        <v>3368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3369</v>
      </c>
      <c r="G358" s="250"/>
      <c r="H358" s="254">
        <v>48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3370</v>
      </c>
      <c r="G359" s="250"/>
      <c r="H359" s="254">
        <v>32.799999999999997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4" customFormat="1">
      <c r="A360" s="14"/>
      <c r="B360" s="261"/>
      <c r="C360" s="262"/>
      <c r="D360" s="251" t="s">
        <v>179</v>
      </c>
      <c r="E360" s="263" t="s">
        <v>1</v>
      </c>
      <c r="F360" s="264" t="s">
        <v>182</v>
      </c>
      <c r="G360" s="262"/>
      <c r="H360" s="265">
        <v>80.799999999999997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179</v>
      </c>
      <c r="AU360" s="271" t="s">
        <v>86</v>
      </c>
      <c r="AV360" s="14" t="s">
        <v>177</v>
      </c>
      <c r="AW360" s="14" t="s">
        <v>32</v>
      </c>
      <c r="AX360" s="14" t="s">
        <v>84</v>
      </c>
      <c r="AY360" s="271" t="s">
        <v>169</v>
      </c>
    </row>
    <row r="361" s="2" customFormat="1" ht="33" customHeight="1">
      <c r="A361" s="39"/>
      <c r="B361" s="40"/>
      <c r="C361" s="304" t="s">
        <v>2525</v>
      </c>
      <c r="D361" s="304" t="s">
        <v>1283</v>
      </c>
      <c r="E361" s="305" t="s">
        <v>3352</v>
      </c>
      <c r="F361" s="306" t="s">
        <v>3353</v>
      </c>
      <c r="G361" s="307" t="s">
        <v>176</v>
      </c>
      <c r="H361" s="308">
        <v>84.840000000000003</v>
      </c>
      <c r="I361" s="309"/>
      <c r="J361" s="310">
        <f>ROUND(I361*H361,2)</f>
        <v>0</v>
      </c>
      <c r="K361" s="311"/>
      <c r="L361" s="312"/>
      <c r="M361" s="313" t="s">
        <v>1</v>
      </c>
      <c r="N361" s="314" t="s">
        <v>41</v>
      </c>
      <c r="O361" s="92"/>
      <c r="P361" s="245">
        <f>O361*H361</f>
        <v>0</v>
      </c>
      <c r="Q361" s="245">
        <v>0.0023</v>
      </c>
      <c r="R361" s="245">
        <f>Q361*H361</f>
        <v>0.195132</v>
      </c>
      <c r="S361" s="245">
        <v>0</v>
      </c>
      <c r="T361" s="24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7" t="s">
        <v>298</v>
      </c>
      <c r="AT361" s="247" t="s">
        <v>1283</v>
      </c>
      <c r="AU361" s="247" t="s">
        <v>86</v>
      </c>
      <c r="AY361" s="18" t="s">
        <v>169</v>
      </c>
      <c r="BE361" s="248">
        <f>IF(N361="základní",J361,0)</f>
        <v>0</v>
      </c>
      <c r="BF361" s="248">
        <f>IF(N361="snížená",J361,0)</f>
        <v>0</v>
      </c>
      <c r="BG361" s="248">
        <f>IF(N361="zákl. přenesená",J361,0)</f>
        <v>0</v>
      </c>
      <c r="BH361" s="248">
        <f>IF(N361="sníž. přenesená",J361,0)</f>
        <v>0</v>
      </c>
      <c r="BI361" s="248">
        <f>IF(N361="nulová",J361,0)</f>
        <v>0</v>
      </c>
      <c r="BJ361" s="18" t="s">
        <v>84</v>
      </c>
      <c r="BK361" s="248">
        <f>ROUND(I361*H361,2)</f>
        <v>0</v>
      </c>
      <c r="BL361" s="18" t="s">
        <v>286</v>
      </c>
      <c r="BM361" s="247" t="s">
        <v>3371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3369</v>
      </c>
      <c r="G362" s="250"/>
      <c r="H362" s="254">
        <v>48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3370</v>
      </c>
      <c r="G363" s="250"/>
      <c r="H363" s="254">
        <v>32.799999999999997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80.799999999999997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3" customFormat="1">
      <c r="A365" s="13"/>
      <c r="B365" s="249"/>
      <c r="C365" s="250"/>
      <c r="D365" s="251" t="s">
        <v>179</v>
      </c>
      <c r="E365" s="250"/>
      <c r="F365" s="253" t="s">
        <v>3372</v>
      </c>
      <c r="G365" s="250"/>
      <c r="H365" s="254">
        <v>84.840000000000003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4</v>
      </c>
      <c r="AX365" s="13" t="s">
        <v>84</v>
      </c>
      <c r="AY365" s="260" t="s">
        <v>169</v>
      </c>
    </row>
    <row r="366" s="2" customFormat="1" ht="21.75" customHeight="1">
      <c r="A366" s="39"/>
      <c r="B366" s="40"/>
      <c r="C366" s="235" t="s">
        <v>2172</v>
      </c>
      <c r="D366" s="235" t="s">
        <v>173</v>
      </c>
      <c r="E366" s="236" t="s">
        <v>3373</v>
      </c>
      <c r="F366" s="237" t="s">
        <v>3374</v>
      </c>
      <c r="G366" s="238" t="s">
        <v>249</v>
      </c>
      <c r="H366" s="239">
        <v>4.1920000000000002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</v>
      </c>
      <c r="R366" s="245">
        <f>Q366*H366</f>
        <v>0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3375</v>
      </c>
    </row>
    <row r="367" s="12" customFormat="1" ht="22.8" customHeight="1">
      <c r="A367" s="12"/>
      <c r="B367" s="219"/>
      <c r="C367" s="220"/>
      <c r="D367" s="221" t="s">
        <v>75</v>
      </c>
      <c r="E367" s="233" t="s">
        <v>296</v>
      </c>
      <c r="F367" s="233" t="s">
        <v>297</v>
      </c>
      <c r="G367" s="220"/>
      <c r="H367" s="220"/>
      <c r="I367" s="223"/>
      <c r="J367" s="234">
        <f>BK367</f>
        <v>0</v>
      </c>
      <c r="K367" s="220"/>
      <c r="L367" s="225"/>
      <c r="M367" s="226"/>
      <c r="N367" s="227"/>
      <c r="O367" s="227"/>
      <c r="P367" s="228">
        <f>SUM(P368:P409)</f>
        <v>0</v>
      </c>
      <c r="Q367" s="227"/>
      <c r="R367" s="228">
        <f>SUM(R368:R409)</f>
        <v>5.78033675</v>
      </c>
      <c r="S367" s="227"/>
      <c r="T367" s="229">
        <f>SUM(T368:T409)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30" t="s">
        <v>86</v>
      </c>
      <c r="AT367" s="231" t="s">
        <v>75</v>
      </c>
      <c r="AU367" s="231" t="s">
        <v>84</v>
      </c>
      <c r="AY367" s="230" t="s">
        <v>169</v>
      </c>
      <c r="BK367" s="232">
        <f>SUM(BK368:BK409)</f>
        <v>0</v>
      </c>
    </row>
    <row r="368" s="2" customFormat="1" ht="21.75" customHeight="1">
      <c r="A368" s="39"/>
      <c r="B368" s="40"/>
      <c r="C368" s="235" t="s">
        <v>2471</v>
      </c>
      <c r="D368" s="235" t="s">
        <v>173</v>
      </c>
      <c r="E368" s="236" t="s">
        <v>1972</v>
      </c>
      <c r="F368" s="237" t="s">
        <v>1973</v>
      </c>
      <c r="G368" s="238" t="s">
        <v>199</v>
      </c>
      <c r="H368" s="239">
        <v>5.8979999999999997</v>
      </c>
      <c r="I368" s="240"/>
      <c r="J368" s="241">
        <f>ROUND(I368*H368,2)</f>
        <v>0</v>
      </c>
      <c r="K368" s="242"/>
      <c r="L368" s="45"/>
      <c r="M368" s="243" t="s">
        <v>1</v>
      </c>
      <c r="N368" s="244" t="s">
        <v>41</v>
      </c>
      <c r="O368" s="92"/>
      <c r="P368" s="245">
        <f>O368*H368</f>
        <v>0</v>
      </c>
      <c r="Q368" s="245">
        <v>0.00122</v>
      </c>
      <c r="R368" s="245">
        <f>Q368*H368</f>
        <v>0.0071955599999999993</v>
      </c>
      <c r="S368" s="245">
        <v>0</v>
      </c>
      <c r="T368" s="24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7" t="s">
        <v>286</v>
      </c>
      <c r="AT368" s="247" t="s">
        <v>173</v>
      </c>
      <c r="AU368" s="247" t="s">
        <v>86</v>
      </c>
      <c r="AY368" s="18" t="s">
        <v>169</v>
      </c>
      <c r="BE368" s="248">
        <f>IF(N368="základní",J368,0)</f>
        <v>0</v>
      </c>
      <c r="BF368" s="248">
        <f>IF(N368="snížená",J368,0)</f>
        <v>0</v>
      </c>
      <c r="BG368" s="248">
        <f>IF(N368="zákl. přenesená",J368,0)</f>
        <v>0</v>
      </c>
      <c r="BH368" s="248">
        <f>IF(N368="sníž. přenesená",J368,0)</f>
        <v>0</v>
      </c>
      <c r="BI368" s="248">
        <f>IF(N368="nulová",J368,0)</f>
        <v>0</v>
      </c>
      <c r="BJ368" s="18" t="s">
        <v>84</v>
      </c>
      <c r="BK368" s="248">
        <f>ROUND(I368*H368,2)</f>
        <v>0</v>
      </c>
      <c r="BL368" s="18" t="s">
        <v>286</v>
      </c>
      <c r="BM368" s="247" t="s">
        <v>3376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3377</v>
      </c>
      <c r="G369" s="250"/>
      <c r="H369" s="254">
        <v>5.8979999999999997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84</v>
      </c>
      <c r="AY369" s="260" t="s">
        <v>169</v>
      </c>
    </row>
    <row r="370" s="2" customFormat="1" ht="33" customHeight="1">
      <c r="A370" s="39"/>
      <c r="B370" s="40"/>
      <c r="C370" s="235" t="s">
        <v>2542</v>
      </c>
      <c r="D370" s="235" t="s">
        <v>173</v>
      </c>
      <c r="E370" s="236" t="s">
        <v>3378</v>
      </c>
      <c r="F370" s="237" t="s">
        <v>3379</v>
      </c>
      <c r="G370" s="238" t="s">
        <v>322</v>
      </c>
      <c r="H370" s="239">
        <v>14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41</v>
      </c>
      <c r="O370" s="92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286</v>
      </c>
      <c r="AT370" s="247" t="s">
        <v>173</v>
      </c>
      <c r="AU370" s="247" t="s">
        <v>86</v>
      </c>
      <c r="AY370" s="18" t="s">
        <v>169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84</v>
      </c>
      <c r="BK370" s="248">
        <f>ROUND(I370*H370,2)</f>
        <v>0</v>
      </c>
      <c r="BL370" s="18" t="s">
        <v>286</v>
      </c>
      <c r="BM370" s="247" t="s">
        <v>3380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3381</v>
      </c>
      <c r="G371" s="250"/>
      <c r="H371" s="254">
        <v>14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84</v>
      </c>
      <c r="AY371" s="260" t="s">
        <v>169</v>
      </c>
    </row>
    <row r="372" s="2" customFormat="1" ht="21.75" customHeight="1">
      <c r="A372" s="39"/>
      <c r="B372" s="40"/>
      <c r="C372" s="304" t="s">
        <v>2518</v>
      </c>
      <c r="D372" s="304" t="s">
        <v>1283</v>
      </c>
      <c r="E372" s="305" t="s">
        <v>3382</v>
      </c>
      <c r="F372" s="306" t="s">
        <v>3383</v>
      </c>
      <c r="G372" s="307" t="s">
        <v>199</v>
      </c>
      <c r="H372" s="308">
        <v>0.19600000000000001</v>
      </c>
      <c r="I372" s="309"/>
      <c r="J372" s="310">
        <f>ROUND(I372*H372,2)</f>
        <v>0</v>
      </c>
      <c r="K372" s="311"/>
      <c r="L372" s="312"/>
      <c r="M372" s="313" t="s">
        <v>1</v>
      </c>
      <c r="N372" s="314" t="s">
        <v>41</v>
      </c>
      <c r="O372" s="92"/>
      <c r="P372" s="245">
        <f>O372*H372</f>
        <v>0</v>
      </c>
      <c r="Q372" s="245">
        <v>0.55000000000000004</v>
      </c>
      <c r="R372" s="245">
        <f>Q372*H372</f>
        <v>0.10780000000000001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298</v>
      </c>
      <c r="AT372" s="247" t="s">
        <v>1283</v>
      </c>
      <c r="AU372" s="247" t="s">
        <v>86</v>
      </c>
      <c r="AY372" s="18" t="s">
        <v>169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84</v>
      </c>
      <c r="BK372" s="248">
        <f>ROUND(I372*H372,2)</f>
        <v>0</v>
      </c>
      <c r="BL372" s="18" t="s">
        <v>286</v>
      </c>
      <c r="BM372" s="247" t="s">
        <v>3384</v>
      </c>
    </row>
    <row r="373" s="13" customFormat="1">
      <c r="A373" s="13"/>
      <c r="B373" s="249"/>
      <c r="C373" s="250"/>
      <c r="D373" s="251" t="s">
        <v>179</v>
      </c>
      <c r="E373" s="252" t="s">
        <v>1</v>
      </c>
      <c r="F373" s="253" t="s">
        <v>3385</v>
      </c>
      <c r="G373" s="250"/>
      <c r="H373" s="254">
        <v>0.19600000000000001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179</v>
      </c>
      <c r="AU373" s="260" t="s">
        <v>86</v>
      </c>
      <c r="AV373" s="13" t="s">
        <v>86</v>
      </c>
      <c r="AW373" s="13" t="s">
        <v>32</v>
      </c>
      <c r="AX373" s="13" t="s">
        <v>84</v>
      </c>
      <c r="AY373" s="260" t="s">
        <v>169</v>
      </c>
    </row>
    <row r="374" s="2" customFormat="1" ht="33" customHeight="1">
      <c r="A374" s="39"/>
      <c r="B374" s="40"/>
      <c r="C374" s="235" t="s">
        <v>1950</v>
      </c>
      <c r="D374" s="235" t="s">
        <v>173</v>
      </c>
      <c r="E374" s="236" t="s">
        <v>3386</v>
      </c>
      <c r="F374" s="237" t="s">
        <v>3387</v>
      </c>
      <c r="G374" s="238" t="s">
        <v>322</v>
      </c>
      <c r="H374" s="239">
        <v>41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286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286</v>
      </c>
      <c r="BM374" s="247" t="s">
        <v>3388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3389</v>
      </c>
      <c r="G375" s="250"/>
      <c r="H375" s="254">
        <v>41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84</v>
      </c>
      <c r="AY375" s="260" t="s">
        <v>169</v>
      </c>
    </row>
    <row r="376" s="2" customFormat="1" ht="21.75" customHeight="1">
      <c r="A376" s="39"/>
      <c r="B376" s="40"/>
      <c r="C376" s="304" t="s">
        <v>1945</v>
      </c>
      <c r="D376" s="304" t="s">
        <v>1283</v>
      </c>
      <c r="E376" s="305" t="s">
        <v>3390</v>
      </c>
      <c r="F376" s="306" t="s">
        <v>3391</v>
      </c>
      <c r="G376" s="307" t="s">
        <v>199</v>
      </c>
      <c r="H376" s="308">
        <v>0.80400000000000005</v>
      </c>
      <c r="I376" s="309"/>
      <c r="J376" s="310">
        <f>ROUND(I376*H376,2)</f>
        <v>0</v>
      </c>
      <c r="K376" s="311"/>
      <c r="L376" s="312"/>
      <c r="M376" s="313" t="s">
        <v>1</v>
      </c>
      <c r="N376" s="314" t="s">
        <v>41</v>
      </c>
      <c r="O376" s="92"/>
      <c r="P376" s="245">
        <f>O376*H376</f>
        <v>0</v>
      </c>
      <c r="Q376" s="245">
        <v>0.55000000000000004</v>
      </c>
      <c r="R376" s="245">
        <f>Q376*H376</f>
        <v>0.44220000000000004</v>
      </c>
      <c r="S376" s="245">
        <v>0</v>
      </c>
      <c r="T376" s="24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7" t="s">
        <v>298</v>
      </c>
      <c r="AT376" s="247" t="s">
        <v>1283</v>
      </c>
      <c r="AU376" s="247" t="s">
        <v>86</v>
      </c>
      <c r="AY376" s="18" t="s">
        <v>169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8" t="s">
        <v>84</v>
      </c>
      <c r="BK376" s="248">
        <f>ROUND(I376*H376,2)</f>
        <v>0</v>
      </c>
      <c r="BL376" s="18" t="s">
        <v>286</v>
      </c>
      <c r="BM376" s="247" t="s">
        <v>3392</v>
      </c>
    </row>
    <row r="377" s="13" customFormat="1">
      <c r="A377" s="13"/>
      <c r="B377" s="249"/>
      <c r="C377" s="250"/>
      <c r="D377" s="251" t="s">
        <v>179</v>
      </c>
      <c r="E377" s="252" t="s">
        <v>1</v>
      </c>
      <c r="F377" s="253" t="s">
        <v>3393</v>
      </c>
      <c r="G377" s="250"/>
      <c r="H377" s="254">
        <v>0.80400000000000005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179</v>
      </c>
      <c r="AU377" s="260" t="s">
        <v>86</v>
      </c>
      <c r="AV377" s="13" t="s">
        <v>86</v>
      </c>
      <c r="AW377" s="13" t="s">
        <v>32</v>
      </c>
      <c r="AX377" s="13" t="s">
        <v>84</v>
      </c>
      <c r="AY377" s="260" t="s">
        <v>169</v>
      </c>
    </row>
    <row r="378" s="2" customFormat="1" ht="21.75" customHeight="1">
      <c r="A378" s="39"/>
      <c r="B378" s="40"/>
      <c r="C378" s="235" t="s">
        <v>2466</v>
      </c>
      <c r="D378" s="235" t="s">
        <v>173</v>
      </c>
      <c r="E378" s="236" t="s">
        <v>3394</v>
      </c>
      <c r="F378" s="237" t="s">
        <v>3395</v>
      </c>
      <c r="G378" s="238" t="s">
        <v>199</v>
      </c>
      <c r="H378" s="239">
        <v>1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0.012659999999999999</v>
      </c>
      <c r="R378" s="245">
        <f>Q378*H378</f>
        <v>0.012659999999999999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286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286</v>
      </c>
      <c r="BM378" s="247" t="s">
        <v>3396</v>
      </c>
    </row>
    <row r="379" s="2" customFormat="1" ht="21.75" customHeight="1">
      <c r="A379" s="39"/>
      <c r="B379" s="40"/>
      <c r="C379" s="235" t="s">
        <v>2491</v>
      </c>
      <c r="D379" s="235" t="s">
        <v>173</v>
      </c>
      <c r="E379" s="236" t="s">
        <v>3397</v>
      </c>
      <c r="F379" s="237" t="s">
        <v>3398</v>
      </c>
      <c r="G379" s="238" t="s">
        <v>176</v>
      </c>
      <c r="H379" s="239">
        <v>9.6400000000000006</v>
      </c>
      <c r="I379" s="240"/>
      <c r="J379" s="241">
        <f>ROUND(I379*H379,2)</f>
        <v>0</v>
      </c>
      <c r="K379" s="242"/>
      <c r="L379" s="45"/>
      <c r="M379" s="243" t="s">
        <v>1</v>
      </c>
      <c r="N379" s="244" t="s">
        <v>41</v>
      </c>
      <c r="O379" s="92"/>
      <c r="P379" s="245">
        <f>O379*H379</f>
        <v>0</v>
      </c>
      <c r="Q379" s="245">
        <v>0.032530000000000003</v>
      </c>
      <c r="R379" s="245">
        <f>Q379*H379</f>
        <v>0.31358920000000007</v>
      </c>
      <c r="S379" s="245">
        <v>0</v>
      </c>
      <c r="T379" s="24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7" t="s">
        <v>286</v>
      </c>
      <c r="AT379" s="247" t="s">
        <v>173</v>
      </c>
      <c r="AU379" s="247" t="s">
        <v>86</v>
      </c>
      <c r="AY379" s="18" t="s">
        <v>169</v>
      </c>
      <c r="BE379" s="248">
        <f>IF(N379="základní",J379,0)</f>
        <v>0</v>
      </c>
      <c r="BF379" s="248">
        <f>IF(N379="snížená",J379,0)</f>
        <v>0</v>
      </c>
      <c r="BG379" s="248">
        <f>IF(N379="zákl. přenesená",J379,0)</f>
        <v>0</v>
      </c>
      <c r="BH379" s="248">
        <f>IF(N379="sníž. přenesená",J379,0)</f>
        <v>0</v>
      </c>
      <c r="BI379" s="248">
        <f>IF(N379="nulová",J379,0)</f>
        <v>0</v>
      </c>
      <c r="BJ379" s="18" t="s">
        <v>84</v>
      </c>
      <c r="BK379" s="248">
        <f>ROUND(I379*H379,2)</f>
        <v>0</v>
      </c>
      <c r="BL379" s="18" t="s">
        <v>286</v>
      </c>
      <c r="BM379" s="247" t="s">
        <v>3399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3400</v>
      </c>
      <c r="G380" s="250"/>
      <c r="H380" s="254">
        <v>9.6400000000000006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84</v>
      </c>
      <c r="AY380" s="260" t="s">
        <v>169</v>
      </c>
    </row>
    <row r="381" s="2" customFormat="1" ht="21.75" customHeight="1">
      <c r="A381" s="39"/>
      <c r="B381" s="40"/>
      <c r="C381" s="235" t="s">
        <v>1851</v>
      </c>
      <c r="D381" s="235" t="s">
        <v>173</v>
      </c>
      <c r="E381" s="236" t="s">
        <v>1976</v>
      </c>
      <c r="F381" s="237" t="s">
        <v>1977</v>
      </c>
      <c r="G381" s="238" t="s">
        <v>176</v>
      </c>
      <c r="H381" s="239">
        <v>118</v>
      </c>
      <c r="I381" s="240"/>
      <c r="J381" s="241">
        <f>ROUND(I381*H381,2)</f>
        <v>0</v>
      </c>
      <c r="K381" s="242"/>
      <c r="L381" s="45"/>
      <c r="M381" s="243" t="s">
        <v>1</v>
      </c>
      <c r="N381" s="244" t="s">
        <v>41</v>
      </c>
      <c r="O381" s="92"/>
      <c r="P381" s="245">
        <f>O381*H381</f>
        <v>0</v>
      </c>
      <c r="Q381" s="245">
        <v>0.015740000000000001</v>
      </c>
      <c r="R381" s="245">
        <f>Q381*H381</f>
        <v>1.8573200000000001</v>
      </c>
      <c r="S381" s="245">
        <v>0</v>
      </c>
      <c r="T381" s="24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7" t="s">
        <v>286</v>
      </c>
      <c r="AT381" s="247" t="s">
        <v>173</v>
      </c>
      <c r="AU381" s="247" t="s">
        <v>86</v>
      </c>
      <c r="AY381" s="18" t="s">
        <v>169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8" t="s">
        <v>84</v>
      </c>
      <c r="BK381" s="248">
        <f>ROUND(I381*H381,2)</f>
        <v>0</v>
      </c>
      <c r="BL381" s="18" t="s">
        <v>286</v>
      </c>
      <c r="BM381" s="247" t="s">
        <v>3401</v>
      </c>
    </row>
    <row r="382" s="13" customFormat="1">
      <c r="A382" s="13"/>
      <c r="B382" s="249"/>
      <c r="C382" s="250"/>
      <c r="D382" s="251" t="s">
        <v>179</v>
      </c>
      <c r="E382" s="252" t="s">
        <v>1</v>
      </c>
      <c r="F382" s="253" t="s">
        <v>3402</v>
      </c>
      <c r="G382" s="250"/>
      <c r="H382" s="254">
        <v>28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179</v>
      </c>
      <c r="AU382" s="260" t="s">
        <v>86</v>
      </c>
      <c r="AV382" s="13" t="s">
        <v>86</v>
      </c>
      <c r="AW382" s="13" t="s">
        <v>32</v>
      </c>
      <c r="AX382" s="13" t="s">
        <v>76</v>
      </c>
      <c r="AY382" s="260" t="s">
        <v>169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3403</v>
      </c>
      <c r="G383" s="250"/>
      <c r="H383" s="254">
        <v>90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4" customFormat="1">
      <c r="A384" s="14"/>
      <c r="B384" s="261"/>
      <c r="C384" s="262"/>
      <c r="D384" s="251" t="s">
        <v>179</v>
      </c>
      <c r="E384" s="263" t="s">
        <v>1</v>
      </c>
      <c r="F384" s="264" t="s">
        <v>182</v>
      </c>
      <c r="G384" s="262"/>
      <c r="H384" s="265">
        <v>118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179</v>
      </c>
      <c r="AU384" s="271" t="s">
        <v>86</v>
      </c>
      <c r="AV384" s="14" t="s">
        <v>177</v>
      </c>
      <c r="AW384" s="14" t="s">
        <v>32</v>
      </c>
      <c r="AX384" s="14" t="s">
        <v>84</v>
      </c>
      <c r="AY384" s="271" t="s">
        <v>169</v>
      </c>
    </row>
    <row r="385" s="2" customFormat="1" ht="21.75" customHeight="1">
      <c r="A385" s="39"/>
      <c r="B385" s="40"/>
      <c r="C385" s="235" t="s">
        <v>1998</v>
      </c>
      <c r="D385" s="235" t="s">
        <v>173</v>
      </c>
      <c r="E385" s="236" t="s">
        <v>3404</v>
      </c>
      <c r="F385" s="237" t="s">
        <v>3405</v>
      </c>
      <c r="G385" s="238" t="s">
        <v>239</v>
      </c>
      <c r="H385" s="239">
        <v>4</v>
      </c>
      <c r="I385" s="240"/>
      <c r="J385" s="241">
        <f>ROUND(I385*H385,2)</f>
        <v>0</v>
      </c>
      <c r="K385" s="242"/>
      <c r="L385" s="45"/>
      <c r="M385" s="243" t="s">
        <v>1</v>
      </c>
      <c r="N385" s="244" t="s">
        <v>41</v>
      </c>
      <c r="O385" s="92"/>
      <c r="P385" s="245">
        <f>O385*H385</f>
        <v>0</v>
      </c>
      <c r="Q385" s="245">
        <v>0.015740000000000001</v>
      </c>
      <c r="R385" s="245">
        <f>Q385*H385</f>
        <v>0.062960000000000002</v>
      </c>
      <c r="S385" s="245">
        <v>0</v>
      </c>
      <c r="T385" s="24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7" t="s">
        <v>286</v>
      </c>
      <c r="AT385" s="247" t="s">
        <v>173</v>
      </c>
      <c r="AU385" s="247" t="s">
        <v>86</v>
      </c>
      <c r="AY385" s="18" t="s">
        <v>169</v>
      </c>
      <c r="BE385" s="248">
        <f>IF(N385="základní",J385,0)</f>
        <v>0</v>
      </c>
      <c r="BF385" s="248">
        <f>IF(N385="snížená",J385,0)</f>
        <v>0</v>
      </c>
      <c r="BG385" s="248">
        <f>IF(N385="zákl. přenesená",J385,0)</f>
        <v>0</v>
      </c>
      <c r="BH385" s="248">
        <f>IF(N385="sníž. přenesená",J385,0)</f>
        <v>0</v>
      </c>
      <c r="BI385" s="248">
        <f>IF(N385="nulová",J385,0)</f>
        <v>0</v>
      </c>
      <c r="BJ385" s="18" t="s">
        <v>84</v>
      </c>
      <c r="BK385" s="248">
        <f>ROUND(I385*H385,2)</f>
        <v>0</v>
      </c>
      <c r="BL385" s="18" t="s">
        <v>286</v>
      </c>
      <c r="BM385" s="247" t="s">
        <v>3406</v>
      </c>
    </row>
    <row r="386" s="2" customFormat="1" ht="16.5" customHeight="1">
      <c r="A386" s="39"/>
      <c r="B386" s="40"/>
      <c r="C386" s="235" t="s">
        <v>1857</v>
      </c>
      <c r="D386" s="235" t="s">
        <v>173</v>
      </c>
      <c r="E386" s="236" t="s">
        <v>3407</v>
      </c>
      <c r="F386" s="237" t="s">
        <v>3408</v>
      </c>
      <c r="G386" s="238" t="s">
        <v>176</v>
      </c>
      <c r="H386" s="239">
        <v>125</v>
      </c>
      <c r="I386" s="240"/>
      <c r="J386" s="241">
        <f>ROUND(I386*H386,2)</f>
        <v>0</v>
      </c>
      <c r="K386" s="242"/>
      <c r="L386" s="45"/>
      <c r="M386" s="243" t="s">
        <v>1</v>
      </c>
      <c r="N386" s="244" t="s">
        <v>41</v>
      </c>
      <c r="O386" s="92"/>
      <c r="P386" s="245">
        <f>O386*H386</f>
        <v>0</v>
      </c>
      <c r="Q386" s="245">
        <v>0</v>
      </c>
      <c r="R386" s="245">
        <f>Q386*H386</f>
        <v>0</v>
      </c>
      <c r="S386" s="245">
        <v>0</v>
      </c>
      <c r="T386" s="24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7" t="s">
        <v>286</v>
      </c>
      <c r="AT386" s="247" t="s">
        <v>173</v>
      </c>
      <c r="AU386" s="247" t="s">
        <v>86</v>
      </c>
      <c r="AY386" s="18" t="s">
        <v>169</v>
      </c>
      <c r="BE386" s="248">
        <f>IF(N386="základní",J386,0)</f>
        <v>0</v>
      </c>
      <c r="BF386" s="248">
        <f>IF(N386="snížená",J386,0)</f>
        <v>0</v>
      </c>
      <c r="BG386" s="248">
        <f>IF(N386="zákl. přenesená",J386,0)</f>
        <v>0</v>
      </c>
      <c r="BH386" s="248">
        <f>IF(N386="sníž. přenesená",J386,0)</f>
        <v>0</v>
      </c>
      <c r="BI386" s="248">
        <f>IF(N386="nulová",J386,0)</f>
        <v>0</v>
      </c>
      <c r="BJ386" s="18" t="s">
        <v>84</v>
      </c>
      <c r="BK386" s="248">
        <f>ROUND(I386*H386,2)</f>
        <v>0</v>
      </c>
      <c r="BL386" s="18" t="s">
        <v>286</v>
      </c>
      <c r="BM386" s="247" t="s">
        <v>3409</v>
      </c>
    </row>
    <row r="387" s="13" customFormat="1">
      <c r="A387" s="13"/>
      <c r="B387" s="249"/>
      <c r="C387" s="250"/>
      <c r="D387" s="251" t="s">
        <v>179</v>
      </c>
      <c r="E387" s="252" t="s">
        <v>1</v>
      </c>
      <c r="F387" s="253" t="s">
        <v>1017</v>
      </c>
      <c r="G387" s="250"/>
      <c r="H387" s="254">
        <v>125</v>
      </c>
      <c r="I387" s="255"/>
      <c r="J387" s="250"/>
      <c r="K387" s="250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179</v>
      </c>
      <c r="AU387" s="260" t="s">
        <v>86</v>
      </c>
      <c r="AV387" s="13" t="s">
        <v>86</v>
      </c>
      <c r="AW387" s="13" t="s">
        <v>32</v>
      </c>
      <c r="AX387" s="13" t="s">
        <v>84</v>
      </c>
      <c r="AY387" s="260" t="s">
        <v>169</v>
      </c>
    </row>
    <row r="388" s="2" customFormat="1" ht="21.75" customHeight="1">
      <c r="A388" s="39"/>
      <c r="B388" s="40"/>
      <c r="C388" s="304" t="s">
        <v>1861</v>
      </c>
      <c r="D388" s="304" t="s">
        <v>1283</v>
      </c>
      <c r="E388" s="305" t="s">
        <v>3410</v>
      </c>
      <c r="F388" s="306" t="s">
        <v>3411</v>
      </c>
      <c r="G388" s="307" t="s">
        <v>199</v>
      </c>
      <c r="H388" s="308">
        <v>3.2810000000000001</v>
      </c>
      <c r="I388" s="309"/>
      <c r="J388" s="310">
        <f>ROUND(I388*H388,2)</f>
        <v>0</v>
      </c>
      <c r="K388" s="311"/>
      <c r="L388" s="312"/>
      <c r="M388" s="313" t="s">
        <v>1</v>
      </c>
      <c r="N388" s="314" t="s">
        <v>41</v>
      </c>
      <c r="O388" s="92"/>
      <c r="P388" s="245">
        <f>O388*H388</f>
        <v>0</v>
      </c>
      <c r="Q388" s="245">
        <v>0.55000000000000004</v>
      </c>
      <c r="R388" s="245">
        <f>Q388*H388</f>
        <v>1.8045500000000003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298</v>
      </c>
      <c r="AT388" s="247" t="s">
        <v>1283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286</v>
      </c>
      <c r="BM388" s="247" t="s">
        <v>3412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3413</v>
      </c>
      <c r="G389" s="250"/>
      <c r="H389" s="254">
        <v>3.125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84</v>
      </c>
      <c r="AY389" s="260" t="s">
        <v>169</v>
      </c>
    </row>
    <row r="390" s="13" customFormat="1">
      <c r="A390" s="13"/>
      <c r="B390" s="249"/>
      <c r="C390" s="250"/>
      <c r="D390" s="251" t="s">
        <v>179</v>
      </c>
      <c r="E390" s="250"/>
      <c r="F390" s="253" t="s">
        <v>3414</v>
      </c>
      <c r="G390" s="250"/>
      <c r="H390" s="254">
        <v>3.2810000000000001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179</v>
      </c>
      <c r="AU390" s="260" t="s">
        <v>86</v>
      </c>
      <c r="AV390" s="13" t="s">
        <v>86</v>
      </c>
      <c r="AW390" s="13" t="s">
        <v>4</v>
      </c>
      <c r="AX390" s="13" t="s">
        <v>84</v>
      </c>
      <c r="AY390" s="260" t="s">
        <v>169</v>
      </c>
    </row>
    <row r="391" s="2" customFormat="1" ht="21.75" customHeight="1">
      <c r="A391" s="39"/>
      <c r="B391" s="40"/>
      <c r="C391" s="235" t="s">
        <v>2214</v>
      </c>
      <c r="D391" s="235" t="s">
        <v>173</v>
      </c>
      <c r="E391" s="236" t="s">
        <v>1981</v>
      </c>
      <c r="F391" s="237" t="s">
        <v>1982</v>
      </c>
      <c r="G391" s="238" t="s">
        <v>176</v>
      </c>
      <c r="H391" s="239">
        <v>153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0.00020000000000000001</v>
      </c>
      <c r="R391" s="245">
        <f>Q391*H391</f>
        <v>0.030600000000000002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286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286</v>
      </c>
      <c r="BM391" s="247" t="s">
        <v>3415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3416</v>
      </c>
      <c r="G392" s="250"/>
      <c r="H392" s="254">
        <v>125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3417</v>
      </c>
      <c r="G393" s="250"/>
      <c r="H393" s="254">
        <v>28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4" customFormat="1">
      <c r="A394" s="14"/>
      <c r="B394" s="261"/>
      <c r="C394" s="262"/>
      <c r="D394" s="251" t="s">
        <v>179</v>
      </c>
      <c r="E394" s="263" t="s">
        <v>1</v>
      </c>
      <c r="F394" s="264" t="s">
        <v>182</v>
      </c>
      <c r="G394" s="262"/>
      <c r="H394" s="265">
        <v>153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1" t="s">
        <v>179</v>
      </c>
      <c r="AU394" s="271" t="s">
        <v>86</v>
      </c>
      <c r="AV394" s="14" t="s">
        <v>177</v>
      </c>
      <c r="AW394" s="14" t="s">
        <v>32</v>
      </c>
      <c r="AX394" s="14" t="s">
        <v>84</v>
      </c>
      <c r="AY394" s="271" t="s">
        <v>169</v>
      </c>
    </row>
    <row r="395" s="2" customFormat="1" ht="33" customHeight="1">
      <c r="A395" s="39"/>
      <c r="B395" s="40"/>
      <c r="C395" s="235" t="s">
        <v>2124</v>
      </c>
      <c r="D395" s="235" t="s">
        <v>173</v>
      </c>
      <c r="E395" s="236" t="s">
        <v>2915</v>
      </c>
      <c r="F395" s="237" t="s">
        <v>2916</v>
      </c>
      <c r="G395" s="238" t="s">
        <v>322</v>
      </c>
      <c r="H395" s="239">
        <v>145</v>
      </c>
      <c r="I395" s="240"/>
      <c r="J395" s="241">
        <f>ROUND(I395*H395,2)</f>
        <v>0</v>
      </c>
      <c r="K395" s="242"/>
      <c r="L395" s="45"/>
      <c r="M395" s="243" t="s">
        <v>1</v>
      </c>
      <c r="N395" s="244" t="s">
        <v>41</v>
      </c>
      <c r="O395" s="92"/>
      <c r="P395" s="245">
        <f>O395*H395</f>
        <v>0</v>
      </c>
      <c r="Q395" s="245">
        <v>0</v>
      </c>
      <c r="R395" s="245">
        <f>Q395*H395</f>
        <v>0</v>
      </c>
      <c r="S395" s="245">
        <v>0</v>
      </c>
      <c r="T395" s="24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7" t="s">
        <v>286</v>
      </c>
      <c r="AT395" s="247" t="s">
        <v>173</v>
      </c>
      <c r="AU395" s="247" t="s">
        <v>86</v>
      </c>
      <c r="AY395" s="18" t="s">
        <v>169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8" t="s">
        <v>84</v>
      </c>
      <c r="BK395" s="248">
        <f>ROUND(I395*H395,2)</f>
        <v>0</v>
      </c>
      <c r="BL395" s="18" t="s">
        <v>286</v>
      </c>
      <c r="BM395" s="247" t="s">
        <v>3418</v>
      </c>
    </row>
    <row r="396" s="13" customFormat="1">
      <c r="A396" s="13"/>
      <c r="B396" s="249"/>
      <c r="C396" s="250"/>
      <c r="D396" s="251" t="s">
        <v>179</v>
      </c>
      <c r="E396" s="252" t="s">
        <v>1</v>
      </c>
      <c r="F396" s="253" t="s">
        <v>3419</v>
      </c>
      <c r="G396" s="250"/>
      <c r="H396" s="254">
        <v>24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179</v>
      </c>
      <c r="AU396" s="260" t="s">
        <v>86</v>
      </c>
      <c r="AV396" s="13" t="s">
        <v>86</v>
      </c>
      <c r="AW396" s="13" t="s">
        <v>32</v>
      </c>
      <c r="AX396" s="13" t="s">
        <v>76</v>
      </c>
      <c r="AY396" s="260" t="s">
        <v>169</v>
      </c>
    </row>
    <row r="397" s="13" customFormat="1">
      <c r="A397" s="13"/>
      <c r="B397" s="249"/>
      <c r="C397" s="250"/>
      <c r="D397" s="251" t="s">
        <v>179</v>
      </c>
      <c r="E397" s="252" t="s">
        <v>1</v>
      </c>
      <c r="F397" s="253" t="s">
        <v>3420</v>
      </c>
      <c r="G397" s="250"/>
      <c r="H397" s="254">
        <v>121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179</v>
      </c>
      <c r="AU397" s="260" t="s">
        <v>86</v>
      </c>
      <c r="AV397" s="13" t="s">
        <v>86</v>
      </c>
      <c r="AW397" s="13" t="s">
        <v>32</v>
      </c>
      <c r="AX397" s="13" t="s">
        <v>76</v>
      </c>
      <c r="AY397" s="260" t="s">
        <v>169</v>
      </c>
    </row>
    <row r="398" s="14" customFormat="1">
      <c r="A398" s="14"/>
      <c r="B398" s="261"/>
      <c r="C398" s="262"/>
      <c r="D398" s="251" t="s">
        <v>179</v>
      </c>
      <c r="E398" s="263" t="s">
        <v>1</v>
      </c>
      <c r="F398" s="264" t="s">
        <v>182</v>
      </c>
      <c r="G398" s="262"/>
      <c r="H398" s="265">
        <v>145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1" t="s">
        <v>179</v>
      </c>
      <c r="AU398" s="271" t="s">
        <v>86</v>
      </c>
      <c r="AV398" s="14" t="s">
        <v>177</v>
      </c>
      <c r="AW398" s="14" t="s">
        <v>32</v>
      </c>
      <c r="AX398" s="14" t="s">
        <v>84</v>
      </c>
      <c r="AY398" s="271" t="s">
        <v>169</v>
      </c>
    </row>
    <row r="399" s="2" customFormat="1" ht="21.75" customHeight="1">
      <c r="A399" s="39"/>
      <c r="B399" s="40"/>
      <c r="C399" s="304" t="s">
        <v>2128</v>
      </c>
      <c r="D399" s="304" t="s">
        <v>1283</v>
      </c>
      <c r="E399" s="305" t="s">
        <v>3382</v>
      </c>
      <c r="F399" s="306" t="s">
        <v>3383</v>
      </c>
      <c r="G399" s="307" t="s">
        <v>199</v>
      </c>
      <c r="H399" s="308">
        <v>0.34599999999999997</v>
      </c>
      <c r="I399" s="309"/>
      <c r="J399" s="310">
        <f>ROUND(I399*H399,2)</f>
        <v>0</v>
      </c>
      <c r="K399" s="311"/>
      <c r="L399" s="312"/>
      <c r="M399" s="313" t="s">
        <v>1</v>
      </c>
      <c r="N399" s="314" t="s">
        <v>41</v>
      </c>
      <c r="O399" s="92"/>
      <c r="P399" s="245">
        <f>O399*H399</f>
        <v>0</v>
      </c>
      <c r="Q399" s="245">
        <v>0.55000000000000004</v>
      </c>
      <c r="R399" s="245">
        <f>Q399*H399</f>
        <v>0.1903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298</v>
      </c>
      <c r="AT399" s="247" t="s">
        <v>1283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286</v>
      </c>
      <c r="BM399" s="247" t="s">
        <v>3421</v>
      </c>
    </row>
    <row r="400" s="13" customFormat="1">
      <c r="A400" s="13"/>
      <c r="B400" s="249"/>
      <c r="C400" s="250"/>
      <c r="D400" s="251" t="s">
        <v>179</v>
      </c>
      <c r="E400" s="252" t="s">
        <v>1</v>
      </c>
      <c r="F400" s="253" t="s">
        <v>3422</v>
      </c>
      <c r="G400" s="250"/>
      <c r="H400" s="254">
        <v>0.34599999999999997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179</v>
      </c>
      <c r="AU400" s="260" t="s">
        <v>86</v>
      </c>
      <c r="AV400" s="13" t="s">
        <v>86</v>
      </c>
      <c r="AW400" s="13" t="s">
        <v>32</v>
      </c>
      <c r="AX400" s="13" t="s">
        <v>84</v>
      </c>
      <c r="AY400" s="260" t="s">
        <v>169</v>
      </c>
    </row>
    <row r="401" s="2" customFormat="1" ht="21.75" customHeight="1">
      <c r="A401" s="39"/>
      <c r="B401" s="40"/>
      <c r="C401" s="304" t="s">
        <v>2956</v>
      </c>
      <c r="D401" s="304" t="s">
        <v>1283</v>
      </c>
      <c r="E401" s="305" t="s">
        <v>3382</v>
      </c>
      <c r="F401" s="306" t="s">
        <v>3383</v>
      </c>
      <c r="G401" s="307" t="s">
        <v>199</v>
      </c>
      <c r="H401" s="308">
        <v>1.2709999999999999</v>
      </c>
      <c r="I401" s="309"/>
      <c r="J401" s="310">
        <f>ROUND(I401*H401,2)</f>
        <v>0</v>
      </c>
      <c r="K401" s="311"/>
      <c r="L401" s="312"/>
      <c r="M401" s="313" t="s">
        <v>1</v>
      </c>
      <c r="N401" s="314" t="s">
        <v>41</v>
      </c>
      <c r="O401" s="92"/>
      <c r="P401" s="245">
        <f>O401*H401</f>
        <v>0</v>
      </c>
      <c r="Q401" s="245">
        <v>0.55000000000000004</v>
      </c>
      <c r="R401" s="245">
        <f>Q401*H401</f>
        <v>0.69905000000000006</v>
      </c>
      <c r="S401" s="245">
        <v>0</v>
      </c>
      <c r="T401" s="24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7" t="s">
        <v>298</v>
      </c>
      <c r="AT401" s="247" t="s">
        <v>1283</v>
      </c>
      <c r="AU401" s="247" t="s">
        <v>86</v>
      </c>
      <c r="AY401" s="18" t="s">
        <v>169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8" t="s">
        <v>84</v>
      </c>
      <c r="BK401" s="248">
        <f>ROUND(I401*H401,2)</f>
        <v>0</v>
      </c>
      <c r="BL401" s="18" t="s">
        <v>286</v>
      </c>
      <c r="BM401" s="247" t="s">
        <v>3423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3424</v>
      </c>
      <c r="G402" s="250"/>
      <c r="H402" s="254">
        <v>1.21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84</v>
      </c>
      <c r="AY402" s="260" t="s">
        <v>169</v>
      </c>
    </row>
    <row r="403" s="13" customFormat="1">
      <c r="A403" s="13"/>
      <c r="B403" s="249"/>
      <c r="C403" s="250"/>
      <c r="D403" s="251" t="s">
        <v>179</v>
      </c>
      <c r="E403" s="250"/>
      <c r="F403" s="253" t="s">
        <v>3425</v>
      </c>
      <c r="G403" s="250"/>
      <c r="H403" s="254">
        <v>1.2709999999999999</v>
      </c>
      <c r="I403" s="255"/>
      <c r="J403" s="250"/>
      <c r="K403" s="250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179</v>
      </c>
      <c r="AU403" s="260" t="s">
        <v>86</v>
      </c>
      <c r="AV403" s="13" t="s">
        <v>86</v>
      </c>
      <c r="AW403" s="13" t="s">
        <v>4</v>
      </c>
      <c r="AX403" s="13" t="s">
        <v>84</v>
      </c>
      <c r="AY403" s="260" t="s">
        <v>169</v>
      </c>
    </row>
    <row r="404" s="2" customFormat="1" ht="21.75" customHeight="1">
      <c r="A404" s="39"/>
      <c r="B404" s="40"/>
      <c r="C404" s="235" t="s">
        <v>1984</v>
      </c>
      <c r="D404" s="235" t="s">
        <v>173</v>
      </c>
      <c r="E404" s="236" t="s">
        <v>1999</v>
      </c>
      <c r="F404" s="237" t="s">
        <v>2000</v>
      </c>
      <c r="G404" s="238" t="s">
        <v>199</v>
      </c>
      <c r="H404" s="239">
        <v>1.617</v>
      </c>
      <c r="I404" s="240"/>
      <c r="J404" s="241">
        <f>ROUND(I404*H404,2)</f>
        <v>0</v>
      </c>
      <c r="K404" s="242"/>
      <c r="L404" s="45"/>
      <c r="M404" s="243" t="s">
        <v>1</v>
      </c>
      <c r="N404" s="244" t="s">
        <v>41</v>
      </c>
      <c r="O404" s="92"/>
      <c r="P404" s="245">
        <f>O404*H404</f>
        <v>0</v>
      </c>
      <c r="Q404" s="245">
        <v>0.024469999999999999</v>
      </c>
      <c r="R404" s="245">
        <f>Q404*H404</f>
        <v>0.039567989999999997</v>
      </c>
      <c r="S404" s="245">
        <v>0</v>
      </c>
      <c r="T404" s="24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7" t="s">
        <v>286</v>
      </c>
      <c r="AT404" s="247" t="s">
        <v>173</v>
      </c>
      <c r="AU404" s="247" t="s">
        <v>86</v>
      </c>
      <c r="AY404" s="18" t="s">
        <v>169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8" t="s">
        <v>84</v>
      </c>
      <c r="BK404" s="248">
        <f>ROUND(I404*H404,2)</f>
        <v>0</v>
      </c>
      <c r="BL404" s="18" t="s">
        <v>286</v>
      </c>
      <c r="BM404" s="247" t="s">
        <v>3426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3427</v>
      </c>
      <c r="G405" s="250"/>
      <c r="H405" s="254">
        <v>1.617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84</v>
      </c>
      <c r="AY405" s="260" t="s">
        <v>169</v>
      </c>
    </row>
    <row r="406" s="2" customFormat="1" ht="21.75" customHeight="1">
      <c r="A406" s="39"/>
      <c r="B406" s="40"/>
      <c r="C406" s="235" t="s">
        <v>2447</v>
      </c>
      <c r="D406" s="235" t="s">
        <v>173</v>
      </c>
      <c r="E406" s="236" t="s">
        <v>3428</v>
      </c>
      <c r="F406" s="237" t="s">
        <v>3429</v>
      </c>
      <c r="G406" s="238" t="s">
        <v>176</v>
      </c>
      <c r="H406" s="239">
        <v>5.7599999999999998</v>
      </c>
      <c r="I406" s="240"/>
      <c r="J406" s="241">
        <f>ROUND(I406*H406,2)</f>
        <v>0</v>
      </c>
      <c r="K406" s="242"/>
      <c r="L406" s="45"/>
      <c r="M406" s="243" t="s">
        <v>1</v>
      </c>
      <c r="N406" s="244" t="s">
        <v>41</v>
      </c>
      <c r="O406" s="92"/>
      <c r="P406" s="245">
        <f>O406*H406</f>
        <v>0</v>
      </c>
      <c r="Q406" s="245">
        <v>0.036900000000000002</v>
      </c>
      <c r="R406" s="245">
        <f>Q406*H406</f>
        <v>0.21254400000000001</v>
      </c>
      <c r="S406" s="245">
        <v>0</v>
      </c>
      <c r="T406" s="24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7" t="s">
        <v>286</v>
      </c>
      <c r="AT406" s="247" t="s">
        <v>173</v>
      </c>
      <c r="AU406" s="247" t="s">
        <v>86</v>
      </c>
      <c r="AY406" s="18" t="s">
        <v>169</v>
      </c>
      <c r="BE406" s="248">
        <f>IF(N406="základní",J406,0)</f>
        <v>0</v>
      </c>
      <c r="BF406" s="248">
        <f>IF(N406="snížená",J406,0)</f>
        <v>0</v>
      </c>
      <c r="BG406" s="248">
        <f>IF(N406="zákl. přenesená",J406,0)</f>
        <v>0</v>
      </c>
      <c r="BH406" s="248">
        <f>IF(N406="sníž. přenesená",J406,0)</f>
        <v>0</v>
      </c>
      <c r="BI406" s="248">
        <f>IF(N406="nulová",J406,0)</f>
        <v>0</v>
      </c>
      <c r="BJ406" s="18" t="s">
        <v>84</v>
      </c>
      <c r="BK406" s="248">
        <f>ROUND(I406*H406,2)</f>
        <v>0</v>
      </c>
      <c r="BL406" s="18" t="s">
        <v>286</v>
      </c>
      <c r="BM406" s="247" t="s">
        <v>3430</v>
      </c>
    </row>
    <row r="407" s="13" customFormat="1">
      <c r="A407" s="13"/>
      <c r="B407" s="249"/>
      <c r="C407" s="250"/>
      <c r="D407" s="251" t="s">
        <v>179</v>
      </c>
      <c r="E407" s="252" t="s">
        <v>1</v>
      </c>
      <c r="F407" s="253" t="s">
        <v>3431</v>
      </c>
      <c r="G407" s="250"/>
      <c r="H407" s="254">
        <v>5.7599999999999998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179</v>
      </c>
      <c r="AU407" s="260" t="s">
        <v>86</v>
      </c>
      <c r="AV407" s="13" t="s">
        <v>86</v>
      </c>
      <c r="AW407" s="13" t="s">
        <v>32</v>
      </c>
      <c r="AX407" s="13" t="s">
        <v>84</v>
      </c>
      <c r="AY407" s="260" t="s">
        <v>169</v>
      </c>
    </row>
    <row r="408" s="2" customFormat="1" ht="21.75" customHeight="1">
      <c r="A408" s="39"/>
      <c r="B408" s="40"/>
      <c r="C408" s="235" t="s">
        <v>2168</v>
      </c>
      <c r="D408" s="235" t="s">
        <v>173</v>
      </c>
      <c r="E408" s="236" t="s">
        <v>3432</v>
      </c>
      <c r="F408" s="237" t="s">
        <v>3433</v>
      </c>
      <c r="G408" s="238" t="s">
        <v>249</v>
      </c>
      <c r="H408" s="239">
        <v>5.7800000000000002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286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286</v>
      </c>
      <c r="BM408" s="247" t="s">
        <v>3434</v>
      </c>
    </row>
    <row r="409" s="2" customFormat="1" ht="21.75" customHeight="1">
      <c r="A409" s="39"/>
      <c r="B409" s="40"/>
      <c r="C409" s="235" t="s">
        <v>1989</v>
      </c>
      <c r="D409" s="235" t="s">
        <v>173</v>
      </c>
      <c r="E409" s="236" t="s">
        <v>3435</v>
      </c>
      <c r="F409" s="237" t="s">
        <v>3436</v>
      </c>
      <c r="G409" s="238" t="s">
        <v>249</v>
      </c>
      <c r="H409" s="239">
        <v>5.7800000000000002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286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286</v>
      </c>
      <c r="BM409" s="247" t="s">
        <v>3437</v>
      </c>
    </row>
    <row r="410" s="12" customFormat="1" ht="22.8" customHeight="1">
      <c r="A410" s="12"/>
      <c r="B410" s="219"/>
      <c r="C410" s="220"/>
      <c r="D410" s="221" t="s">
        <v>75</v>
      </c>
      <c r="E410" s="233" t="s">
        <v>1026</v>
      </c>
      <c r="F410" s="233" t="s">
        <v>1027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SUM(P411:P459)</f>
        <v>0</v>
      </c>
      <c r="Q410" s="227"/>
      <c r="R410" s="228">
        <f>SUM(R411:R459)</f>
        <v>20.389752570000006</v>
      </c>
      <c r="S410" s="227"/>
      <c r="T410" s="229">
        <f>SUM(T411:T459)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0" t="s">
        <v>86</v>
      </c>
      <c r="AT410" s="231" t="s">
        <v>75</v>
      </c>
      <c r="AU410" s="231" t="s">
        <v>84</v>
      </c>
      <c r="AY410" s="230" t="s">
        <v>169</v>
      </c>
      <c r="BK410" s="232">
        <f>SUM(BK411:BK459)</f>
        <v>0</v>
      </c>
    </row>
    <row r="411" s="2" customFormat="1" ht="33" customHeight="1">
      <c r="A411" s="39"/>
      <c r="B411" s="40"/>
      <c r="C411" s="235" t="s">
        <v>370</v>
      </c>
      <c r="D411" s="235" t="s">
        <v>173</v>
      </c>
      <c r="E411" s="236" t="s">
        <v>3438</v>
      </c>
      <c r="F411" s="237" t="s">
        <v>3439</v>
      </c>
      <c r="G411" s="238" t="s">
        <v>176</v>
      </c>
      <c r="H411" s="239">
        <v>57.015000000000001</v>
      </c>
      <c r="I411" s="240"/>
      <c r="J411" s="241">
        <f>ROUND(I411*H411,2)</f>
        <v>0</v>
      </c>
      <c r="K411" s="242"/>
      <c r="L411" s="45"/>
      <c r="M411" s="243" t="s">
        <v>1</v>
      </c>
      <c r="N411" s="244" t="s">
        <v>41</v>
      </c>
      <c r="O411" s="92"/>
      <c r="P411" s="245">
        <f>O411*H411</f>
        <v>0</v>
      </c>
      <c r="Q411" s="245">
        <v>0.04811</v>
      </c>
      <c r="R411" s="245">
        <f>Q411*H411</f>
        <v>2.74299165</v>
      </c>
      <c r="S411" s="245">
        <v>0</v>
      </c>
      <c r="T411" s="24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7" t="s">
        <v>286</v>
      </c>
      <c r="AT411" s="247" t="s">
        <v>173</v>
      </c>
      <c r="AU411" s="247" t="s">
        <v>86</v>
      </c>
      <c r="AY411" s="18" t="s">
        <v>169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8" t="s">
        <v>84</v>
      </c>
      <c r="BK411" s="248">
        <f>ROUND(I411*H411,2)</f>
        <v>0</v>
      </c>
      <c r="BL411" s="18" t="s">
        <v>286</v>
      </c>
      <c r="BM411" s="247" t="s">
        <v>3440</v>
      </c>
    </row>
    <row r="412" s="13" customFormat="1">
      <c r="A412" s="13"/>
      <c r="B412" s="249"/>
      <c r="C412" s="250"/>
      <c r="D412" s="251" t="s">
        <v>179</v>
      </c>
      <c r="E412" s="252" t="s">
        <v>1</v>
      </c>
      <c r="F412" s="253" t="s">
        <v>3441</v>
      </c>
      <c r="G412" s="250"/>
      <c r="H412" s="254">
        <v>57.015000000000001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179</v>
      </c>
      <c r="AU412" s="260" t="s">
        <v>86</v>
      </c>
      <c r="AV412" s="13" t="s">
        <v>86</v>
      </c>
      <c r="AW412" s="13" t="s">
        <v>32</v>
      </c>
      <c r="AX412" s="13" t="s">
        <v>84</v>
      </c>
      <c r="AY412" s="260" t="s">
        <v>169</v>
      </c>
    </row>
    <row r="413" s="2" customFormat="1" ht="21.75" customHeight="1">
      <c r="A413" s="39"/>
      <c r="B413" s="40"/>
      <c r="C413" s="235" t="s">
        <v>2866</v>
      </c>
      <c r="D413" s="235" t="s">
        <v>173</v>
      </c>
      <c r="E413" s="236" t="s">
        <v>3442</v>
      </c>
      <c r="F413" s="237" t="s">
        <v>3443</v>
      </c>
      <c r="G413" s="238" t="s">
        <v>176</v>
      </c>
      <c r="H413" s="239">
        <v>109.98</v>
      </c>
      <c r="I413" s="240"/>
      <c r="J413" s="241">
        <f>ROUND(I413*H413,2)</f>
        <v>0</v>
      </c>
      <c r="K413" s="242"/>
      <c r="L413" s="45"/>
      <c r="M413" s="243" t="s">
        <v>1</v>
      </c>
      <c r="N413" s="244" t="s">
        <v>41</v>
      </c>
      <c r="O413" s="92"/>
      <c r="P413" s="245">
        <f>O413*H413</f>
        <v>0</v>
      </c>
      <c r="Q413" s="245">
        <v>0.00062</v>
      </c>
      <c r="R413" s="245">
        <f>Q413*H413</f>
        <v>0.068187600000000001</v>
      </c>
      <c r="S413" s="245">
        <v>0</v>
      </c>
      <c r="T413" s="24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286</v>
      </c>
      <c r="AT413" s="247" t="s">
        <v>173</v>
      </c>
      <c r="AU413" s="247" t="s">
        <v>86</v>
      </c>
      <c r="AY413" s="18" t="s">
        <v>169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84</v>
      </c>
      <c r="BK413" s="248">
        <f>ROUND(I413*H413,2)</f>
        <v>0</v>
      </c>
      <c r="BL413" s="18" t="s">
        <v>286</v>
      </c>
      <c r="BM413" s="247" t="s">
        <v>3444</v>
      </c>
    </row>
    <row r="414" s="13" customFormat="1">
      <c r="A414" s="13"/>
      <c r="B414" s="249"/>
      <c r="C414" s="250"/>
      <c r="D414" s="251" t="s">
        <v>179</v>
      </c>
      <c r="E414" s="252" t="s">
        <v>1</v>
      </c>
      <c r="F414" s="253" t="s">
        <v>3445</v>
      </c>
      <c r="G414" s="250"/>
      <c r="H414" s="254">
        <v>52.640000000000001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179</v>
      </c>
      <c r="AU414" s="260" t="s">
        <v>86</v>
      </c>
      <c r="AV414" s="13" t="s">
        <v>86</v>
      </c>
      <c r="AW414" s="13" t="s">
        <v>32</v>
      </c>
      <c r="AX414" s="13" t="s">
        <v>76</v>
      </c>
      <c r="AY414" s="260" t="s">
        <v>169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3446</v>
      </c>
      <c r="G415" s="250"/>
      <c r="H415" s="254">
        <v>57.340000000000003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76</v>
      </c>
      <c r="AY415" s="260" t="s">
        <v>169</v>
      </c>
    </row>
    <row r="416" s="14" customFormat="1">
      <c r="A416" s="14"/>
      <c r="B416" s="261"/>
      <c r="C416" s="262"/>
      <c r="D416" s="251" t="s">
        <v>179</v>
      </c>
      <c r="E416" s="263" t="s">
        <v>1</v>
      </c>
      <c r="F416" s="264" t="s">
        <v>182</v>
      </c>
      <c r="G416" s="262"/>
      <c r="H416" s="265">
        <v>109.98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1" t="s">
        <v>179</v>
      </c>
      <c r="AU416" s="271" t="s">
        <v>86</v>
      </c>
      <c r="AV416" s="14" t="s">
        <v>177</v>
      </c>
      <c r="AW416" s="14" t="s">
        <v>32</v>
      </c>
      <c r="AX416" s="14" t="s">
        <v>84</v>
      </c>
      <c r="AY416" s="271" t="s">
        <v>169</v>
      </c>
    </row>
    <row r="417" s="2" customFormat="1" ht="21.75" customHeight="1">
      <c r="A417" s="39"/>
      <c r="B417" s="40"/>
      <c r="C417" s="304" t="s">
        <v>2136</v>
      </c>
      <c r="D417" s="304" t="s">
        <v>1283</v>
      </c>
      <c r="E417" s="305" t="s">
        <v>3447</v>
      </c>
      <c r="F417" s="306" t="s">
        <v>3448</v>
      </c>
      <c r="G417" s="307" t="s">
        <v>176</v>
      </c>
      <c r="H417" s="308">
        <v>219.96000000000001</v>
      </c>
      <c r="I417" s="309"/>
      <c r="J417" s="310">
        <f>ROUND(I417*H417,2)</f>
        <v>0</v>
      </c>
      <c r="K417" s="311"/>
      <c r="L417" s="312"/>
      <c r="M417" s="313" t="s">
        <v>1</v>
      </c>
      <c r="N417" s="314" t="s">
        <v>41</v>
      </c>
      <c r="O417" s="92"/>
      <c r="P417" s="245">
        <f>O417*H417</f>
        <v>0</v>
      </c>
      <c r="Q417" s="245">
        <v>0.010500000000000001</v>
      </c>
      <c r="R417" s="245">
        <f>Q417*H417</f>
        <v>2.3095800000000004</v>
      </c>
      <c r="S417" s="245">
        <v>0</v>
      </c>
      <c r="T417" s="24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298</v>
      </c>
      <c r="AT417" s="247" t="s">
        <v>1283</v>
      </c>
      <c r="AU417" s="247" t="s">
        <v>86</v>
      </c>
      <c r="AY417" s="18" t="s">
        <v>169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84</v>
      </c>
      <c r="BK417" s="248">
        <f>ROUND(I417*H417,2)</f>
        <v>0</v>
      </c>
      <c r="BL417" s="18" t="s">
        <v>286</v>
      </c>
      <c r="BM417" s="247" t="s">
        <v>3449</v>
      </c>
    </row>
    <row r="418" s="13" customFormat="1">
      <c r="A418" s="13"/>
      <c r="B418" s="249"/>
      <c r="C418" s="250"/>
      <c r="D418" s="251" t="s">
        <v>179</v>
      </c>
      <c r="E418" s="252" t="s">
        <v>1</v>
      </c>
      <c r="F418" s="253" t="s">
        <v>3450</v>
      </c>
      <c r="G418" s="250"/>
      <c r="H418" s="254">
        <v>105.28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179</v>
      </c>
      <c r="AU418" s="260" t="s">
        <v>86</v>
      </c>
      <c r="AV418" s="13" t="s">
        <v>86</v>
      </c>
      <c r="AW418" s="13" t="s">
        <v>32</v>
      </c>
      <c r="AX418" s="13" t="s">
        <v>76</v>
      </c>
      <c r="AY418" s="260" t="s">
        <v>169</v>
      </c>
    </row>
    <row r="419" s="13" customFormat="1">
      <c r="A419" s="13"/>
      <c r="B419" s="249"/>
      <c r="C419" s="250"/>
      <c r="D419" s="251" t="s">
        <v>179</v>
      </c>
      <c r="E419" s="252" t="s">
        <v>1</v>
      </c>
      <c r="F419" s="253" t="s">
        <v>3451</v>
      </c>
      <c r="G419" s="250"/>
      <c r="H419" s="254">
        <v>114.68000000000001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179</v>
      </c>
      <c r="AU419" s="260" t="s">
        <v>86</v>
      </c>
      <c r="AV419" s="13" t="s">
        <v>86</v>
      </c>
      <c r="AW419" s="13" t="s">
        <v>32</v>
      </c>
      <c r="AX419" s="13" t="s">
        <v>76</v>
      </c>
      <c r="AY419" s="260" t="s">
        <v>169</v>
      </c>
    </row>
    <row r="420" s="14" customFormat="1">
      <c r="A420" s="14"/>
      <c r="B420" s="261"/>
      <c r="C420" s="262"/>
      <c r="D420" s="251" t="s">
        <v>179</v>
      </c>
      <c r="E420" s="263" t="s">
        <v>1</v>
      </c>
      <c r="F420" s="264" t="s">
        <v>182</v>
      </c>
      <c r="G420" s="262"/>
      <c r="H420" s="265">
        <v>219.96000000000001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1" t="s">
        <v>179</v>
      </c>
      <c r="AU420" s="271" t="s">
        <v>86</v>
      </c>
      <c r="AV420" s="14" t="s">
        <v>177</v>
      </c>
      <c r="AW420" s="14" t="s">
        <v>32</v>
      </c>
      <c r="AX420" s="14" t="s">
        <v>84</v>
      </c>
      <c r="AY420" s="271" t="s">
        <v>169</v>
      </c>
    </row>
    <row r="421" s="2" customFormat="1" ht="21.75" customHeight="1">
      <c r="A421" s="39"/>
      <c r="B421" s="40"/>
      <c r="C421" s="235" t="s">
        <v>260</v>
      </c>
      <c r="D421" s="235" t="s">
        <v>173</v>
      </c>
      <c r="E421" s="236" t="s">
        <v>2933</v>
      </c>
      <c r="F421" s="237" t="s">
        <v>2934</v>
      </c>
      <c r="G421" s="238" t="s">
        <v>176</v>
      </c>
      <c r="H421" s="239">
        <v>203.84800000000001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0.00020000000000000001</v>
      </c>
      <c r="R421" s="245">
        <f>Q421*H421</f>
        <v>0.040769600000000003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3452</v>
      </c>
    </row>
    <row r="422" s="13" customFormat="1">
      <c r="A422" s="13"/>
      <c r="B422" s="249"/>
      <c r="C422" s="250"/>
      <c r="D422" s="251" t="s">
        <v>179</v>
      </c>
      <c r="E422" s="252" t="s">
        <v>1</v>
      </c>
      <c r="F422" s="253" t="s">
        <v>3453</v>
      </c>
      <c r="G422" s="250"/>
      <c r="H422" s="254">
        <v>203.84800000000001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179</v>
      </c>
      <c r="AU422" s="260" t="s">
        <v>86</v>
      </c>
      <c r="AV422" s="13" t="s">
        <v>86</v>
      </c>
      <c r="AW422" s="13" t="s">
        <v>32</v>
      </c>
      <c r="AX422" s="13" t="s">
        <v>84</v>
      </c>
      <c r="AY422" s="260" t="s">
        <v>169</v>
      </c>
    </row>
    <row r="423" s="2" customFormat="1" ht="44.25" customHeight="1">
      <c r="A423" s="39"/>
      <c r="B423" s="40"/>
      <c r="C423" s="235" t="s">
        <v>170</v>
      </c>
      <c r="D423" s="235" t="s">
        <v>173</v>
      </c>
      <c r="E423" s="236" t="s">
        <v>2940</v>
      </c>
      <c r="F423" s="237" t="s">
        <v>2941</v>
      </c>
      <c r="G423" s="238" t="s">
        <v>176</v>
      </c>
      <c r="H423" s="239">
        <v>102.61</v>
      </c>
      <c r="I423" s="240"/>
      <c r="J423" s="241">
        <f>ROUND(I423*H423,2)</f>
        <v>0</v>
      </c>
      <c r="K423" s="242"/>
      <c r="L423" s="45"/>
      <c r="M423" s="243" t="s">
        <v>1</v>
      </c>
      <c r="N423" s="244" t="s">
        <v>41</v>
      </c>
      <c r="O423" s="92"/>
      <c r="P423" s="245">
        <f>O423*H423</f>
        <v>0</v>
      </c>
      <c r="Q423" s="245">
        <v>0.04895</v>
      </c>
      <c r="R423" s="245">
        <f>Q423*H423</f>
        <v>5.0227595000000003</v>
      </c>
      <c r="S423" s="245">
        <v>0</v>
      </c>
      <c r="T423" s="24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286</v>
      </c>
      <c r="AT423" s="247" t="s">
        <v>173</v>
      </c>
      <c r="AU423" s="247" t="s">
        <v>86</v>
      </c>
      <c r="AY423" s="18" t="s">
        <v>169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84</v>
      </c>
      <c r="BK423" s="248">
        <f>ROUND(I423*H423,2)</f>
        <v>0</v>
      </c>
      <c r="BL423" s="18" t="s">
        <v>286</v>
      </c>
      <c r="BM423" s="247" t="s">
        <v>3454</v>
      </c>
    </row>
    <row r="424" s="13" customFormat="1">
      <c r="A424" s="13"/>
      <c r="B424" s="249"/>
      <c r="C424" s="250"/>
      <c r="D424" s="251" t="s">
        <v>179</v>
      </c>
      <c r="E424" s="252" t="s">
        <v>1</v>
      </c>
      <c r="F424" s="253" t="s">
        <v>3455</v>
      </c>
      <c r="G424" s="250"/>
      <c r="H424" s="254">
        <v>102.61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179</v>
      </c>
      <c r="AU424" s="260" t="s">
        <v>86</v>
      </c>
      <c r="AV424" s="13" t="s">
        <v>86</v>
      </c>
      <c r="AW424" s="13" t="s">
        <v>32</v>
      </c>
      <c r="AX424" s="13" t="s">
        <v>84</v>
      </c>
      <c r="AY424" s="260" t="s">
        <v>169</v>
      </c>
    </row>
    <row r="425" s="2" customFormat="1" ht="44.25" customHeight="1">
      <c r="A425" s="39"/>
      <c r="B425" s="40"/>
      <c r="C425" s="235" t="s">
        <v>453</v>
      </c>
      <c r="D425" s="235" t="s">
        <v>173</v>
      </c>
      <c r="E425" s="236" t="s">
        <v>3456</v>
      </c>
      <c r="F425" s="237" t="s">
        <v>3457</v>
      </c>
      <c r="G425" s="238" t="s">
        <v>176</v>
      </c>
      <c r="H425" s="239">
        <v>44.222999999999999</v>
      </c>
      <c r="I425" s="240"/>
      <c r="J425" s="241">
        <f>ROUND(I425*H425,2)</f>
        <v>0</v>
      </c>
      <c r="K425" s="242"/>
      <c r="L425" s="45"/>
      <c r="M425" s="243" t="s">
        <v>1</v>
      </c>
      <c r="N425" s="244" t="s">
        <v>41</v>
      </c>
      <c r="O425" s="92"/>
      <c r="P425" s="245">
        <f>O425*H425</f>
        <v>0</v>
      </c>
      <c r="Q425" s="245">
        <v>0.054739999999999997</v>
      </c>
      <c r="R425" s="245">
        <f>Q425*H425</f>
        <v>2.42076702</v>
      </c>
      <c r="S425" s="245">
        <v>0</v>
      </c>
      <c r="T425" s="24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7" t="s">
        <v>286</v>
      </c>
      <c r="AT425" s="247" t="s">
        <v>173</v>
      </c>
      <c r="AU425" s="247" t="s">
        <v>86</v>
      </c>
      <c r="AY425" s="18" t="s">
        <v>169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18" t="s">
        <v>84</v>
      </c>
      <c r="BK425" s="248">
        <f>ROUND(I425*H425,2)</f>
        <v>0</v>
      </c>
      <c r="BL425" s="18" t="s">
        <v>286</v>
      </c>
      <c r="BM425" s="247" t="s">
        <v>3458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3459</v>
      </c>
      <c r="G426" s="250"/>
      <c r="H426" s="254">
        <v>44.222999999999999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84</v>
      </c>
      <c r="AY426" s="260" t="s">
        <v>169</v>
      </c>
    </row>
    <row r="427" s="2" customFormat="1" ht="33" customHeight="1">
      <c r="A427" s="39"/>
      <c r="B427" s="40"/>
      <c r="C427" s="235" t="s">
        <v>2625</v>
      </c>
      <c r="D427" s="235" t="s">
        <v>173</v>
      </c>
      <c r="E427" s="236" t="s">
        <v>3460</v>
      </c>
      <c r="F427" s="237" t="s">
        <v>3461</v>
      </c>
      <c r="G427" s="238" t="s">
        <v>176</v>
      </c>
      <c r="H427" s="239">
        <v>171.97</v>
      </c>
      <c r="I427" s="240"/>
      <c r="J427" s="241">
        <f>ROUND(I427*H427,2)</f>
        <v>0</v>
      </c>
      <c r="K427" s="242"/>
      <c r="L427" s="45"/>
      <c r="M427" s="243" t="s">
        <v>1</v>
      </c>
      <c r="N427" s="244" t="s">
        <v>41</v>
      </c>
      <c r="O427" s="92"/>
      <c r="P427" s="245">
        <f>O427*H427</f>
        <v>0</v>
      </c>
      <c r="Q427" s="245">
        <v>0.018069999999999999</v>
      </c>
      <c r="R427" s="245">
        <f>Q427*H427</f>
        <v>3.1074978999999998</v>
      </c>
      <c r="S427" s="245">
        <v>0</v>
      </c>
      <c r="T427" s="24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7" t="s">
        <v>286</v>
      </c>
      <c r="AT427" s="247" t="s">
        <v>173</v>
      </c>
      <c r="AU427" s="247" t="s">
        <v>86</v>
      </c>
      <c r="AY427" s="18" t="s">
        <v>169</v>
      </c>
      <c r="BE427" s="248">
        <f>IF(N427="základní",J427,0)</f>
        <v>0</v>
      </c>
      <c r="BF427" s="248">
        <f>IF(N427="snížená",J427,0)</f>
        <v>0</v>
      </c>
      <c r="BG427" s="248">
        <f>IF(N427="zákl. přenesená",J427,0)</f>
        <v>0</v>
      </c>
      <c r="BH427" s="248">
        <f>IF(N427="sníž. přenesená",J427,0)</f>
        <v>0</v>
      </c>
      <c r="BI427" s="248">
        <f>IF(N427="nulová",J427,0)</f>
        <v>0</v>
      </c>
      <c r="BJ427" s="18" t="s">
        <v>84</v>
      </c>
      <c r="BK427" s="248">
        <f>ROUND(I427*H427,2)</f>
        <v>0</v>
      </c>
      <c r="BL427" s="18" t="s">
        <v>286</v>
      </c>
      <c r="BM427" s="247" t="s">
        <v>3462</v>
      </c>
    </row>
    <row r="428" s="13" customFormat="1">
      <c r="A428" s="13"/>
      <c r="B428" s="249"/>
      <c r="C428" s="250"/>
      <c r="D428" s="251" t="s">
        <v>179</v>
      </c>
      <c r="E428" s="252" t="s">
        <v>1</v>
      </c>
      <c r="F428" s="253" t="s">
        <v>3463</v>
      </c>
      <c r="G428" s="250"/>
      <c r="H428" s="254">
        <v>176.90000000000001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179</v>
      </c>
      <c r="AU428" s="260" t="s">
        <v>86</v>
      </c>
      <c r="AV428" s="13" t="s">
        <v>86</v>
      </c>
      <c r="AW428" s="13" t="s">
        <v>32</v>
      </c>
      <c r="AX428" s="13" t="s">
        <v>76</v>
      </c>
      <c r="AY428" s="260" t="s">
        <v>169</v>
      </c>
    </row>
    <row r="429" s="13" customFormat="1">
      <c r="A429" s="13"/>
      <c r="B429" s="249"/>
      <c r="C429" s="250"/>
      <c r="D429" s="251" t="s">
        <v>179</v>
      </c>
      <c r="E429" s="252" t="s">
        <v>1</v>
      </c>
      <c r="F429" s="253" t="s">
        <v>3464</v>
      </c>
      <c r="G429" s="250"/>
      <c r="H429" s="254">
        <v>-4.9299999999999997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179</v>
      </c>
      <c r="AU429" s="260" t="s">
        <v>86</v>
      </c>
      <c r="AV429" s="13" t="s">
        <v>86</v>
      </c>
      <c r="AW429" s="13" t="s">
        <v>32</v>
      </c>
      <c r="AX429" s="13" t="s">
        <v>76</v>
      </c>
      <c r="AY429" s="260" t="s">
        <v>169</v>
      </c>
    </row>
    <row r="430" s="14" customFormat="1">
      <c r="A430" s="14"/>
      <c r="B430" s="261"/>
      <c r="C430" s="262"/>
      <c r="D430" s="251" t="s">
        <v>179</v>
      </c>
      <c r="E430" s="263" t="s">
        <v>1</v>
      </c>
      <c r="F430" s="264" t="s">
        <v>182</v>
      </c>
      <c r="G430" s="262"/>
      <c r="H430" s="265">
        <v>171.97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1" t="s">
        <v>179</v>
      </c>
      <c r="AU430" s="271" t="s">
        <v>86</v>
      </c>
      <c r="AV430" s="14" t="s">
        <v>177</v>
      </c>
      <c r="AW430" s="14" t="s">
        <v>32</v>
      </c>
      <c r="AX430" s="14" t="s">
        <v>84</v>
      </c>
      <c r="AY430" s="271" t="s">
        <v>169</v>
      </c>
    </row>
    <row r="431" s="2" customFormat="1" ht="21.75" customHeight="1">
      <c r="A431" s="39"/>
      <c r="B431" s="40"/>
      <c r="C431" s="235" t="s">
        <v>1708</v>
      </c>
      <c r="D431" s="235" t="s">
        <v>173</v>
      </c>
      <c r="E431" s="236" t="s">
        <v>3465</v>
      </c>
      <c r="F431" s="237" t="s">
        <v>3466</v>
      </c>
      <c r="G431" s="238" t="s">
        <v>176</v>
      </c>
      <c r="H431" s="239">
        <v>73.700000000000003</v>
      </c>
      <c r="I431" s="240"/>
      <c r="J431" s="241">
        <f>ROUND(I431*H431,2)</f>
        <v>0</v>
      </c>
      <c r="K431" s="242"/>
      <c r="L431" s="45"/>
      <c r="M431" s="243" t="s">
        <v>1</v>
      </c>
      <c r="N431" s="244" t="s">
        <v>41</v>
      </c>
      <c r="O431" s="92"/>
      <c r="P431" s="245">
        <f>O431*H431</f>
        <v>0</v>
      </c>
      <c r="Q431" s="245">
        <v>0.016910000000000001</v>
      </c>
      <c r="R431" s="245">
        <f>Q431*H431</f>
        <v>1.2462670000000002</v>
      </c>
      <c r="S431" s="245">
        <v>0</v>
      </c>
      <c r="T431" s="24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7" t="s">
        <v>286</v>
      </c>
      <c r="AT431" s="247" t="s">
        <v>173</v>
      </c>
      <c r="AU431" s="247" t="s">
        <v>86</v>
      </c>
      <c r="AY431" s="18" t="s">
        <v>169</v>
      </c>
      <c r="BE431" s="248">
        <f>IF(N431="základní",J431,0)</f>
        <v>0</v>
      </c>
      <c r="BF431" s="248">
        <f>IF(N431="snížená",J431,0)</f>
        <v>0</v>
      </c>
      <c r="BG431" s="248">
        <f>IF(N431="zákl. přenesená",J431,0)</f>
        <v>0</v>
      </c>
      <c r="BH431" s="248">
        <f>IF(N431="sníž. přenesená",J431,0)</f>
        <v>0</v>
      </c>
      <c r="BI431" s="248">
        <f>IF(N431="nulová",J431,0)</f>
        <v>0</v>
      </c>
      <c r="BJ431" s="18" t="s">
        <v>84</v>
      </c>
      <c r="BK431" s="248">
        <f>ROUND(I431*H431,2)</f>
        <v>0</v>
      </c>
      <c r="BL431" s="18" t="s">
        <v>286</v>
      </c>
      <c r="BM431" s="247" t="s">
        <v>3467</v>
      </c>
    </row>
    <row r="432" s="13" customFormat="1">
      <c r="A432" s="13"/>
      <c r="B432" s="249"/>
      <c r="C432" s="250"/>
      <c r="D432" s="251" t="s">
        <v>179</v>
      </c>
      <c r="E432" s="252" t="s">
        <v>1</v>
      </c>
      <c r="F432" s="253" t="s">
        <v>3468</v>
      </c>
      <c r="G432" s="250"/>
      <c r="H432" s="254">
        <v>73.700000000000003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179</v>
      </c>
      <c r="AU432" s="260" t="s">
        <v>86</v>
      </c>
      <c r="AV432" s="13" t="s">
        <v>86</v>
      </c>
      <c r="AW432" s="13" t="s">
        <v>32</v>
      </c>
      <c r="AX432" s="13" t="s">
        <v>84</v>
      </c>
      <c r="AY432" s="260" t="s">
        <v>169</v>
      </c>
    </row>
    <row r="433" s="2" customFormat="1" ht="33" customHeight="1">
      <c r="A433" s="39"/>
      <c r="B433" s="40"/>
      <c r="C433" s="235" t="s">
        <v>2043</v>
      </c>
      <c r="D433" s="235" t="s">
        <v>173</v>
      </c>
      <c r="E433" s="236" t="s">
        <v>3469</v>
      </c>
      <c r="F433" s="237" t="s">
        <v>3470</v>
      </c>
      <c r="G433" s="238" t="s">
        <v>176</v>
      </c>
      <c r="H433" s="239">
        <v>4.9299999999999997</v>
      </c>
      <c r="I433" s="240"/>
      <c r="J433" s="241">
        <f>ROUND(I433*H433,2)</f>
        <v>0</v>
      </c>
      <c r="K433" s="242"/>
      <c r="L433" s="45"/>
      <c r="M433" s="243" t="s">
        <v>1</v>
      </c>
      <c r="N433" s="244" t="s">
        <v>41</v>
      </c>
      <c r="O433" s="92"/>
      <c r="P433" s="245">
        <f>O433*H433</f>
        <v>0</v>
      </c>
      <c r="Q433" s="245">
        <v>0.016080000000000001</v>
      </c>
      <c r="R433" s="245">
        <f>Q433*H433</f>
        <v>0.079274399999999995</v>
      </c>
      <c r="S433" s="245">
        <v>0</v>
      </c>
      <c r="T433" s="24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7" t="s">
        <v>286</v>
      </c>
      <c r="AT433" s="247" t="s">
        <v>173</v>
      </c>
      <c r="AU433" s="247" t="s">
        <v>86</v>
      </c>
      <c r="AY433" s="18" t="s">
        <v>169</v>
      </c>
      <c r="BE433" s="248">
        <f>IF(N433="základní",J433,0)</f>
        <v>0</v>
      </c>
      <c r="BF433" s="248">
        <f>IF(N433="snížená",J433,0)</f>
        <v>0</v>
      </c>
      <c r="BG433" s="248">
        <f>IF(N433="zákl. přenesená",J433,0)</f>
        <v>0</v>
      </c>
      <c r="BH433" s="248">
        <f>IF(N433="sníž. přenesená",J433,0)</f>
        <v>0</v>
      </c>
      <c r="BI433" s="248">
        <f>IF(N433="nulová",J433,0)</f>
        <v>0</v>
      </c>
      <c r="BJ433" s="18" t="s">
        <v>84</v>
      </c>
      <c r="BK433" s="248">
        <f>ROUND(I433*H433,2)</f>
        <v>0</v>
      </c>
      <c r="BL433" s="18" t="s">
        <v>286</v>
      </c>
      <c r="BM433" s="247" t="s">
        <v>3471</v>
      </c>
    </row>
    <row r="434" s="13" customFormat="1">
      <c r="A434" s="13"/>
      <c r="B434" s="249"/>
      <c r="C434" s="250"/>
      <c r="D434" s="251" t="s">
        <v>179</v>
      </c>
      <c r="E434" s="252" t="s">
        <v>1</v>
      </c>
      <c r="F434" s="253" t="s">
        <v>3329</v>
      </c>
      <c r="G434" s="250"/>
      <c r="H434" s="254">
        <v>4.9299999999999997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179</v>
      </c>
      <c r="AU434" s="260" t="s">
        <v>86</v>
      </c>
      <c r="AV434" s="13" t="s">
        <v>86</v>
      </c>
      <c r="AW434" s="13" t="s">
        <v>32</v>
      </c>
      <c r="AX434" s="13" t="s">
        <v>84</v>
      </c>
      <c r="AY434" s="260" t="s">
        <v>169</v>
      </c>
    </row>
    <row r="435" s="2" customFormat="1" ht="16.5" customHeight="1">
      <c r="A435" s="39"/>
      <c r="B435" s="40"/>
      <c r="C435" s="235" t="s">
        <v>2607</v>
      </c>
      <c r="D435" s="235" t="s">
        <v>173</v>
      </c>
      <c r="E435" s="236" t="s">
        <v>2044</v>
      </c>
      <c r="F435" s="237" t="s">
        <v>2045</v>
      </c>
      <c r="G435" s="238" t="s">
        <v>176</v>
      </c>
      <c r="H435" s="239">
        <v>250.59999999999999</v>
      </c>
      <c r="I435" s="240"/>
      <c r="J435" s="241">
        <f>ROUND(I435*H435,2)</f>
        <v>0</v>
      </c>
      <c r="K435" s="242"/>
      <c r="L435" s="45"/>
      <c r="M435" s="243" t="s">
        <v>1</v>
      </c>
      <c r="N435" s="244" t="s">
        <v>41</v>
      </c>
      <c r="O435" s="92"/>
      <c r="P435" s="245">
        <f>O435*H435</f>
        <v>0</v>
      </c>
      <c r="Q435" s="245">
        <v>0.00010000000000000001</v>
      </c>
      <c r="R435" s="245">
        <f>Q435*H435</f>
        <v>0.025059999999999999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286</v>
      </c>
      <c r="AT435" s="247" t="s">
        <v>173</v>
      </c>
      <c r="AU435" s="247" t="s">
        <v>86</v>
      </c>
      <c r="AY435" s="18" t="s">
        <v>169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84</v>
      </c>
      <c r="BK435" s="248">
        <f>ROUND(I435*H435,2)</f>
        <v>0</v>
      </c>
      <c r="BL435" s="18" t="s">
        <v>286</v>
      </c>
      <c r="BM435" s="247" t="s">
        <v>3472</v>
      </c>
    </row>
    <row r="436" s="13" customFormat="1">
      <c r="A436" s="13"/>
      <c r="B436" s="249"/>
      <c r="C436" s="250"/>
      <c r="D436" s="251" t="s">
        <v>179</v>
      </c>
      <c r="E436" s="252" t="s">
        <v>1</v>
      </c>
      <c r="F436" s="253" t="s">
        <v>3463</v>
      </c>
      <c r="G436" s="250"/>
      <c r="H436" s="254">
        <v>176.90000000000001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179</v>
      </c>
      <c r="AU436" s="260" t="s">
        <v>86</v>
      </c>
      <c r="AV436" s="13" t="s">
        <v>86</v>
      </c>
      <c r="AW436" s="13" t="s">
        <v>32</v>
      </c>
      <c r="AX436" s="13" t="s">
        <v>76</v>
      </c>
      <c r="AY436" s="260" t="s">
        <v>169</v>
      </c>
    </row>
    <row r="437" s="13" customFormat="1">
      <c r="A437" s="13"/>
      <c r="B437" s="249"/>
      <c r="C437" s="250"/>
      <c r="D437" s="251" t="s">
        <v>179</v>
      </c>
      <c r="E437" s="252" t="s">
        <v>1</v>
      </c>
      <c r="F437" s="253" t="s">
        <v>3468</v>
      </c>
      <c r="G437" s="250"/>
      <c r="H437" s="254">
        <v>73.700000000000003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179</v>
      </c>
      <c r="AU437" s="260" t="s">
        <v>86</v>
      </c>
      <c r="AV437" s="13" t="s">
        <v>86</v>
      </c>
      <c r="AW437" s="13" t="s">
        <v>32</v>
      </c>
      <c r="AX437" s="13" t="s">
        <v>76</v>
      </c>
      <c r="AY437" s="260" t="s">
        <v>169</v>
      </c>
    </row>
    <row r="438" s="14" customFormat="1">
      <c r="A438" s="14"/>
      <c r="B438" s="261"/>
      <c r="C438" s="262"/>
      <c r="D438" s="251" t="s">
        <v>179</v>
      </c>
      <c r="E438" s="263" t="s">
        <v>1</v>
      </c>
      <c r="F438" s="264" t="s">
        <v>182</v>
      </c>
      <c r="G438" s="262"/>
      <c r="H438" s="265">
        <v>250.59999999999999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1" t="s">
        <v>179</v>
      </c>
      <c r="AU438" s="271" t="s">
        <v>86</v>
      </c>
      <c r="AV438" s="14" t="s">
        <v>177</v>
      </c>
      <c r="AW438" s="14" t="s">
        <v>32</v>
      </c>
      <c r="AX438" s="14" t="s">
        <v>84</v>
      </c>
      <c r="AY438" s="271" t="s">
        <v>169</v>
      </c>
    </row>
    <row r="439" s="2" customFormat="1" ht="16.5" customHeight="1">
      <c r="A439" s="39"/>
      <c r="B439" s="40"/>
      <c r="C439" s="235" t="s">
        <v>2559</v>
      </c>
      <c r="D439" s="235" t="s">
        <v>173</v>
      </c>
      <c r="E439" s="236" t="s">
        <v>2049</v>
      </c>
      <c r="F439" s="237" t="s">
        <v>2050</v>
      </c>
      <c r="G439" s="238" t="s">
        <v>176</v>
      </c>
      <c r="H439" s="239">
        <v>275.25</v>
      </c>
      <c r="I439" s="240"/>
      <c r="J439" s="241">
        <f>ROUND(I439*H439,2)</f>
        <v>0</v>
      </c>
      <c r="K439" s="242"/>
      <c r="L439" s="45"/>
      <c r="M439" s="243" t="s">
        <v>1</v>
      </c>
      <c r="N439" s="244" t="s">
        <v>41</v>
      </c>
      <c r="O439" s="92"/>
      <c r="P439" s="245">
        <f>O439*H439</f>
        <v>0</v>
      </c>
      <c r="Q439" s="245">
        <v>0</v>
      </c>
      <c r="R439" s="245">
        <f>Q439*H439</f>
        <v>0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286</v>
      </c>
      <c r="AT439" s="247" t="s">
        <v>173</v>
      </c>
      <c r="AU439" s="247" t="s">
        <v>86</v>
      </c>
      <c r="AY439" s="18" t="s">
        <v>169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84</v>
      </c>
      <c r="BK439" s="248">
        <f>ROUND(I439*H439,2)</f>
        <v>0</v>
      </c>
      <c r="BL439" s="18" t="s">
        <v>286</v>
      </c>
      <c r="BM439" s="247" t="s">
        <v>3473</v>
      </c>
    </row>
    <row r="440" s="13" customFormat="1">
      <c r="A440" s="13"/>
      <c r="B440" s="249"/>
      <c r="C440" s="250"/>
      <c r="D440" s="251" t="s">
        <v>179</v>
      </c>
      <c r="E440" s="252" t="s">
        <v>1</v>
      </c>
      <c r="F440" s="253" t="s">
        <v>3463</v>
      </c>
      <c r="G440" s="250"/>
      <c r="H440" s="254">
        <v>176.90000000000001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179</v>
      </c>
      <c r="AU440" s="260" t="s">
        <v>86</v>
      </c>
      <c r="AV440" s="13" t="s">
        <v>86</v>
      </c>
      <c r="AW440" s="13" t="s">
        <v>32</v>
      </c>
      <c r="AX440" s="13" t="s">
        <v>76</v>
      </c>
      <c r="AY440" s="260" t="s">
        <v>169</v>
      </c>
    </row>
    <row r="441" s="13" customFormat="1">
      <c r="A441" s="13"/>
      <c r="B441" s="249"/>
      <c r="C441" s="250"/>
      <c r="D441" s="251" t="s">
        <v>179</v>
      </c>
      <c r="E441" s="252" t="s">
        <v>1</v>
      </c>
      <c r="F441" s="253" t="s">
        <v>3468</v>
      </c>
      <c r="G441" s="250"/>
      <c r="H441" s="254">
        <v>73.700000000000003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179</v>
      </c>
      <c r="AU441" s="260" t="s">
        <v>86</v>
      </c>
      <c r="AV441" s="13" t="s">
        <v>86</v>
      </c>
      <c r="AW441" s="13" t="s">
        <v>32</v>
      </c>
      <c r="AX441" s="13" t="s">
        <v>76</v>
      </c>
      <c r="AY441" s="260" t="s">
        <v>169</v>
      </c>
    </row>
    <row r="442" s="13" customFormat="1">
      <c r="A442" s="13"/>
      <c r="B442" s="249"/>
      <c r="C442" s="250"/>
      <c r="D442" s="251" t="s">
        <v>179</v>
      </c>
      <c r="E442" s="252" t="s">
        <v>1</v>
      </c>
      <c r="F442" s="253" t="s">
        <v>3474</v>
      </c>
      <c r="G442" s="250"/>
      <c r="H442" s="254">
        <v>24.649999999999999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179</v>
      </c>
      <c r="AU442" s="260" t="s">
        <v>86</v>
      </c>
      <c r="AV442" s="13" t="s">
        <v>86</v>
      </c>
      <c r="AW442" s="13" t="s">
        <v>32</v>
      </c>
      <c r="AX442" s="13" t="s">
        <v>76</v>
      </c>
      <c r="AY442" s="260" t="s">
        <v>169</v>
      </c>
    </row>
    <row r="443" s="14" customFormat="1">
      <c r="A443" s="14"/>
      <c r="B443" s="261"/>
      <c r="C443" s="262"/>
      <c r="D443" s="251" t="s">
        <v>179</v>
      </c>
      <c r="E443" s="263" t="s">
        <v>1</v>
      </c>
      <c r="F443" s="264" t="s">
        <v>182</v>
      </c>
      <c r="G443" s="262"/>
      <c r="H443" s="265">
        <v>275.25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179</v>
      </c>
      <c r="AU443" s="271" t="s">
        <v>86</v>
      </c>
      <c r="AV443" s="14" t="s">
        <v>177</v>
      </c>
      <c r="AW443" s="14" t="s">
        <v>32</v>
      </c>
      <c r="AX443" s="14" t="s">
        <v>84</v>
      </c>
      <c r="AY443" s="271" t="s">
        <v>169</v>
      </c>
    </row>
    <row r="444" s="2" customFormat="1" ht="21.75" customHeight="1">
      <c r="A444" s="39"/>
      <c r="B444" s="40"/>
      <c r="C444" s="304" t="s">
        <v>2563</v>
      </c>
      <c r="D444" s="304" t="s">
        <v>1283</v>
      </c>
      <c r="E444" s="305" t="s">
        <v>3475</v>
      </c>
      <c r="F444" s="306" t="s">
        <v>3476</v>
      </c>
      <c r="G444" s="307" t="s">
        <v>176</v>
      </c>
      <c r="H444" s="308">
        <v>302.77499999999998</v>
      </c>
      <c r="I444" s="309"/>
      <c r="J444" s="310">
        <f>ROUND(I444*H444,2)</f>
        <v>0</v>
      </c>
      <c r="K444" s="311"/>
      <c r="L444" s="312"/>
      <c r="M444" s="313" t="s">
        <v>1</v>
      </c>
      <c r="N444" s="314" t="s">
        <v>41</v>
      </c>
      <c r="O444" s="92"/>
      <c r="P444" s="245">
        <f>O444*H444</f>
        <v>0</v>
      </c>
      <c r="Q444" s="245">
        <v>0.00010000000000000001</v>
      </c>
      <c r="R444" s="245">
        <f>Q444*H444</f>
        <v>0.030277499999999999</v>
      </c>
      <c r="S444" s="245">
        <v>0</v>
      </c>
      <c r="T444" s="24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7" t="s">
        <v>298</v>
      </c>
      <c r="AT444" s="247" t="s">
        <v>1283</v>
      </c>
      <c r="AU444" s="247" t="s">
        <v>86</v>
      </c>
      <c r="AY444" s="18" t="s">
        <v>169</v>
      </c>
      <c r="BE444" s="248">
        <f>IF(N444="základní",J444,0)</f>
        <v>0</v>
      </c>
      <c r="BF444" s="248">
        <f>IF(N444="snížená",J444,0)</f>
        <v>0</v>
      </c>
      <c r="BG444" s="248">
        <f>IF(N444="zákl. přenesená",J444,0)</f>
        <v>0</v>
      </c>
      <c r="BH444" s="248">
        <f>IF(N444="sníž. přenesená",J444,0)</f>
        <v>0</v>
      </c>
      <c r="BI444" s="248">
        <f>IF(N444="nulová",J444,0)</f>
        <v>0</v>
      </c>
      <c r="BJ444" s="18" t="s">
        <v>84</v>
      </c>
      <c r="BK444" s="248">
        <f>ROUND(I444*H444,2)</f>
        <v>0</v>
      </c>
      <c r="BL444" s="18" t="s">
        <v>286</v>
      </c>
      <c r="BM444" s="247" t="s">
        <v>3477</v>
      </c>
    </row>
    <row r="445" s="13" customFormat="1">
      <c r="A445" s="13"/>
      <c r="B445" s="249"/>
      <c r="C445" s="250"/>
      <c r="D445" s="251" t="s">
        <v>179</v>
      </c>
      <c r="E445" s="250"/>
      <c r="F445" s="253" t="s">
        <v>3478</v>
      </c>
      <c r="G445" s="250"/>
      <c r="H445" s="254">
        <v>302.77499999999998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179</v>
      </c>
      <c r="AU445" s="260" t="s">
        <v>86</v>
      </c>
      <c r="AV445" s="13" t="s">
        <v>86</v>
      </c>
      <c r="AW445" s="13" t="s">
        <v>4</v>
      </c>
      <c r="AX445" s="13" t="s">
        <v>84</v>
      </c>
      <c r="AY445" s="260" t="s">
        <v>169</v>
      </c>
    </row>
    <row r="446" s="2" customFormat="1" ht="21.75" customHeight="1">
      <c r="A446" s="39"/>
      <c r="B446" s="40"/>
      <c r="C446" s="235" t="s">
        <v>2365</v>
      </c>
      <c r="D446" s="235" t="s">
        <v>173</v>
      </c>
      <c r="E446" s="236" t="s">
        <v>2068</v>
      </c>
      <c r="F446" s="237" t="s">
        <v>2069</v>
      </c>
      <c r="G446" s="238" t="s">
        <v>176</v>
      </c>
      <c r="H446" s="239">
        <v>147.40000000000001</v>
      </c>
      <c r="I446" s="240"/>
      <c r="J446" s="241">
        <f>ROUND(I446*H446,2)</f>
        <v>0</v>
      </c>
      <c r="K446" s="242"/>
      <c r="L446" s="45"/>
      <c r="M446" s="243" t="s">
        <v>1</v>
      </c>
      <c r="N446" s="244" t="s">
        <v>41</v>
      </c>
      <c r="O446" s="92"/>
      <c r="P446" s="245">
        <f>O446*H446</f>
        <v>0</v>
      </c>
      <c r="Q446" s="245">
        <v>0</v>
      </c>
      <c r="R446" s="245">
        <f>Q446*H446</f>
        <v>0</v>
      </c>
      <c r="S446" s="245">
        <v>0</v>
      </c>
      <c r="T446" s="24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7" t="s">
        <v>286</v>
      </c>
      <c r="AT446" s="247" t="s">
        <v>173</v>
      </c>
      <c r="AU446" s="247" t="s">
        <v>86</v>
      </c>
      <c r="AY446" s="18" t="s">
        <v>169</v>
      </c>
      <c r="BE446" s="248">
        <f>IF(N446="základní",J446,0)</f>
        <v>0</v>
      </c>
      <c r="BF446" s="248">
        <f>IF(N446="snížená",J446,0)</f>
        <v>0</v>
      </c>
      <c r="BG446" s="248">
        <f>IF(N446="zákl. přenesená",J446,0)</f>
        <v>0</v>
      </c>
      <c r="BH446" s="248">
        <f>IF(N446="sníž. přenesená",J446,0)</f>
        <v>0</v>
      </c>
      <c r="BI446" s="248">
        <f>IF(N446="nulová",J446,0)</f>
        <v>0</v>
      </c>
      <c r="BJ446" s="18" t="s">
        <v>84</v>
      </c>
      <c r="BK446" s="248">
        <f>ROUND(I446*H446,2)</f>
        <v>0</v>
      </c>
      <c r="BL446" s="18" t="s">
        <v>286</v>
      </c>
      <c r="BM446" s="247" t="s">
        <v>3479</v>
      </c>
    </row>
    <row r="447" s="13" customFormat="1">
      <c r="A447" s="13"/>
      <c r="B447" s="249"/>
      <c r="C447" s="250"/>
      <c r="D447" s="251" t="s">
        <v>179</v>
      </c>
      <c r="E447" s="252" t="s">
        <v>1</v>
      </c>
      <c r="F447" s="253" t="s">
        <v>3480</v>
      </c>
      <c r="G447" s="250"/>
      <c r="H447" s="254">
        <v>147.40000000000001</v>
      </c>
      <c r="I447" s="255"/>
      <c r="J447" s="250"/>
      <c r="K447" s="250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179</v>
      </c>
      <c r="AU447" s="260" t="s">
        <v>86</v>
      </c>
      <c r="AV447" s="13" t="s">
        <v>86</v>
      </c>
      <c r="AW447" s="13" t="s">
        <v>32</v>
      </c>
      <c r="AX447" s="13" t="s">
        <v>84</v>
      </c>
      <c r="AY447" s="260" t="s">
        <v>169</v>
      </c>
    </row>
    <row r="448" s="2" customFormat="1" ht="33" customHeight="1">
      <c r="A448" s="39"/>
      <c r="B448" s="40"/>
      <c r="C448" s="304" t="s">
        <v>2547</v>
      </c>
      <c r="D448" s="304" t="s">
        <v>1283</v>
      </c>
      <c r="E448" s="305" t="s">
        <v>3352</v>
      </c>
      <c r="F448" s="306" t="s">
        <v>3353</v>
      </c>
      <c r="G448" s="307" t="s">
        <v>176</v>
      </c>
      <c r="H448" s="308">
        <v>150.34800000000001</v>
      </c>
      <c r="I448" s="309"/>
      <c r="J448" s="310">
        <f>ROUND(I448*H448,2)</f>
        <v>0</v>
      </c>
      <c r="K448" s="311"/>
      <c r="L448" s="312"/>
      <c r="M448" s="313" t="s">
        <v>1</v>
      </c>
      <c r="N448" s="314" t="s">
        <v>41</v>
      </c>
      <c r="O448" s="92"/>
      <c r="P448" s="245">
        <f>O448*H448</f>
        <v>0</v>
      </c>
      <c r="Q448" s="245">
        <v>0.0023</v>
      </c>
      <c r="R448" s="245">
        <f>Q448*H448</f>
        <v>0.34580040000000001</v>
      </c>
      <c r="S448" s="245">
        <v>0</v>
      </c>
      <c r="T448" s="24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7" t="s">
        <v>298</v>
      </c>
      <c r="AT448" s="247" t="s">
        <v>1283</v>
      </c>
      <c r="AU448" s="247" t="s">
        <v>86</v>
      </c>
      <c r="AY448" s="18" t="s">
        <v>169</v>
      </c>
      <c r="BE448" s="248">
        <f>IF(N448="základní",J448,0)</f>
        <v>0</v>
      </c>
      <c r="BF448" s="248">
        <f>IF(N448="snížená",J448,0)</f>
        <v>0</v>
      </c>
      <c r="BG448" s="248">
        <f>IF(N448="zákl. přenesená",J448,0)</f>
        <v>0</v>
      </c>
      <c r="BH448" s="248">
        <f>IF(N448="sníž. přenesená",J448,0)</f>
        <v>0</v>
      </c>
      <c r="BI448" s="248">
        <f>IF(N448="nulová",J448,0)</f>
        <v>0</v>
      </c>
      <c r="BJ448" s="18" t="s">
        <v>84</v>
      </c>
      <c r="BK448" s="248">
        <f>ROUND(I448*H448,2)</f>
        <v>0</v>
      </c>
      <c r="BL448" s="18" t="s">
        <v>286</v>
      </c>
      <c r="BM448" s="247" t="s">
        <v>3481</v>
      </c>
    </row>
    <row r="449" s="13" customFormat="1">
      <c r="A449" s="13"/>
      <c r="B449" s="249"/>
      <c r="C449" s="250"/>
      <c r="D449" s="251" t="s">
        <v>179</v>
      </c>
      <c r="E449" s="252" t="s">
        <v>1</v>
      </c>
      <c r="F449" s="253" t="s">
        <v>3480</v>
      </c>
      <c r="G449" s="250"/>
      <c r="H449" s="254">
        <v>147.40000000000001</v>
      </c>
      <c r="I449" s="255"/>
      <c r="J449" s="250"/>
      <c r="K449" s="250"/>
      <c r="L449" s="256"/>
      <c r="M449" s="257"/>
      <c r="N449" s="258"/>
      <c r="O449" s="258"/>
      <c r="P449" s="258"/>
      <c r="Q449" s="258"/>
      <c r="R449" s="258"/>
      <c r="S449" s="258"/>
      <c r="T449" s="25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0" t="s">
        <v>179</v>
      </c>
      <c r="AU449" s="260" t="s">
        <v>86</v>
      </c>
      <c r="AV449" s="13" t="s">
        <v>86</v>
      </c>
      <c r="AW449" s="13" t="s">
        <v>32</v>
      </c>
      <c r="AX449" s="13" t="s">
        <v>84</v>
      </c>
      <c r="AY449" s="260" t="s">
        <v>169</v>
      </c>
    </row>
    <row r="450" s="13" customFormat="1">
      <c r="A450" s="13"/>
      <c r="B450" s="249"/>
      <c r="C450" s="250"/>
      <c r="D450" s="251" t="s">
        <v>179</v>
      </c>
      <c r="E450" s="250"/>
      <c r="F450" s="253" t="s">
        <v>3482</v>
      </c>
      <c r="G450" s="250"/>
      <c r="H450" s="254">
        <v>150.34800000000001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4</v>
      </c>
      <c r="AX450" s="13" t="s">
        <v>84</v>
      </c>
      <c r="AY450" s="260" t="s">
        <v>169</v>
      </c>
    </row>
    <row r="451" s="2" customFormat="1" ht="33" customHeight="1">
      <c r="A451" s="39"/>
      <c r="B451" s="40"/>
      <c r="C451" s="235" t="s">
        <v>2554</v>
      </c>
      <c r="D451" s="235" t="s">
        <v>173</v>
      </c>
      <c r="E451" s="236" t="s">
        <v>3483</v>
      </c>
      <c r="F451" s="237" t="s">
        <v>3484</v>
      </c>
      <c r="G451" s="238" t="s">
        <v>176</v>
      </c>
      <c r="H451" s="239">
        <v>73.700000000000003</v>
      </c>
      <c r="I451" s="240"/>
      <c r="J451" s="241">
        <f>ROUND(I451*H451,2)</f>
        <v>0</v>
      </c>
      <c r="K451" s="242"/>
      <c r="L451" s="45"/>
      <c r="M451" s="243" t="s">
        <v>1</v>
      </c>
      <c r="N451" s="244" t="s">
        <v>41</v>
      </c>
      <c r="O451" s="92"/>
      <c r="P451" s="245">
        <f>O451*H451</f>
        <v>0</v>
      </c>
      <c r="Q451" s="245">
        <v>0.026499999999999999</v>
      </c>
      <c r="R451" s="245">
        <f>Q451*H451</f>
        <v>1.95305</v>
      </c>
      <c r="S451" s="245">
        <v>0</v>
      </c>
      <c r="T451" s="24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7" t="s">
        <v>286</v>
      </c>
      <c r="AT451" s="247" t="s">
        <v>173</v>
      </c>
      <c r="AU451" s="247" t="s">
        <v>86</v>
      </c>
      <c r="AY451" s="18" t="s">
        <v>169</v>
      </c>
      <c r="BE451" s="248">
        <f>IF(N451="základní",J451,0)</f>
        <v>0</v>
      </c>
      <c r="BF451" s="248">
        <f>IF(N451="snížená",J451,0)</f>
        <v>0</v>
      </c>
      <c r="BG451" s="248">
        <f>IF(N451="zákl. přenesená",J451,0)</f>
        <v>0</v>
      </c>
      <c r="BH451" s="248">
        <f>IF(N451="sníž. přenesená",J451,0)</f>
        <v>0</v>
      </c>
      <c r="BI451" s="248">
        <f>IF(N451="nulová",J451,0)</f>
        <v>0</v>
      </c>
      <c r="BJ451" s="18" t="s">
        <v>84</v>
      </c>
      <c r="BK451" s="248">
        <f>ROUND(I451*H451,2)</f>
        <v>0</v>
      </c>
      <c r="BL451" s="18" t="s">
        <v>286</v>
      </c>
      <c r="BM451" s="247" t="s">
        <v>3485</v>
      </c>
    </row>
    <row r="452" s="13" customFormat="1">
      <c r="A452" s="13"/>
      <c r="B452" s="249"/>
      <c r="C452" s="250"/>
      <c r="D452" s="251" t="s">
        <v>179</v>
      </c>
      <c r="E452" s="252" t="s">
        <v>1</v>
      </c>
      <c r="F452" s="253" t="s">
        <v>3486</v>
      </c>
      <c r="G452" s="250"/>
      <c r="H452" s="254">
        <v>73.700000000000003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179</v>
      </c>
      <c r="AU452" s="260" t="s">
        <v>86</v>
      </c>
      <c r="AV452" s="13" t="s">
        <v>86</v>
      </c>
      <c r="AW452" s="13" t="s">
        <v>32</v>
      </c>
      <c r="AX452" s="13" t="s">
        <v>84</v>
      </c>
      <c r="AY452" s="260" t="s">
        <v>169</v>
      </c>
    </row>
    <row r="453" s="2" customFormat="1" ht="21.75" customHeight="1">
      <c r="A453" s="39"/>
      <c r="B453" s="40"/>
      <c r="C453" s="235" t="s">
        <v>1975</v>
      </c>
      <c r="D453" s="235" t="s">
        <v>173</v>
      </c>
      <c r="E453" s="236" t="s">
        <v>3487</v>
      </c>
      <c r="F453" s="237" t="s">
        <v>3488</v>
      </c>
      <c r="G453" s="238" t="s">
        <v>327</v>
      </c>
      <c r="H453" s="239">
        <v>1</v>
      </c>
      <c r="I453" s="240"/>
      <c r="J453" s="241">
        <f>ROUND(I453*H453,2)</f>
        <v>0</v>
      </c>
      <c r="K453" s="242"/>
      <c r="L453" s="45"/>
      <c r="M453" s="243" t="s">
        <v>1</v>
      </c>
      <c r="N453" s="244" t="s">
        <v>41</v>
      </c>
      <c r="O453" s="92"/>
      <c r="P453" s="245">
        <f>O453*H453</f>
        <v>0</v>
      </c>
      <c r="Q453" s="245">
        <v>6.9999999999999994E-05</v>
      </c>
      <c r="R453" s="245">
        <f>Q453*H453</f>
        <v>6.9999999999999994E-05</v>
      </c>
      <c r="S453" s="245">
        <v>0</v>
      </c>
      <c r="T453" s="24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286</v>
      </c>
      <c r="AT453" s="247" t="s">
        <v>173</v>
      </c>
      <c r="AU453" s="247" t="s">
        <v>86</v>
      </c>
      <c r="AY453" s="18" t="s">
        <v>169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84</v>
      </c>
      <c r="BK453" s="248">
        <f>ROUND(I453*H453,2)</f>
        <v>0</v>
      </c>
      <c r="BL453" s="18" t="s">
        <v>286</v>
      </c>
      <c r="BM453" s="247" t="s">
        <v>3489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3490</v>
      </c>
      <c r="G454" s="250"/>
      <c r="H454" s="254">
        <v>1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84</v>
      </c>
      <c r="AY454" s="260" t="s">
        <v>169</v>
      </c>
    </row>
    <row r="455" s="2" customFormat="1" ht="21.75" customHeight="1">
      <c r="A455" s="39"/>
      <c r="B455" s="40"/>
      <c r="C455" s="304" t="s">
        <v>1980</v>
      </c>
      <c r="D455" s="304" t="s">
        <v>1283</v>
      </c>
      <c r="E455" s="305" t="s">
        <v>3491</v>
      </c>
      <c r="F455" s="306" t="s">
        <v>3492</v>
      </c>
      <c r="G455" s="307" t="s">
        <v>327</v>
      </c>
      <c r="H455" s="308">
        <v>1</v>
      </c>
      <c r="I455" s="309"/>
      <c r="J455" s="310">
        <f>ROUND(I455*H455,2)</f>
        <v>0</v>
      </c>
      <c r="K455" s="311"/>
      <c r="L455" s="312"/>
      <c r="M455" s="313" t="s">
        <v>1</v>
      </c>
      <c r="N455" s="314" t="s">
        <v>41</v>
      </c>
      <c r="O455" s="92"/>
      <c r="P455" s="245">
        <f>O455*H455</f>
        <v>0</v>
      </c>
      <c r="Q455" s="245">
        <v>0.0041999999999999997</v>
      </c>
      <c r="R455" s="245">
        <f>Q455*H455</f>
        <v>0.0041999999999999997</v>
      </c>
      <c r="S455" s="245">
        <v>0</v>
      </c>
      <c r="T455" s="24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7" t="s">
        <v>298</v>
      </c>
      <c r="AT455" s="247" t="s">
        <v>1283</v>
      </c>
      <c r="AU455" s="247" t="s">
        <v>86</v>
      </c>
      <c r="AY455" s="18" t="s">
        <v>169</v>
      </c>
      <c r="BE455" s="248">
        <f>IF(N455="základní",J455,0)</f>
        <v>0</v>
      </c>
      <c r="BF455" s="248">
        <f>IF(N455="snížená",J455,0)</f>
        <v>0</v>
      </c>
      <c r="BG455" s="248">
        <f>IF(N455="zákl. přenesená",J455,0)</f>
        <v>0</v>
      </c>
      <c r="BH455" s="248">
        <f>IF(N455="sníž. přenesená",J455,0)</f>
        <v>0</v>
      </c>
      <c r="BI455" s="248">
        <f>IF(N455="nulová",J455,0)</f>
        <v>0</v>
      </c>
      <c r="BJ455" s="18" t="s">
        <v>84</v>
      </c>
      <c r="BK455" s="248">
        <f>ROUND(I455*H455,2)</f>
        <v>0</v>
      </c>
      <c r="BL455" s="18" t="s">
        <v>286</v>
      </c>
      <c r="BM455" s="247" t="s">
        <v>3493</v>
      </c>
    </row>
    <row r="456" s="13" customFormat="1">
      <c r="A456" s="13"/>
      <c r="B456" s="249"/>
      <c r="C456" s="250"/>
      <c r="D456" s="251" t="s">
        <v>179</v>
      </c>
      <c r="E456" s="252" t="s">
        <v>1</v>
      </c>
      <c r="F456" s="253" t="s">
        <v>3490</v>
      </c>
      <c r="G456" s="250"/>
      <c r="H456" s="254">
        <v>1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179</v>
      </c>
      <c r="AU456" s="260" t="s">
        <v>86</v>
      </c>
      <c r="AV456" s="13" t="s">
        <v>86</v>
      </c>
      <c r="AW456" s="13" t="s">
        <v>32</v>
      </c>
      <c r="AX456" s="13" t="s">
        <v>84</v>
      </c>
      <c r="AY456" s="260" t="s">
        <v>169</v>
      </c>
    </row>
    <row r="457" s="2" customFormat="1" ht="21.75" customHeight="1">
      <c r="A457" s="39"/>
      <c r="B457" s="40"/>
      <c r="C457" s="235" t="s">
        <v>2160</v>
      </c>
      <c r="D457" s="235" t="s">
        <v>173</v>
      </c>
      <c r="E457" s="236" t="s">
        <v>3494</v>
      </c>
      <c r="F457" s="237" t="s">
        <v>3495</v>
      </c>
      <c r="G457" s="238" t="s">
        <v>176</v>
      </c>
      <c r="H457" s="239">
        <v>40</v>
      </c>
      <c r="I457" s="240"/>
      <c r="J457" s="241">
        <f>ROUND(I457*H457,2)</f>
        <v>0</v>
      </c>
      <c r="K457" s="242"/>
      <c r="L457" s="45"/>
      <c r="M457" s="243" t="s">
        <v>1</v>
      </c>
      <c r="N457" s="244" t="s">
        <v>41</v>
      </c>
      <c r="O457" s="92"/>
      <c r="P457" s="245">
        <f>O457*H457</f>
        <v>0</v>
      </c>
      <c r="Q457" s="245">
        <v>0.024830000000000001</v>
      </c>
      <c r="R457" s="245">
        <f>Q457*H457</f>
        <v>0.99320000000000008</v>
      </c>
      <c r="S457" s="245">
        <v>0</v>
      </c>
      <c r="T457" s="24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7" t="s">
        <v>286</v>
      </c>
      <c r="AT457" s="247" t="s">
        <v>173</v>
      </c>
      <c r="AU457" s="247" t="s">
        <v>86</v>
      </c>
      <c r="AY457" s="18" t="s">
        <v>169</v>
      </c>
      <c r="BE457" s="248">
        <f>IF(N457="základní",J457,0)</f>
        <v>0</v>
      </c>
      <c r="BF457" s="248">
        <f>IF(N457="snížená",J457,0)</f>
        <v>0</v>
      </c>
      <c r="BG457" s="248">
        <f>IF(N457="zákl. přenesená",J457,0)</f>
        <v>0</v>
      </c>
      <c r="BH457" s="248">
        <f>IF(N457="sníž. přenesená",J457,0)</f>
        <v>0</v>
      </c>
      <c r="BI457" s="248">
        <f>IF(N457="nulová",J457,0)</f>
        <v>0</v>
      </c>
      <c r="BJ457" s="18" t="s">
        <v>84</v>
      </c>
      <c r="BK457" s="248">
        <f>ROUND(I457*H457,2)</f>
        <v>0</v>
      </c>
      <c r="BL457" s="18" t="s">
        <v>286</v>
      </c>
      <c r="BM457" s="247" t="s">
        <v>3496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3497</v>
      </c>
      <c r="G458" s="250"/>
      <c r="H458" s="254">
        <v>40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84</v>
      </c>
      <c r="AY458" s="260" t="s">
        <v>169</v>
      </c>
    </row>
    <row r="459" s="2" customFormat="1" ht="21.75" customHeight="1">
      <c r="A459" s="39"/>
      <c r="B459" s="40"/>
      <c r="C459" s="235" t="s">
        <v>2164</v>
      </c>
      <c r="D459" s="235" t="s">
        <v>173</v>
      </c>
      <c r="E459" s="236" t="s">
        <v>3498</v>
      </c>
      <c r="F459" s="237" t="s">
        <v>3499</v>
      </c>
      <c r="G459" s="238" t="s">
        <v>249</v>
      </c>
      <c r="H459" s="239">
        <v>20.390000000000001</v>
      </c>
      <c r="I459" s="240"/>
      <c r="J459" s="241">
        <f>ROUND(I459*H459,2)</f>
        <v>0</v>
      </c>
      <c r="K459" s="242"/>
      <c r="L459" s="45"/>
      <c r="M459" s="243" t="s">
        <v>1</v>
      </c>
      <c r="N459" s="244" t="s">
        <v>41</v>
      </c>
      <c r="O459" s="92"/>
      <c r="P459" s="245">
        <f>O459*H459</f>
        <v>0</v>
      </c>
      <c r="Q459" s="245">
        <v>0</v>
      </c>
      <c r="R459" s="245">
        <f>Q459*H459</f>
        <v>0</v>
      </c>
      <c r="S459" s="245">
        <v>0</v>
      </c>
      <c r="T459" s="24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7" t="s">
        <v>286</v>
      </c>
      <c r="AT459" s="247" t="s">
        <v>173</v>
      </c>
      <c r="AU459" s="247" t="s">
        <v>86</v>
      </c>
      <c r="AY459" s="18" t="s">
        <v>169</v>
      </c>
      <c r="BE459" s="248">
        <f>IF(N459="základní",J459,0)</f>
        <v>0</v>
      </c>
      <c r="BF459" s="248">
        <f>IF(N459="snížená",J459,0)</f>
        <v>0</v>
      </c>
      <c r="BG459" s="248">
        <f>IF(N459="zákl. přenesená",J459,0)</f>
        <v>0</v>
      </c>
      <c r="BH459" s="248">
        <f>IF(N459="sníž. přenesená",J459,0)</f>
        <v>0</v>
      </c>
      <c r="BI459" s="248">
        <f>IF(N459="nulová",J459,0)</f>
        <v>0</v>
      </c>
      <c r="BJ459" s="18" t="s">
        <v>84</v>
      </c>
      <c r="BK459" s="248">
        <f>ROUND(I459*H459,2)</f>
        <v>0</v>
      </c>
      <c r="BL459" s="18" t="s">
        <v>286</v>
      </c>
      <c r="BM459" s="247" t="s">
        <v>3500</v>
      </c>
    </row>
    <row r="460" s="12" customFormat="1" ht="22.8" customHeight="1">
      <c r="A460" s="12"/>
      <c r="B460" s="219"/>
      <c r="C460" s="220"/>
      <c r="D460" s="221" t="s">
        <v>75</v>
      </c>
      <c r="E460" s="233" t="s">
        <v>3501</v>
      </c>
      <c r="F460" s="233" t="s">
        <v>3502</v>
      </c>
      <c r="G460" s="220"/>
      <c r="H460" s="220"/>
      <c r="I460" s="223"/>
      <c r="J460" s="234">
        <f>BK460</f>
        <v>0</v>
      </c>
      <c r="K460" s="220"/>
      <c r="L460" s="225"/>
      <c r="M460" s="226"/>
      <c r="N460" s="227"/>
      <c r="O460" s="227"/>
      <c r="P460" s="228">
        <f>SUM(P461:P468)</f>
        <v>0</v>
      </c>
      <c r="Q460" s="227"/>
      <c r="R460" s="228">
        <f>SUM(R461:R468)</f>
        <v>0.033306000000000002</v>
      </c>
      <c r="S460" s="227"/>
      <c r="T460" s="229">
        <f>SUM(T461:T468)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30" t="s">
        <v>86</v>
      </c>
      <c r="AT460" s="231" t="s">
        <v>75</v>
      </c>
      <c r="AU460" s="231" t="s">
        <v>84</v>
      </c>
      <c r="AY460" s="230" t="s">
        <v>169</v>
      </c>
      <c r="BK460" s="232">
        <f>SUM(BK461:BK468)</f>
        <v>0</v>
      </c>
    </row>
    <row r="461" s="2" customFormat="1" ht="33" customHeight="1">
      <c r="A461" s="39"/>
      <c r="B461" s="40"/>
      <c r="C461" s="235" t="s">
        <v>2572</v>
      </c>
      <c r="D461" s="235" t="s">
        <v>173</v>
      </c>
      <c r="E461" s="236" t="s">
        <v>3503</v>
      </c>
      <c r="F461" s="237" t="s">
        <v>3504</v>
      </c>
      <c r="G461" s="238" t="s">
        <v>176</v>
      </c>
      <c r="H461" s="239">
        <v>277.55000000000001</v>
      </c>
      <c r="I461" s="240"/>
      <c r="J461" s="241">
        <f>ROUND(I461*H461,2)</f>
        <v>0</v>
      </c>
      <c r="K461" s="242"/>
      <c r="L461" s="45"/>
      <c r="M461" s="243" t="s">
        <v>1</v>
      </c>
      <c r="N461" s="244" t="s">
        <v>41</v>
      </c>
      <c r="O461" s="92"/>
      <c r="P461" s="245">
        <f>O461*H461</f>
        <v>0</v>
      </c>
      <c r="Q461" s="245">
        <v>1.0000000000000001E-05</v>
      </c>
      <c r="R461" s="245">
        <f>Q461*H461</f>
        <v>0.0027755000000000002</v>
      </c>
      <c r="S461" s="245">
        <v>0</v>
      </c>
      <c r="T461" s="24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7" t="s">
        <v>286</v>
      </c>
      <c r="AT461" s="247" t="s">
        <v>173</v>
      </c>
      <c r="AU461" s="247" t="s">
        <v>86</v>
      </c>
      <c r="AY461" s="18" t="s">
        <v>169</v>
      </c>
      <c r="BE461" s="248">
        <f>IF(N461="základní",J461,0)</f>
        <v>0</v>
      </c>
      <c r="BF461" s="248">
        <f>IF(N461="snížená",J461,0)</f>
        <v>0</v>
      </c>
      <c r="BG461" s="248">
        <f>IF(N461="zákl. přenesená",J461,0)</f>
        <v>0</v>
      </c>
      <c r="BH461" s="248">
        <f>IF(N461="sníž. přenesená",J461,0)</f>
        <v>0</v>
      </c>
      <c r="BI461" s="248">
        <f>IF(N461="nulová",J461,0)</f>
        <v>0</v>
      </c>
      <c r="BJ461" s="18" t="s">
        <v>84</v>
      </c>
      <c r="BK461" s="248">
        <f>ROUND(I461*H461,2)</f>
        <v>0</v>
      </c>
      <c r="BL461" s="18" t="s">
        <v>286</v>
      </c>
      <c r="BM461" s="247" t="s">
        <v>3505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3506</v>
      </c>
      <c r="G462" s="250"/>
      <c r="H462" s="254">
        <v>179.19999999999999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76</v>
      </c>
      <c r="AY462" s="260" t="s">
        <v>169</v>
      </c>
    </row>
    <row r="463" s="13" customFormat="1">
      <c r="A463" s="13"/>
      <c r="B463" s="249"/>
      <c r="C463" s="250"/>
      <c r="D463" s="251" t="s">
        <v>179</v>
      </c>
      <c r="E463" s="252" t="s">
        <v>1</v>
      </c>
      <c r="F463" s="253" t="s">
        <v>3486</v>
      </c>
      <c r="G463" s="250"/>
      <c r="H463" s="254">
        <v>73.700000000000003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179</v>
      </c>
      <c r="AU463" s="260" t="s">
        <v>86</v>
      </c>
      <c r="AV463" s="13" t="s">
        <v>86</v>
      </c>
      <c r="AW463" s="13" t="s">
        <v>32</v>
      </c>
      <c r="AX463" s="13" t="s">
        <v>76</v>
      </c>
      <c r="AY463" s="260" t="s">
        <v>169</v>
      </c>
    </row>
    <row r="464" s="13" customFormat="1">
      <c r="A464" s="13"/>
      <c r="B464" s="249"/>
      <c r="C464" s="250"/>
      <c r="D464" s="251" t="s">
        <v>179</v>
      </c>
      <c r="E464" s="252" t="s">
        <v>1</v>
      </c>
      <c r="F464" s="253" t="s">
        <v>3474</v>
      </c>
      <c r="G464" s="250"/>
      <c r="H464" s="254">
        <v>24.649999999999999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179</v>
      </c>
      <c r="AU464" s="260" t="s">
        <v>86</v>
      </c>
      <c r="AV464" s="13" t="s">
        <v>86</v>
      </c>
      <c r="AW464" s="13" t="s">
        <v>32</v>
      </c>
      <c r="AX464" s="13" t="s">
        <v>76</v>
      </c>
      <c r="AY464" s="260" t="s">
        <v>169</v>
      </c>
    </row>
    <row r="465" s="14" customFormat="1">
      <c r="A465" s="14"/>
      <c r="B465" s="261"/>
      <c r="C465" s="262"/>
      <c r="D465" s="251" t="s">
        <v>179</v>
      </c>
      <c r="E465" s="263" t="s">
        <v>1</v>
      </c>
      <c r="F465" s="264" t="s">
        <v>182</v>
      </c>
      <c r="G465" s="262"/>
      <c r="H465" s="265">
        <v>277.55000000000001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1" t="s">
        <v>179</v>
      </c>
      <c r="AU465" s="271" t="s">
        <v>86</v>
      </c>
      <c r="AV465" s="14" t="s">
        <v>177</v>
      </c>
      <c r="AW465" s="14" t="s">
        <v>32</v>
      </c>
      <c r="AX465" s="14" t="s">
        <v>84</v>
      </c>
      <c r="AY465" s="271" t="s">
        <v>169</v>
      </c>
    </row>
    <row r="466" s="2" customFormat="1" ht="16.5" customHeight="1">
      <c r="A466" s="39"/>
      <c r="B466" s="40"/>
      <c r="C466" s="304" t="s">
        <v>2580</v>
      </c>
      <c r="D466" s="304" t="s">
        <v>1283</v>
      </c>
      <c r="E466" s="305" t="s">
        <v>3507</v>
      </c>
      <c r="F466" s="306" t="s">
        <v>3508</v>
      </c>
      <c r="G466" s="307" t="s">
        <v>176</v>
      </c>
      <c r="H466" s="308">
        <v>305.30500000000001</v>
      </c>
      <c r="I466" s="309"/>
      <c r="J466" s="310">
        <f>ROUND(I466*H466,2)</f>
        <v>0</v>
      </c>
      <c r="K466" s="311"/>
      <c r="L466" s="312"/>
      <c r="M466" s="313" t="s">
        <v>1</v>
      </c>
      <c r="N466" s="314" t="s">
        <v>41</v>
      </c>
      <c r="O466" s="92"/>
      <c r="P466" s="245">
        <f>O466*H466</f>
        <v>0</v>
      </c>
      <c r="Q466" s="245">
        <v>0.00010000000000000001</v>
      </c>
      <c r="R466" s="245">
        <f>Q466*H466</f>
        <v>0.030530500000000002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298</v>
      </c>
      <c r="AT466" s="247" t="s">
        <v>1283</v>
      </c>
      <c r="AU466" s="247" t="s">
        <v>86</v>
      </c>
      <c r="AY466" s="18" t="s">
        <v>169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84</v>
      </c>
      <c r="BK466" s="248">
        <f>ROUND(I466*H466,2)</f>
        <v>0</v>
      </c>
      <c r="BL466" s="18" t="s">
        <v>286</v>
      </c>
      <c r="BM466" s="247" t="s">
        <v>3509</v>
      </c>
    </row>
    <row r="467" s="13" customFormat="1">
      <c r="A467" s="13"/>
      <c r="B467" s="249"/>
      <c r="C467" s="250"/>
      <c r="D467" s="251" t="s">
        <v>179</v>
      </c>
      <c r="E467" s="250"/>
      <c r="F467" s="253" t="s">
        <v>3510</v>
      </c>
      <c r="G467" s="250"/>
      <c r="H467" s="254">
        <v>305.30500000000001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4</v>
      </c>
      <c r="AX467" s="13" t="s">
        <v>84</v>
      </c>
      <c r="AY467" s="260" t="s">
        <v>169</v>
      </c>
    </row>
    <row r="468" s="2" customFormat="1" ht="21.75" customHeight="1">
      <c r="A468" s="39"/>
      <c r="B468" s="40"/>
      <c r="C468" s="235" t="s">
        <v>2180</v>
      </c>
      <c r="D468" s="235" t="s">
        <v>173</v>
      </c>
      <c r="E468" s="236" t="s">
        <v>3511</v>
      </c>
      <c r="F468" s="237" t="s">
        <v>3512</v>
      </c>
      <c r="G468" s="238" t="s">
        <v>249</v>
      </c>
      <c r="H468" s="239">
        <v>0.033000000000000002</v>
      </c>
      <c r="I468" s="240"/>
      <c r="J468" s="241">
        <f>ROUND(I468*H468,2)</f>
        <v>0</v>
      </c>
      <c r="K468" s="242"/>
      <c r="L468" s="45"/>
      <c r="M468" s="243" t="s">
        <v>1</v>
      </c>
      <c r="N468" s="244" t="s">
        <v>41</v>
      </c>
      <c r="O468" s="92"/>
      <c r="P468" s="245">
        <f>O468*H468</f>
        <v>0</v>
      </c>
      <c r="Q468" s="245">
        <v>0</v>
      </c>
      <c r="R468" s="245">
        <f>Q468*H468</f>
        <v>0</v>
      </c>
      <c r="S468" s="245">
        <v>0</v>
      </c>
      <c r="T468" s="24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7" t="s">
        <v>286</v>
      </c>
      <c r="AT468" s="247" t="s">
        <v>173</v>
      </c>
      <c r="AU468" s="247" t="s">
        <v>86</v>
      </c>
      <c r="AY468" s="18" t="s">
        <v>169</v>
      </c>
      <c r="BE468" s="248">
        <f>IF(N468="základní",J468,0)</f>
        <v>0</v>
      </c>
      <c r="BF468" s="248">
        <f>IF(N468="snížená",J468,0)</f>
        <v>0</v>
      </c>
      <c r="BG468" s="248">
        <f>IF(N468="zákl. přenesená",J468,0)</f>
        <v>0</v>
      </c>
      <c r="BH468" s="248">
        <f>IF(N468="sníž. přenesená",J468,0)</f>
        <v>0</v>
      </c>
      <c r="BI468" s="248">
        <f>IF(N468="nulová",J468,0)</f>
        <v>0</v>
      </c>
      <c r="BJ468" s="18" t="s">
        <v>84</v>
      </c>
      <c r="BK468" s="248">
        <f>ROUND(I468*H468,2)</f>
        <v>0</v>
      </c>
      <c r="BL468" s="18" t="s">
        <v>286</v>
      </c>
      <c r="BM468" s="247" t="s">
        <v>3513</v>
      </c>
    </row>
    <row r="469" s="12" customFormat="1" ht="22.8" customHeight="1">
      <c r="A469" s="12"/>
      <c r="B469" s="219"/>
      <c r="C469" s="220"/>
      <c r="D469" s="221" t="s">
        <v>75</v>
      </c>
      <c r="E469" s="233" t="s">
        <v>683</v>
      </c>
      <c r="F469" s="233" t="s">
        <v>684</v>
      </c>
      <c r="G469" s="220"/>
      <c r="H469" s="220"/>
      <c r="I469" s="223"/>
      <c r="J469" s="234">
        <f>BK469</f>
        <v>0</v>
      </c>
      <c r="K469" s="220"/>
      <c r="L469" s="225"/>
      <c r="M469" s="226"/>
      <c r="N469" s="227"/>
      <c r="O469" s="227"/>
      <c r="P469" s="228">
        <f>SUM(P470:P499)</f>
        <v>0</v>
      </c>
      <c r="Q469" s="227"/>
      <c r="R469" s="228">
        <f>SUM(R470:R499)</f>
        <v>0.25037999999999999</v>
      </c>
      <c r="S469" s="227"/>
      <c r="T469" s="229">
        <f>SUM(T470:T499)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30" t="s">
        <v>86</v>
      </c>
      <c r="AT469" s="231" t="s">
        <v>75</v>
      </c>
      <c r="AU469" s="231" t="s">
        <v>84</v>
      </c>
      <c r="AY469" s="230" t="s">
        <v>169</v>
      </c>
      <c r="BK469" s="232">
        <f>SUM(BK470:BK499)</f>
        <v>0</v>
      </c>
    </row>
    <row r="470" s="2" customFormat="1" ht="16.5" customHeight="1">
      <c r="A470" s="39"/>
      <c r="B470" s="40"/>
      <c r="C470" s="235" t="s">
        <v>553</v>
      </c>
      <c r="D470" s="235" t="s">
        <v>173</v>
      </c>
      <c r="E470" s="236" t="s">
        <v>2099</v>
      </c>
      <c r="F470" s="237" t="s">
        <v>2100</v>
      </c>
      <c r="G470" s="238" t="s">
        <v>322</v>
      </c>
      <c r="H470" s="239">
        <v>12.6</v>
      </c>
      <c r="I470" s="240"/>
      <c r="J470" s="241">
        <f>ROUND(I470*H470,2)</f>
        <v>0</v>
      </c>
      <c r="K470" s="242"/>
      <c r="L470" s="45"/>
      <c r="M470" s="243" t="s">
        <v>1</v>
      </c>
      <c r="N470" s="244" t="s">
        <v>41</v>
      </c>
      <c r="O470" s="92"/>
      <c r="P470" s="245">
        <f>O470*H470</f>
        <v>0</v>
      </c>
      <c r="Q470" s="245">
        <v>0</v>
      </c>
      <c r="R470" s="245">
        <f>Q470*H470</f>
        <v>0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286</v>
      </c>
      <c r="AT470" s="247" t="s">
        <v>173</v>
      </c>
      <c r="AU470" s="247" t="s">
        <v>86</v>
      </c>
      <c r="AY470" s="18" t="s">
        <v>169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84</v>
      </c>
      <c r="BK470" s="248">
        <f>ROUND(I470*H470,2)</f>
        <v>0</v>
      </c>
      <c r="BL470" s="18" t="s">
        <v>286</v>
      </c>
      <c r="BM470" s="247" t="s">
        <v>3514</v>
      </c>
    </row>
    <row r="471" s="13" customFormat="1">
      <c r="A471" s="13"/>
      <c r="B471" s="249"/>
      <c r="C471" s="250"/>
      <c r="D471" s="251" t="s">
        <v>179</v>
      </c>
      <c r="E471" s="252" t="s">
        <v>1</v>
      </c>
      <c r="F471" s="253" t="s">
        <v>3515</v>
      </c>
      <c r="G471" s="250"/>
      <c r="H471" s="254">
        <v>12.6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179</v>
      </c>
      <c r="AU471" s="260" t="s">
        <v>86</v>
      </c>
      <c r="AV471" s="13" t="s">
        <v>86</v>
      </c>
      <c r="AW471" s="13" t="s">
        <v>32</v>
      </c>
      <c r="AX471" s="13" t="s">
        <v>76</v>
      </c>
      <c r="AY471" s="260" t="s">
        <v>169</v>
      </c>
    </row>
    <row r="472" s="14" customFormat="1">
      <c r="A472" s="14"/>
      <c r="B472" s="261"/>
      <c r="C472" s="262"/>
      <c r="D472" s="251" t="s">
        <v>179</v>
      </c>
      <c r="E472" s="263" t="s">
        <v>1</v>
      </c>
      <c r="F472" s="264" t="s">
        <v>182</v>
      </c>
      <c r="G472" s="262"/>
      <c r="H472" s="265">
        <v>12.6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179</v>
      </c>
      <c r="AU472" s="271" t="s">
        <v>86</v>
      </c>
      <c r="AV472" s="14" t="s">
        <v>177</v>
      </c>
      <c r="AW472" s="14" t="s">
        <v>32</v>
      </c>
      <c r="AX472" s="14" t="s">
        <v>84</v>
      </c>
      <c r="AY472" s="271" t="s">
        <v>169</v>
      </c>
    </row>
    <row r="473" s="2" customFormat="1" ht="21.75" customHeight="1">
      <c r="A473" s="39"/>
      <c r="B473" s="40"/>
      <c r="C473" s="304" t="s">
        <v>578</v>
      </c>
      <c r="D473" s="304" t="s">
        <v>1283</v>
      </c>
      <c r="E473" s="305" t="s">
        <v>2105</v>
      </c>
      <c r="F473" s="306" t="s">
        <v>2106</v>
      </c>
      <c r="G473" s="307" t="s">
        <v>322</v>
      </c>
      <c r="H473" s="308">
        <v>12.6</v>
      </c>
      <c r="I473" s="309"/>
      <c r="J473" s="310">
        <f>ROUND(I473*H473,2)</f>
        <v>0</v>
      </c>
      <c r="K473" s="311"/>
      <c r="L473" s="312"/>
      <c r="M473" s="313" t="s">
        <v>1</v>
      </c>
      <c r="N473" s="314" t="s">
        <v>41</v>
      </c>
      <c r="O473" s="92"/>
      <c r="P473" s="245">
        <f>O473*H473</f>
        <v>0</v>
      </c>
      <c r="Q473" s="245">
        <v>0</v>
      </c>
      <c r="R473" s="245">
        <f>Q473*H473</f>
        <v>0</v>
      </c>
      <c r="S473" s="245">
        <v>0</v>
      </c>
      <c r="T473" s="246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7" t="s">
        <v>298</v>
      </c>
      <c r="AT473" s="247" t="s">
        <v>1283</v>
      </c>
      <c r="AU473" s="247" t="s">
        <v>86</v>
      </c>
      <c r="AY473" s="18" t="s">
        <v>169</v>
      </c>
      <c r="BE473" s="248">
        <f>IF(N473="základní",J473,0)</f>
        <v>0</v>
      </c>
      <c r="BF473" s="248">
        <f>IF(N473="snížená",J473,0)</f>
        <v>0</v>
      </c>
      <c r="BG473" s="248">
        <f>IF(N473="zákl. přenesená",J473,0)</f>
        <v>0</v>
      </c>
      <c r="BH473" s="248">
        <f>IF(N473="sníž. přenesená",J473,0)</f>
        <v>0</v>
      </c>
      <c r="BI473" s="248">
        <f>IF(N473="nulová",J473,0)</f>
        <v>0</v>
      </c>
      <c r="BJ473" s="18" t="s">
        <v>84</v>
      </c>
      <c r="BK473" s="248">
        <f>ROUND(I473*H473,2)</f>
        <v>0</v>
      </c>
      <c r="BL473" s="18" t="s">
        <v>286</v>
      </c>
      <c r="BM473" s="247" t="s">
        <v>3516</v>
      </c>
    </row>
    <row r="474" s="2" customFormat="1" ht="21.75" customHeight="1">
      <c r="A474" s="39"/>
      <c r="B474" s="40"/>
      <c r="C474" s="235" t="s">
        <v>84</v>
      </c>
      <c r="D474" s="235" t="s">
        <v>173</v>
      </c>
      <c r="E474" s="236" t="s">
        <v>2108</v>
      </c>
      <c r="F474" s="237" t="s">
        <v>2109</v>
      </c>
      <c r="G474" s="238" t="s">
        <v>322</v>
      </c>
      <c r="H474" s="239">
        <v>52</v>
      </c>
      <c r="I474" s="240"/>
      <c r="J474" s="241">
        <f>ROUND(I474*H474,2)</f>
        <v>0</v>
      </c>
      <c r="K474" s="242"/>
      <c r="L474" s="45"/>
      <c r="M474" s="243" t="s">
        <v>1</v>
      </c>
      <c r="N474" s="244" t="s">
        <v>41</v>
      </c>
      <c r="O474" s="92"/>
      <c r="P474" s="245">
        <f>O474*H474</f>
        <v>0</v>
      </c>
      <c r="Q474" s="245">
        <v>0.00027</v>
      </c>
      <c r="R474" s="245">
        <f>Q474*H474</f>
        <v>0.01404</v>
      </c>
      <c r="S474" s="245">
        <v>0</v>
      </c>
      <c r="T474" s="246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7" t="s">
        <v>286</v>
      </c>
      <c r="AT474" s="247" t="s">
        <v>173</v>
      </c>
      <c r="AU474" s="247" t="s">
        <v>86</v>
      </c>
      <c r="AY474" s="18" t="s">
        <v>169</v>
      </c>
      <c r="BE474" s="248">
        <f>IF(N474="základní",J474,0)</f>
        <v>0</v>
      </c>
      <c r="BF474" s="248">
        <f>IF(N474="snížená",J474,0)</f>
        <v>0</v>
      </c>
      <c r="BG474" s="248">
        <f>IF(N474="zákl. přenesená",J474,0)</f>
        <v>0</v>
      </c>
      <c r="BH474" s="248">
        <f>IF(N474="sníž. přenesená",J474,0)</f>
        <v>0</v>
      </c>
      <c r="BI474" s="248">
        <f>IF(N474="nulová",J474,0)</f>
        <v>0</v>
      </c>
      <c r="BJ474" s="18" t="s">
        <v>84</v>
      </c>
      <c r="BK474" s="248">
        <f>ROUND(I474*H474,2)</f>
        <v>0</v>
      </c>
      <c r="BL474" s="18" t="s">
        <v>286</v>
      </c>
      <c r="BM474" s="247" t="s">
        <v>3517</v>
      </c>
    </row>
    <row r="475" s="13" customFormat="1">
      <c r="A475" s="13"/>
      <c r="B475" s="249"/>
      <c r="C475" s="250"/>
      <c r="D475" s="251" t="s">
        <v>179</v>
      </c>
      <c r="E475" s="252" t="s">
        <v>1</v>
      </c>
      <c r="F475" s="253" t="s">
        <v>3518</v>
      </c>
      <c r="G475" s="250"/>
      <c r="H475" s="254">
        <v>24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179</v>
      </c>
      <c r="AU475" s="260" t="s">
        <v>86</v>
      </c>
      <c r="AV475" s="13" t="s">
        <v>86</v>
      </c>
      <c r="AW475" s="13" t="s">
        <v>32</v>
      </c>
      <c r="AX475" s="13" t="s">
        <v>76</v>
      </c>
      <c r="AY475" s="260" t="s">
        <v>169</v>
      </c>
    </row>
    <row r="476" s="13" customFormat="1">
      <c r="A476" s="13"/>
      <c r="B476" s="249"/>
      <c r="C476" s="250"/>
      <c r="D476" s="251" t="s">
        <v>179</v>
      </c>
      <c r="E476" s="252" t="s">
        <v>1</v>
      </c>
      <c r="F476" s="253" t="s">
        <v>3519</v>
      </c>
      <c r="G476" s="250"/>
      <c r="H476" s="254">
        <v>28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179</v>
      </c>
      <c r="AU476" s="260" t="s">
        <v>86</v>
      </c>
      <c r="AV476" s="13" t="s">
        <v>86</v>
      </c>
      <c r="AW476" s="13" t="s">
        <v>32</v>
      </c>
      <c r="AX476" s="13" t="s">
        <v>76</v>
      </c>
      <c r="AY476" s="260" t="s">
        <v>169</v>
      </c>
    </row>
    <row r="477" s="14" customFormat="1">
      <c r="A477" s="14"/>
      <c r="B477" s="261"/>
      <c r="C477" s="262"/>
      <c r="D477" s="251" t="s">
        <v>179</v>
      </c>
      <c r="E477" s="263" t="s">
        <v>1</v>
      </c>
      <c r="F477" s="264" t="s">
        <v>182</v>
      </c>
      <c r="G477" s="262"/>
      <c r="H477" s="265">
        <v>52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179</v>
      </c>
      <c r="AU477" s="271" t="s">
        <v>86</v>
      </c>
      <c r="AV477" s="14" t="s">
        <v>177</v>
      </c>
      <c r="AW477" s="14" t="s">
        <v>32</v>
      </c>
      <c r="AX477" s="14" t="s">
        <v>84</v>
      </c>
      <c r="AY477" s="271" t="s">
        <v>169</v>
      </c>
    </row>
    <row r="478" s="2" customFormat="1" ht="33" customHeight="1">
      <c r="A478" s="39"/>
      <c r="B478" s="40"/>
      <c r="C478" s="304" t="s">
        <v>251</v>
      </c>
      <c r="D478" s="304" t="s">
        <v>1283</v>
      </c>
      <c r="E478" s="305" t="s">
        <v>3520</v>
      </c>
      <c r="F478" s="306" t="s">
        <v>3521</v>
      </c>
      <c r="G478" s="307" t="s">
        <v>699</v>
      </c>
      <c r="H478" s="308">
        <v>5</v>
      </c>
      <c r="I478" s="309"/>
      <c r="J478" s="310">
        <f>ROUND(I478*H478,2)</f>
        <v>0</v>
      </c>
      <c r="K478" s="311"/>
      <c r="L478" s="312"/>
      <c r="M478" s="313" t="s">
        <v>1</v>
      </c>
      <c r="N478" s="314" t="s">
        <v>41</v>
      </c>
      <c r="O478" s="92"/>
      <c r="P478" s="245">
        <f>O478*H478</f>
        <v>0</v>
      </c>
      <c r="Q478" s="245">
        <v>0.033329999999999999</v>
      </c>
      <c r="R478" s="245">
        <f>Q478*H478</f>
        <v>0.16664999999999999</v>
      </c>
      <c r="S478" s="245">
        <v>0</v>
      </c>
      <c r="T478" s="24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7" t="s">
        <v>298</v>
      </c>
      <c r="AT478" s="247" t="s">
        <v>1283</v>
      </c>
      <c r="AU478" s="247" t="s">
        <v>86</v>
      </c>
      <c r="AY478" s="18" t="s">
        <v>169</v>
      </c>
      <c r="BE478" s="248">
        <f>IF(N478="základní",J478,0)</f>
        <v>0</v>
      </c>
      <c r="BF478" s="248">
        <f>IF(N478="snížená",J478,0)</f>
        <v>0</v>
      </c>
      <c r="BG478" s="248">
        <f>IF(N478="zákl. přenesená",J478,0)</f>
        <v>0</v>
      </c>
      <c r="BH478" s="248">
        <f>IF(N478="sníž. přenesená",J478,0)</f>
        <v>0</v>
      </c>
      <c r="BI478" s="248">
        <f>IF(N478="nulová",J478,0)</f>
        <v>0</v>
      </c>
      <c r="BJ478" s="18" t="s">
        <v>84</v>
      </c>
      <c r="BK478" s="248">
        <f>ROUND(I478*H478,2)</f>
        <v>0</v>
      </c>
      <c r="BL478" s="18" t="s">
        <v>286</v>
      </c>
      <c r="BM478" s="247" t="s">
        <v>3522</v>
      </c>
    </row>
    <row r="479" s="2" customFormat="1" ht="33" customHeight="1">
      <c r="A479" s="39"/>
      <c r="B479" s="40"/>
      <c r="C479" s="304" t="s">
        <v>255</v>
      </c>
      <c r="D479" s="304" t="s">
        <v>1283</v>
      </c>
      <c r="E479" s="305" t="s">
        <v>3523</v>
      </c>
      <c r="F479" s="306" t="s">
        <v>3524</v>
      </c>
      <c r="G479" s="307" t="s">
        <v>699</v>
      </c>
      <c r="H479" s="308">
        <v>1</v>
      </c>
      <c r="I479" s="309"/>
      <c r="J479" s="310">
        <f>ROUND(I479*H479,2)</f>
        <v>0</v>
      </c>
      <c r="K479" s="311"/>
      <c r="L479" s="312"/>
      <c r="M479" s="313" t="s">
        <v>1</v>
      </c>
      <c r="N479" s="314" t="s">
        <v>41</v>
      </c>
      <c r="O479" s="92"/>
      <c r="P479" s="245">
        <f>O479*H479</f>
        <v>0</v>
      </c>
      <c r="Q479" s="245">
        <v>0.033329999999999999</v>
      </c>
      <c r="R479" s="245">
        <f>Q479*H479</f>
        <v>0.033329999999999999</v>
      </c>
      <c r="S479" s="245">
        <v>0</v>
      </c>
      <c r="T479" s="24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7" t="s">
        <v>298</v>
      </c>
      <c r="AT479" s="247" t="s">
        <v>1283</v>
      </c>
      <c r="AU479" s="247" t="s">
        <v>86</v>
      </c>
      <c r="AY479" s="18" t="s">
        <v>169</v>
      </c>
      <c r="BE479" s="248">
        <f>IF(N479="základní",J479,0)</f>
        <v>0</v>
      </c>
      <c r="BF479" s="248">
        <f>IF(N479="snížená",J479,0)</f>
        <v>0</v>
      </c>
      <c r="BG479" s="248">
        <f>IF(N479="zákl. přenesená",J479,0)</f>
        <v>0</v>
      </c>
      <c r="BH479" s="248">
        <f>IF(N479="sníž. přenesená",J479,0)</f>
        <v>0</v>
      </c>
      <c r="BI479" s="248">
        <f>IF(N479="nulová",J479,0)</f>
        <v>0</v>
      </c>
      <c r="BJ479" s="18" t="s">
        <v>84</v>
      </c>
      <c r="BK479" s="248">
        <f>ROUND(I479*H479,2)</f>
        <v>0</v>
      </c>
      <c r="BL479" s="18" t="s">
        <v>286</v>
      </c>
      <c r="BM479" s="247" t="s">
        <v>3525</v>
      </c>
    </row>
    <row r="480" s="2" customFormat="1" ht="21.75" customHeight="1">
      <c r="A480" s="39"/>
      <c r="B480" s="40"/>
      <c r="C480" s="235" t="s">
        <v>406</v>
      </c>
      <c r="D480" s="235" t="s">
        <v>173</v>
      </c>
      <c r="E480" s="236" t="s">
        <v>2115</v>
      </c>
      <c r="F480" s="237" t="s">
        <v>2116</v>
      </c>
      <c r="G480" s="238" t="s">
        <v>322</v>
      </c>
      <c r="H480" s="239">
        <v>52</v>
      </c>
      <c r="I480" s="240"/>
      <c r="J480" s="241">
        <f>ROUND(I480*H480,2)</f>
        <v>0</v>
      </c>
      <c r="K480" s="242"/>
      <c r="L480" s="45"/>
      <c r="M480" s="243" t="s">
        <v>1</v>
      </c>
      <c r="N480" s="244" t="s">
        <v>41</v>
      </c>
      <c r="O480" s="92"/>
      <c r="P480" s="245">
        <f>O480*H480</f>
        <v>0</v>
      </c>
      <c r="Q480" s="245">
        <v>0.00027</v>
      </c>
      <c r="R480" s="245">
        <f>Q480*H480</f>
        <v>0.01404</v>
      </c>
      <c r="S480" s="245">
        <v>0</v>
      </c>
      <c r="T480" s="24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7" t="s">
        <v>286</v>
      </c>
      <c r="AT480" s="247" t="s">
        <v>173</v>
      </c>
      <c r="AU480" s="247" t="s">
        <v>86</v>
      </c>
      <c r="AY480" s="18" t="s">
        <v>169</v>
      </c>
      <c r="BE480" s="248">
        <f>IF(N480="základní",J480,0)</f>
        <v>0</v>
      </c>
      <c r="BF480" s="248">
        <f>IF(N480="snížená",J480,0)</f>
        <v>0</v>
      </c>
      <c r="BG480" s="248">
        <f>IF(N480="zákl. přenesená",J480,0)</f>
        <v>0</v>
      </c>
      <c r="BH480" s="248">
        <f>IF(N480="sníž. přenesená",J480,0)</f>
        <v>0</v>
      </c>
      <c r="BI480" s="248">
        <f>IF(N480="nulová",J480,0)</f>
        <v>0</v>
      </c>
      <c r="BJ480" s="18" t="s">
        <v>84</v>
      </c>
      <c r="BK480" s="248">
        <f>ROUND(I480*H480,2)</f>
        <v>0</v>
      </c>
      <c r="BL480" s="18" t="s">
        <v>286</v>
      </c>
      <c r="BM480" s="247" t="s">
        <v>3526</v>
      </c>
    </row>
    <row r="481" s="13" customFormat="1">
      <c r="A481" s="13"/>
      <c r="B481" s="249"/>
      <c r="C481" s="250"/>
      <c r="D481" s="251" t="s">
        <v>179</v>
      </c>
      <c r="E481" s="252" t="s">
        <v>1</v>
      </c>
      <c r="F481" s="253" t="s">
        <v>3518</v>
      </c>
      <c r="G481" s="250"/>
      <c r="H481" s="254">
        <v>24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179</v>
      </c>
      <c r="AU481" s="260" t="s">
        <v>86</v>
      </c>
      <c r="AV481" s="13" t="s">
        <v>86</v>
      </c>
      <c r="AW481" s="13" t="s">
        <v>32</v>
      </c>
      <c r="AX481" s="13" t="s">
        <v>76</v>
      </c>
      <c r="AY481" s="260" t="s">
        <v>169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3519</v>
      </c>
      <c r="G482" s="250"/>
      <c r="H482" s="254">
        <v>28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76</v>
      </c>
      <c r="AY482" s="260" t="s">
        <v>169</v>
      </c>
    </row>
    <row r="483" s="14" customFormat="1">
      <c r="A483" s="14"/>
      <c r="B483" s="261"/>
      <c r="C483" s="262"/>
      <c r="D483" s="251" t="s">
        <v>179</v>
      </c>
      <c r="E483" s="263" t="s">
        <v>1</v>
      </c>
      <c r="F483" s="264" t="s">
        <v>182</v>
      </c>
      <c r="G483" s="262"/>
      <c r="H483" s="265">
        <v>52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179</v>
      </c>
      <c r="AU483" s="271" t="s">
        <v>86</v>
      </c>
      <c r="AV483" s="14" t="s">
        <v>177</v>
      </c>
      <c r="AW483" s="14" t="s">
        <v>32</v>
      </c>
      <c r="AX483" s="14" t="s">
        <v>84</v>
      </c>
      <c r="AY483" s="271" t="s">
        <v>169</v>
      </c>
    </row>
    <row r="484" s="2" customFormat="1" ht="21.75" customHeight="1">
      <c r="A484" s="39"/>
      <c r="B484" s="40"/>
      <c r="C484" s="235" t="s">
        <v>610</v>
      </c>
      <c r="D484" s="235" t="s">
        <v>173</v>
      </c>
      <c r="E484" s="236" t="s">
        <v>2976</v>
      </c>
      <c r="F484" s="237" t="s">
        <v>2977</v>
      </c>
      <c r="G484" s="238" t="s">
        <v>327</v>
      </c>
      <c r="H484" s="239">
        <v>6</v>
      </c>
      <c r="I484" s="240"/>
      <c r="J484" s="241">
        <f>ROUND(I484*H484,2)</f>
        <v>0</v>
      </c>
      <c r="K484" s="242"/>
      <c r="L484" s="45"/>
      <c r="M484" s="243" t="s">
        <v>1</v>
      </c>
      <c r="N484" s="244" t="s">
        <v>41</v>
      </c>
      <c r="O484" s="92"/>
      <c r="P484" s="245">
        <f>O484*H484</f>
        <v>0</v>
      </c>
      <c r="Q484" s="245">
        <v>0</v>
      </c>
      <c r="R484" s="245">
        <f>Q484*H484</f>
        <v>0</v>
      </c>
      <c r="S484" s="245">
        <v>0</v>
      </c>
      <c r="T484" s="24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7" t="s">
        <v>286</v>
      </c>
      <c r="AT484" s="247" t="s">
        <v>173</v>
      </c>
      <c r="AU484" s="247" t="s">
        <v>86</v>
      </c>
      <c r="AY484" s="18" t="s">
        <v>169</v>
      </c>
      <c r="BE484" s="248">
        <f>IF(N484="základní",J484,0)</f>
        <v>0</v>
      </c>
      <c r="BF484" s="248">
        <f>IF(N484="snížená",J484,0)</f>
        <v>0</v>
      </c>
      <c r="BG484" s="248">
        <f>IF(N484="zákl. přenesená",J484,0)</f>
        <v>0</v>
      </c>
      <c r="BH484" s="248">
        <f>IF(N484="sníž. přenesená",J484,0)</f>
        <v>0</v>
      </c>
      <c r="BI484" s="248">
        <f>IF(N484="nulová",J484,0)</f>
        <v>0</v>
      </c>
      <c r="BJ484" s="18" t="s">
        <v>84</v>
      </c>
      <c r="BK484" s="248">
        <f>ROUND(I484*H484,2)</f>
        <v>0</v>
      </c>
      <c r="BL484" s="18" t="s">
        <v>286</v>
      </c>
      <c r="BM484" s="247" t="s">
        <v>3527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3528</v>
      </c>
      <c r="G485" s="250"/>
      <c r="H485" s="254">
        <v>1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3" customFormat="1">
      <c r="A486" s="13"/>
      <c r="B486" s="249"/>
      <c r="C486" s="250"/>
      <c r="D486" s="251" t="s">
        <v>179</v>
      </c>
      <c r="E486" s="252" t="s">
        <v>1</v>
      </c>
      <c r="F486" s="253" t="s">
        <v>3529</v>
      </c>
      <c r="G486" s="250"/>
      <c r="H486" s="254">
        <v>5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179</v>
      </c>
      <c r="AU486" s="260" t="s">
        <v>86</v>
      </c>
      <c r="AV486" s="13" t="s">
        <v>86</v>
      </c>
      <c r="AW486" s="13" t="s">
        <v>32</v>
      </c>
      <c r="AX486" s="13" t="s">
        <v>76</v>
      </c>
      <c r="AY486" s="260" t="s">
        <v>169</v>
      </c>
    </row>
    <row r="487" s="14" customFormat="1">
      <c r="A487" s="14"/>
      <c r="B487" s="261"/>
      <c r="C487" s="262"/>
      <c r="D487" s="251" t="s">
        <v>179</v>
      </c>
      <c r="E487" s="263" t="s">
        <v>1</v>
      </c>
      <c r="F487" s="264" t="s">
        <v>182</v>
      </c>
      <c r="G487" s="262"/>
      <c r="H487" s="265">
        <v>6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179</v>
      </c>
      <c r="AU487" s="271" t="s">
        <v>86</v>
      </c>
      <c r="AV487" s="14" t="s">
        <v>177</v>
      </c>
      <c r="AW487" s="14" t="s">
        <v>32</v>
      </c>
      <c r="AX487" s="14" t="s">
        <v>84</v>
      </c>
      <c r="AY487" s="271" t="s">
        <v>169</v>
      </c>
    </row>
    <row r="488" s="2" customFormat="1" ht="21.75" customHeight="1">
      <c r="A488" s="39"/>
      <c r="B488" s="40"/>
      <c r="C488" s="304" t="s">
        <v>532</v>
      </c>
      <c r="D488" s="304" t="s">
        <v>1283</v>
      </c>
      <c r="E488" s="305" t="s">
        <v>3530</v>
      </c>
      <c r="F488" s="306" t="s">
        <v>3531</v>
      </c>
      <c r="G488" s="307" t="s">
        <v>322</v>
      </c>
      <c r="H488" s="308">
        <v>1.2</v>
      </c>
      <c r="I488" s="309"/>
      <c r="J488" s="310">
        <f>ROUND(I488*H488,2)</f>
        <v>0</v>
      </c>
      <c r="K488" s="311"/>
      <c r="L488" s="312"/>
      <c r="M488" s="313" t="s">
        <v>1</v>
      </c>
      <c r="N488" s="314" t="s">
        <v>41</v>
      </c>
      <c r="O488" s="92"/>
      <c r="P488" s="245">
        <f>O488*H488</f>
        <v>0</v>
      </c>
      <c r="Q488" s="245">
        <v>0.0030000000000000001</v>
      </c>
      <c r="R488" s="245">
        <f>Q488*H488</f>
        <v>0.0035999999999999999</v>
      </c>
      <c r="S488" s="245">
        <v>0</v>
      </c>
      <c r="T488" s="24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7" t="s">
        <v>298</v>
      </c>
      <c r="AT488" s="247" t="s">
        <v>1283</v>
      </c>
      <c r="AU488" s="247" t="s">
        <v>86</v>
      </c>
      <c r="AY488" s="18" t="s">
        <v>169</v>
      </c>
      <c r="BE488" s="248">
        <f>IF(N488="základní",J488,0)</f>
        <v>0</v>
      </c>
      <c r="BF488" s="248">
        <f>IF(N488="snížená",J488,0)</f>
        <v>0</v>
      </c>
      <c r="BG488" s="248">
        <f>IF(N488="zákl. přenesená",J488,0)</f>
        <v>0</v>
      </c>
      <c r="BH488" s="248">
        <f>IF(N488="sníž. přenesená",J488,0)</f>
        <v>0</v>
      </c>
      <c r="BI488" s="248">
        <f>IF(N488="nulová",J488,0)</f>
        <v>0</v>
      </c>
      <c r="BJ488" s="18" t="s">
        <v>84</v>
      </c>
      <c r="BK488" s="248">
        <f>ROUND(I488*H488,2)</f>
        <v>0</v>
      </c>
      <c r="BL488" s="18" t="s">
        <v>286</v>
      </c>
      <c r="BM488" s="247" t="s">
        <v>3532</v>
      </c>
    </row>
    <row r="489" s="2" customFormat="1" ht="33" customHeight="1">
      <c r="A489" s="39"/>
      <c r="B489" s="40"/>
      <c r="C489" s="304" t="s">
        <v>678</v>
      </c>
      <c r="D489" s="304" t="s">
        <v>1283</v>
      </c>
      <c r="E489" s="305" t="s">
        <v>2982</v>
      </c>
      <c r="F489" s="306" t="s">
        <v>2983</v>
      </c>
      <c r="G489" s="307" t="s">
        <v>322</v>
      </c>
      <c r="H489" s="308">
        <v>6</v>
      </c>
      <c r="I489" s="309"/>
      <c r="J489" s="310">
        <f>ROUND(I489*H489,2)</f>
        <v>0</v>
      </c>
      <c r="K489" s="311"/>
      <c r="L489" s="312"/>
      <c r="M489" s="313" t="s">
        <v>1</v>
      </c>
      <c r="N489" s="314" t="s">
        <v>41</v>
      </c>
      <c r="O489" s="92"/>
      <c r="P489" s="245">
        <f>O489*H489</f>
        <v>0</v>
      </c>
      <c r="Q489" s="245">
        <v>0.0030000000000000001</v>
      </c>
      <c r="R489" s="245">
        <f>Q489*H489</f>
        <v>0.018000000000000002</v>
      </c>
      <c r="S489" s="245">
        <v>0</v>
      </c>
      <c r="T489" s="24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7" t="s">
        <v>298</v>
      </c>
      <c r="AT489" s="247" t="s">
        <v>1283</v>
      </c>
      <c r="AU489" s="247" t="s">
        <v>86</v>
      </c>
      <c r="AY489" s="18" t="s">
        <v>169</v>
      </c>
      <c r="BE489" s="248">
        <f>IF(N489="základní",J489,0)</f>
        <v>0</v>
      </c>
      <c r="BF489" s="248">
        <f>IF(N489="snížená",J489,0)</f>
        <v>0</v>
      </c>
      <c r="BG489" s="248">
        <f>IF(N489="zákl. přenesená",J489,0)</f>
        <v>0</v>
      </c>
      <c r="BH489" s="248">
        <f>IF(N489="sníž. přenesená",J489,0)</f>
        <v>0</v>
      </c>
      <c r="BI489" s="248">
        <f>IF(N489="nulová",J489,0)</f>
        <v>0</v>
      </c>
      <c r="BJ489" s="18" t="s">
        <v>84</v>
      </c>
      <c r="BK489" s="248">
        <f>ROUND(I489*H489,2)</f>
        <v>0</v>
      </c>
      <c r="BL489" s="18" t="s">
        <v>286</v>
      </c>
      <c r="BM489" s="247" t="s">
        <v>3533</v>
      </c>
    </row>
    <row r="490" s="13" customFormat="1">
      <c r="A490" s="13"/>
      <c r="B490" s="249"/>
      <c r="C490" s="250"/>
      <c r="D490" s="251" t="s">
        <v>179</v>
      </c>
      <c r="E490" s="252" t="s">
        <v>1</v>
      </c>
      <c r="F490" s="253" t="s">
        <v>3534</v>
      </c>
      <c r="G490" s="250"/>
      <c r="H490" s="254">
        <v>6</v>
      </c>
      <c r="I490" s="255"/>
      <c r="J490" s="250"/>
      <c r="K490" s="250"/>
      <c r="L490" s="256"/>
      <c r="M490" s="257"/>
      <c r="N490" s="258"/>
      <c r="O490" s="258"/>
      <c r="P490" s="258"/>
      <c r="Q490" s="258"/>
      <c r="R490" s="258"/>
      <c r="S490" s="258"/>
      <c r="T490" s="25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0" t="s">
        <v>179</v>
      </c>
      <c r="AU490" s="260" t="s">
        <v>86</v>
      </c>
      <c r="AV490" s="13" t="s">
        <v>86</v>
      </c>
      <c r="AW490" s="13" t="s">
        <v>32</v>
      </c>
      <c r="AX490" s="13" t="s">
        <v>84</v>
      </c>
      <c r="AY490" s="260" t="s">
        <v>169</v>
      </c>
    </row>
    <row r="491" s="2" customFormat="1" ht="21.75" customHeight="1">
      <c r="A491" s="39"/>
      <c r="B491" s="40"/>
      <c r="C491" s="304" t="s">
        <v>701</v>
      </c>
      <c r="D491" s="304" t="s">
        <v>1283</v>
      </c>
      <c r="E491" s="305" t="s">
        <v>2990</v>
      </c>
      <c r="F491" s="306" t="s">
        <v>2991</v>
      </c>
      <c r="G491" s="307" t="s">
        <v>327</v>
      </c>
      <c r="H491" s="308">
        <v>12</v>
      </c>
      <c r="I491" s="309"/>
      <c r="J491" s="310">
        <f>ROUND(I491*H491,2)</f>
        <v>0</v>
      </c>
      <c r="K491" s="311"/>
      <c r="L491" s="312"/>
      <c r="M491" s="313" t="s">
        <v>1</v>
      </c>
      <c r="N491" s="314" t="s">
        <v>41</v>
      </c>
      <c r="O491" s="92"/>
      <c r="P491" s="245">
        <f>O491*H491</f>
        <v>0</v>
      </c>
      <c r="Q491" s="245">
        <v>6.0000000000000002E-05</v>
      </c>
      <c r="R491" s="245">
        <f>Q491*H491</f>
        <v>0.00072000000000000005</v>
      </c>
      <c r="S491" s="245">
        <v>0</v>
      </c>
      <c r="T491" s="24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7" t="s">
        <v>298</v>
      </c>
      <c r="AT491" s="247" t="s">
        <v>1283</v>
      </c>
      <c r="AU491" s="247" t="s">
        <v>86</v>
      </c>
      <c r="AY491" s="18" t="s">
        <v>169</v>
      </c>
      <c r="BE491" s="248">
        <f>IF(N491="základní",J491,0)</f>
        <v>0</v>
      </c>
      <c r="BF491" s="248">
        <f>IF(N491="snížená",J491,0)</f>
        <v>0</v>
      </c>
      <c r="BG491" s="248">
        <f>IF(N491="zákl. přenesená",J491,0)</f>
        <v>0</v>
      </c>
      <c r="BH491" s="248">
        <f>IF(N491="sníž. přenesená",J491,0)</f>
        <v>0</v>
      </c>
      <c r="BI491" s="248">
        <f>IF(N491="nulová",J491,0)</f>
        <v>0</v>
      </c>
      <c r="BJ491" s="18" t="s">
        <v>84</v>
      </c>
      <c r="BK491" s="248">
        <f>ROUND(I491*H491,2)</f>
        <v>0</v>
      </c>
      <c r="BL491" s="18" t="s">
        <v>286</v>
      </c>
      <c r="BM491" s="247" t="s">
        <v>3535</v>
      </c>
    </row>
    <row r="492" s="2" customFormat="1" ht="33" customHeight="1">
      <c r="A492" s="39"/>
      <c r="B492" s="40"/>
      <c r="C492" s="235" t="s">
        <v>468</v>
      </c>
      <c r="D492" s="235" t="s">
        <v>173</v>
      </c>
      <c r="E492" s="236" t="s">
        <v>2993</v>
      </c>
      <c r="F492" s="237" t="s">
        <v>3536</v>
      </c>
      <c r="G492" s="238" t="s">
        <v>699</v>
      </c>
      <c r="H492" s="239">
        <v>1</v>
      </c>
      <c r="I492" s="240"/>
      <c r="J492" s="241">
        <f>ROUND(I492*H492,2)</f>
        <v>0</v>
      </c>
      <c r="K492" s="242"/>
      <c r="L492" s="45"/>
      <c r="M492" s="243" t="s">
        <v>1</v>
      </c>
      <c r="N492" s="244" t="s">
        <v>41</v>
      </c>
      <c r="O492" s="92"/>
      <c r="P492" s="245">
        <f>O492*H492</f>
        <v>0</v>
      </c>
      <c r="Q492" s="245">
        <v>0</v>
      </c>
      <c r="R492" s="245">
        <f>Q492*H492</f>
        <v>0</v>
      </c>
      <c r="S492" s="245">
        <v>0</v>
      </c>
      <c r="T492" s="24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7" t="s">
        <v>286</v>
      </c>
      <c r="AT492" s="247" t="s">
        <v>173</v>
      </c>
      <c r="AU492" s="247" t="s">
        <v>86</v>
      </c>
      <c r="AY492" s="18" t="s">
        <v>169</v>
      </c>
      <c r="BE492" s="248">
        <f>IF(N492="základní",J492,0)</f>
        <v>0</v>
      </c>
      <c r="BF492" s="248">
        <f>IF(N492="snížená",J492,0)</f>
        <v>0</v>
      </c>
      <c r="BG492" s="248">
        <f>IF(N492="zákl. přenesená",J492,0)</f>
        <v>0</v>
      </c>
      <c r="BH492" s="248">
        <f>IF(N492="sníž. přenesená",J492,0)</f>
        <v>0</v>
      </c>
      <c r="BI492" s="248">
        <f>IF(N492="nulová",J492,0)</f>
        <v>0</v>
      </c>
      <c r="BJ492" s="18" t="s">
        <v>84</v>
      </c>
      <c r="BK492" s="248">
        <f>ROUND(I492*H492,2)</f>
        <v>0</v>
      </c>
      <c r="BL492" s="18" t="s">
        <v>286</v>
      </c>
      <c r="BM492" s="247" t="s">
        <v>3537</v>
      </c>
    </row>
    <row r="493" s="2" customFormat="1" ht="21.75" customHeight="1">
      <c r="A493" s="39"/>
      <c r="B493" s="40"/>
      <c r="C493" s="235" t="s">
        <v>473</v>
      </c>
      <c r="D493" s="235" t="s">
        <v>173</v>
      </c>
      <c r="E493" s="236" t="s">
        <v>2996</v>
      </c>
      <c r="F493" s="237" t="s">
        <v>3538</v>
      </c>
      <c r="G493" s="238" t="s">
        <v>699</v>
      </c>
      <c r="H493" s="239">
        <v>1</v>
      </c>
      <c r="I493" s="240"/>
      <c r="J493" s="241">
        <f>ROUND(I493*H493,2)</f>
        <v>0</v>
      </c>
      <c r="K493" s="242"/>
      <c r="L493" s="45"/>
      <c r="M493" s="243" t="s">
        <v>1</v>
      </c>
      <c r="N493" s="244" t="s">
        <v>41</v>
      </c>
      <c r="O493" s="92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286</v>
      </c>
      <c r="AT493" s="247" t="s">
        <v>173</v>
      </c>
      <c r="AU493" s="247" t="s">
        <v>86</v>
      </c>
      <c r="AY493" s="18" t="s">
        <v>169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84</v>
      </c>
      <c r="BK493" s="248">
        <f>ROUND(I493*H493,2)</f>
        <v>0</v>
      </c>
      <c r="BL493" s="18" t="s">
        <v>286</v>
      </c>
      <c r="BM493" s="247" t="s">
        <v>3539</v>
      </c>
    </row>
    <row r="494" s="2" customFormat="1" ht="21.75" customHeight="1">
      <c r="A494" s="39"/>
      <c r="B494" s="40"/>
      <c r="C494" s="235" t="s">
        <v>478</v>
      </c>
      <c r="D494" s="235" t="s">
        <v>173</v>
      </c>
      <c r="E494" s="236" t="s">
        <v>2999</v>
      </c>
      <c r="F494" s="237" t="s">
        <v>3540</v>
      </c>
      <c r="G494" s="238" t="s">
        <v>699</v>
      </c>
      <c r="H494" s="239">
        <v>1</v>
      </c>
      <c r="I494" s="240"/>
      <c r="J494" s="241">
        <f>ROUND(I494*H494,2)</f>
        <v>0</v>
      </c>
      <c r="K494" s="242"/>
      <c r="L494" s="45"/>
      <c r="M494" s="243" t="s">
        <v>1</v>
      </c>
      <c r="N494" s="244" t="s">
        <v>41</v>
      </c>
      <c r="O494" s="92"/>
      <c r="P494" s="245">
        <f>O494*H494</f>
        <v>0</v>
      </c>
      <c r="Q494" s="245">
        <v>0</v>
      </c>
      <c r="R494" s="245">
        <f>Q494*H494</f>
        <v>0</v>
      </c>
      <c r="S494" s="245">
        <v>0</v>
      </c>
      <c r="T494" s="24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7" t="s">
        <v>286</v>
      </c>
      <c r="AT494" s="247" t="s">
        <v>173</v>
      </c>
      <c r="AU494" s="247" t="s">
        <v>86</v>
      </c>
      <c r="AY494" s="18" t="s">
        <v>169</v>
      </c>
      <c r="BE494" s="248">
        <f>IF(N494="základní",J494,0)</f>
        <v>0</v>
      </c>
      <c r="BF494" s="248">
        <f>IF(N494="snížená",J494,0)</f>
        <v>0</v>
      </c>
      <c r="BG494" s="248">
        <f>IF(N494="zákl. přenesená",J494,0)</f>
        <v>0</v>
      </c>
      <c r="BH494" s="248">
        <f>IF(N494="sníž. přenesená",J494,0)</f>
        <v>0</v>
      </c>
      <c r="BI494" s="248">
        <f>IF(N494="nulová",J494,0)</f>
        <v>0</v>
      </c>
      <c r="BJ494" s="18" t="s">
        <v>84</v>
      </c>
      <c r="BK494" s="248">
        <f>ROUND(I494*H494,2)</f>
        <v>0</v>
      </c>
      <c r="BL494" s="18" t="s">
        <v>286</v>
      </c>
      <c r="BM494" s="247" t="s">
        <v>3541</v>
      </c>
    </row>
    <row r="495" s="2" customFormat="1" ht="33" customHeight="1">
      <c r="A495" s="39"/>
      <c r="B495" s="40"/>
      <c r="C495" s="235" t="s">
        <v>705</v>
      </c>
      <c r="D495" s="235" t="s">
        <v>173</v>
      </c>
      <c r="E495" s="236" t="s">
        <v>3002</v>
      </c>
      <c r="F495" s="237" t="s">
        <v>3542</v>
      </c>
      <c r="G495" s="238" t="s">
        <v>699</v>
      </c>
      <c r="H495" s="239">
        <v>1</v>
      </c>
      <c r="I495" s="240"/>
      <c r="J495" s="241">
        <f>ROUND(I495*H495,2)</f>
        <v>0</v>
      </c>
      <c r="K495" s="242"/>
      <c r="L495" s="45"/>
      <c r="M495" s="243" t="s">
        <v>1</v>
      </c>
      <c r="N495" s="244" t="s">
        <v>41</v>
      </c>
      <c r="O495" s="92"/>
      <c r="P495" s="245">
        <f>O495*H495</f>
        <v>0</v>
      </c>
      <c r="Q495" s="245">
        <v>0</v>
      </c>
      <c r="R495" s="245">
        <f>Q495*H495</f>
        <v>0</v>
      </c>
      <c r="S495" s="245">
        <v>0</v>
      </c>
      <c r="T495" s="24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7" t="s">
        <v>286</v>
      </c>
      <c r="AT495" s="247" t="s">
        <v>173</v>
      </c>
      <c r="AU495" s="247" t="s">
        <v>86</v>
      </c>
      <c r="AY495" s="18" t="s">
        <v>169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18" t="s">
        <v>84</v>
      </c>
      <c r="BK495" s="248">
        <f>ROUND(I495*H495,2)</f>
        <v>0</v>
      </c>
      <c r="BL495" s="18" t="s">
        <v>286</v>
      </c>
      <c r="BM495" s="247" t="s">
        <v>3543</v>
      </c>
    </row>
    <row r="496" s="2" customFormat="1" ht="33" customHeight="1">
      <c r="A496" s="39"/>
      <c r="B496" s="40"/>
      <c r="C496" s="235" t="s">
        <v>639</v>
      </c>
      <c r="D496" s="235" t="s">
        <v>173</v>
      </c>
      <c r="E496" s="236" t="s">
        <v>3005</v>
      </c>
      <c r="F496" s="237" t="s">
        <v>3544</v>
      </c>
      <c r="G496" s="238" t="s">
        <v>699</v>
      </c>
      <c r="H496" s="239">
        <v>2</v>
      </c>
      <c r="I496" s="240"/>
      <c r="J496" s="241">
        <f>ROUND(I496*H496,2)</f>
        <v>0</v>
      </c>
      <c r="K496" s="242"/>
      <c r="L496" s="45"/>
      <c r="M496" s="243" t="s">
        <v>1</v>
      </c>
      <c r="N496" s="244" t="s">
        <v>41</v>
      </c>
      <c r="O496" s="92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7" t="s">
        <v>286</v>
      </c>
      <c r="AT496" s="247" t="s">
        <v>173</v>
      </c>
      <c r="AU496" s="247" t="s">
        <v>86</v>
      </c>
      <c r="AY496" s="18" t="s">
        <v>169</v>
      </c>
      <c r="BE496" s="248">
        <f>IF(N496="základní",J496,0)</f>
        <v>0</v>
      </c>
      <c r="BF496" s="248">
        <f>IF(N496="snížená",J496,0)</f>
        <v>0</v>
      </c>
      <c r="BG496" s="248">
        <f>IF(N496="zákl. přenesená",J496,0)</f>
        <v>0</v>
      </c>
      <c r="BH496" s="248">
        <f>IF(N496="sníž. přenesená",J496,0)</f>
        <v>0</v>
      </c>
      <c r="BI496" s="248">
        <f>IF(N496="nulová",J496,0)</f>
        <v>0</v>
      </c>
      <c r="BJ496" s="18" t="s">
        <v>84</v>
      </c>
      <c r="BK496" s="248">
        <f>ROUND(I496*H496,2)</f>
        <v>0</v>
      </c>
      <c r="BL496" s="18" t="s">
        <v>286</v>
      </c>
      <c r="BM496" s="247" t="s">
        <v>3545</v>
      </c>
    </row>
    <row r="497" s="2" customFormat="1" ht="33" customHeight="1">
      <c r="A497" s="39"/>
      <c r="B497" s="40"/>
      <c r="C497" s="235" t="s">
        <v>503</v>
      </c>
      <c r="D497" s="235" t="s">
        <v>173</v>
      </c>
      <c r="E497" s="236" t="s">
        <v>3008</v>
      </c>
      <c r="F497" s="237" t="s">
        <v>3546</v>
      </c>
      <c r="G497" s="238" t="s">
        <v>699</v>
      </c>
      <c r="H497" s="239">
        <v>3</v>
      </c>
      <c r="I497" s="240"/>
      <c r="J497" s="241">
        <f>ROUND(I497*H497,2)</f>
        <v>0</v>
      </c>
      <c r="K497" s="242"/>
      <c r="L497" s="45"/>
      <c r="M497" s="243" t="s">
        <v>1</v>
      </c>
      <c r="N497" s="244" t="s">
        <v>41</v>
      </c>
      <c r="O497" s="92"/>
      <c r="P497" s="245">
        <f>O497*H497</f>
        <v>0</v>
      </c>
      <c r="Q497" s="245">
        <v>0</v>
      </c>
      <c r="R497" s="245">
        <f>Q497*H497</f>
        <v>0</v>
      </c>
      <c r="S497" s="245">
        <v>0</v>
      </c>
      <c r="T497" s="24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7" t="s">
        <v>286</v>
      </c>
      <c r="AT497" s="247" t="s">
        <v>173</v>
      </c>
      <c r="AU497" s="247" t="s">
        <v>86</v>
      </c>
      <c r="AY497" s="18" t="s">
        <v>169</v>
      </c>
      <c r="BE497" s="248">
        <f>IF(N497="základní",J497,0)</f>
        <v>0</v>
      </c>
      <c r="BF497" s="248">
        <f>IF(N497="snížená",J497,0)</f>
        <v>0</v>
      </c>
      <c r="BG497" s="248">
        <f>IF(N497="zákl. přenesená",J497,0)</f>
        <v>0</v>
      </c>
      <c r="BH497" s="248">
        <f>IF(N497="sníž. přenesená",J497,0)</f>
        <v>0</v>
      </c>
      <c r="BI497" s="248">
        <f>IF(N497="nulová",J497,0)</f>
        <v>0</v>
      </c>
      <c r="BJ497" s="18" t="s">
        <v>84</v>
      </c>
      <c r="BK497" s="248">
        <f>ROUND(I497*H497,2)</f>
        <v>0</v>
      </c>
      <c r="BL497" s="18" t="s">
        <v>286</v>
      </c>
      <c r="BM497" s="247" t="s">
        <v>3547</v>
      </c>
    </row>
    <row r="498" s="2" customFormat="1" ht="16.5" customHeight="1">
      <c r="A498" s="39"/>
      <c r="B498" s="40"/>
      <c r="C498" s="235" t="s">
        <v>2609</v>
      </c>
      <c r="D498" s="235" t="s">
        <v>173</v>
      </c>
      <c r="E498" s="236" t="s">
        <v>2119</v>
      </c>
      <c r="F498" s="237" t="s">
        <v>2120</v>
      </c>
      <c r="G498" s="238" t="s">
        <v>699</v>
      </c>
      <c r="H498" s="239">
        <v>7</v>
      </c>
      <c r="I498" s="240"/>
      <c r="J498" s="241">
        <f>ROUND(I498*H498,2)</f>
        <v>0</v>
      </c>
      <c r="K498" s="242"/>
      <c r="L498" s="45"/>
      <c r="M498" s="243" t="s">
        <v>1</v>
      </c>
      <c r="N498" s="244" t="s">
        <v>41</v>
      </c>
      <c r="O498" s="92"/>
      <c r="P498" s="245">
        <f>O498*H498</f>
        <v>0</v>
      </c>
      <c r="Q498" s="245">
        <v>0</v>
      </c>
      <c r="R498" s="245">
        <f>Q498*H498</f>
        <v>0</v>
      </c>
      <c r="S498" s="245">
        <v>0</v>
      </c>
      <c r="T498" s="24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7" t="s">
        <v>286</v>
      </c>
      <c r="AT498" s="247" t="s">
        <v>173</v>
      </c>
      <c r="AU498" s="247" t="s">
        <v>86</v>
      </c>
      <c r="AY498" s="18" t="s">
        <v>169</v>
      </c>
      <c r="BE498" s="248">
        <f>IF(N498="základní",J498,0)</f>
        <v>0</v>
      </c>
      <c r="BF498" s="248">
        <f>IF(N498="snížená",J498,0)</f>
        <v>0</v>
      </c>
      <c r="BG498" s="248">
        <f>IF(N498="zákl. přenesená",J498,0)</f>
        <v>0</v>
      </c>
      <c r="BH498" s="248">
        <f>IF(N498="sníž. přenesená",J498,0)</f>
        <v>0</v>
      </c>
      <c r="BI498" s="248">
        <f>IF(N498="nulová",J498,0)</f>
        <v>0</v>
      </c>
      <c r="BJ498" s="18" t="s">
        <v>84</v>
      </c>
      <c r="BK498" s="248">
        <f>ROUND(I498*H498,2)</f>
        <v>0</v>
      </c>
      <c r="BL498" s="18" t="s">
        <v>286</v>
      </c>
      <c r="BM498" s="247" t="s">
        <v>3548</v>
      </c>
    </row>
    <row r="499" s="2" customFormat="1" ht="21.75" customHeight="1">
      <c r="A499" s="39"/>
      <c r="B499" s="40"/>
      <c r="C499" s="235" t="s">
        <v>2184</v>
      </c>
      <c r="D499" s="235" t="s">
        <v>173</v>
      </c>
      <c r="E499" s="236" t="s">
        <v>3549</v>
      </c>
      <c r="F499" s="237" t="s">
        <v>3550</v>
      </c>
      <c r="G499" s="238" t="s">
        <v>1314</v>
      </c>
      <c r="H499" s="315"/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</v>
      </c>
      <c r="R499" s="245">
        <f>Q499*H499</f>
        <v>0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286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286</v>
      </c>
      <c r="BM499" s="247" t="s">
        <v>3551</v>
      </c>
    </row>
    <row r="500" s="12" customFormat="1" ht="22.8" customHeight="1">
      <c r="A500" s="12"/>
      <c r="B500" s="219"/>
      <c r="C500" s="220"/>
      <c r="D500" s="221" t="s">
        <v>75</v>
      </c>
      <c r="E500" s="233" t="s">
        <v>783</v>
      </c>
      <c r="F500" s="233" t="s">
        <v>784</v>
      </c>
      <c r="G500" s="220"/>
      <c r="H500" s="220"/>
      <c r="I500" s="223"/>
      <c r="J500" s="234">
        <f>BK500</f>
        <v>0</v>
      </c>
      <c r="K500" s="220"/>
      <c r="L500" s="225"/>
      <c r="M500" s="226"/>
      <c r="N500" s="227"/>
      <c r="O500" s="227"/>
      <c r="P500" s="228">
        <f>SUM(P501:P520)</f>
        <v>0</v>
      </c>
      <c r="Q500" s="227"/>
      <c r="R500" s="228">
        <f>SUM(R501:R520)</f>
        <v>2.7719897999999996</v>
      </c>
      <c r="S500" s="227"/>
      <c r="T500" s="229">
        <f>SUM(T501:T520)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30" t="s">
        <v>86</v>
      </c>
      <c r="AT500" s="231" t="s">
        <v>75</v>
      </c>
      <c r="AU500" s="231" t="s">
        <v>84</v>
      </c>
      <c r="AY500" s="230" t="s">
        <v>169</v>
      </c>
      <c r="BK500" s="232">
        <f>SUM(BK501:BK520)</f>
        <v>0</v>
      </c>
    </row>
    <row r="501" s="2" customFormat="1" ht="21.75" customHeight="1">
      <c r="A501" s="39"/>
      <c r="B501" s="40"/>
      <c r="C501" s="235" t="s">
        <v>511</v>
      </c>
      <c r="D501" s="235" t="s">
        <v>173</v>
      </c>
      <c r="E501" s="236" t="s">
        <v>2314</v>
      </c>
      <c r="F501" s="237" t="s">
        <v>2315</v>
      </c>
      <c r="G501" s="238" t="s">
        <v>322</v>
      </c>
      <c r="H501" s="239">
        <v>47.340000000000003</v>
      </c>
      <c r="I501" s="240"/>
      <c r="J501" s="241">
        <f>ROUND(I501*H501,2)</f>
        <v>0</v>
      </c>
      <c r="K501" s="242"/>
      <c r="L501" s="45"/>
      <c r="M501" s="243" t="s">
        <v>1</v>
      </c>
      <c r="N501" s="244" t="s">
        <v>41</v>
      </c>
      <c r="O501" s="92"/>
      <c r="P501" s="245">
        <f>O501*H501</f>
        <v>0</v>
      </c>
      <c r="Q501" s="245">
        <v>0.00032000000000000003</v>
      </c>
      <c r="R501" s="245">
        <f>Q501*H501</f>
        <v>0.015148800000000002</v>
      </c>
      <c r="S501" s="245">
        <v>0</v>
      </c>
      <c r="T501" s="24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7" t="s">
        <v>286</v>
      </c>
      <c r="AT501" s="247" t="s">
        <v>173</v>
      </c>
      <c r="AU501" s="247" t="s">
        <v>86</v>
      </c>
      <c r="AY501" s="18" t="s">
        <v>169</v>
      </c>
      <c r="BE501" s="248">
        <f>IF(N501="základní",J501,0)</f>
        <v>0</v>
      </c>
      <c r="BF501" s="248">
        <f>IF(N501="snížená",J501,0)</f>
        <v>0</v>
      </c>
      <c r="BG501" s="248">
        <f>IF(N501="zákl. přenesená",J501,0)</f>
        <v>0</v>
      </c>
      <c r="BH501" s="248">
        <f>IF(N501="sníž. přenesená",J501,0)</f>
        <v>0</v>
      </c>
      <c r="BI501" s="248">
        <f>IF(N501="nulová",J501,0)</f>
        <v>0</v>
      </c>
      <c r="BJ501" s="18" t="s">
        <v>84</v>
      </c>
      <c r="BK501" s="248">
        <f>ROUND(I501*H501,2)</f>
        <v>0</v>
      </c>
      <c r="BL501" s="18" t="s">
        <v>286</v>
      </c>
      <c r="BM501" s="247" t="s">
        <v>3552</v>
      </c>
    </row>
    <row r="502" s="13" customFormat="1">
      <c r="A502" s="13"/>
      <c r="B502" s="249"/>
      <c r="C502" s="250"/>
      <c r="D502" s="251" t="s">
        <v>179</v>
      </c>
      <c r="E502" s="252" t="s">
        <v>1</v>
      </c>
      <c r="F502" s="253" t="s">
        <v>3553</v>
      </c>
      <c r="G502" s="250"/>
      <c r="H502" s="254">
        <v>4.1399999999999997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179</v>
      </c>
      <c r="AU502" s="260" t="s">
        <v>86</v>
      </c>
      <c r="AV502" s="13" t="s">
        <v>86</v>
      </c>
      <c r="AW502" s="13" t="s">
        <v>32</v>
      </c>
      <c r="AX502" s="13" t="s">
        <v>76</v>
      </c>
      <c r="AY502" s="260" t="s">
        <v>169</v>
      </c>
    </row>
    <row r="503" s="15" customFormat="1">
      <c r="A503" s="15"/>
      <c r="B503" s="272"/>
      <c r="C503" s="273"/>
      <c r="D503" s="251" t="s">
        <v>179</v>
      </c>
      <c r="E503" s="274" t="s">
        <v>1</v>
      </c>
      <c r="F503" s="275" t="s">
        <v>211</v>
      </c>
      <c r="G503" s="273"/>
      <c r="H503" s="276">
        <v>4.1399999999999997</v>
      </c>
      <c r="I503" s="277"/>
      <c r="J503" s="273"/>
      <c r="K503" s="273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179</v>
      </c>
      <c r="AU503" s="282" t="s">
        <v>86</v>
      </c>
      <c r="AV503" s="15" t="s">
        <v>212</v>
      </c>
      <c r="AW503" s="15" t="s">
        <v>32</v>
      </c>
      <c r="AX503" s="15" t="s">
        <v>76</v>
      </c>
      <c r="AY503" s="282" t="s">
        <v>169</v>
      </c>
    </row>
    <row r="504" s="13" customFormat="1">
      <c r="A504" s="13"/>
      <c r="B504" s="249"/>
      <c r="C504" s="250"/>
      <c r="D504" s="251" t="s">
        <v>179</v>
      </c>
      <c r="E504" s="252" t="s">
        <v>1</v>
      </c>
      <c r="F504" s="253" t="s">
        <v>3554</v>
      </c>
      <c r="G504" s="250"/>
      <c r="H504" s="254">
        <v>36.200000000000003</v>
      </c>
      <c r="I504" s="255"/>
      <c r="J504" s="250"/>
      <c r="K504" s="250"/>
      <c r="L504" s="256"/>
      <c r="M504" s="257"/>
      <c r="N504" s="258"/>
      <c r="O504" s="258"/>
      <c r="P504" s="258"/>
      <c r="Q504" s="258"/>
      <c r="R504" s="258"/>
      <c r="S504" s="258"/>
      <c r="T504" s="25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0" t="s">
        <v>179</v>
      </c>
      <c r="AU504" s="260" t="s">
        <v>86</v>
      </c>
      <c r="AV504" s="13" t="s">
        <v>86</v>
      </c>
      <c r="AW504" s="13" t="s">
        <v>32</v>
      </c>
      <c r="AX504" s="13" t="s">
        <v>76</v>
      </c>
      <c r="AY504" s="260" t="s">
        <v>169</v>
      </c>
    </row>
    <row r="505" s="13" customFormat="1">
      <c r="A505" s="13"/>
      <c r="B505" s="249"/>
      <c r="C505" s="250"/>
      <c r="D505" s="251" t="s">
        <v>179</v>
      </c>
      <c r="E505" s="252" t="s">
        <v>1</v>
      </c>
      <c r="F505" s="253" t="s">
        <v>3555</v>
      </c>
      <c r="G505" s="250"/>
      <c r="H505" s="254">
        <v>7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179</v>
      </c>
      <c r="AU505" s="260" t="s">
        <v>86</v>
      </c>
      <c r="AV505" s="13" t="s">
        <v>86</v>
      </c>
      <c r="AW505" s="13" t="s">
        <v>32</v>
      </c>
      <c r="AX505" s="13" t="s">
        <v>76</v>
      </c>
      <c r="AY505" s="260" t="s">
        <v>169</v>
      </c>
    </row>
    <row r="506" s="15" customFormat="1">
      <c r="A506" s="15"/>
      <c r="B506" s="272"/>
      <c r="C506" s="273"/>
      <c r="D506" s="251" t="s">
        <v>179</v>
      </c>
      <c r="E506" s="274" t="s">
        <v>1</v>
      </c>
      <c r="F506" s="275" t="s">
        <v>211</v>
      </c>
      <c r="G506" s="273"/>
      <c r="H506" s="276">
        <v>43.200000000000003</v>
      </c>
      <c r="I506" s="277"/>
      <c r="J506" s="273"/>
      <c r="K506" s="273"/>
      <c r="L506" s="278"/>
      <c r="M506" s="279"/>
      <c r="N506" s="280"/>
      <c r="O506" s="280"/>
      <c r="P506" s="280"/>
      <c r="Q506" s="280"/>
      <c r="R506" s="280"/>
      <c r="S506" s="280"/>
      <c r="T506" s="28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2" t="s">
        <v>179</v>
      </c>
      <c r="AU506" s="282" t="s">
        <v>86</v>
      </c>
      <c r="AV506" s="15" t="s">
        <v>212</v>
      </c>
      <c r="AW506" s="15" t="s">
        <v>32</v>
      </c>
      <c r="AX506" s="15" t="s">
        <v>76</v>
      </c>
      <c r="AY506" s="282" t="s">
        <v>169</v>
      </c>
    </row>
    <row r="507" s="14" customFormat="1">
      <c r="A507" s="14"/>
      <c r="B507" s="261"/>
      <c r="C507" s="262"/>
      <c r="D507" s="251" t="s">
        <v>179</v>
      </c>
      <c r="E507" s="263" t="s">
        <v>1</v>
      </c>
      <c r="F507" s="264" t="s">
        <v>182</v>
      </c>
      <c r="G507" s="262"/>
      <c r="H507" s="265">
        <v>47.340000000000003</v>
      </c>
      <c r="I507" s="266"/>
      <c r="J507" s="262"/>
      <c r="K507" s="262"/>
      <c r="L507" s="267"/>
      <c r="M507" s="268"/>
      <c r="N507" s="269"/>
      <c r="O507" s="269"/>
      <c r="P507" s="269"/>
      <c r="Q507" s="269"/>
      <c r="R507" s="269"/>
      <c r="S507" s="269"/>
      <c r="T507" s="27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1" t="s">
        <v>179</v>
      </c>
      <c r="AU507" s="271" t="s">
        <v>86</v>
      </c>
      <c r="AV507" s="14" t="s">
        <v>177</v>
      </c>
      <c r="AW507" s="14" t="s">
        <v>32</v>
      </c>
      <c r="AX507" s="14" t="s">
        <v>84</v>
      </c>
      <c r="AY507" s="271" t="s">
        <v>169</v>
      </c>
    </row>
    <row r="508" s="2" customFormat="1" ht="21.75" customHeight="1">
      <c r="A508" s="39"/>
      <c r="B508" s="40"/>
      <c r="C508" s="304" t="s">
        <v>2321</v>
      </c>
      <c r="D508" s="304" t="s">
        <v>1283</v>
      </c>
      <c r="E508" s="305" t="s">
        <v>2322</v>
      </c>
      <c r="F508" s="306" t="s">
        <v>2323</v>
      </c>
      <c r="G508" s="307" t="s">
        <v>699</v>
      </c>
      <c r="H508" s="308">
        <v>72</v>
      </c>
      <c r="I508" s="309"/>
      <c r="J508" s="310">
        <f>ROUND(I508*H508,2)</f>
        <v>0</v>
      </c>
      <c r="K508" s="311"/>
      <c r="L508" s="312"/>
      <c r="M508" s="313" t="s">
        <v>1</v>
      </c>
      <c r="N508" s="314" t="s">
        <v>41</v>
      </c>
      <c r="O508" s="92"/>
      <c r="P508" s="245">
        <f>O508*H508</f>
        <v>0</v>
      </c>
      <c r="Q508" s="245">
        <v>0.019199999999999998</v>
      </c>
      <c r="R508" s="245">
        <f>Q508*H508</f>
        <v>1.3823999999999999</v>
      </c>
      <c r="S508" s="245">
        <v>0</v>
      </c>
      <c r="T508" s="24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7" t="s">
        <v>298</v>
      </c>
      <c r="AT508" s="247" t="s">
        <v>1283</v>
      </c>
      <c r="AU508" s="247" t="s">
        <v>86</v>
      </c>
      <c r="AY508" s="18" t="s">
        <v>169</v>
      </c>
      <c r="BE508" s="248">
        <f>IF(N508="základní",J508,0)</f>
        <v>0</v>
      </c>
      <c r="BF508" s="248">
        <f>IF(N508="snížená",J508,0)</f>
        <v>0</v>
      </c>
      <c r="BG508" s="248">
        <f>IF(N508="zákl. přenesená",J508,0)</f>
        <v>0</v>
      </c>
      <c r="BH508" s="248">
        <f>IF(N508="sníž. přenesená",J508,0)</f>
        <v>0</v>
      </c>
      <c r="BI508" s="248">
        <f>IF(N508="nulová",J508,0)</f>
        <v>0</v>
      </c>
      <c r="BJ508" s="18" t="s">
        <v>84</v>
      </c>
      <c r="BK508" s="248">
        <f>ROUND(I508*H508,2)</f>
        <v>0</v>
      </c>
      <c r="BL508" s="18" t="s">
        <v>286</v>
      </c>
      <c r="BM508" s="247" t="s">
        <v>3556</v>
      </c>
    </row>
    <row r="509" s="2" customFormat="1" ht="21.75" customHeight="1">
      <c r="A509" s="39"/>
      <c r="B509" s="40"/>
      <c r="C509" s="235" t="s">
        <v>2600</v>
      </c>
      <c r="D509" s="235" t="s">
        <v>173</v>
      </c>
      <c r="E509" s="236" t="s">
        <v>3557</v>
      </c>
      <c r="F509" s="237" t="s">
        <v>3558</v>
      </c>
      <c r="G509" s="238" t="s">
        <v>176</v>
      </c>
      <c r="H509" s="239">
        <v>4.9299999999999997</v>
      </c>
      <c r="I509" s="240"/>
      <c r="J509" s="241">
        <f>ROUND(I509*H509,2)</f>
        <v>0</v>
      </c>
      <c r="K509" s="242"/>
      <c r="L509" s="45"/>
      <c r="M509" s="243" t="s">
        <v>1</v>
      </c>
      <c r="N509" s="244" t="s">
        <v>41</v>
      </c>
      <c r="O509" s="92"/>
      <c r="P509" s="245">
        <f>O509*H509</f>
        <v>0</v>
      </c>
      <c r="Q509" s="245">
        <v>0.0054000000000000003</v>
      </c>
      <c r="R509" s="245">
        <f>Q509*H509</f>
        <v>0.026622</v>
      </c>
      <c r="S509" s="245">
        <v>0</v>
      </c>
      <c r="T509" s="24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7" t="s">
        <v>286</v>
      </c>
      <c r="AT509" s="247" t="s">
        <v>173</v>
      </c>
      <c r="AU509" s="247" t="s">
        <v>86</v>
      </c>
      <c r="AY509" s="18" t="s">
        <v>169</v>
      </c>
      <c r="BE509" s="248">
        <f>IF(N509="základní",J509,0)</f>
        <v>0</v>
      </c>
      <c r="BF509" s="248">
        <f>IF(N509="snížená",J509,0)</f>
        <v>0</v>
      </c>
      <c r="BG509" s="248">
        <f>IF(N509="zákl. přenesená",J509,0)</f>
        <v>0</v>
      </c>
      <c r="BH509" s="248">
        <f>IF(N509="sníž. přenesená",J509,0)</f>
        <v>0</v>
      </c>
      <c r="BI509" s="248">
        <f>IF(N509="nulová",J509,0)</f>
        <v>0</v>
      </c>
      <c r="BJ509" s="18" t="s">
        <v>84</v>
      </c>
      <c r="BK509" s="248">
        <f>ROUND(I509*H509,2)</f>
        <v>0</v>
      </c>
      <c r="BL509" s="18" t="s">
        <v>286</v>
      </c>
      <c r="BM509" s="247" t="s">
        <v>3559</v>
      </c>
    </row>
    <row r="510" s="13" customFormat="1">
      <c r="A510" s="13"/>
      <c r="B510" s="249"/>
      <c r="C510" s="250"/>
      <c r="D510" s="251" t="s">
        <v>179</v>
      </c>
      <c r="E510" s="252" t="s">
        <v>1</v>
      </c>
      <c r="F510" s="253" t="s">
        <v>3329</v>
      </c>
      <c r="G510" s="250"/>
      <c r="H510" s="254">
        <v>4.9299999999999997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179</v>
      </c>
      <c r="AU510" s="260" t="s">
        <v>86</v>
      </c>
      <c r="AV510" s="13" t="s">
        <v>86</v>
      </c>
      <c r="AW510" s="13" t="s">
        <v>32</v>
      </c>
      <c r="AX510" s="13" t="s">
        <v>84</v>
      </c>
      <c r="AY510" s="260" t="s">
        <v>169</v>
      </c>
    </row>
    <row r="511" s="2" customFormat="1" ht="21.75" customHeight="1">
      <c r="A511" s="39"/>
      <c r="B511" s="40"/>
      <c r="C511" s="304" t="s">
        <v>718</v>
      </c>
      <c r="D511" s="304" t="s">
        <v>1283</v>
      </c>
      <c r="E511" s="305" t="s">
        <v>3049</v>
      </c>
      <c r="F511" s="306" t="s">
        <v>3050</v>
      </c>
      <c r="G511" s="307" t="s">
        <v>176</v>
      </c>
      <c r="H511" s="308">
        <v>6</v>
      </c>
      <c r="I511" s="309"/>
      <c r="J511" s="310">
        <f>ROUND(I511*H511,2)</f>
        <v>0</v>
      </c>
      <c r="K511" s="311"/>
      <c r="L511" s="312"/>
      <c r="M511" s="313" t="s">
        <v>1</v>
      </c>
      <c r="N511" s="314" t="s">
        <v>41</v>
      </c>
      <c r="O511" s="92"/>
      <c r="P511" s="245">
        <f>O511*H511</f>
        <v>0</v>
      </c>
      <c r="Q511" s="245">
        <v>0.019199999999999998</v>
      </c>
      <c r="R511" s="245">
        <f>Q511*H511</f>
        <v>0.1152</v>
      </c>
      <c r="S511" s="245">
        <v>0</v>
      </c>
      <c r="T511" s="246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7" t="s">
        <v>298</v>
      </c>
      <c r="AT511" s="247" t="s">
        <v>1283</v>
      </c>
      <c r="AU511" s="247" t="s">
        <v>86</v>
      </c>
      <c r="AY511" s="18" t="s">
        <v>169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8" t="s">
        <v>84</v>
      </c>
      <c r="BK511" s="248">
        <f>ROUND(I511*H511,2)</f>
        <v>0</v>
      </c>
      <c r="BL511" s="18" t="s">
        <v>286</v>
      </c>
      <c r="BM511" s="247" t="s">
        <v>3560</v>
      </c>
    </row>
    <row r="512" s="2" customFormat="1" ht="33" customHeight="1">
      <c r="A512" s="39"/>
      <c r="B512" s="40"/>
      <c r="C512" s="235" t="s">
        <v>528</v>
      </c>
      <c r="D512" s="235" t="s">
        <v>173</v>
      </c>
      <c r="E512" s="236" t="s">
        <v>2326</v>
      </c>
      <c r="F512" s="237" t="s">
        <v>2327</v>
      </c>
      <c r="G512" s="238" t="s">
        <v>176</v>
      </c>
      <c r="H512" s="239">
        <v>42.899999999999999</v>
      </c>
      <c r="I512" s="240"/>
      <c r="J512" s="241">
        <f>ROUND(I512*H512,2)</f>
        <v>0</v>
      </c>
      <c r="K512" s="242"/>
      <c r="L512" s="45"/>
      <c r="M512" s="243" t="s">
        <v>1</v>
      </c>
      <c r="N512" s="244" t="s">
        <v>41</v>
      </c>
      <c r="O512" s="92"/>
      <c r="P512" s="245">
        <f>O512*H512</f>
        <v>0</v>
      </c>
      <c r="Q512" s="245">
        <v>0.0089999999999999993</v>
      </c>
      <c r="R512" s="245">
        <f>Q512*H512</f>
        <v>0.38609999999999994</v>
      </c>
      <c r="S512" s="245">
        <v>0</v>
      </c>
      <c r="T512" s="24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7" t="s">
        <v>286</v>
      </c>
      <c r="AT512" s="247" t="s">
        <v>173</v>
      </c>
      <c r="AU512" s="247" t="s">
        <v>86</v>
      </c>
      <c r="AY512" s="18" t="s">
        <v>169</v>
      </c>
      <c r="BE512" s="248">
        <f>IF(N512="základní",J512,0)</f>
        <v>0</v>
      </c>
      <c r="BF512" s="248">
        <f>IF(N512="snížená",J512,0)</f>
        <v>0</v>
      </c>
      <c r="BG512" s="248">
        <f>IF(N512="zákl. přenesená",J512,0)</f>
        <v>0</v>
      </c>
      <c r="BH512" s="248">
        <f>IF(N512="sníž. přenesená",J512,0)</f>
        <v>0</v>
      </c>
      <c r="BI512" s="248">
        <f>IF(N512="nulová",J512,0)</f>
        <v>0</v>
      </c>
      <c r="BJ512" s="18" t="s">
        <v>84</v>
      </c>
      <c r="BK512" s="248">
        <f>ROUND(I512*H512,2)</f>
        <v>0</v>
      </c>
      <c r="BL512" s="18" t="s">
        <v>286</v>
      </c>
      <c r="BM512" s="247" t="s">
        <v>3561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3562</v>
      </c>
      <c r="G513" s="250"/>
      <c r="H513" s="254">
        <v>35.100000000000001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3563</v>
      </c>
      <c r="G514" s="250"/>
      <c r="H514" s="254">
        <v>7.7999999999999998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4" customFormat="1">
      <c r="A515" s="14"/>
      <c r="B515" s="261"/>
      <c r="C515" s="262"/>
      <c r="D515" s="251" t="s">
        <v>179</v>
      </c>
      <c r="E515" s="263" t="s">
        <v>1</v>
      </c>
      <c r="F515" s="264" t="s">
        <v>182</v>
      </c>
      <c r="G515" s="262"/>
      <c r="H515" s="265">
        <v>42.899999999999999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179</v>
      </c>
      <c r="AU515" s="271" t="s">
        <v>86</v>
      </c>
      <c r="AV515" s="14" t="s">
        <v>177</v>
      </c>
      <c r="AW515" s="14" t="s">
        <v>32</v>
      </c>
      <c r="AX515" s="14" t="s">
        <v>84</v>
      </c>
      <c r="AY515" s="271" t="s">
        <v>169</v>
      </c>
    </row>
    <row r="516" s="2" customFormat="1" ht="21.75" customHeight="1">
      <c r="A516" s="39"/>
      <c r="B516" s="40"/>
      <c r="C516" s="304" t="s">
        <v>1737</v>
      </c>
      <c r="D516" s="304" t="s">
        <v>1283</v>
      </c>
      <c r="E516" s="305" t="s">
        <v>2335</v>
      </c>
      <c r="F516" s="306" t="s">
        <v>2336</v>
      </c>
      <c r="G516" s="307" t="s">
        <v>176</v>
      </c>
      <c r="H516" s="308">
        <v>44</v>
      </c>
      <c r="I516" s="309"/>
      <c r="J516" s="310">
        <f>ROUND(I516*H516,2)</f>
        <v>0</v>
      </c>
      <c r="K516" s="311"/>
      <c r="L516" s="312"/>
      <c r="M516" s="313" t="s">
        <v>1</v>
      </c>
      <c r="N516" s="314" t="s">
        <v>41</v>
      </c>
      <c r="O516" s="92"/>
      <c r="P516" s="245">
        <f>O516*H516</f>
        <v>0</v>
      </c>
      <c r="Q516" s="245">
        <v>0.019199999999999998</v>
      </c>
      <c r="R516" s="245">
        <f>Q516*H516</f>
        <v>0.84479999999999988</v>
      </c>
      <c r="S516" s="245">
        <v>0</v>
      </c>
      <c r="T516" s="246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7" t="s">
        <v>298</v>
      </c>
      <c r="AT516" s="247" t="s">
        <v>1283</v>
      </c>
      <c r="AU516" s="247" t="s">
        <v>86</v>
      </c>
      <c r="AY516" s="18" t="s">
        <v>169</v>
      </c>
      <c r="BE516" s="248">
        <f>IF(N516="základní",J516,0)</f>
        <v>0</v>
      </c>
      <c r="BF516" s="248">
        <f>IF(N516="snížená",J516,0)</f>
        <v>0</v>
      </c>
      <c r="BG516" s="248">
        <f>IF(N516="zákl. přenesená",J516,0)</f>
        <v>0</v>
      </c>
      <c r="BH516" s="248">
        <f>IF(N516="sníž. přenesená",J516,0)</f>
        <v>0</v>
      </c>
      <c r="BI516" s="248">
        <f>IF(N516="nulová",J516,0)</f>
        <v>0</v>
      </c>
      <c r="BJ516" s="18" t="s">
        <v>84</v>
      </c>
      <c r="BK516" s="248">
        <f>ROUND(I516*H516,2)</f>
        <v>0</v>
      </c>
      <c r="BL516" s="18" t="s">
        <v>286</v>
      </c>
      <c r="BM516" s="247" t="s">
        <v>3564</v>
      </c>
    </row>
    <row r="517" s="2" customFormat="1" ht="21.75" customHeight="1">
      <c r="A517" s="39"/>
      <c r="B517" s="40"/>
      <c r="C517" s="235" t="s">
        <v>794</v>
      </c>
      <c r="D517" s="235" t="s">
        <v>173</v>
      </c>
      <c r="E517" s="236" t="s">
        <v>2339</v>
      </c>
      <c r="F517" s="237" t="s">
        <v>2340</v>
      </c>
      <c r="G517" s="238" t="s">
        <v>176</v>
      </c>
      <c r="H517" s="239">
        <v>4.9299999999999997</v>
      </c>
      <c r="I517" s="240"/>
      <c r="J517" s="241">
        <f>ROUND(I517*H517,2)</f>
        <v>0</v>
      </c>
      <c r="K517" s="242"/>
      <c r="L517" s="45"/>
      <c r="M517" s="243" t="s">
        <v>1</v>
      </c>
      <c r="N517" s="244" t="s">
        <v>41</v>
      </c>
      <c r="O517" s="92"/>
      <c r="P517" s="245">
        <f>O517*H517</f>
        <v>0</v>
      </c>
      <c r="Q517" s="245">
        <v>0</v>
      </c>
      <c r="R517" s="245">
        <f>Q517*H517</f>
        <v>0</v>
      </c>
      <c r="S517" s="245">
        <v>0</v>
      </c>
      <c r="T517" s="24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7" t="s">
        <v>286</v>
      </c>
      <c r="AT517" s="247" t="s">
        <v>173</v>
      </c>
      <c r="AU517" s="247" t="s">
        <v>86</v>
      </c>
      <c r="AY517" s="18" t="s">
        <v>169</v>
      </c>
      <c r="BE517" s="248">
        <f>IF(N517="základní",J517,0)</f>
        <v>0</v>
      </c>
      <c r="BF517" s="248">
        <f>IF(N517="snížená",J517,0)</f>
        <v>0</v>
      </c>
      <c r="BG517" s="248">
        <f>IF(N517="zákl. přenesená",J517,0)</f>
        <v>0</v>
      </c>
      <c r="BH517" s="248">
        <f>IF(N517="sníž. přenesená",J517,0)</f>
        <v>0</v>
      </c>
      <c r="BI517" s="248">
        <f>IF(N517="nulová",J517,0)</f>
        <v>0</v>
      </c>
      <c r="BJ517" s="18" t="s">
        <v>84</v>
      </c>
      <c r="BK517" s="248">
        <f>ROUND(I517*H517,2)</f>
        <v>0</v>
      </c>
      <c r="BL517" s="18" t="s">
        <v>286</v>
      </c>
      <c r="BM517" s="247" t="s">
        <v>3565</v>
      </c>
    </row>
    <row r="518" s="2" customFormat="1" ht="16.5" customHeight="1">
      <c r="A518" s="39"/>
      <c r="B518" s="40"/>
      <c r="C518" s="235" t="s">
        <v>574</v>
      </c>
      <c r="D518" s="235" t="s">
        <v>173</v>
      </c>
      <c r="E518" s="236" t="s">
        <v>2343</v>
      </c>
      <c r="F518" s="237" t="s">
        <v>2344</v>
      </c>
      <c r="G518" s="238" t="s">
        <v>176</v>
      </c>
      <c r="H518" s="239">
        <v>4.9299999999999997</v>
      </c>
      <c r="I518" s="240"/>
      <c r="J518" s="241">
        <f>ROUND(I518*H518,2)</f>
        <v>0</v>
      </c>
      <c r="K518" s="242"/>
      <c r="L518" s="45"/>
      <c r="M518" s="243" t="s">
        <v>1</v>
      </c>
      <c r="N518" s="244" t="s">
        <v>41</v>
      </c>
      <c r="O518" s="92"/>
      <c r="P518" s="245">
        <f>O518*H518</f>
        <v>0</v>
      </c>
      <c r="Q518" s="245">
        <v>0.00029999999999999997</v>
      </c>
      <c r="R518" s="245">
        <f>Q518*H518</f>
        <v>0.0014789999999999999</v>
      </c>
      <c r="S518" s="245">
        <v>0</v>
      </c>
      <c r="T518" s="246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7" t="s">
        <v>286</v>
      </c>
      <c r="AT518" s="247" t="s">
        <v>173</v>
      </c>
      <c r="AU518" s="247" t="s">
        <v>86</v>
      </c>
      <c r="AY518" s="18" t="s">
        <v>169</v>
      </c>
      <c r="BE518" s="248">
        <f>IF(N518="základní",J518,0)</f>
        <v>0</v>
      </c>
      <c r="BF518" s="248">
        <f>IF(N518="snížená",J518,0)</f>
        <v>0</v>
      </c>
      <c r="BG518" s="248">
        <f>IF(N518="zákl. přenesená",J518,0)</f>
        <v>0</v>
      </c>
      <c r="BH518" s="248">
        <f>IF(N518="sníž. přenesená",J518,0)</f>
        <v>0</v>
      </c>
      <c r="BI518" s="248">
        <f>IF(N518="nulová",J518,0)</f>
        <v>0</v>
      </c>
      <c r="BJ518" s="18" t="s">
        <v>84</v>
      </c>
      <c r="BK518" s="248">
        <f>ROUND(I518*H518,2)</f>
        <v>0</v>
      </c>
      <c r="BL518" s="18" t="s">
        <v>286</v>
      </c>
      <c r="BM518" s="247" t="s">
        <v>3566</v>
      </c>
    </row>
    <row r="519" s="2" customFormat="1" ht="16.5" customHeight="1">
      <c r="A519" s="39"/>
      <c r="B519" s="40"/>
      <c r="C519" s="235" t="s">
        <v>488</v>
      </c>
      <c r="D519" s="235" t="s">
        <v>173</v>
      </c>
      <c r="E519" s="236" t="s">
        <v>2347</v>
      </c>
      <c r="F519" s="237" t="s">
        <v>2348</v>
      </c>
      <c r="G519" s="238" t="s">
        <v>322</v>
      </c>
      <c r="H519" s="239">
        <v>8</v>
      </c>
      <c r="I519" s="240"/>
      <c r="J519" s="241">
        <f>ROUND(I519*H519,2)</f>
        <v>0</v>
      </c>
      <c r="K519" s="242"/>
      <c r="L519" s="45"/>
      <c r="M519" s="243" t="s">
        <v>1</v>
      </c>
      <c r="N519" s="244" t="s">
        <v>41</v>
      </c>
      <c r="O519" s="92"/>
      <c r="P519" s="245">
        <f>O519*H519</f>
        <v>0</v>
      </c>
      <c r="Q519" s="245">
        <v>3.0000000000000001E-05</v>
      </c>
      <c r="R519" s="245">
        <f>Q519*H519</f>
        <v>0.00024000000000000001</v>
      </c>
      <c r="S519" s="245">
        <v>0</v>
      </c>
      <c r="T519" s="24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7" t="s">
        <v>286</v>
      </c>
      <c r="AT519" s="247" t="s">
        <v>173</v>
      </c>
      <c r="AU519" s="247" t="s">
        <v>86</v>
      </c>
      <c r="AY519" s="18" t="s">
        <v>169</v>
      </c>
      <c r="BE519" s="248">
        <f>IF(N519="základní",J519,0)</f>
        <v>0</v>
      </c>
      <c r="BF519" s="248">
        <f>IF(N519="snížená",J519,0)</f>
        <v>0</v>
      </c>
      <c r="BG519" s="248">
        <f>IF(N519="zákl. přenesená",J519,0)</f>
        <v>0</v>
      </c>
      <c r="BH519" s="248">
        <f>IF(N519="sníž. přenesená",J519,0)</f>
        <v>0</v>
      </c>
      <c r="BI519" s="248">
        <f>IF(N519="nulová",J519,0)</f>
        <v>0</v>
      </c>
      <c r="BJ519" s="18" t="s">
        <v>84</v>
      </c>
      <c r="BK519" s="248">
        <f>ROUND(I519*H519,2)</f>
        <v>0</v>
      </c>
      <c r="BL519" s="18" t="s">
        <v>286</v>
      </c>
      <c r="BM519" s="247" t="s">
        <v>3567</v>
      </c>
    </row>
    <row r="520" s="2" customFormat="1" ht="21.75" customHeight="1">
      <c r="A520" s="39"/>
      <c r="B520" s="40"/>
      <c r="C520" s="235" t="s">
        <v>815</v>
      </c>
      <c r="D520" s="235" t="s">
        <v>173</v>
      </c>
      <c r="E520" s="236" t="s">
        <v>2351</v>
      </c>
      <c r="F520" s="237" t="s">
        <v>2352</v>
      </c>
      <c r="G520" s="238" t="s">
        <v>249</v>
      </c>
      <c r="H520" s="239">
        <v>2.7719999999999998</v>
      </c>
      <c r="I520" s="240"/>
      <c r="J520" s="241">
        <f>ROUND(I520*H520,2)</f>
        <v>0</v>
      </c>
      <c r="K520" s="242"/>
      <c r="L520" s="45"/>
      <c r="M520" s="243" t="s">
        <v>1</v>
      </c>
      <c r="N520" s="244" t="s">
        <v>41</v>
      </c>
      <c r="O520" s="92"/>
      <c r="P520" s="245">
        <f>O520*H520</f>
        <v>0</v>
      </c>
      <c r="Q520" s="245">
        <v>0</v>
      </c>
      <c r="R520" s="245">
        <f>Q520*H520</f>
        <v>0</v>
      </c>
      <c r="S520" s="245">
        <v>0</v>
      </c>
      <c r="T520" s="246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7" t="s">
        <v>286</v>
      </c>
      <c r="AT520" s="247" t="s">
        <v>173</v>
      </c>
      <c r="AU520" s="247" t="s">
        <v>86</v>
      </c>
      <c r="AY520" s="18" t="s">
        <v>169</v>
      </c>
      <c r="BE520" s="248">
        <f>IF(N520="základní",J520,0)</f>
        <v>0</v>
      </c>
      <c r="BF520" s="248">
        <f>IF(N520="snížená",J520,0)</f>
        <v>0</v>
      </c>
      <c r="BG520" s="248">
        <f>IF(N520="zákl. přenesená",J520,0)</f>
        <v>0</v>
      </c>
      <c r="BH520" s="248">
        <f>IF(N520="sníž. přenesená",J520,0)</f>
        <v>0</v>
      </c>
      <c r="BI520" s="248">
        <f>IF(N520="nulová",J520,0)</f>
        <v>0</v>
      </c>
      <c r="BJ520" s="18" t="s">
        <v>84</v>
      </c>
      <c r="BK520" s="248">
        <f>ROUND(I520*H520,2)</f>
        <v>0</v>
      </c>
      <c r="BL520" s="18" t="s">
        <v>286</v>
      </c>
      <c r="BM520" s="247" t="s">
        <v>3568</v>
      </c>
    </row>
    <row r="521" s="12" customFormat="1" ht="22.8" customHeight="1">
      <c r="A521" s="12"/>
      <c r="B521" s="219"/>
      <c r="C521" s="220"/>
      <c r="D521" s="221" t="s">
        <v>75</v>
      </c>
      <c r="E521" s="233" t="s">
        <v>813</v>
      </c>
      <c r="F521" s="233" t="s">
        <v>814</v>
      </c>
      <c r="G521" s="220"/>
      <c r="H521" s="220"/>
      <c r="I521" s="223"/>
      <c r="J521" s="234">
        <f>BK521</f>
        <v>0</v>
      </c>
      <c r="K521" s="220"/>
      <c r="L521" s="225"/>
      <c r="M521" s="226"/>
      <c r="N521" s="227"/>
      <c r="O521" s="227"/>
      <c r="P521" s="228">
        <f>SUM(P522:P551)</f>
        <v>0</v>
      </c>
      <c r="Q521" s="227"/>
      <c r="R521" s="228">
        <f>SUM(R522:R551)</f>
        <v>0.46684877000000002</v>
      </c>
      <c r="S521" s="227"/>
      <c r="T521" s="229">
        <f>SUM(T522:T551)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30" t="s">
        <v>86</v>
      </c>
      <c r="AT521" s="231" t="s">
        <v>75</v>
      </c>
      <c r="AU521" s="231" t="s">
        <v>84</v>
      </c>
      <c r="AY521" s="230" t="s">
        <v>169</v>
      </c>
      <c r="BK521" s="232">
        <f>SUM(BK522:BK551)</f>
        <v>0</v>
      </c>
    </row>
    <row r="522" s="2" customFormat="1" ht="21.75" customHeight="1">
      <c r="A522" s="39"/>
      <c r="B522" s="40"/>
      <c r="C522" s="235" t="s">
        <v>215</v>
      </c>
      <c r="D522" s="235" t="s">
        <v>173</v>
      </c>
      <c r="E522" s="236" t="s">
        <v>2395</v>
      </c>
      <c r="F522" s="237" t="s">
        <v>2396</v>
      </c>
      <c r="G522" s="238" t="s">
        <v>176</v>
      </c>
      <c r="H522" s="239">
        <v>59.789999999999999</v>
      </c>
      <c r="I522" s="240"/>
      <c r="J522" s="241">
        <f>ROUND(I522*H522,2)</f>
        <v>0</v>
      </c>
      <c r="K522" s="242"/>
      <c r="L522" s="45"/>
      <c r="M522" s="243" t="s">
        <v>1</v>
      </c>
      <c r="N522" s="244" t="s">
        <v>41</v>
      </c>
      <c r="O522" s="92"/>
      <c r="P522" s="245">
        <f>O522*H522</f>
        <v>0</v>
      </c>
      <c r="Q522" s="245">
        <v>3.0000000000000001E-05</v>
      </c>
      <c r="R522" s="245">
        <f>Q522*H522</f>
        <v>0.0017937000000000001</v>
      </c>
      <c r="S522" s="245">
        <v>0</v>
      </c>
      <c r="T522" s="24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7" t="s">
        <v>286</v>
      </c>
      <c r="AT522" s="247" t="s">
        <v>173</v>
      </c>
      <c r="AU522" s="247" t="s">
        <v>86</v>
      </c>
      <c r="AY522" s="18" t="s">
        <v>169</v>
      </c>
      <c r="BE522" s="248">
        <f>IF(N522="základní",J522,0)</f>
        <v>0</v>
      </c>
      <c r="BF522" s="248">
        <f>IF(N522="snížená",J522,0)</f>
        <v>0</v>
      </c>
      <c r="BG522" s="248">
        <f>IF(N522="zákl. přenesená",J522,0)</f>
        <v>0</v>
      </c>
      <c r="BH522" s="248">
        <f>IF(N522="sníž. přenesená",J522,0)</f>
        <v>0</v>
      </c>
      <c r="BI522" s="248">
        <f>IF(N522="nulová",J522,0)</f>
        <v>0</v>
      </c>
      <c r="BJ522" s="18" t="s">
        <v>84</v>
      </c>
      <c r="BK522" s="248">
        <f>ROUND(I522*H522,2)</f>
        <v>0</v>
      </c>
      <c r="BL522" s="18" t="s">
        <v>286</v>
      </c>
      <c r="BM522" s="247" t="s">
        <v>3569</v>
      </c>
    </row>
    <row r="523" s="13" customFormat="1">
      <c r="A523" s="13"/>
      <c r="B523" s="249"/>
      <c r="C523" s="250"/>
      <c r="D523" s="251" t="s">
        <v>179</v>
      </c>
      <c r="E523" s="252" t="s">
        <v>1</v>
      </c>
      <c r="F523" s="253" t="s">
        <v>3570</v>
      </c>
      <c r="G523" s="250"/>
      <c r="H523" s="254">
        <v>20.690000000000001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32</v>
      </c>
      <c r="AX523" s="13" t="s">
        <v>76</v>
      </c>
      <c r="AY523" s="260" t="s">
        <v>169</v>
      </c>
    </row>
    <row r="524" s="13" customFormat="1">
      <c r="A524" s="13"/>
      <c r="B524" s="249"/>
      <c r="C524" s="250"/>
      <c r="D524" s="251" t="s">
        <v>179</v>
      </c>
      <c r="E524" s="252" t="s">
        <v>1</v>
      </c>
      <c r="F524" s="253" t="s">
        <v>3571</v>
      </c>
      <c r="G524" s="250"/>
      <c r="H524" s="254">
        <v>39.100000000000001</v>
      </c>
      <c r="I524" s="255"/>
      <c r="J524" s="250"/>
      <c r="K524" s="250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179</v>
      </c>
      <c r="AU524" s="260" t="s">
        <v>86</v>
      </c>
      <c r="AV524" s="13" t="s">
        <v>86</v>
      </c>
      <c r="AW524" s="13" t="s">
        <v>32</v>
      </c>
      <c r="AX524" s="13" t="s">
        <v>76</v>
      </c>
      <c r="AY524" s="260" t="s">
        <v>169</v>
      </c>
    </row>
    <row r="525" s="14" customFormat="1">
      <c r="A525" s="14"/>
      <c r="B525" s="261"/>
      <c r="C525" s="262"/>
      <c r="D525" s="251" t="s">
        <v>179</v>
      </c>
      <c r="E525" s="263" t="s">
        <v>1</v>
      </c>
      <c r="F525" s="264" t="s">
        <v>182</v>
      </c>
      <c r="G525" s="262"/>
      <c r="H525" s="265">
        <v>59.789999999999999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179</v>
      </c>
      <c r="AU525" s="271" t="s">
        <v>86</v>
      </c>
      <c r="AV525" s="14" t="s">
        <v>177</v>
      </c>
      <c r="AW525" s="14" t="s">
        <v>32</v>
      </c>
      <c r="AX525" s="14" t="s">
        <v>84</v>
      </c>
      <c r="AY525" s="271" t="s">
        <v>169</v>
      </c>
    </row>
    <row r="526" s="2" customFormat="1" ht="21.75" customHeight="1">
      <c r="A526" s="39"/>
      <c r="B526" s="40"/>
      <c r="C526" s="235" t="s">
        <v>298</v>
      </c>
      <c r="D526" s="235" t="s">
        <v>173</v>
      </c>
      <c r="E526" s="236" t="s">
        <v>2413</v>
      </c>
      <c r="F526" s="237" t="s">
        <v>2414</v>
      </c>
      <c r="G526" s="238" t="s">
        <v>176</v>
      </c>
      <c r="H526" s="239">
        <v>59.789999999999999</v>
      </c>
      <c r="I526" s="240"/>
      <c r="J526" s="241">
        <f>ROUND(I526*H526,2)</f>
        <v>0</v>
      </c>
      <c r="K526" s="242"/>
      <c r="L526" s="45"/>
      <c r="M526" s="243" t="s">
        <v>1</v>
      </c>
      <c r="N526" s="244" t="s">
        <v>41</v>
      </c>
      <c r="O526" s="92"/>
      <c r="P526" s="245">
        <f>O526*H526</f>
        <v>0</v>
      </c>
      <c r="Q526" s="245">
        <v>0.0045500000000000002</v>
      </c>
      <c r="R526" s="245">
        <f>Q526*H526</f>
        <v>0.27204450000000002</v>
      </c>
      <c r="S526" s="245">
        <v>0</v>
      </c>
      <c r="T526" s="24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7" t="s">
        <v>286</v>
      </c>
      <c r="AT526" s="247" t="s">
        <v>173</v>
      </c>
      <c r="AU526" s="247" t="s">
        <v>86</v>
      </c>
      <c r="AY526" s="18" t="s">
        <v>169</v>
      </c>
      <c r="BE526" s="248">
        <f>IF(N526="základní",J526,0)</f>
        <v>0</v>
      </c>
      <c r="BF526" s="248">
        <f>IF(N526="snížená",J526,0)</f>
        <v>0</v>
      </c>
      <c r="BG526" s="248">
        <f>IF(N526="zákl. přenesená",J526,0)</f>
        <v>0</v>
      </c>
      <c r="BH526" s="248">
        <f>IF(N526="sníž. přenesená",J526,0)</f>
        <v>0</v>
      </c>
      <c r="BI526" s="248">
        <f>IF(N526="nulová",J526,0)</f>
        <v>0</v>
      </c>
      <c r="BJ526" s="18" t="s">
        <v>84</v>
      </c>
      <c r="BK526" s="248">
        <f>ROUND(I526*H526,2)</f>
        <v>0</v>
      </c>
      <c r="BL526" s="18" t="s">
        <v>286</v>
      </c>
      <c r="BM526" s="247" t="s">
        <v>3572</v>
      </c>
    </row>
    <row r="527" s="13" customFormat="1">
      <c r="A527" s="13"/>
      <c r="B527" s="249"/>
      <c r="C527" s="250"/>
      <c r="D527" s="251" t="s">
        <v>179</v>
      </c>
      <c r="E527" s="252" t="s">
        <v>1</v>
      </c>
      <c r="F527" s="253" t="s">
        <v>3570</v>
      </c>
      <c r="G527" s="250"/>
      <c r="H527" s="254">
        <v>20.690000000000001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179</v>
      </c>
      <c r="AU527" s="260" t="s">
        <v>86</v>
      </c>
      <c r="AV527" s="13" t="s">
        <v>86</v>
      </c>
      <c r="AW527" s="13" t="s">
        <v>32</v>
      </c>
      <c r="AX527" s="13" t="s">
        <v>76</v>
      </c>
      <c r="AY527" s="260" t="s">
        <v>169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3571</v>
      </c>
      <c r="G528" s="250"/>
      <c r="H528" s="254">
        <v>39.100000000000001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4" customFormat="1">
      <c r="A529" s="14"/>
      <c r="B529" s="261"/>
      <c r="C529" s="262"/>
      <c r="D529" s="251" t="s">
        <v>179</v>
      </c>
      <c r="E529" s="263" t="s">
        <v>1</v>
      </c>
      <c r="F529" s="264" t="s">
        <v>182</v>
      </c>
      <c r="G529" s="262"/>
      <c r="H529" s="265">
        <v>59.789999999999999</v>
      </c>
      <c r="I529" s="266"/>
      <c r="J529" s="262"/>
      <c r="K529" s="262"/>
      <c r="L529" s="267"/>
      <c r="M529" s="268"/>
      <c r="N529" s="269"/>
      <c r="O529" s="269"/>
      <c r="P529" s="269"/>
      <c r="Q529" s="269"/>
      <c r="R529" s="269"/>
      <c r="S529" s="269"/>
      <c r="T529" s="27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1" t="s">
        <v>179</v>
      </c>
      <c r="AU529" s="271" t="s">
        <v>86</v>
      </c>
      <c r="AV529" s="14" t="s">
        <v>177</v>
      </c>
      <c r="AW529" s="14" t="s">
        <v>32</v>
      </c>
      <c r="AX529" s="14" t="s">
        <v>84</v>
      </c>
      <c r="AY529" s="271" t="s">
        <v>169</v>
      </c>
    </row>
    <row r="530" s="2" customFormat="1" ht="21.75" customHeight="1">
      <c r="A530" s="39"/>
      <c r="B530" s="40"/>
      <c r="C530" s="235" t="s">
        <v>482</v>
      </c>
      <c r="D530" s="235" t="s">
        <v>173</v>
      </c>
      <c r="E530" s="236" t="s">
        <v>2429</v>
      </c>
      <c r="F530" s="237" t="s">
        <v>2430</v>
      </c>
      <c r="G530" s="238" t="s">
        <v>176</v>
      </c>
      <c r="H530" s="239">
        <v>59.789999999999999</v>
      </c>
      <c r="I530" s="240"/>
      <c r="J530" s="241">
        <f>ROUND(I530*H530,2)</f>
        <v>0</v>
      </c>
      <c r="K530" s="242"/>
      <c r="L530" s="45"/>
      <c r="M530" s="243" t="s">
        <v>1</v>
      </c>
      <c r="N530" s="244" t="s">
        <v>41</v>
      </c>
      <c r="O530" s="92"/>
      <c r="P530" s="245">
        <f>O530*H530</f>
        <v>0</v>
      </c>
      <c r="Q530" s="245">
        <v>0.00029999999999999997</v>
      </c>
      <c r="R530" s="245">
        <f>Q530*H530</f>
        <v>0.017936999999999998</v>
      </c>
      <c r="S530" s="245">
        <v>0</v>
      </c>
      <c r="T530" s="24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7" t="s">
        <v>286</v>
      </c>
      <c r="AT530" s="247" t="s">
        <v>173</v>
      </c>
      <c r="AU530" s="247" t="s">
        <v>86</v>
      </c>
      <c r="AY530" s="18" t="s">
        <v>169</v>
      </c>
      <c r="BE530" s="248">
        <f>IF(N530="základní",J530,0)</f>
        <v>0</v>
      </c>
      <c r="BF530" s="248">
        <f>IF(N530="snížená",J530,0)</f>
        <v>0</v>
      </c>
      <c r="BG530" s="248">
        <f>IF(N530="zákl. přenesená",J530,0)</f>
        <v>0</v>
      </c>
      <c r="BH530" s="248">
        <f>IF(N530="sníž. přenesená",J530,0)</f>
        <v>0</v>
      </c>
      <c r="BI530" s="248">
        <f>IF(N530="nulová",J530,0)</f>
        <v>0</v>
      </c>
      <c r="BJ530" s="18" t="s">
        <v>84</v>
      </c>
      <c r="BK530" s="248">
        <f>ROUND(I530*H530,2)</f>
        <v>0</v>
      </c>
      <c r="BL530" s="18" t="s">
        <v>286</v>
      </c>
      <c r="BM530" s="247" t="s">
        <v>3573</v>
      </c>
    </row>
    <row r="531" s="13" customFormat="1">
      <c r="A531" s="13"/>
      <c r="B531" s="249"/>
      <c r="C531" s="250"/>
      <c r="D531" s="251" t="s">
        <v>179</v>
      </c>
      <c r="E531" s="252" t="s">
        <v>1</v>
      </c>
      <c r="F531" s="253" t="s">
        <v>3571</v>
      </c>
      <c r="G531" s="250"/>
      <c r="H531" s="254">
        <v>39.100000000000001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179</v>
      </c>
      <c r="AU531" s="260" t="s">
        <v>86</v>
      </c>
      <c r="AV531" s="13" t="s">
        <v>86</v>
      </c>
      <c r="AW531" s="13" t="s">
        <v>32</v>
      </c>
      <c r="AX531" s="13" t="s">
        <v>76</v>
      </c>
      <c r="AY531" s="260" t="s">
        <v>169</v>
      </c>
    </row>
    <row r="532" s="13" customFormat="1">
      <c r="A532" s="13"/>
      <c r="B532" s="249"/>
      <c r="C532" s="250"/>
      <c r="D532" s="251" t="s">
        <v>179</v>
      </c>
      <c r="E532" s="252" t="s">
        <v>1</v>
      </c>
      <c r="F532" s="253" t="s">
        <v>3570</v>
      </c>
      <c r="G532" s="250"/>
      <c r="H532" s="254">
        <v>20.690000000000001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179</v>
      </c>
      <c r="AU532" s="260" t="s">
        <v>86</v>
      </c>
      <c r="AV532" s="13" t="s">
        <v>86</v>
      </c>
      <c r="AW532" s="13" t="s">
        <v>32</v>
      </c>
      <c r="AX532" s="13" t="s">
        <v>76</v>
      </c>
      <c r="AY532" s="260" t="s">
        <v>169</v>
      </c>
    </row>
    <row r="533" s="14" customFormat="1">
      <c r="A533" s="14"/>
      <c r="B533" s="261"/>
      <c r="C533" s="262"/>
      <c r="D533" s="251" t="s">
        <v>179</v>
      </c>
      <c r="E533" s="263" t="s">
        <v>1</v>
      </c>
      <c r="F533" s="264" t="s">
        <v>182</v>
      </c>
      <c r="G533" s="262"/>
      <c r="H533" s="265">
        <v>59.789999999999999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179</v>
      </c>
      <c r="AU533" s="271" t="s">
        <v>86</v>
      </c>
      <c r="AV533" s="14" t="s">
        <v>177</v>
      </c>
      <c r="AW533" s="14" t="s">
        <v>32</v>
      </c>
      <c r="AX533" s="14" t="s">
        <v>84</v>
      </c>
      <c r="AY533" s="271" t="s">
        <v>169</v>
      </c>
    </row>
    <row r="534" s="2" customFormat="1" ht="21.75" customHeight="1">
      <c r="A534" s="39"/>
      <c r="B534" s="40"/>
      <c r="C534" s="304" t="s">
        <v>742</v>
      </c>
      <c r="D534" s="304" t="s">
        <v>1283</v>
      </c>
      <c r="E534" s="305" t="s">
        <v>3574</v>
      </c>
      <c r="F534" s="306" t="s">
        <v>3575</v>
      </c>
      <c r="G534" s="307" t="s">
        <v>176</v>
      </c>
      <c r="H534" s="308">
        <v>41</v>
      </c>
      <c r="I534" s="309"/>
      <c r="J534" s="310">
        <f>ROUND(I534*H534,2)</f>
        <v>0</v>
      </c>
      <c r="K534" s="311"/>
      <c r="L534" s="312"/>
      <c r="M534" s="313" t="s">
        <v>1</v>
      </c>
      <c r="N534" s="314" t="s">
        <v>41</v>
      </c>
      <c r="O534" s="92"/>
      <c r="P534" s="245">
        <f>O534*H534</f>
        <v>0</v>
      </c>
      <c r="Q534" s="245">
        <v>0.0028999999999999998</v>
      </c>
      <c r="R534" s="245">
        <f>Q534*H534</f>
        <v>0.11889999999999999</v>
      </c>
      <c r="S534" s="245">
        <v>0</v>
      </c>
      <c r="T534" s="24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7" t="s">
        <v>298</v>
      </c>
      <c r="AT534" s="247" t="s">
        <v>1283</v>
      </c>
      <c r="AU534" s="247" t="s">
        <v>86</v>
      </c>
      <c r="AY534" s="18" t="s">
        <v>169</v>
      </c>
      <c r="BE534" s="248">
        <f>IF(N534="základní",J534,0)</f>
        <v>0</v>
      </c>
      <c r="BF534" s="248">
        <f>IF(N534="snížená",J534,0)</f>
        <v>0</v>
      </c>
      <c r="BG534" s="248">
        <f>IF(N534="zákl. přenesená",J534,0)</f>
        <v>0</v>
      </c>
      <c r="BH534" s="248">
        <f>IF(N534="sníž. přenesená",J534,0)</f>
        <v>0</v>
      </c>
      <c r="BI534" s="248">
        <f>IF(N534="nulová",J534,0)</f>
        <v>0</v>
      </c>
      <c r="BJ534" s="18" t="s">
        <v>84</v>
      </c>
      <c r="BK534" s="248">
        <f>ROUND(I534*H534,2)</f>
        <v>0</v>
      </c>
      <c r="BL534" s="18" t="s">
        <v>286</v>
      </c>
      <c r="BM534" s="247" t="s">
        <v>3576</v>
      </c>
    </row>
    <row r="535" s="2" customFormat="1" ht="21.75" customHeight="1">
      <c r="A535" s="39"/>
      <c r="B535" s="40"/>
      <c r="C535" s="304" t="s">
        <v>302</v>
      </c>
      <c r="D535" s="304" t="s">
        <v>1283</v>
      </c>
      <c r="E535" s="305" t="s">
        <v>3099</v>
      </c>
      <c r="F535" s="306" t="s">
        <v>3577</v>
      </c>
      <c r="G535" s="307" t="s">
        <v>176</v>
      </c>
      <c r="H535" s="308">
        <v>22</v>
      </c>
      <c r="I535" s="309"/>
      <c r="J535" s="310">
        <f>ROUND(I535*H535,2)</f>
        <v>0</v>
      </c>
      <c r="K535" s="311"/>
      <c r="L535" s="312"/>
      <c r="M535" s="313" t="s">
        <v>1</v>
      </c>
      <c r="N535" s="314" t="s">
        <v>41</v>
      </c>
      <c r="O535" s="92"/>
      <c r="P535" s="245">
        <f>O535*H535</f>
        <v>0</v>
      </c>
      <c r="Q535" s="245">
        <v>0.0018</v>
      </c>
      <c r="R535" s="245">
        <f>Q535*H535</f>
        <v>0.039599999999999996</v>
      </c>
      <c r="S535" s="245">
        <v>0</v>
      </c>
      <c r="T535" s="24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7" t="s">
        <v>298</v>
      </c>
      <c r="AT535" s="247" t="s">
        <v>1283</v>
      </c>
      <c r="AU535" s="247" t="s">
        <v>86</v>
      </c>
      <c r="AY535" s="18" t="s">
        <v>169</v>
      </c>
      <c r="BE535" s="248">
        <f>IF(N535="základní",J535,0)</f>
        <v>0</v>
      </c>
      <c r="BF535" s="248">
        <f>IF(N535="snížená",J535,0)</f>
        <v>0</v>
      </c>
      <c r="BG535" s="248">
        <f>IF(N535="zákl. přenesená",J535,0)</f>
        <v>0</v>
      </c>
      <c r="BH535" s="248">
        <f>IF(N535="sníž. přenesená",J535,0)</f>
        <v>0</v>
      </c>
      <c r="BI535" s="248">
        <f>IF(N535="nulová",J535,0)</f>
        <v>0</v>
      </c>
      <c r="BJ535" s="18" t="s">
        <v>84</v>
      </c>
      <c r="BK535" s="248">
        <f>ROUND(I535*H535,2)</f>
        <v>0</v>
      </c>
      <c r="BL535" s="18" t="s">
        <v>286</v>
      </c>
      <c r="BM535" s="247" t="s">
        <v>3578</v>
      </c>
    </row>
    <row r="536" s="2" customFormat="1" ht="21.75" customHeight="1">
      <c r="A536" s="39"/>
      <c r="B536" s="40"/>
      <c r="C536" s="235" t="s">
        <v>546</v>
      </c>
      <c r="D536" s="235" t="s">
        <v>173</v>
      </c>
      <c r="E536" s="236" t="s">
        <v>2467</v>
      </c>
      <c r="F536" s="237" t="s">
        <v>2468</v>
      </c>
      <c r="G536" s="238" t="s">
        <v>322</v>
      </c>
      <c r="H536" s="239">
        <v>10.5</v>
      </c>
      <c r="I536" s="240"/>
      <c r="J536" s="241">
        <f>ROUND(I536*H536,2)</f>
        <v>0</v>
      </c>
      <c r="K536" s="242"/>
      <c r="L536" s="45"/>
      <c r="M536" s="243" t="s">
        <v>1</v>
      </c>
      <c r="N536" s="244" t="s">
        <v>41</v>
      </c>
      <c r="O536" s="92"/>
      <c r="P536" s="245">
        <f>O536*H536</f>
        <v>0</v>
      </c>
      <c r="Q536" s="245">
        <v>0.00012</v>
      </c>
      <c r="R536" s="245">
        <f>Q536*H536</f>
        <v>0.0012600000000000001</v>
      </c>
      <c r="S536" s="245">
        <v>0</v>
      </c>
      <c r="T536" s="24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7" t="s">
        <v>286</v>
      </c>
      <c r="AT536" s="247" t="s">
        <v>173</v>
      </c>
      <c r="AU536" s="247" t="s">
        <v>86</v>
      </c>
      <c r="AY536" s="18" t="s">
        <v>169</v>
      </c>
      <c r="BE536" s="248">
        <f>IF(N536="základní",J536,0)</f>
        <v>0</v>
      </c>
      <c r="BF536" s="248">
        <f>IF(N536="snížená",J536,0)</f>
        <v>0</v>
      </c>
      <c r="BG536" s="248">
        <f>IF(N536="zákl. přenesená",J536,0)</f>
        <v>0</v>
      </c>
      <c r="BH536" s="248">
        <f>IF(N536="sníž. přenesená",J536,0)</f>
        <v>0</v>
      </c>
      <c r="BI536" s="248">
        <f>IF(N536="nulová",J536,0)</f>
        <v>0</v>
      </c>
      <c r="BJ536" s="18" t="s">
        <v>84</v>
      </c>
      <c r="BK536" s="248">
        <f>ROUND(I536*H536,2)</f>
        <v>0</v>
      </c>
      <c r="BL536" s="18" t="s">
        <v>286</v>
      </c>
      <c r="BM536" s="247" t="s">
        <v>3579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3580</v>
      </c>
      <c r="G537" s="250"/>
      <c r="H537" s="254">
        <v>10.5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84</v>
      </c>
      <c r="AY537" s="260" t="s">
        <v>169</v>
      </c>
    </row>
    <row r="538" s="2" customFormat="1" ht="21.75" customHeight="1">
      <c r="A538" s="39"/>
      <c r="B538" s="40"/>
      <c r="C538" s="235" t="s">
        <v>1337</v>
      </c>
      <c r="D538" s="235" t="s">
        <v>173</v>
      </c>
      <c r="E538" s="236" t="s">
        <v>2472</v>
      </c>
      <c r="F538" s="237" t="s">
        <v>2473</v>
      </c>
      <c r="G538" s="238" t="s">
        <v>322</v>
      </c>
      <c r="H538" s="239">
        <v>5.5860000000000003</v>
      </c>
      <c r="I538" s="240"/>
      <c r="J538" s="241">
        <f>ROUND(I538*H538,2)</f>
        <v>0</v>
      </c>
      <c r="K538" s="242"/>
      <c r="L538" s="45"/>
      <c r="M538" s="243" t="s">
        <v>1</v>
      </c>
      <c r="N538" s="244" t="s">
        <v>41</v>
      </c>
      <c r="O538" s="92"/>
      <c r="P538" s="245">
        <f>O538*H538</f>
        <v>0</v>
      </c>
      <c r="Q538" s="245">
        <v>8.0000000000000007E-05</v>
      </c>
      <c r="R538" s="245">
        <f>Q538*H538</f>
        <v>0.00044688000000000009</v>
      </c>
      <c r="S538" s="245">
        <v>0</v>
      </c>
      <c r="T538" s="246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7" t="s">
        <v>286</v>
      </c>
      <c r="AT538" s="247" t="s">
        <v>173</v>
      </c>
      <c r="AU538" s="247" t="s">
        <v>86</v>
      </c>
      <c r="AY538" s="18" t="s">
        <v>169</v>
      </c>
      <c r="BE538" s="248">
        <f>IF(N538="základní",J538,0)</f>
        <v>0</v>
      </c>
      <c r="BF538" s="248">
        <f>IF(N538="snížená",J538,0)</f>
        <v>0</v>
      </c>
      <c r="BG538" s="248">
        <f>IF(N538="zákl. přenesená",J538,0)</f>
        <v>0</v>
      </c>
      <c r="BH538" s="248">
        <f>IF(N538="sníž. přenesená",J538,0)</f>
        <v>0</v>
      </c>
      <c r="BI538" s="248">
        <f>IF(N538="nulová",J538,0)</f>
        <v>0</v>
      </c>
      <c r="BJ538" s="18" t="s">
        <v>84</v>
      </c>
      <c r="BK538" s="248">
        <f>ROUND(I538*H538,2)</f>
        <v>0</v>
      </c>
      <c r="BL538" s="18" t="s">
        <v>286</v>
      </c>
      <c r="BM538" s="247" t="s">
        <v>3581</v>
      </c>
    </row>
    <row r="539" s="13" customFormat="1">
      <c r="A539" s="13"/>
      <c r="B539" s="249"/>
      <c r="C539" s="250"/>
      <c r="D539" s="251" t="s">
        <v>179</v>
      </c>
      <c r="E539" s="252" t="s">
        <v>1</v>
      </c>
      <c r="F539" s="253" t="s">
        <v>3582</v>
      </c>
      <c r="G539" s="250"/>
      <c r="H539" s="254">
        <v>5.5860000000000003</v>
      </c>
      <c r="I539" s="255"/>
      <c r="J539" s="250"/>
      <c r="K539" s="250"/>
      <c r="L539" s="256"/>
      <c r="M539" s="257"/>
      <c r="N539" s="258"/>
      <c r="O539" s="258"/>
      <c r="P539" s="258"/>
      <c r="Q539" s="258"/>
      <c r="R539" s="258"/>
      <c r="S539" s="258"/>
      <c r="T539" s="25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0" t="s">
        <v>179</v>
      </c>
      <c r="AU539" s="260" t="s">
        <v>86</v>
      </c>
      <c r="AV539" s="13" t="s">
        <v>86</v>
      </c>
      <c r="AW539" s="13" t="s">
        <v>32</v>
      </c>
      <c r="AX539" s="13" t="s">
        <v>84</v>
      </c>
      <c r="AY539" s="260" t="s">
        <v>169</v>
      </c>
    </row>
    <row r="540" s="2" customFormat="1" ht="16.5" customHeight="1">
      <c r="A540" s="39"/>
      <c r="B540" s="40"/>
      <c r="C540" s="235" t="s">
        <v>275</v>
      </c>
      <c r="D540" s="235" t="s">
        <v>173</v>
      </c>
      <c r="E540" s="236" t="s">
        <v>2475</v>
      </c>
      <c r="F540" s="237" t="s">
        <v>2476</v>
      </c>
      <c r="G540" s="238" t="s">
        <v>322</v>
      </c>
      <c r="H540" s="239">
        <v>66.228999999999999</v>
      </c>
      <c r="I540" s="240"/>
      <c r="J540" s="241">
        <f>ROUND(I540*H540,2)</f>
        <v>0</v>
      </c>
      <c r="K540" s="242"/>
      <c r="L540" s="45"/>
      <c r="M540" s="243" t="s">
        <v>1</v>
      </c>
      <c r="N540" s="244" t="s">
        <v>41</v>
      </c>
      <c r="O540" s="92"/>
      <c r="P540" s="245">
        <f>O540*H540</f>
        <v>0</v>
      </c>
      <c r="Q540" s="245">
        <v>1.0000000000000001E-05</v>
      </c>
      <c r="R540" s="245">
        <f>Q540*H540</f>
        <v>0.00066229000000000006</v>
      </c>
      <c r="S540" s="245">
        <v>0</v>
      </c>
      <c r="T540" s="246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7" t="s">
        <v>286</v>
      </c>
      <c r="AT540" s="247" t="s">
        <v>173</v>
      </c>
      <c r="AU540" s="247" t="s">
        <v>86</v>
      </c>
      <c r="AY540" s="18" t="s">
        <v>169</v>
      </c>
      <c r="BE540" s="248">
        <f>IF(N540="základní",J540,0)</f>
        <v>0</v>
      </c>
      <c r="BF540" s="248">
        <f>IF(N540="snížená",J540,0)</f>
        <v>0</v>
      </c>
      <c r="BG540" s="248">
        <f>IF(N540="zákl. přenesená",J540,0)</f>
        <v>0</v>
      </c>
      <c r="BH540" s="248">
        <f>IF(N540="sníž. přenesená",J540,0)</f>
        <v>0</v>
      </c>
      <c r="BI540" s="248">
        <f>IF(N540="nulová",J540,0)</f>
        <v>0</v>
      </c>
      <c r="BJ540" s="18" t="s">
        <v>84</v>
      </c>
      <c r="BK540" s="248">
        <f>ROUND(I540*H540,2)</f>
        <v>0</v>
      </c>
      <c r="BL540" s="18" t="s">
        <v>286</v>
      </c>
      <c r="BM540" s="247" t="s">
        <v>3583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3584</v>
      </c>
      <c r="G541" s="250"/>
      <c r="H541" s="254">
        <v>26.504000000000001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3585</v>
      </c>
      <c r="G542" s="250"/>
      <c r="H542" s="254">
        <v>10.85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3" customFormat="1">
      <c r="A543" s="13"/>
      <c r="B543" s="249"/>
      <c r="C543" s="250"/>
      <c r="D543" s="251" t="s">
        <v>179</v>
      </c>
      <c r="E543" s="252" t="s">
        <v>1</v>
      </c>
      <c r="F543" s="253" t="s">
        <v>3586</v>
      </c>
      <c r="G543" s="250"/>
      <c r="H543" s="254">
        <v>28.875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179</v>
      </c>
      <c r="AU543" s="260" t="s">
        <v>86</v>
      </c>
      <c r="AV543" s="13" t="s">
        <v>86</v>
      </c>
      <c r="AW543" s="13" t="s">
        <v>32</v>
      </c>
      <c r="AX543" s="13" t="s">
        <v>76</v>
      </c>
      <c r="AY543" s="260" t="s">
        <v>169</v>
      </c>
    </row>
    <row r="544" s="14" customFormat="1">
      <c r="A544" s="14"/>
      <c r="B544" s="261"/>
      <c r="C544" s="262"/>
      <c r="D544" s="251" t="s">
        <v>179</v>
      </c>
      <c r="E544" s="263" t="s">
        <v>1</v>
      </c>
      <c r="F544" s="264" t="s">
        <v>182</v>
      </c>
      <c r="G544" s="262"/>
      <c r="H544" s="265">
        <v>66.228999999999999</v>
      </c>
      <c r="I544" s="266"/>
      <c r="J544" s="262"/>
      <c r="K544" s="262"/>
      <c r="L544" s="267"/>
      <c r="M544" s="268"/>
      <c r="N544" s="269"/>
      <c r="O544" s="269"/>
      <c r="P544" s="269"/>
      <c r="Q544" s="269"/>
      <c r="R544" s="269"/>
      <c r="S544" s="269"/>
      <c r="T544" s="27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1" t="s">
        <v>179</v>
      </c>
      <c r="AU544" s="271" t="s">
        <v>86</v>
      </c>
      <c r="AV544" s="14" t="s">
        <v>177</v>
      </c>
      <c r="AW544" s="14" t="s">
        <v>32</v>
      </c>
      <c r="AX544" s="14" t="s">
        <v>84</v>
      </c>
      <c r="AY544" s="271" t="s">
        <v>169</v>
      </c>
    </row>
    <row r="545" s="2" customFormat="1" ht="21.75" customHeight="1">
      <c r="A545" s="39"/>
      <c r="B545" s="40"/>
      <c r="C545" s="304" t="s">
        <v>241</v>
      </c>
      <c r="D545" s="304" t="s">
        <v>1283</v>
      </c>
      <c r="E545" s="305" t="s">
        <v>3124</v>
      </c>
      <c r="F545" s="306" t="s">
        <v>3125</v>
      </c>
      <c r="G545" s="307" t="s">
        <v>322</v>
      </c>
      <c r="H545" s="308">
        <v>28</v>
      </c>
      <c r="I545" s="309"/>
      <c r="J545" s="310">
        <f>ROUND(I545*H545,2)</f>
        <v>0</v>
      </c>
      <c r="K545" s="311"/>
      <c r="L545" s="312"/>
      <c r="M545" s="313" t="s">
        <v>1</v>
      </c>
      <c r="N545" s="314" t="s">
        <v>41</v>
      </c>
      <c r="O545" s="92"/>
      <c r="P545" s="245">
        <f>O545*H545</f>
        <v>0</v>
      </c>
      <c r="Q545" s="245">
        <v>0.00020000000000000001</v>
      </c>
      <c r="R545" s="245">
        <f>Q545*H545</f>
        <v>0.0055999999999999999</v>
      </c>
      <c r="S545" s="245">
        <v>0</v>
      </c>
      <c r="T545" s="24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7" t="s">
        <v>298</v>
      </c>
      <c r="AT545" s="247" t="s">
        <v>1283</v>
      </c>
      <c r="AU545" s="247" t="s">
        <v>86</v>
      </c>
      <c r="AY545" s="18" t="s">
        <v>169</v>
      </c>
      <c r="BE545" s="248">
        <f>IF(N545="základní",J545,0)</f>
        <v>0</v>
      </c>
      <c r="BF545" s="248">
        <f>IF(N545="snížená",J545,0)</f>
        <v>0</v>
      </c>
      <c r="BG545" s="248">
        <f>IF(N545="zákl. přenesená",J545,0)</f>
        <v>0</v>
      </c>
      <c r="BH545" s="248">
        <f>IF(N545="sníž. přenesená",J545,0)</f>
        <v>0</v>
      </c>
      <c r="BI545" s="248">
        <f>IF(N545="nulová",J545,0)</f>
        <v>0</v>
      </c>
      <c r="BJ545" s="18" t="s">
        <v>84</v>
      </c>
      <c r="BK545" s="248">
        <f>ROUND(I545*H545,2)</f>
        <v>0</v>
      </c>
      <c r="BL545" s="18" t="s">
        <v>286</v>
      </c>
      <c r="BM545" s="247" t="s">
        <v>3587</v>
      </c>
    </row>
    <row r="546" s="2" customFormat="1" ht="21.75" customHeight="1">
      <c r="A546" s="39"/>
      <c r="B546" s="40"/>
      <c r="C546" s="304" t="s">
        <v>737</v>
      </c>
      <c r="D546" s="304" t="s">
        <v>1283</v>
      </c>
      <c r="E546" s="305" t="s">
        <v>3128</v>
      </c>
      <c r="F546" s="306" t="s">
        <v>3129</v>
      </c>
      <c r="G546" s="307" t="s">
        <v>322</v>
      </c>
      <c r="H546" s="308">
        <v>43.021999999999998</v>
      </c>
      <c r="I546" s="309"/>
      <c r="J546" s="310">
        <f>ROUND(I546*H546,2)</f>
        <v>0</v>
      </c>
      <c r="K546" s="311"/>
      <c r="L546" s="312"/>
      <c r="M546" s="313" t="s">
        <v>1</v>
      </c>
      <c r="N546" s="314" t="s">
        <v>41</v>
      </c>
      <c r="O546" s="92"/>
      <c r="P546" s="245">
        <f>O546*H546</f>
        <v>0</v>
      </c>
      <c r="Q546" s="245">
        <v>0.00020000000000000001</v>
      </c>
      <c r="R546" s="245">
        <f>Q546*H546</f>
        <v>0.0086043999999999999</v>
      </c>
      <c r="S546" s="245">
        <v>0</v>
      </c>
      <c r="T546" s="24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7" t="s">
        <v>298</v>
      </c>
      <c r="AT546" s="247" t="s">
        <v>1283</v>
      </c>
      <c r="AU546" s="247" t="s">
        <v>86</v>
      </c>
      <c r="AY546" s="18" t="s">
        <v>169</v>
      </c>
      <c r="BE546" s="248">
        <f>IF(N546="základní",J546,0)</f>
        <v>0</v>
      </c>
      <c r="BF546" s="248">
        <f>IF(N546="snížená",J546,0)</f>
        <v>0</v>
      </c>
      <c r="BG546" s="248">
        <f>IF(N546="zákl. přenesená",J546,0)</f>
        <v>0</v>
      </c>
      <c r="BH546" s="248">
        <f>IF(N546="sníž. přenesená",J546,0)</f>
        <v>0</v>
      </c>
      <c r="BI546" s="248">
        <f>IF(N546="nulová",J546,0)</f>
        <v>0</v>
      </c>
      <c r="BJ546" s="18" t="s">
        <v>84</v>
      </c>
      <c r="BK546" s="248">
        <f>ROUND(I546*H546,2)</f>
        <v>0</v>
      </c>
      <c r="BL546" s="18" t="s">
        <v>286</v>
      </c>
      <c r="BM546" s="247" t="s">
        <v>3588</v>
      </c>
    </row>
    <row r="547" s="13" customFormat="1">
      <c r="A547" s="13"/>
      <c r="B547" s="249"/>
      <c r="C547" s="250"/>
      <c r="D547" s="251" t="s">
        <v>179</v>
      </c>
      <c r="E547" s="252" t="s">
        <v>1</v>
      </c>
      <c r="F547" s="253" t="s">
        <v>3585</v>
      </c>
      <c r="G547" s="250"/>
      <c r="H547" s="254">
        <v>10.85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179</v>
      </c>
      <c r="AU547" s="260" t="s">
        <v>86</v>
      </c>
      <c r="AV547" s="13" t="s">
        <v>86</v>
      </c>
      <c r="AW547" s="13" t="s">
        <v>32</v>
      </c>
      <c r="AX547" s="13" t="s">
        <v>76</v>
      </c>
      <c r="AY547" s="260" t="s">
        <v>169</v>
      </c>
    </row>
    <row r="548" s="13" customFormat="1">
      <c r="A548" s="13"/>
      <c r="B548" s="249"/>
      <c r="C548" s="250"/>
      <c r="D548" s="251" t="s">
        <v>179</v>
      </c>
      <c r="E548" s="252" t="s">
        <v>1</v>
      </c>
      <c r="F548" s="253" t="s">
        <v>3586</v>
      </c>
      <c r="G548" s="250"/>
      <c r="H548" s="254">
        <v>28.875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179</v>
      </c>
      <c r="AU548" s="260" t="s">
        <v>86</v>
      </c>
      <c r="AV548" s="13" t="s">
        <v>86</v>
      </c>
      <c r="AW548" s="13" t="s">
        <v>32</v>
      </c>
      <c r="AX548" s="13" t="s">
        <v>76</v>
      </c>
      <c r="AY548" s="260" t="s">
        <v>169</v>
      </c>
    </row>
    <row r="549" s="14" customFormat="1">
      <c r="A549" s="14"/>
      <c r="B549" s="261"/>
      <c r="C549" s="262"/>
      <c r="D549" s="251" t="s">
        <v>179</v>
      </c>
      <c r="E549" s="263" t="s">
        <v>1</v>
      </c>
      <c r="F549" s="264" t="s">
        <v>182</v>
      </c>
      <c r="G549" s="262"/>
      <c r="H549" s="265">
        <v>39.725000000000001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71" t="s">
        <v>179</v>
      </c>
      <c r="AU549" s="271" t="s">
        <v>86</v>
      </c>
      <c r="AV549" s="14" t="s">
        <v>177</v>
      </c>
      <c r="AW549" s="14" t="s">
        <v>32</v>
      </c>
      <c r="AX549" s="14" t="s">
        <v>84</v>
      </c>
      <c r="AY549" s="271" t="s">
        <v>169</v>
      </c>
    </row>
    <row r="550" s="13" customFormat="1">
      <c r="A550" s="13"/>
      <c r="B550" s="249"/>
      <c r="C550" s="250"/>
      <c r="D550" s="251" t="s">
        <v>179</v>
      </c>
      <c r="E550" s="250"/>
      <c r="F550" s="253" t="s">
        <v>3589</v>
      </c>
      <c r="G550" s="250"/>
      <c r="H550" s="254">
        <v>43.021999999999998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4</v>
      </c>
      <c r="AX550" s="13" t="s">
        <v>84</v>
      </c>
      <c r="AY550" s="260" t="s">
        <v>169</v>
      </c>
    </row>
    <row r="551" s="2" customFormat="1" ht="21.75" customHeight="1">
      <c r="A551" s="39"/>
      <c r="B551" s="40"/>
      <c r="C551" s="235" t="s">
        <v>2188</v>
      </c>
      <c r="D551" s="235" t="s">
        <v>173</v>
      </c>
      <c r="E551" s="236" t="s">
        <v>2522</v>
      </c>
      <c r="F551" s="237" t="s">
        <v>2523</v>
      </c>
      <c r="G551" s="238" t="s">
        <v>249</v>
      </c>
      <c r="H551" s="239">
        <v>0.46700000000000003</v>
      </c>
      <c r="I551" s="240"/>
      <c r="J551" s="241">
        <f>ROUND(I551*H551,2)</f>
        <v>0</v>
      </c>
      <c r="K551" s="242"/>
      <c r="L551" s="45"/>
      <c r="M551" s="243" t="s">
        <v>1</v>
      </c>
      <c r="N551" s="244" t="s">
        <v>41</v>
      </c>
      <c r="O551" s="92"/>
      <c r="P551" s="245">
        <f>O551*H551</f>
        <v>0</v>
      </c>
      <c r="Q551" s="245">
        <v>0</v>
      </c>
      <c r="R551" s="245">
        <f>Q551*H551</f>
        <v>0</v>
      </c>
      <c r="S551" s="245">
        <v>0</v>
      </c>
      <c r="T551" s="24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7" t="s">
        <v>286</v>
      </c>
      <c r="AT551" s="247" t="s">
        <v>173</v>
      </c>
      <c r="AU551" s="247" t="s">
        <v>86</v>
      </c>
      <c r="AY551" s="18" t="s">
        <v>169</v>
      </c>
      <c r="BE551" s="248">
        <f>IF(N551="základní",J551,0)</f>
        <v>0</v>
      </c>
      <c r="BF551" s="248">
        <f>IF(N551="snížená",J551,0)</f>
        <v>0</v>
      </c>
      <c r="BG551" s="248">
        <f>IF(N551="zákl. přenesená",J551,0)</f>
        <v>0</v>
      </c>
      <c r="BH551" s="248">
        <f>IF(N551="sníž. přenesená",J551,0)</f>
        <v>0</v>
      </c>
      <c r="BI551" s="248">
        <f>IF(N551="nulová",J551,0)</f>
        <v>0</v>
      </c>
      <c r="BJ551" s="18" t="s">
        <v>84</v>
      </c>
      <c r="BK551" s="248">
        <f>ROUND(I551*H551,2)</f>
        <v>0</v>
      </c>
      <c r="BL551" s="18" t="s">
        <v>286</v>
      </c>
      <c r="BM551" s="247" t="s">
        <v>3590</v>
      </c>
    </row>
    <row r="552" s="12" customFormat="1" ht="22.8" customHeight="1">
      <c r="A552" s="12"/>
      <c r="B552" s="219"/>
      <c r="C552" s="220"/>
      <c r="D552" s="221" t="s">
        <v>75</v>
      </c>
      <c r="E552" s="233" t="s">
        <v>368</v>
      </c>
      <c r="F552" s="233" t="s">
        <v>369</v>
      </c>
      <c r="G552" s="220"/>
      <c r="H552" s="220"/>
      <c r="I552" s="223"/>
      <c r="J552" s="234">
        <f>BK552</f>
        <v>0</v>
      </c>
      <c r="K552" s="220"/>
      <c r="L552" s="225"/>
      <c r="M552" s="226"/>
      <c r="N552" s="227"/>
      <c r="O552" s="227"/>
      <c r="P552" s="228">
        <f>SUM(P553:P558)</f>
        <v>0</v>
      </c>
      <c r="Q552" s="227"/>
      <c r="R552" s="228">
        <f>SUM(R553:R558)</f>
        <v>0.48887800000000003</v>
      </c>
      <c r="S552" s="227"/>
      <c r="T552" s="229">
        <f>SUM(T553:T558)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30" t="s">
        <v>86</v>
      </c>
      <c r="AT552" s="231" t="s">
        <v>75</v>
      </c>
      <c r="AU552" s="231" t="s">
        <v>84</v>
      </c>
      <c r="AY552" s="230" t="s">
        <v>169</v>
      </c>
      <c r="BK552" s="232">
        <f>SUM(BK553:BK558)</f>
        <v>0</v>
      </c>
    </row>
    <row r="553" s="2" customFormat="1" ht="33" customHeight="1">
      <c r="A553" s="39"/>
      <c r="B553" s="40"/>
      <c r="C553" s="235" t="s">
        <v>596</v>
      </c>
      <c r="D553" s="235" t="s">
        <v>173</v>
      </c>
      <c r="E553" s="236" t="s">
        <v>2560</v>
      </c>
      <c r="F553" s="237" t="s">
        <v>2561</v>
      </c>
      <c r="G553" s="238" t="s">
        <v>176</v>
      </c>
      <c r="H553" s="239">
        <v>12.792</v>
      </c>
      <c r="I553" s="240"/>
      <c r="J553" s="241">
        <f>ROUND(I553*H553,2)</f>
        <v>0</v>
      </c>
      <c r="K553" s="242"/>
      <c r="L553" s="45"/>
      <c r="M553" s="243" t="s">
        <v>1</v>
      </c>
      <c r="N553" s="244" t="s">
        <v>41</v>
      </c>
      <c r="O553" s="92"/>
      <c r="P553" s="245">
        <f>O553*H553</f>
        <v>0</v>
      </c>
      <c r="Q553" s="245">
        <v>0.0089999999999999993</v>
      </c>
      <c r="R553" s="245">
        <f>Q553*H553</f>
        <v>0.11512799999999999</v>
      </c>
      <c r="S553" s="245">
        <v>0</v>
      </c>
      <c r="T553" s="24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7" t="s">
        <v>286</v>
      </c>
      <c r="AT553" s="247" t="s">
        <v>173</v>
      </c>
      <c r="AU553" s="247" t="s">
        <v>86</v>
      </c>
      <c r="AY553" s="18" t="s">
        <v>169</v>
      </c>
      <c r="BE553" s="248">
        <f>IF(N553="základní",J553,0)</f>
        <v>0</v>
      </c>
      <c r="BF553" s="248">
        <f>IF(N553="snížená",J553,0)</f>
        <v>0</v>
      </c>
      <c r="BG553" s="248">
        <f>IF(N553="zákl. přenesená",J553,0)</f>
        <v>0</v>
      </c>
      <c r="BH553" s="248">
        <f>IF(N553="sníž. přenesená",J553,0)</f>
        <v>0</v>
      </c>
      <c r="BI553" s="248">
        <f>IF(N553="nulová",J553,0)</f>
        <v>0</v>
      </c>
      <c r="BJ553" s="18" t="s">
        <v>84</v>
      </c>
      <c r="BK553" s="248">
        <f>ROUND(I553*H553,2)</f>
        <v>0</v>
      </c>
      <c r="BL553" s="18" t="s">
        <v>286</v>
      </c>
      <c r="BM553" s="247" t="s">
        <v>3591</v>
      </c>
    </row>
    <row r="554" s="13" customFormat="1">
      <c r="A554" s="13"/>
      <c r="B554" s="249"/>
      <c r="C554" s="250"/>
      <c r="D554" s="251" t="s">
        <v>179</v>
      </c>
      <c r="E554" s="252" t="s">
        <v>1</v>
      </c>
      <c r="F554" s="253" t="s">
        <v>3592</v>
      </c>
      <c r="G554" s="250"/>
      <c r="H554" s="254">
        <v>12.792</v>
      </c>
      <c r="I554" s="255"/>
      <c r="J554" s="250"/>
      <c r="K554" s="250"/>
      <c r="L554" s="256"/>
      <c r="M554" s="257"/>
      <c r="N554" s="258"/>
      <c r="O554" s="258"/>
      <c r="P554" s="258"/>
      <c r="Q554" s="258"/>
      <c r="R554" s="258"/>
      <c r="S554" s="258"/>
      <c r="T554" s="25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0" t="s">
        <v>179</v>
      </c>
      <c r="AU554" s="260" t="s">
        <v>86</v>
      </c>
      <c r="AV554" s="13" t="s">
        <v>86</v>
      </c>
      <c r="AW554" s="13" t="s">
        <v>32</v>
      </c>
      <c r="AX554" s="13" t="s">
        <v>84</v>
      </c>
      <c r="AY554" s="260" t="s">
        <v>169</v>
      </c>
    </row>
    <row r="555" s="2" customFormat="1" ht="21.75" customHeight="1">
      <c r="A555" s="39"/>
      <c r="B555" s="40"/>
      <c r="C555" s="304" t="s">
        <v>605</v>
      </c>
      <c r="D555" s="304" t="s">
        <v>1283</v>
      </c>
      <c r="E555" s="305" t="s">
        <v>2564</v>
      </c>
      <c r="F555" s="306" t="s">
        <v>2565</v>
      </c>
      <c r="G555" s="307" t="s">
        <v>176</v>
      </c>
      <c r="H555" s="308">
        <v>13</v>
      </c>
      <c r="I555" s="309"/>
      <c r="J555" s="310">
        <f>ROUND(I555*H555,2)</f>
        <v>0</v>
      </c>
      <c r="K555" s="311"/>
      <c r="L555" s="312"/>
      <c r="M555" s="313" t="s">
        <v>1</v>
      </c>
      <c r="N555" s="314" t="s">
        <v>41</v>
      </c>
      <c r="O555" s="92"/>
      <c r="P555" s="245">
        <f>O555*H555</f>
        <v>0</v>
      </c>
      <c r="Q555" s="245">
        <v>0.028750000000000001</v>
      </c>
      <c r="R555" s="245">
        <f>Q555*H555</f>
        <v>0.37375000000000003</v>
      </c>
      <c r="S555" s="245">
        <v>0</v>
      </c>
      <c r="T555" s="24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7" t="s">
        <v>298</v>
      </c>
      <c r="AT555" s="247" t="s">
        <v>1283</v>
      </c>
      <c r="AU555" s="247" t="s">
        <v>86</v>
      </c>
      <c r="AY555" s="18" t="s">
        <v>169</v>
      </c>
      <c r="BE555" s="248">
        <f>IF(N555="základní",J555,0)</f>
        <v>0</v>
      </c>
      <c r="BF555" s="248">
        <f>IF(N555="snížená",J555,0)</f>
        <v>0</v>
      </c>
      <c r="BG555" s="248">
        <f>IF(N555="zákl. přenesená",J555,0)</f>
        <v>0</v>
      </c>
      <c r="BH555" s="248">
        <f>IF(N555="sníž. přenesená",J555,0)</f>
        <v>0</v>
      </c>
      <c r="BI555" s="248">
        <f>IF(N555="nulová",J555,0)</f>
        <v>0</v>
      </c>
      <c r="BJ555" s="18" t="s">
        <v>84</v>
      </c>
      <c r="BK555" s="248">
        <f>ROUND(I555*H555,2)</f>
        <v>0</v>
      </c>
      <c r="BL555" s="18" t="s">
        <v>286</v>
      </c>
      <c r="BM555" s="247" t="s">
        <v>3593</v>
      </c>
    </row>
    <row r="556" s="2" customFormat="1" ht="16.5" customHeight="1">
      <c r="A556" s="39"/>
      <c r="B556" s="40"/>
      <c r="C556" s="235" t="s">
        <v>587</v>
      </c>
      <c r="D556" s="235" t="s">
        <v>173</v>
      </c>
      <c r="E556" s="236" t="s">
        <v>2573</v>
      </c>
      <c r="F556" s="237" t="s">
        <v>2574</v>
      </c>
      <c r="G556" s="238" t="s">
        <v>327</v>
      </c>
      <c r="H556" s="239">
        <v>5</v>
      </c>
      <c r="I556" s="240"/>
      <c r="J556" s="241">
        <f>ROUND(I556*H556,2)</f>
        <v>0</v>
      </c>
      <c r="K556" s="242"/>
      <c r="L556" s="45"/>
      <c r="M556" s="243" t="s">
        <v>1</v>
      </c>
      <c r="N556" s="244" t="s">
        <v>41</v>
      </c>
      <c r="O556" s="92"/>
      <c r="P556" s="245">
        <f>O556*H556</f>
        <v>0</v>
      </c>
      <c r="Q556" s="245">
        <v>0</v>
      </c>
      <c r="R556" s="245">
        <f>Q556*H556</f>
        <v>0</v>
      </c>
      <c r="S556" s="245">
        <v>0</v>
      </c>
      <c r="T556" s="24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7" t="s">
        <v>286</v>
      </c>
      <c r="AT556" s="247" t="s">
        <v>173</v>
      </c>
      <c r="AU556" s="247" t="s">
        <v>86</v>
      </c>
      <c r="AY556" s="18" t="s">
        <v>169</v>
      </c>
      <c r="BE556" s="248">
        <f>IF(N556="základní",J556,0)</f>
        <v>0</v>
      </c>
      <c r="BF556" s="248">
        <f>IF(N556="snížená",J556,0)</f>
        <v>0</v>
      </c>
      <c r="BG556" s="248">
        <f>IF(N556="zákl. přenesená",J556,0)</f>
        <v>0</v>
      </c>
      <c r="BH556" s="248">
        <f>IF(N556="sníž. přenesená",J556,0)</f>
        <v>0</v>
      </c>
      <c r="BI556" s="248">
        <f>IF(N556="nulová",J556,0)</f>
        <v>0</v>
      </c>
      <c r="BJ556" s="18" t="s">
        <v>84</v>
      </c>
      <c r="BK556" s="248">
        <f>ROUND(I556*H556,2)</f>
        <v>0</v>
      </c>
      <c r="BL556" s="18" t="s">
        <v>286</v>
      </c>
      <c r="BM556" s="247" t="s">
        <v>3594</v>
      </c>
    </row>
    <row r="557" s="2" customFormat="1" ht="16.5" customHeight="1">
      <c r="A557" s="39"/>
      <c r="B557" s="40"/>
      <c r="C557" s="235" t="s">
        <v>689</v>
      </c>
      <c r="D557" s="235" t="s">
        <v>173</v>
      </c>
      <c r="E557" s="236" t="s">
        <v>2577</v>
      </c>
      <c r="F557" s="237" t="s">
        <v>2578</v>
      </c>
      <c r="G557" s="238" t="s">
        <v>327</v>
      </c>
      <c r="H557" s="239">
        <v>2</v>
      </c>
      <c r="I557" s="240"/>
      <c r="J557" s="241">
        <f>ROUND(I557*H557,2)</f>
        <v>0</v>
      </c>
      <c r="K557" s="242"/>
      <c r="L557" s="45"/>
      <c r="M557" s="243" t="s">
        <v>1</v>
      </c>
      <c r="N557" s="244" t="s">
        <v>41</v>
      </c>
      <c r="O557" s="92"/>
      <c r="P557" s="245">
        <f>O557*H557</f>
        <v>0</v>
      </c>
      <c r="Q557" s="245">
        <v>0</v>
      </c>
      <c r="R557" s="245">
        <f>Q557*H557</f>
        <v>0</v>
      </c>
      <c r="S557" s="245">
        <v>0</v>
      </c>
      <c r="T557" s="246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7" t="s">
        <v>286</v>
      </c>
      <c r="AT557" s="247" t="s">
        <v>173</v>
      </c>
      <c r="AU557" s="247" t="s">
        <v>86</v>
      </c>
      <c r="AY557" s="18" t="s">
        <v>169</v>
      </c>
      <c r="BE557" s="248">
        <f>IF(N557="základní",J557,0)</f>
        <v>0</v>
      </c>
      <c r="BF557" s="248">
        <f>IF(N557="snížená",J557,0)</f>
        <v>0</v>
      </c>
      <c r="BG557" s="248">
        <f>IF(N557="zákl. přenesená",J557,0)</f>
        <v>0</v>
      </c>
      <c r="BH557" s="248">
        <f>IF(N557="sníž. přenesená",J557,0)</f>
        <v>0</v>
      </c>
      <c r="BI557" s="248">
        <f>IF(N557="nulová",J557,0)</f>
        <v>0</v>
      </c>
      <c r="BJ557" s="18" t="s">
        <v>84</v>
      </c>
      <c r="BK557" s="248">
        <f>ROUND(I557*H557,2)</f>
        <v>0</v>
      </c>
      <c r="BL557" s="18" t="s">
        <v>286</v>
      </c>
      <c r="BM557" s="247" t="s">
        <v>3595</v>
      </c>
    </row>
    <row r="558" s="2" customFormat="1" ht="21.75" customHeight="1">
      <c r="A558" s="39"/>
      <c r="B558" s="40"/>
      <c r="C558" s="235" t="s">
        <v>693</v>
      </c>
      <c r="D558" s="235" t="s">
        <v>173</v>
      </c>
      <c r="E558" s="236" t="s">
        <v>2581</v>
      </c>
      <c r="F558" s="237" t="s">
        <v>2582</v>
      </c>
      <c r="G558" s="238" t="s">
        <v>249</v>
      </c>
      <c r="H558" s="239">
        <v>0.48899999999999999</v>
      </c>
      <c r="I558" s="240"/>
      <c r="J558" s="241">
        <f>ROUND(I558*H558,2)</f>
        <v>0</v>
      </c>
      <c r="K558" s="242"/>
      <c r="L558" s="45"/>
      <c r="M558" s="243" t="s">
        <v>1</v>
      </c>
      <c r="N558" s="244" t="s">
        <v>41</v>
      </c>
      <c r="O558" s="92"/>
      <c r="P558" s="245">
        <f>O558*H558</f>
        <v>0</v>
      </c>
      <c r="Q558" s="245">
        <v>0</v>
      </c>
      <c r="R558" s="245">
        <f>Q558*H558</f>
        <v>0</v>
      </c>
      <c r="S558" s="245">
        <v>0</v>
      </c>
      <c r="T558" s="246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7" t="s">
        <v>286</v>
      </c>
      <c r="AT558" s="247" t="s">
        <v>173</v>
      </c>
      <c r="AU558" s="247" t="s">
        <v>86</v>
      </c>
      <c r="AY558" s="18" t="s">
        <v>169</v>
      </c>
      <c r="BE558" s="248">
        <f>IF(N558="základní",J558,0)</f>
        <v>0</v>
      </c>
      <c r="BF558" s="248">
        <f>IF(N558="snížená",J558,0)</f>
        <v>0</v>
      </c>
      <c r="BG558" s="248">
        <f>IF(N558="zákl. přenesená",J558,0)</f>
        <v>0</v>
      </c>
      <c r="BH558" s="248">
        <f>IF(N558="sníž. přenesená",J558,0)</f>
        <v>0</v>
      </c>
      <c r="BI558" s="248">
        <f>IF(N558="nulová",J558,0)</f>
        <v>0</v>
      </c>
      <c r="BJ558" s="18" t="s">
        <v>84</v>
      </c>
      <c r="BK558" s="248">
        <f>ROUND(I558*H558,2)</f>
        <v>0</v>
      </c>
      <c r="BL558" s="18" t="s">
        <v>286</v>
      </c>
      <c r="BM558" s="247" t="s">
        <v>3596</v>
      </c>
    </row>
    <row r="559" s="12" customFormat="1" ht="22.8" customHeight="1">
      <c r="A559" s="12"/>
      <c r="B559" s="219"/>
      <c r="C559" s="220"/>
      <c r="D559" s="221" t="s">
        <v>75</v>
      </c>
      <c r="E559" s="233" t="s">
        <v>1346</v>
      </c>
      <c r="F559" s="233" t="s">
        <v>2599</v>
      </c>
      <c r="G559" s="220"/>
      <c r="H559" s="220"/>
      <c r="I559" s="223"/>
      <c r="J559" s="234">
        <f>BK559</f>
        <v>0</v>
      </c>
      <c r="K559" s="220"/>
      <c r="L559" s="225"/>
      <c r="M559" s="226"/>
      <c r="N559" s="227"/>
      <c r="O559" s="227"/>
      <c r="P559" s="228">
        <f>SUM(P560:P588)</f>
        <v>0</v>
      </c>
      <c r="Q559" s="227"/>
      <c r="R559" s="228">
        <f>SUM(R560:R588)</f>
        <v>0.38281602000000003</v>
      </c>
      <c r="S559" s="227"/>
      <c r="T559" s="229">
        <f>SUM(T560:T588)</f>
        <v>0.021114149999999998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30" t="s">
        <v>86</v>
      </c>
      <c r="AT559" s="231" t="s">
        <v>75</v>
      </c>
      <c r="AU559" s="231" t="s">
        <v>84</v>
      </c>
      <c r="AY559" s="230" t="s">
        <v>169</v>
      </c>
      <c r="BK559" s="232">
        <f>SUM(BK560:BK588)</f>
        <v>0</v>
      </c>
    </row>
    <row r="560" s="2" customFormat="1" ht="21.75" customHeight="1">
      <c r="A560" s="39"/>
      <c r="B560" s="40"/>
      <c r="C560" s="235" t="s">
        <v>763</v>
      </c>
      <c r="D560" s="235" t="s">
        <v>173</v>
      </c>
      <c r="E560" s="236" t="s">
        <v>1348</v>
      </c>
      <c r="F560" s="237" t="s">
        <v>1349</v>
      </c>
      <c r="G560" s="238" t="s">
        <v>176</v>
      </c>
      <c r="H560" s="239">
        <v>140.761</v>
      </c>
      <c r="I560" s="240"/>
      <c r="J560" s="241">
        <f>ROUND(I560*H560,2)</f>
        <v>0</v>
      </c>
      <c r="K560" s="242"/>
      <c r="L560" s="45"/>
      <c r="M560" s="243" t="s">
        <v>1</v>
      </c>
      <c r="N560" s="244" t="s">
        <v>41</v>
      </c>
      <c r="O560" s="92"/>
      <c r="P560" s="245">
        <f>O560*H560</f>
        <v>0</v>
      </c>
      <c r="Q560" s="245">
        <v>0</v>
      </c>
      <c r="R560" s="245">
        <f>Q560*H560</f>
        <v>0</v>
      </c>
      <c r="S560" s="245">
        <v>0.00014999999999999999</v>
      </c>
      <c r="T560" s="246">
        <f>S560*H560</f>
        <v>0.021114149999999998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7" t="s">
        <v>286</v>
      </c>
      <c r="AT560" s="247" t="s">
        <v>173</v>
      </c>
      <c r="AU560" s="247" t="s">
        <v>86</v>
      </c>
      <c r="AY560" s="18" t="s">
        <v>169</v>
      </c>
      <c r="BE560" s="248">
        <f>IF(N560="základní",J560,0)</f>
        <v>0</v>
      </c>
      <c r="BF560" s="248">
        <f>IF(N560="snížená",J560,0)</f>
        <v>0</v>
      </c>
      <c r="BG560" s="248">
        <f>IF(N560="zákl. přenesená",J560,0)</f>
        <v>0</v>
      </c>
      <c r="BH560" s="248">
        <f>IF(N560="sníž. přenesená",J560,0)</f>
        <v>0</v>
      </c>
      <c r="BI560" s="248">
        <f>IF(N560="nulová",J560,0)</f>
        <v>0</v>
      </c>
      <c r="BJ560" s="18" t="s">
        <v>84</v>
      </c>
      <c r="BK560" s="248">
        <f>ROUND(I560*H560,2)</f>
        <v>0</v>
      </c>
      <c r="BL560" s="18" t="s">
        <v>286</v>
      </c>
      <c r="BM560" s="247" t="s">
        <v>3597</v>
      </c>
    </row>
    <row r="561" s="13" customFormat="1">
      <c r="A561" s="13"/>
      <c r="B561" s="249"/>
      <c r="C561" s="250"/>
      <c r="D561" s="251" t="s">
        <v>179</v>
      </c>
      <c r="E561" s="252" t="s">
        <v>1</v>
      </c>
      <c r="F561" s="253" t="s">
        <v>3246</v>
      </c>
      <c r="G561" s="250"/>
      <c r="H561" s="254">
        <v>71.224999999999994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179</v>
      </c>
      <c r="AU561" s="260" t="s">
        <v>86</v>
      </c>
      <c r="AV561" s="13" t="s">
        <v>86</v>
      </c>
      <c r="AW561" s="13" t="s">
        <v>32</v>
      </c>
      <c r="AX561" s="13" t="s">
        <v>76</v>
      </c>
      <c r="AY561" s="260" t="s">
        <v>169</v>
      </c>
    </row>
    <row r="562" s="13" customFormat="1">
      <c r="A562" s="13"/>
      <c r="B562" s="249"/>
      <c r="C562" s="250"/>
      <c r="D562" s="251" t="s">
        <v>179</v>
      </c>
      <c r="E562" s="252" t="s">
        <v>1</v>
      </c>
      <c r="F562" s="253" t="s">
        <v>3598</v>
      </c>
      <c r="G562" s="250"/>
      <c r="H562" s="254">
        <v>5.1299999999999999</v>
      </c>
      <c r="I562" s="255"/>
      <c r="J562" s="250"/>
      <c r="K562" s="250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179</v>
      </c>
      <c r="AU562" s="260" t="s">
        <v>86</v>
      </c>
      <c r="AV562" s="13" t="s">
        <v>86</v>
      </c>
      <c r="AW562" s="13" t="s">
        <v>32</v>
      </c>
      <c r="AX562" s="13" t="s">
        <v>76</v>
      </c>
      <c r="AY562" s="260" t="s">
        <v>169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3599</v>
      </c>
      <c r="G563" s="250"/>
      <c r="H563" s="254">
        <v>17.504999999999999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76</v>
      </c>
      <c r="AY563" s="260" t="s">
        <v>169</v>
      </c>
    </row>
    <row r="564" s="13" customFormat="1">
      <c r="A564" s="13"/>
      <c r="B564" s="249"/>
      <c r="C564" s="250"/>
      <c r="D564" s="251" t="s">
        <v>179</v>
      </c>
      <c r="E564" s="252" t="s">
        <v>1</v>
      </c>
      <c r="F564" s="253" t="s">
        <v>3600</v>
      </c>
      <c r="G564" s="250"/>
      <c r="H564" s="254">
        <v>16.283000000000001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179</v>
      </c>
      <c r="AU564" s="260" t="s">
        <v>86</v>
      </c>
      <c r="AV564" s="13" t="s">
        <v>86</v>
      </c>
      <c r="AW564" s="13" t="s">
        <v>32</v>
      </c>
      <c r="AX564" s="13" t="s">
        <v>76</v>
      </c>
      <c r="AY564" s="260" t="s">
        <v>169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3601</v>
      </c>
      <c r="G565" s="250"/>
      <c r="H565" s="254">
        <v>9.9030000000000005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76</v>
      </c>
      <c r="AY565" s="260" t="s">
        <v>169</v>
      </c>
    </row>
    <row r="566" s="13" customFormat="1">
      <c r="A566" s="13"/>
      <c r="B566" s="249"/>
      <c r="C566" s="250"/>
      <c r="D566" s="251" t="s">
        <v>179</v>
      </c>
      <c r="E566" s="252" t="s">
        <v>1</v>
      </c>
      <c r="F566" s="253" t="s">
        <v>3602</v>
      </c>
      <c r="G566" s="250"/>
      <c r="H566" s="254">
        <v>20.715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0" t="s">
        <v>179</v>
      </c>
      <c r="AU566" s="260" t="s">
        <v>86</v>
      </c>
      <c r="AV566" s="13" t="s">
        <v>86</v>
      </c>
      <c r="AW566" s="13" t="s">
        <v>32</v>
      </c>
      <c r="AX566" s="13" t="s">
        <v>76</v>
      </c>
      <c r="AY566" s="260" t="s">
        <v>169</v>
      </c>
    </row>
    <row r="567" s="14" customFormat="1">
      <c r="A567" s="14"/>
      <c r="B567" s="261"/>
      <c r="C567" s="262"/>
      <c r="D567" s="251" t="s">
        <v>179</v>
      </c>
      <c r="E567" s="263" t="s">
        <v>1</v>
      </c>
      <c r="F567" s="264" t="s">
        <v>182</v>
      </c>
      <c r="G567" s="262"/>
      <c r="H567" s="265">
        <v>140.761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1" t="s">
        <v>179</v>
      </c>
      <c r="AU567" s="271" t="s">
        <v>86</v>
      </c>
      <c r="AV567" s="14" t="s">
        <v>177</v>
      </c>
      <c r="AW567" s="14" t="s">
        <v>32</v>
      </c>
      <c r="AX567" s="14" t="s">
        <v>84</v>
      </c>
      <c r="AY567" s="271" t="s">
        <v>169</v>
      </c>
    </row>
    <row r="568" s="2" customFormat="1" ht="21.75" customHeight="1">
      <c r="A568" s="39"/>
      <c r="B568" s="40"/>
      <c r="C568" s="235" t="s">
        <v>685</v>
      </c>
      <c r="D568" s="235" t="s">
        <v>173</v>
      </c>
      <c r="E568" s="236" t="s">
        <v>1356</v>
      </c>
      <c r="F568" s="237" t="s">
        <v>1357</v>
      </c>
      <c r="G568" s="238" t="s">
        <v>176</v>
      </c>
      <c r="H568" s="239">
        <v>166.34399999999999</v>
      </c>
      <c r="I568" s="240"/>
      <c r="J568" s="241">
        <f>ROUND(I568*H568,2)</f>
        <v>0</v>
      </c>
      <c r="K568" s="242"/>
      <c r="L568" s="45"/>
      <c r="M568" s="243" t="s">
        <v>1</v>
      </c>
      <c r="N568" s="244" t="s">
        <v>41</v>
      </c>
      <c r="O568" s="92"/>
      <c r="P568" s="245">
        <f>O568*H568</f>
        <v>0</v>
      </c>
      <c r="Q568" s="245">
        <v>0.00020000000000000001</v>
      </c>
      <c r="R568" s="245">
        <f>Q568*H568</f>
        <v>0.033268800000000001</v>
      </c>
      <c r="S568" s="245">
        <v>0</v>
      </c>
      <c r="T568" s="246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7" t="s">
        <v>286</v>
      </c>
      <c r="AT568" s="247" t="s">
        <v>173</v>
      </c>
      <c r="AU568" s="247" t="s">
        <v>86</v>
      </c>
      <c r="AY568" s="18" t="s">
        <v>169</v>
      </c>
      <c r="BE568" s="248">
        <f>IF(N568="základní",J568,0)</f>
        <v>0</v>
      </c>
      <c r="BF568" s="248">
        <f>IF(N568="snížená",J568,0)</f>
        <v>0</v>
      </c>
      <c r="BG568" s="248">
        <f>IF(N568="zákl. přenesená",J568,0)</f>
        <v>0</v>
      </c>
      <c r="BH568" s="248">
        <f>IF(N568="sníž. přenesená",J568,0)</f>
        <v>0</v>
      </c>
      <c r="BI568" s="248">
        <f>IF(N568="nulová",J568,0)</f>
        <v>0</v>
      </c>
      <c r="BJ568" s="18" t="s">
        <v>84</v>
      </c>
      <c r="BK568" s="248">
        <f>ROUND(I568*H568,2)</f>
        <v>0</v>
      </c>
      <c r="BL568" s="18" t="s">
        <v>286</v>
      </c>
      <c r="BM568" s="247" t="s">
        <v>3603</v>
      </c>
    </row>
    <row r="569" s="13" customFormat="1">
      <c r="A569" s="13"/>
      <c r="B569" s="249"/>
      <c r="C569" s="250"/>
      <c r="D569" s="251" t="s">
        <v>179</v>
      </c>
      <c r="E569" s="252" t="s">
        <v>1</v>
      </c>
      <c r="F569" s="253" t="s">
        <v>3598</v>
      </c>
      <c r="G569" s="250"/>
      <c r="H569" s="254">
        <v>5.1299999999999999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179</v>
      </c>
      <c r="AU569" s="260" t="s">
        <v>86</v>
      </c>
      <c r="AV569" s="13" t="s">
        <v>86</v>
      </c>
      <c r="AW569" s="13" t="s">
        <v>32</v>
      </c>
      <c r="AX569" s="13" t="s">
        <v>76</v>
      </c>
      <c r="AY569" s="260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3246</v>
      </c>
      <c r="G570" s="250"/>
      <c r="H570" s="254">
        <v>71.224999999999994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3" customFormat="1">
      <c r="A571" s="13"/>
      <c r="B571" s="249"/>
      <c r="C571" s="250"/>
      <c r="D571" s="251" t="s">
        <v>179</v>
      </c>
      <c r="E571" s="252" t="s">
        <v>1</v>
      </c>
      <c r="F571" s="253" t="s">
        <v>3599</v>
      </c>
      <c r="G571" s="250"/>
      <c r="H571" s="254">
        <v>17.504999999999999</v>
      </c>
      <c r="I571" s="255"/>
      <c r="J571" s="250"/>
      <c r="K571" s="250"/>
      <c r="L571" s="256"/>
      <c r="M571" s="257"/>
      <c r="N571" s="258"/>
      <c r="O571" s="258"/>
      <c r="P571" s="258"/>
      <c r="Q571" s="258"/>
      <c r="R571" s="258"/>
      <c r="S571" s="258"/>
      <c r="T571" s="25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0" t="s">
        <v>179</v>
      </c>
      <c r="AU571" s="260" t="s">
        <v>86</v>
      </c>
      <c r="AV571" s="13" t="s">
        <v>86</v>
      </c>
      <c r="AW571" s="13" t="s">
        <v>32</v>
      </c>
      <c r="AX571" s="13" t="s">
        <v>76</v>
      </c>
      <c r="AY571" s="260" t="s">
        <v>169</v>
      </c>
    </row>
    <row r="572" s="13" customFormat="1">
      <c r="A572" s="13"/>
      <c r="B572" s="249"/>
      <c r="C572" s="250"/>
      <c r="D572" s="251" t="s">
        <v>179</v>
      </c>
      <c r="E572" s="252" t="s">
        <v>1</v>
      </c>
      <c r="F572" s="253" t="s">
        <v>3600</v>
      </c>
      <c r="G572" s="250"/>
      <c r="H572" s="254">
        <v>16.283000000000001</v>
      </c>
      <c r="I572" s="255"/>
      <c r="J572" s="250"/>
      <c r="K572" s="250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179</v>
      </c>
      <c r="AU572" s="260" t="s">
        <v>86</v>
      </c>
      <c r="AV572" s="13" t="s">
        <v>86</v>
      </c>
      <c r="AW572" s="13" t="s">
        <v>32</v>
      </c>
      <c r="AX572" s="13" t="s">
        <v>76</v>
      </c>
      <c r="AY572" s="260" t="s">
        <v>169</v>
      </c>
    </row>
    <row r="573" s="13" customFormat="1">
      <c r="A573" s="13"/>
      <c r="B573" s="249"/>
      <c r="C573" s="250"/>
      <c r="D573" s="251" t="s">
        <v>179</v>
      </c>
      <c r="E573" s="252" t="s">
        <v>1</v>
      </c>
      <c r="F573" s="253" t="s">
        <v>3601</v>
      </c>
      <c r="G573" s="250"/>
      <c r="H573" s="254">
        <v>9.9030000000000005</v>
      </c>
      <c r="I573" s="255"/>
      <c r="J573" s="250"/>
      <c r="K573" s="250"/>
      <c r="L573" s="256"/>
      <c r="M573" s="257"/>
      <c r="N573" s="258"/>
      <c r="O573" s="258"/>
      <c r="P573" s="258"/>
      <c r="Q573" s="258"/>
      <c r="R573" s="258"/>
      <c r="S573" s="258"/>
      <c r="T573" s="25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0" t="s">
        <v>179</v>
      </c>
      <c r="AU573" s="260" t="s">
        <v>86</v>
      </c>
      <c r="AV573" s="13" t="s">
        <v>86</v>
      </c>
      <c r="AW573" s="13" t="s">
        <v>32</v>
      </c>
      <c r="AX573" s="13" t="s">
        <v>76</v>
      </c>
      <c r="AY573" s="260" t="s">
        <v>169</v>
      </c>
    </row>
    <row r="574" s="13" customFormat="1">
      <c r="A574" s="13"/>
      <c r="B574" s="249"/>
      <c r="C574" s="250"/>
      <c r="D574" s="251" t="s">
        <v>179</v>
      </c>
      <c r="E574" s="252" t="s">
        <v>1</v>
      </c>
      <c r="F574" s="253" t="s">
        <v>3602</v>
      </c>
      <c r="G574" s="250"/>
      <c r="H574" s="254">
        <v>20.715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179</v>
      </c>
      <c r="AU574" s="260" t="s">
        <v>86</v>
      </c>
      <c r="AV574" s="13" t="s">
        <v>86</v>
      </c>
      <c r="AW574" s="13" t="s">
        <v>32</v>
      </c>
      <c r="AX574" s="13" t="s">
        <v>76</v>
      </c>
      <c r="AY574" s="260" t="s">
        <v>169</v>
      </c>
    </row>
    <row r="575" s="13" customFormat="1">
      <c r="A575" s="13"/>
      <c r="B575" s="249"/>
      <c r="C575" s="250"/>
      <c r="D575" s="251" t="s">
        <v>179</v>
      </c>
      <c r="E575" s="252" t="s">
        <v>1</v>
      </c>
      <c r="F575" s="253" t="s">
        <v>3604</v>
      </c>
      <c r="G575" s="250"/>
      <c r="H575" s="254">
        <v>25.582999999999998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179</v>
      </c>
      <c r="AU575" s="260" t="s">
        <v>86</v>
      </c>
      <c r="AV575" s="13" t="s">
        <v>86</v>
      </c>
      <c r="AW575" s="13" t="s">
        <v>32</v>
      </c>
      <c r="AX575" s="13" t="s">
        <v>76</v>
      </c>
      <c r="AY575" s="260" t="s">
        <v>169</v>
      </c>
    </row>
    <row r="576" s="14" customFormat="1">
      <c r="A576" s="14"/>
      <c r="B576" s="261"/>
      <c r="C576" s="262"/>
      <c r="D576" s="251" t="s">
        <v>179</v>
      </c>
      <c r="E576" s="263" t="s">
        <v>1</v>
      </c>
      <c r="F576" s="264" t="s">
        <v>182</v>
      </c>
      <c r="G576" s="262"/>
      <c r="H576" s="265">
        <v>166.34399999999999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179</v>
      </c>
      <c r="AU576" s="271" t="s">
        <v>86</v>
      </c>
      <c r="AV576" s="14" t="s">
        <v>177</v>
      </c>
      <c r="AW576" s="14" t="s">
        <v>32</v>
      </c>
      <c r="AX576" s="14" t="s">
        <v>84</v>
      </c>
      <c r="AY576" s="271" t="s">
        <v>169</v>
      </c>
    </row>
    <row r="577" s="2" customFormat="1" ht="33" customHeight="1">
      <c r="A577" s="39"/>
      <c r="B577" s="40"/>
      <c r="C577" s="235" t="s">
        <v>725</v>
      </c>
      <c r="D577" s="235" t="s">
        <v>173</v>
      </c>
      <c r="E577" s="236" t="s">
        <v>2610</v>
      </c>
      <c r="F577" s="237" t="s">
        <v>2611</v>
      </c>
      <c r="G577" s="238" t="s">
        <v>176</v>
      </c>
      <c r="H577" s="239">
        <v>587.27700000000004</v>
      </c>
      <c r="I577" s="240"/>
      <c r="J577" s="241">
        <f>ROUND(I577*H577,2)</f>
        <v>0</v>
      </c>
      <c r="K577" s="242"/>
      <c r="L577" s="45"/>
      <c r="M577" s="243" t="s">
        <v>1</v>
      </c>
      <c r="N577" s="244" t="s">
        <v>41</v>
      </c>
      <c r="O577" s="92"/>
      <c r="P577" s="245">
        <f>O577*H577</f>
        <v>0</v>
      </c>
      <c r="Q577" s="245">
        <v>0.00025999999999999998</v>
      </c>
      <c r="R577" s="245">
        <f>Q577*H577</f>
        <v>0.15269202000000001</v>
      </c>
      <c r="S577" s="245">
        <v>0</v>
      </c>
      <c r="T577" s="24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7" t="s">
        <v>286</v>
      </c>
      <c r="AT577" s="247" t="s">
        <v>173</v>
      </c>
      <c r="AU577" s="247" t="s">
        <v>86</v>
      </c>
      <c r="AY577" s="18" t="s">
        <v>169</v>
      </c>
      <c r="BE577" s="248">
        <f>IF(N577="základní",J577,0)</f>
        <v>0</v>
      </c>
      <c r="BF577" s="248">
        <f>IF(N577="snížená",J577,0)</f>
        <v>0</v>
      </c>
      <c r="BG577" s="248">
        <f>IF(N577="zákl. přenesená",J577,0)</f>
        <v>0</v>
      </c>
      <c r="BH577" s="248">
        <f>IF(N577="sníž. přenesená",J577,0)</f>
        <v>0</v>
      </c>
      <c r="BI577" s="248">
        <f>IF(N577="nulová",J577,0)</f>
        <v>0</v>
      </c>
      <c r="BJ577" s="18" t="s">
        <v>84</v>
      </c>
      <c r="BK577" s="248">
        <f>ROUND(I577*H577,2)</f>
        <v>0</v>
      </c>
      <c r="BL577" s="18" t="s">
        <v>286</v>
      </c>
      <c r="BM577" s="247" t="s">
        <v>3605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3246</v>
      </c>
      <c r="G578" s="250"/>
      <c r="H578" s="254">
        <v>71.224999999999994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76</v>
      </c>
      <c r="AY578" s="260" t="s">
        <v>169</v>
      </c>
    </row>
    <row r="579" s="13" customFormat="1">
      <c r="A579" s="13"/>
      <c r="B579" s="249"/>
      <c r="C579" s="250"/>
      <c r="D579" s="251" t="s">
        <v>179</v>
      </c>
      <c r="E579" s="252" t="s">
        <v>1</v>
      </c>
      <c r="F579" s="253" t="s">
        <v>3598</v>
      </c>
      <c r="G579" s="250"/>
      <c r="H579" s="254">
        <v>5.1299999999999999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179</v>
      </c>
      <c r="AU579" s="260" t="s">
        <v>86</v>
      </c>
      <c r="AV579" s="13" t="s">
        <v>86</v>
      </c>
      <c r="AW579" s="13" t="s">
        <v>32</v>
      </c>
      <c r="AX579" s="13" t="s">
        <v>76</v>
      </c>
      <c r="AY579" s="260" t="s">
        <v>169</v>
      </c>
    </row>
    <row r="580" s="13" customFormat="1">
      <c r="A580" s="13"/>
      <c r="B580" s="249"/>
      <c r="C580" s="250"/>
      <c r="D580" s="251" t="s">
        <v>179</v>
      </c>
      <c r="E580" s="252" t="s">
        <v>1</v>
      </c>
      <c r="F580" s="253" t="s">
        <v>3599</v>
      </c>
      <c r="G580" s="250"/>
      <c r="H580" s="254">
        <v>17.504999999999999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179</v>
      </c>
      <c r="AU580" s="260" t="s">
        <v>86</v>
      </c>
      <c r="AV580" s="13" t="s">
        <v>86</v>
      </c>
      <c r="AW580" s="13" t="s">
        <v>32</v>
      </c>
      <c r="AX580" s="13" t="s">
        <v>76</v>
      </c>
      <c r="AY580" s="260" t="s">
        <v>169</v>
      </c>
    </row>
    <row r="581" s="13" customFormat="1">
      <c r="A581" s="13"/>
      <c r="B581" s="249"/>
      <c r="C581" s="250"/>
      <c r="D581" s="251" t="s">
        <v>179</v>
      </c>
      <c r="E581" s="252" t="s">
        <v>1</v>
      </c>
      <c r="F581" s="253" t="s">
        <v>3606</v>
      </c>
      <c r="G581" s="250"/>
      <c r="H581" s="254">
        <v>27.824999999999999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179</v>
      </c>
      <c r="AU581" s="260" t="s">
        <v>86</v>
      </c>
      <c r="AV581" s="13" t="s">
        <v>86</v>
      </c>
      <c r="AW581" s="13" t="s">
        <v>32</v>
      </c>
      <c r="AX581" s="13" t="s">
        <v>76</v>
      </c>
      <c r="AY581" s="260" t="s">
        <v>169</v>
      </c>
    </row>
    <row r="582" s="13" customFormat="1">
      <c r="A582" s="13"/>
      <c r="B582" s="249"/>
      <c r="C582" s="250"/>
      <c r="D582" s="251" t="s">
        <v>179</v>
      </c>
      <c r="E582" s="252" t="s">
        <v>1</v>
      </c>
      <c r="F582" s="253" t="s">
        <v>3607</v>
      </c>
      <c r="G582" s="250"/>
      <c r="H582" s="254">
        <v>11.598000000000001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179</v>
      </c>
      <c r="AU582" s="260" t="s">
        <v>86</v>
      </c>
      <c r="AV582" s="13" t="s">
        <v>86</v>
      </c>
      <c r="AW582" s="13" t="s">
        <v>32</v>
      </c>
      <c r="AX582" s="13" t="s">
        <v>76</v>
      </c>
      <c r="AY582" s="260" t="s">
        <v>169</v>
      </c>
    </row>
    <row r="583" s="13" customFormat="1">
      <c r="A583" s="13"/>
      <c r="B583" s="249"/>
      <c r="C583" s="250"/>
      <c r="D583" s="251" t="s">
        <v>179</v>
      </c>
      <c r="E583" s="252" t="s">
        <v>1</v>
      </c>
      <c r="F583" s="253" t="s">
        <v>3602</v>
      </c>
      <c r="G583" s="250"/>
      <c r="H583" s="254">
        <v>20.715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179</v>
      </c>
      <c r="AU583" s="260" t="s">
        <v>86</v>
      </c>
      <c r="AV583" s="13" t="s">
        <v>86</v>
      </c>
      <c r="AW583" s="13" t="s">
        <v>32</v>
      </c>
      <c r="AX583" s="13" t="s">
        <v>76</v>
      </c>
      <c r="AY583" s="260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3608</v>
      </c>
      <c r="G584" s="250"/>
      <c r="H584" s="254">
        <v>407.69600000000003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3" customFormat="1">
      <c r="A585" s="13"/>
      <c r="B585" s="249"/>
      <c r="C585" s="250"/>
      <c r="D585" s="251" t="s">
        <v>179</v>
      </c>
      <c r="E585" s="252" t="s">
        <v>1</v>
      </c>
      <c r="F585" s="253" t="s">
        <v>3604</v>
      </c>
      <c r="G585" s="250"/>
      <c r="H585" s="254">
        <v>25.582999999999998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179</v>
      </c>
      <c r="AU585" s="260" t="s">
        <v>86</v>
      </c>
      <c r="AV585" s="13" t="s">
        <v>86</v>
      </c>
      <c r="AW585" s="13" t="s">
        <v>32</v>
      </c>
      <c r="AX585" s="13" t="s">
        <v>76</v>
      </c>
      <c r="AY585" s="260" t="s">
        <v>169</v>
      </c>
    </row>
    <row r="586" s="14" customFormat="1">
      <c r="A586" s="14"/>
      <c r="B586" s="261"/>
      <c r="C586" s="262"/>
      <c r="D586" s="251" t="s">
        <v>179</v>
      </c>
      <c r="E586" s="263" t="s">
        <v>1</v>
      </c>
      <c r="F586" s="264" t="s">
        <v>182</v>
      </c>
      <c r="G586" s="262"/>
      <c r="H586" s="265">
        <v>587.27700000000004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179</v>
      </c>
      <c r="AU586" s="271" t="s">
        <v>86</v>
      </c>
      <c r="AV586" s="14" t="s">
        <v>177</v>
      </c>
      <c r="AW586" s="14" t="s">
        <v>32</v>
      </c>
      <c r="AX586" s="14" t="s">
        <v>84</v>
      </c>
      <c r="AY586" s="271" t="s">
        <v>169</v>
      </c>
    </row>
    <row r="587" s="2" customFormat="1" ht="44.25" customHeight="1">
      <c r="A587" s="39"/>
      <c r="B587" s="40"/>
      <c r="C587" s="235" t="s">
        <v>709</v>
      </c>
      <c r="D587" s="235" t="s">
        <v>173</v>
      </c>
      <c r="E587" s="236" t="s">
        <v>2632</v>
      </c>
      <c r="F587" s="237" t="s">
        <v>2633</v>
      </c>
      <c r="G587" s="238" t="s">
        <v>176</v>
      </c>
      <c r="H587" s="239">
        <v>51.804000000000002</v>
      </c>
      <c r="I587" s="240"/>
      <c r="J587" s="241">
        <f>ROUND(I587*H587,2)</f>
        <v>0</v>
      </c>
      <c r="K587" s="242"/>
      <c r="L587" s="45"/>
      <c r="M587" s="243" t="s">
        <v>1</v>
      </c>
      <c r="N587" s="244" t="s">
        <v>41</v>
      </c>
      <c r="O587" s="92"/>
      <c r="P587" s="245">
        <f>O587*H587</f>
        <v>0</v>
      </c>
      <c r="Q587" s="245">
        <v>0.0038</v>
      </c>
      <c r="R587" s="245">
        <f>Q587*H587</f>
        <v>0.19685520000000001</v>
      </c>
      <c r="S587" s="245">
        <v>0</v>
      </c>
      <c r="T587" s="24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7" t="s">
        <v>286</v>
      </c>
      <c r="AT587" s="247" t="s">
        <v>173</v>
      </c>
      <c r="AU587" s="247" t="s">
        <v>86</v>
      </c>
      <c r="AY587" s="18" t="s">
        <v>169</v>
      </c>
      <c r="BE587" s="248">
        <f>IF(N587="základní",J587,0)</f>
        <v>0</v>
      </c>
      <c r="BF587" s="248">
        <f>IF(N587="snížená",J587,0)</f>
        <v>0</v>
      </c>
      <c r="BG587" s="248">
        <f>IF(N587="zákl. přenesená",J587,0)</f>
        <v>0</v>
      </c>
      <c r="BH587" s="248">
        <f>IF(N587="sníž. přenesená",J587,0)</f>
        <v>0</v>
      </c>
      <c r="BI587" s="248">
        <f>IF(N587="nulová",J587,0)</f>
        <v>0</v>
      </c>
      <c r="BJ587" s="18" t="s">
        <v>84</v>
      </c>
      <c r="BK587" s="248">
        <f>ROUND(I587*H587,2)</f>
        <v>0</v>
      </c>
      <c r="BL587" s="18" t="s">
        <v>286</v>
      </c>
      <c r="BM587" s="247" t="s">
        <v>3609</v>
      </c>
    </row>
    <row r="588" s="13" customFormat="1">
      <c r="A588" s="13"/>
      <c r="B588" s="249"/>
      <c r="C588" s="250"/>
      <c r="D588" s="251" t="s">
        <v>179</v>
      </c>
      <c r="E588" s="252" t="s">
        <v>1</v>
      </c>
      <c r="F588" s="253" t="s">
        <v>3610</v>
      </c>
      <c r="G588" s="250"/>
      <c r="H588" s="254">
        <v>51.804000000000002</v>
      </c>
      <c r="I588" s="255"/>
      <c r="J588" s="250"/>
      <c r="K588" s="250"/>
      <c r="L588" s="256"/>
      <c r="M588" s="301"/>
      <c r="N588" s="302"/>
      <c r="O588" s="302"/>
      <c r="P588" s="302"/>
      <c r="Q588" s="302"/>
      <c r="R588" s="302"/>
      <c r="S588" s="302"/>
      <c r="T588" s="30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179</v>
      </c>
      <c r="AU588" s="260" t="s">
        <v>86</v>
      </c>
      <c r="AV588" s="13" t="s">
        <v>86</v>
      </c>
      <c r="AW588" s="13" t="s">
        <v>32</v>
      </c>
      <c r="AX588" s="13" t="s">
        <v>84</v>
      </c>
      <c r="AY588" s="260" t="s">
        <v>169</v>
      </c>
    </row>
    <row r="589" s="2" customFormat="1" ht="6.96" customHeight="1">
      <c r="A589" s="39"/>
      <c r="B589" s="67"/>
      <c r="C589" s="68"/>
      <c r="D589" s="68"/>
      <c r="E589" s="68"/>
      <c r="F589" s="68"/>
      <c r="G589" s="68"/>
      <c r="H589" s="68"/>
      <c r="I589" s="68"/>
      <c r="J589" s="68"/>
      <c r="K589" s="68"/>
      <c r="L589" s="45"/>
      <c r="M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</sheetData>
  <sheetProtection sheet="1" autoFilter="0" formatColumns="0" formatRows="0" objects="1" scenarios="1" spinCount="100000" saltValue="T261qGVGjDOnhRGfeH9+QgW/BZkZNxkswLXVFvO5K5OMFgbAFPV8CBaLiN9Ba9OqwmlcGNaF/FTpz0Ue7nFkFg==" hashValue="acrpxn3VGIima6afGqJKCZorT2qSaYzcfEVqQqGMqxsBy/zM5ClXrBWwWDrX10E5QoYW4R9Uqf9TgZtgrbk+/A==" algorithmName="SHA-512" password="CC35"/>
  <autoFilter ref="C142:K588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316" t="s">
        <v>3611</v>
      </c>
      <c r="BA2" s="316" t="s">
        <v>3611</v>
      </c>
      <c r="BB2" s="316" t="s">
        <v>1</v>
      </c>
      <c r="BC2" s="316" t="s">
        <v>3612</v>
      </c>
      <c r="BD2" s="31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316" t="s">
        <v>3613</v>
      </c>
      <c r="BA3" s="316" t="s">
        <v>3614</v>
      </c>
      <c r="BB3" s="316" t="s">
        <v>1</v>
      </c>
      <c r="BC3" s="316" t="s">
        <v>3615</v>
      </c>
      <c r="BD3" s="316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3616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ROUND((SUM(BE111:BE118) + SUM(BE138:BE423)),  2)</f>
        <v>0</v>
      </c>
      <c r="G35" s="39"/>
      <c r="H35" s="39"/>
      <c r="I35" s="158">
        <v>0.20999999999999999</v>
      </c>
      <c r="J35" s="157">
        <f>ROUND(((SUM(BE111:BE118) + SUM(BE138:BE423))*I35),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ROUND((SUM(BF111:BF118) + SUM(BF138:BF423)),  2)</f>
        <v>0</v>
      </c>
      <c r="G36" s="39"/>
      <c r="H36" s="39"/>
      <c r="I36" s="158">
        <v>0.14999999999999999</v>
      </c>
      <c r="J36" s="157">
        <f>ROUND(((SUM(BF111:BF118) + SUM(BF138:BF423))*I36),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ROUND((SUM(BG111:BG118) + SUM(BG138:BG423)),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ROUND((SUM(BH111:BH118) + SUM(BH138:BH423)),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ROUND((SUM(BI111:BI118) + SUM(BI138:BI423)),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643-08 - vnější stavební práce a střecha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1043</v>
      </c>
      <c r="E98" s="191"/>
      <c r="F98" s="191"/>
      <c r="G98" s="191"/>
      <c r="H98" s="191"/>
      <c r="I98" s="191"/>
      <c r="J98" s="192">
        <f>J140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377</v>
      </c>
      <c r="E99" s="191"/>
      <c r="F99" s="191"/>
      <c r="G99" s="191"/>
      <c r="H99" s="191"/>
      <c r="I99" s="191"/>
      <c r="J99" s="192">
        <f>J144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J158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J220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J247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J249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140</v>
      </c>
      <c r="E104" s="191"/>
      <c r="F104" s="191"/>
      <c r="G104" s="191"/>
      <c r="H104" s="191"/>
      <c r="I104" s="191"/>
      <c r="J104" s="192">
        <f>J250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141</v>
      </c>
      <c r="E105" s="191"/>
      <c r="F105" s="191"/>
      <c r="G105" s="191"/>
      <c r="H105" s="191"/>
      <c r="I105" s="191"/>
      <c r="J105" s="192">
        <f>J281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142</v>
      </c>
      <c r="E106" s="191"/>
      <c r="F106" s="191"/>
      <c r="G106" s="191"/>
      <c r="H106" s="191"/>
      <c r="I106" s="191"/>
      <c r="J106" s="192">
        <f>J371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3188</v>
      </c>
      <c r="E107" s="191"/>
      <c r="F107" s="191"/>
      <c r="G107" s="191"/>
      <c r="H107" s="191"/>
      <c r="I107" s="191"/>
      <c r="J107" s="192">
        <f>J408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J418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29.28" customHeight="1">
      <c r="A111" s="39"/>
      <c r="B111" s="40"/>
      <c r="C111" s="181" t="s">
        <v>145</v>
      </c>
      <c r="D111" s="41"/>
      <c r="E111" s="41"/>
      <c r="F111" s="41"/>
      <c r="G111" s="41"/>
      <c r="H111" s="41"/>
      <c r="I111" s="41"/>
      <c r="J111" s="194">
        <f>ROUND(J112 + J113 + J114 + J115 + J116 + J117,2)</f>
        <v>0</v>
      </c>
      <c r="K111" s="41"/>
      <c r="L111" s="64"/>
      <c r="N111" s="195" t="s">
        <v>40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18" customHeight="1">
      <c r="A112" s="39"/>
      <c r="B112" s="40"/>
      <c r="C112" s="41"/>
      <c r="D112" s="196" t="s">
        <v>146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147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148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149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150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7" t="s">
        <v>151</v>
      </c>
      <c r="E117" s="41"/>
      <c r="F117" s="41"/>
      <c r="G117" s="41"/>
      <c r="H117" s="41"/>
      <c r="I117" s="41"/>
      <c r="J117" s="198">
        <f>ROUND(J30*T117,2)</f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152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29.28" customHeight="1">
      <c r="A119" s="39"/>
      <c r="B119" s="40"/>
      <c r="C119" s="205" t="s">
        <v>153</v>
      </c>
      <c r="D119" s="179"/>
      <c r="E119" s="179"/>
      <c r="F119" s="179"/>
      <c r="G119" s="179"/>
      <c r="H119" s="179"/>
      <c r="I119" s="179"/>
      <c r="J119" s="206">
        <f>ROUND(J96+J111,2)</f>
        <v>0</v>
      </c>
      <c r="K119" s="179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/>
    <row r="122" hidden="1"/>
    <row r="123" hidden="1"/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154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77" t="str">
        <f>E7</f>
        <v>Rekonstrukce kina Vesmír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127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E9</f>
        <v>643-08 - vnější stavební práce a střecha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F12</f>
        <v xml:space="preserve"> </v>
      </c>
      <c r="G132" s="41"/>
      <c r="H132" s="41"/>
      <c r="I132" s="33" t="s">
        <v>22</v>
      </c>
      <c r="J132" s="80" t="str">
        <f>IF(J12="","",J12)</f>
        <v>23. 7. 2020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E15</f>
        <v>Město Trutnov</v>
      </c>
      <c r="G134" s="41"/>
      <c r="H134" s="41"/>
      <c r="I134" s="33" t="s">
        <v>30</v>
      </c>
      <c r="J134" s="37" t="str">
        <f>E21</f>
        <v>ROSA ARCHITEKT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IF(E18="","",E18)</f>
        <v>Vyplň údaj</v>
      </c>
      <c r="G135" s="41"/>
      <c r="H135" s="41"/>
      <c r="I135" s="33" t="s">
        <v>33</v>
      </c>
      <c r="J135" s="37" t="str">
        <f>E24</f>
        <v>Martina Škopová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7"/>
      <c r="B137" s="208"/>
      <c r="C137" s="209" t="s">
        <v>155</v>
      </c>
      <c r="D137" s="210" t="s">
        <v>61</v>
      </c>
      <c r="E137" s="210" t="s">
        <v>57</v>
      </c>
      <c r="F137" s="210" t="s">
        <v>58</v>
      </c>
      <c r="G137" s="210" t="s">
        <v>156</v>
      </c>
      <c r="H137" s="210" t="s">
        <v>157</v>
      </c>
      <c r="I137" s="210" t="s">
        <v>158</v>
      </c>
      <c r="J137" s="211" t="s">
        <v>133</v>
      </c>
      <c r="K137" s="212" t="s">
        <v>159</v>
      </c>
      <c r="L137" s="213"/>
      <c r="M137" s="101" t="s">
        <v>1</v>
      </c>
      <c r="N137" s="102" t="s">
        <v>40</v>
      </c>
      <c r="O137" s="102" t="s">
        <v>160</v>
      </c>
      <c r="P137" s="102" t="s">
        <v>161</v>
      </c>
      <c r="Q137" s="102" t="s">
        <v>162</v>
      </c>
      <c r="R137" s="102" t="s">
        <v>163</v>
      </c>
      <c r="S137" s="102" t="s">
        <v>164</v>
      </c>
      <c r="T137" s="103" t="s">
        <v>165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9"/>
      <c r="B138" s="40"/>
      <c r="C138" s="108" t="s">
        <v>166</v>
      </c>
      <c r="D138" s="41"/>
      <c r="E138" s="41"/>
      <c r="F138" s="41"/>
      <c r="G138" s="41"/>
      <c r="H138" s="41"/>
      <c r="I138" s="41"/>
      <c r="J138" s="214">
        <f>BK138</f>
        <v>0</v>
      </c>
      <c r="K138" s="41"/>
      <c r="L138" s="45"/>
      <c r="M138" s="104"/>
      <c r="N138" s="215"/>
      <c r="O138" s="105"/>
      <c r="P138" s="216">
        <f>P139+P249</f>
        <v>0</v>
      </c>
      <c r="Q138" s="105"/>
      <c r="R138" s="216">
        <f>R139+R249</f>
        <v>134.47715952999999</v>
      </c>
      <c r="S138" s="105"/>
      <c r="T138" s="217">
        <f>T139+T249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135</v>
      </c>
      <c r="BK138" s="218">
        <f>BK139+BK249</f>
        <v>0</v>
      </c>
    </row>
    <row r="139" s="12" customFormat="1" ht="25.92" customHeight="1">
      <c r="A139" s="12"/>
      <c r="B139" s="219"/>
      <c r="C139" s="220"/>
      <c r="D139" s="221" t="s">
        <v>75</v>
      </c>
      <c r="E139" s="222" t="s">
        <v>167</v>
      </c>
      <c r="F139" s="222" t="s">
        <v>168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P140+P144+P158+P220+P247</f>
        <v>0</v>
      </c>
      <c r="Q139" s="227"/>
      <c r="R139" s="228">
        <f>R140+R144+R158+R220+R247</f>
        <v>110.61172861</v>
      </c>
      <c r="S139" s="227"/>
      <c r="T139" s="229">
        <f>T140+T144+T158+T220+T247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84</v>
      </c>
      <c r="AT139" s="231" t="s">
        <v>75</v>
      </c>
      <c r="AU139" s="231" t="s">
        <v>76</v>
      </c>
      <c r="AY139" s="230" t="s">
        <v>169</v>
      </c>
      <c r="BK139" s="232">
        <f>BK140+BK144+BK158+BK220+BK247</f>
        <v>0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86</v>
      </c>
      <c r="F140" s="233" t="s">
        <v>1061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SUM(P141:P143)</f>
        <v>0</v>
      </c>
      <c r="Q140" s="227"/>
      <c r="R140" s="228">
        <f>SUM(R141:R143)</f>
        <v>0.029175639999999999</v>
      </c>
      <c r="S140" s="227"/>
      <c r="T140" s="22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84</v>
      </c>
      <c r="AT140" s="231" t="s">
        <v>75</v>
      </c>
      <c r="AU140" s="231" t="s">
        <v>84</v>
      </c>
      <c r="AY140" s="230" t="s">
        <v>169</v>
      </c>
      <c r="BK140" s="232">
        <f>SUM(BK141:BK143)</f>
        <v>0</v>
      </c>
    </row>
    <row r="141" s="2" customFormat="1" ht="21.75" customHeight="1">
      <c r="A141" s="39"/>
      <c r="B141" s="40"/>
      <c r="C141" s="235" t="s">
        <v>251</v>
      </c>
      <c r="D141" s="235" t="s">
        <v>173</v>
      </c>
      <c r="E141" s="236" t="s">
        <v>3617</v>
      </c>
      <c r="F141" s="237" t="s">
        <v>3618</v>
      </c>
      <c r="G141" s="238" t="s">
        <v>176</v>
      </c>
      <c r="H141" s="239">
        <v>11.811999999999999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0.00247</v>
      </c>
      <c r="R141" s="245">
        <f>Q141*H141</f>
        <v>0.029175639999999999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3619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3620</v>
      </c>
      <c r="G142" s="250"/>
      <c r="H142" s="254">
        <v>11.811999999999999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16.5" customHeight="1">
      <c r="A143" s="39"/>
      <c r="B143" s="40"/>
      <c r="C143" s="235" t="s">
        <v>255</v>
      </c>
      <c r="D143" s="235" t="s">
        <v>173</v>
      </c>
      <c r="E143" s="236" t="s">
        <v>1088</v>
      </c>
      <c r="F143" s="237" t="s">
        <v>1089</v>
      </c>
      <c r="G143" s="238" t="s">
        <v>176</v>
      </c>
      <c r="H143" s="239">
        <v>11.811999999999999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3621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406</v>
      </c>
      <c r="F144" s="233" t="s">
        <v>407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SUM(P145:P157)</f>
        <v>0</v>
      </c>
      <c r="Q144" s="227"/>
      <c r="R144" s="228">
        <f>SUM(R145:R157)</f>
        <v>30.036928250000003</v>
      </c>
      <c r="S144" s="227"/>
      <c r="T144" s="229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169</v>
      </c>
      <c r="BK144" s="232">
        <f>SUM(BK145:BK157)</f>
        <v>0</v>
      </c>
    </row>
    <row r="145" s="2" customFormat="1" ht="21.75" customHeight="1">
      <c r="A145" s="39"/>
      <c r="B145" s="40"/>
      <c r="C145" s="235" t="s">
        <v>84</v>
      </c>
      <c r="D145" s="235" t="s">
        <v>173</v>
      </c>
      <c r="E145" s="236" t="s">
        <v>3622</v>
      </c>
      <c r="F145" s="237" t="s">
        <v>3623</v>
      </c>
      <c r="G145" s="238" t="s">
        <v>176</v>
      </c>
      <c r="H145" s="239">
        <v>34.475000000000001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0.39600000000000002</v>
      </c>
      <c r="R145" s="245">
        <f>Q145*H145</f>
        <v>13.652100000000001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177</v>
      </c>
      <c r="AT145" s="247" t="s">
        <v>173</v>
      </c>
      <c r="AU145" s="247" t="s">
        <v>86</v>
      </c>
      <c r="AY145" s="18" t="s">
        <v>169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177</v>
      </c>
      <c r="BM145" s="247" t="s">
        <v>3624</v>
      </c>
    </row>
    <row r="146" s="13" customFormat="1">
      <c r="A146" s="13"/>
      <c r="B146" s="249"/>
      <c r="C146" s="250"/>
      <c r="D146" s="251" t="s">
        <v>179</v>
      </c>
      <c r="E146" s="252" t="s">
        <v>1</v>
      </c>
      <c r="F146" s="253" t="s">
        <v>3625</v>
      </c>
      <c r="G146" s="250"/>
      <c r="H146" s="254">
        <v>26.555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179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169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3626</v>
      </c>
      <c r="G147" s="250"/>
      <c r="H147" s="254">
        <v>4.125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169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3627</v>
      </c>
      <c r="G148" s="250"/>
      <c r="H148" s="254">
        <v>3.7949999999999999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4" customFormat="1">
      <c r="A149" s="14"/>
      <c r="B149" s="261"/>
      <c r="C149" s="262"/>
      <c r="D149" s="251" t="s">
        <v>179</v>
      </c>
      <c r="E149" s="263" t="s">
        <v>1</v>
      </c>
      <c r="F149" s="264" t="s">
        <v>182</v>
      </c>
      <c r="G149" s="262"/>
      <c r="H149" s="265">
        <v>34.475000000000001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179</v>
      </c>
      <c r="AU149" s="271" t="s">
        <v>86</v>
      </c>
      <c r="AV149" s="14" t="s">
        <v>177</v>
      </c>
      <c r="AW149" s="14" t="s">
        <v>32</v>
      </c>
      <c r="AX149" s="14" t="s">
        <v>84</v>
      </c>
      <c r="AY149" s="271" t="s">
        <v>169</v>
      </c>
    </row>
    <row r="150" s="2" customFormat="1" ht="21.75" customHeight="1">
      <c r="A150" s="39"/>
      <c r="B150" s="40"/>
      <c r="C150" s="235" t="s">
        <v>86</v>
      </c>
      <c r="D150" s="235" t="s">
        <v>173</v>
      </c>
      <c r="E150" s="236" t="s">
        <v>3628</v>
      </c>
      <c r="F150" s="237" t="s">
        <v>3629</v>
      </c>
      <c r="G150" s="238" t="s">
        <v>176</v>
      </c>
      <c r="H150" s="239">
        <v>34.475000000000001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0.18847</v>
      </c>
      <c r="R150" s="245">
        <f>Q150*H150</f>
        <v>6.4975032500000003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3630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3625</v>
      </c>
      <c r="G151" s="250"/>
      <c r="H151" s="254">
        <v>26.555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3626</v>
      </c>
      <c r="G152" s="250"/>
      <c r="H152" s="254">
        <v>4.125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76</v>
      </c>
      <c r="AY152" s="260" t="s">
        <v>169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3627</v>
      </c>
      <c r="G153" s="250"/>
      <c r="H153" s="254">
        <v>3.7949999999999999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76</v>
      </c>
      <c r="AY153" s="260" t="s">
        <v>169</v>
      </c>
    </row>
    <row r="154" s="14" customFormat="1">
      <c r="A154" s="14"/>
      <c r="B154" s="261"/>
      <c r="C154" s="262"/>
      <c r="D154" s="251" t="s">
        <v>179</v>
      </c>
      <c r="E154" s="263" t="s">
        <v>1</v>
      </c>
      <c r="F154" s="264" t="s">
        <v>182</v>
      </c>
      <c r="G154" s="262"/>
      <c r="H154" s="265">
        <v>34.475000000000001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179</v>
      </c>
      <c r="AU154" s="271" t="s">
        <v>86</v>
      </c>
      <c r="AV154" s="14" t="s">
        <v>177</v>
      </c>
      <c r="AW154" s="14" t="s">
        <v>32</v>
      </c>
      <c r="AX154" s="14" t="s">
        <v>84</v>
      </c>
      <c r="AY154" s="271" t="s">
        <v>169</v>
      </c>
    </row>
    <row r="155" s="2" customFormat="1" ht="21.75" customHeight="1">
      <c r="A155" s="39"/>
      <c r="B155" s="40"/>
      <c r="C155" s="235" t="s">
        <v>406</v>
      </c>
      <c r="D155" s="235" t="s">
        <v>173</v>
      </c>
      <c r="E155" s="236" t="s">
        <v>3631</v>
      </c>
      <c r="F155" s="237" t="s">
        <v>3632</v>
      </c>
      <c r="G155" s="238" t="s">
        <v>176</v>
      </c>
      <c r="H155" s="239">
        <v>34.475000000000001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0.16700000000000001</v>
      </c>
      <c r="R155" s="245">
        <f>Q155*H155</f>
        <v>5.7573250000000007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3633</v>
      </c>
    </row>
    <row r="156" s="2" customFormat="1" ht="16.5" customHeight="1">
      <c r="A156" s="39"/>
      <c r="B156" s="40"/>
      <c r="C156" s="304" t="s">
        <v>177</v>
      </c>
      <c r="D156" s="304" t="s">
        <v>1283</v>
      </c>
      <c r="E156" s="305" t="s">
        <v>3634</v>
      </c>
      <c r="F156" s="306" t="s">
        <v>3635</v>
      </c>
      <c r="G156" s="307" t="s">
        <v>176</v>
      </c>
      <c r="H156" s="308">
        <v>35</v>
      </c>
      <c r="I156" s="309"/>
      <c r="J156" s="310">
        <f>ROUND(I156*H156,2)</f>
        <v>0</v>
      </c>
      <c r="K156" s="311"/>
      <c r="L156" s="312"/>
      <c r="M156" s="313" t="s">
        <v>1</v>
      </c>
      <c r="N156" s="314" t="s">
        <v>41</v>
      </c>
      <c r="O156" s="92"/>
      <c r="P156" s="245">
        <f>O156*H156</f>
        <v>0</v>
      </c>
      <c r="Q156" s="245">
        <v>0.11799999999999999</v>
      </c>
      <c r="R156" s="245">
        <f>Q156*H156</f>
        <v>4.1299999999999999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260</v>
      </c>
      <c r="AT156" s="247" t="s">
        <v>1283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3636</v>
      </c>
    </row>
    <row r="157" s="13" customFormat="1">
      <c r="A157" s="13"/>
      <c r="B157" s="249"/>
      <c r="C157" s="250"/>
      <c r="D157" s="251" t="s">
        <v>179</v>
      </c>
      <c r="E157" s="250"/>
      <c r="F157" s="253" t="s">
        <v>3637</v>
      </c>
      <c r="G157" s="250"/>
      <c r="H157" s="254">
        <v>35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4</v>
      </c>
      <c r="AX157" s="13" t="s">
        <v>84</v>
      </c>
      <c r="AY157" s="260" t="s">
        <v>169</v>
      </c>
    </row>
    <row r="158" s="12" customFormat="1" ht="22.8" customHeight="1">
      <c r="A158" s="12"/>
      <c r="B158" s="219"/>
      <c r="C158" s="220"/>
      <c r="D158" s="221" t="s">
        <v>75</v>
      </c>
      <c r="E158" s="233" t="s">
        <v>251</v>
      </c>
      <c r="F158" s="233" t="s">
        <v>1217</v>
      </c>
      <c r="G158" s="220"/>
      <c r="H158" s="220"/>
      <c r="I158" s="223"/>
      <c r="J158" s="234">
        <f>BK158</f>
        <v>0</v>
      </c>
      <c r="K158" s="220"/>
      <c r="L158" s="225"/>
      <c r="M158" s="226"/>
      <c r="N158" s="227"/>
      <c r="O158" s="227"/>
      <c r="P158" s="228">
        <f>SUM(P159:P219)</f>
        <v>0</v>
      </c>
      <c r="Q158" s="227"/>
      <c r="R158" s="228">
        <f>SUM(R159:R219)</f>
        <v>79.827802799999986</v>
      </c>
      <c r="S158" s="227"/>
      <c r="T158" s="229">
        <f>SUM(T159:T219)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0" t="s">
        <v>84</v>
      </c>
      <c r="AT158" s="231" t="s">
        <v>75</v>
      </c>
      <c r="AU158" s="231" t="s">
        <v>84</v>
      </c>
      <c r="AY158" s="230" t="s">
        <v>169</v>
      </c>
      <c r="BK158" s="232">
        <f>SUM(BK159:BK219)</f>
        <v>0</v>
      </c>
    </row>
    <row r="159" s="2" customFormat="1" ht="21.75" customHeight="1">
      <c r="A159" s="39"/>
      <c r="B159" s="40"/>
      <c r="C159" s="235" t="s">
        <v>639</v>
      </c>
      <c r="D159" s="235" t="s">
        <v>173</v>
      </c>
      <c r="E159" s="236" t="s">
        <v>3638</v>
      </c>
      <c r="F159" s="237" t="s">
        <v>3639</v>
      </c>
      <c r="G159" s="238" t="s">
        <v>176</v>
      </c>
      <c r="H159" s="239">
        <v>1073.9849999999999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0.0073499999999999998</v>
      </c>
      <c r="R159" s="245">
        <f>Q159*H159</f>
        <v>7.8937897499999989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3640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3611</v>
      </c>
      <c r="G160" s="250"/>
      <c r="H160" s="254">
        <v>1073.9849999999999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84</v>
      </c>
      <c r="AY160" s="260" t="s">
        <v>169</v>
      </c>
    </row>
    <row r="161" s="2" customFormat="1" ht="33" customHeight="1">
      <c r="A161" s="39"/>
      <c r="B161" s="40"/>
      <c r="C161" s="235" t="s">
        <v>473</v>
      </c>
      <c r="D161" s="235" t="s">
        <v>173</v>
      </c>
      <c r="E161" s="236" t="s">
        <v>3641</v>
      </c>
      <c r="F161" s="237" t="s">
        <v>3642</v>
      </c>
      <c r="G161" s="238" t="s">
        <v>176</v>
      </c>
      <c r="H161" s="239">
        <v>401.63900000000001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41</v>
      </c>
      <c r="O161" s="92"/>
      <c r="P161" s="245">
        <f>O161*H161</f>
        <v>0</v>
      </c>
      <c r="Q161" s="245">
        <v>0.025000000000000001</v>
      </c>
      <c r="R161" s="245">
        <f>Q161*H161</f>
        <v>10.040975000000001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177</v>
      </c>
      <c r="AT161" s="247" t="s">
        <v>173</v>
      </c>
      <c r="AU161" s="247" t="s">
        <v>86</v>
      </c>
      <c r="AY161" s="18" t="s">
        <v>169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84</v>
      </c>
      <c r="BK161" s="248">
        <f>ROUND(I161*H161,2)</f>
        <v>0</v>
      </c>
      <c r="BL161" s="18" t="s">
        <v>177</v>
      </c>
      <c r="BM161" s="247" t="s">
        <v>3643</v>
      </c>
    </row>
    <row r="162" s="16" customFormat="1">
      <c r="A162" s="16"/>
      <c r="B162" s="283"/>
      <c r="C162" s="284"/>
      <c r="D162" s="251" t="s">
        <v>179</v>
      </c>
      <c r="E162" s="285" t="s">
        <v>1</v>
      </c>
      <c r="F162" s="286" t="s">
        <v>219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2" t="s">
        <v>179</v>
      </c>
      <c r="AU162" s="292" t="s">
        <v>86</v>
      </c>
      <c r="AV162" s="16" t="s">
        <v>84</v>
      </c>
      <c r="AW162" s="16" t="s">
        <v>32</v>
      </c>
      <c r="AX162" s="16" t="s">
        <v>76</v>
      </c>
      <c r="AY162" s="292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223</v>
      </c>
      <c r="G163" s="250"/>
      <c r="H163" s="254">
        <v>303.75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224</v>
      </c>
      <c r="G164" s="250"/>
      <c r="H164" s="254">
        <v>-71.144999999999996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225</v>
      </c>
      <c r="G165" s="250"/>
      <c r="H165" s="254">
        <v>23.085999999999999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226</v>
      </c>
      <c r="G166" s="250"/>
      <c r="H166" s="254">
        <v>5.9180000000000001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220</v>
      </c>
      <c r="G167" s="250"/>
      <c r="H167" s="254">
        <v>81.650000000000006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76</v>
      </c>
      <c r="AY167" s="260" t="s">
        <v>169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221</v>
      </c>
      <c r="G168" s="250"/>
      <c r="H168" s="254">
        <v>24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222</v>
      </c>
      <c r="G169" s="250"/>
      <c r="H169" s="254">
        <v>34.380000000000003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5" customFormat="1">
      <c r="A170" s="15"/>
      <c r="B170" s="272"/>
      <c r="C170" s="273"/>
      <c r="D170" s="251" t="s">
        <v>179</v>
      </c>
      <c r="E170" s="274" t="s">
        <v>1</v>
      </c>
      <c r="F170" s="275" t="s">
        <v>211</v>
      </c>
      <c r="G170" s="273"/>
      <c r="H170" s="276">
        <v>401.63900000000001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179</v>
      </c>
      <c r="AU170" s="282" t="s">
        <v>86</v>
      </c>
      <c r="AV170" s="15" t="s">
        <v>212</v>
      </c>
      <c r="AW170" s="15" t="s">
        <v>32</v>
      </c>
      <c r="AX170" s="15" t="s">
        <v>76</v>
      </c>
      <c r="AY170" s="282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3613</v>
      </c>
      <c r="F171" s="264" t="s">
        <v>182</v>
      </c>
      <c r="G171" s="262"/>
      <c r="H171" s="265">
        <v>401.63900000000001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33" customHeight="1">
      <c r="A172" s="39"/>
      <c r="B172" s="40"/>
      <c r="C172" s="235" t="s">
        <v>705</v>
      </c>
      <c r="D172" s="235" t="s">
        <v>173</v>
      </c>
      <c r="E172" s="236" t="s">
        <v>3644</v>
      </c>
      <c r="F172" s="237" t="s">
        <v>3645</v>
      </c>
      <c r="G172" s="238" t="s">
        <v>176</v>
      </c>
      <c r="H172" s="239">
        <v>1073.9849999999999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0.021999999999999999</v>
      </c>
      <c r="R172" s="245">
        <f>Q172*H172</f>
        <v>23.627669999999995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3646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228</v>
      </c>
      <c r="G173" s="250"/>
      <c r="H173" s="254">
        <v>718.25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229</v>
      </c>
      <c r="G174" s="250"/>
      <c r="H174" s="254">
        <v>99.224999999999994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230</v>
      </c>
      <c r="G175" s="250"/>
      <c r="H175" s="254">
        <v>-32.399999999999999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3647</v>
      </c>
      <c r="G176" s="250"/>
      <c r="H176" s="254">
        <v>10.800000000000001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5" customFormat="1">
      <c r="A177" s="15"/>
      <c r="B177" s="272"/>
      <c r="C177" s="273"/>
      <c r="D177" s="251" t="s">
        <v>179</v>
      </c>
      <c r="E177" s="274" t="s">
        <v>1</v>
      </c>
      <c r="F177" s="275" t="s">
        <v>211</v>
      </c>
      <c r="G177" s="273"/>
      <c r="H177" s="276">
        <v>795.875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179</v>
      </c>
      <c r="AU177" s="282" t="s">
        <v>86</v>
      </c>
      <c r="AV177" s="15" t="s">
        <v>212</v>
      </c>
      <c r="AW177" s="15" t="s">
        <v>32</v>
      </c>
      <c r="AX177" s="15" t="s">
        <v>76</v>
      </c>
      <c r="AY177" s="282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235</v>
      </c>
      <c r="G178" s="250"/>
      <c r="H178" s="254">
        <v>7.04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5" customFormat="1">
      <c r="A179" s="15"/>
      <c r="B179" s="272"/>
      <c r="C179" s="273"/>
      <c r="D179" s="251" t="s">
        <v>179</v>
      </c>
      <c r="E179" s="274" t="s">
        <v>1</v>
      </c>
      <c r="F179" s="275" t="s">
        <v>211</v>
      </c>
      <c r="G179" s="273"/>
      <c r="H179" s="276">
        <v>7.04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179</v>
      </c>
      <c r="AU179" s="282" t="s">
        <v>86</v>
      </c>
      <c r="AV179" s="15" t="s">
        <v>212</v>
      </c>
      <c r="AW179" s="15" t="s">
        <v>32</v>
      </c>
      <c r="AX179" s="15" t="s">
        <v>76</v>
      </c>
      <c r="AY179" s="282" t="s">
        <v>169</v>
      </c>
    </row>
    <row r="180" s="13" customFormat="1">
      <c r="A180" s="13"/>
      <c r="B180" s="249"/>
      <c r="C180" s="250"/>
      <c r="D180" s="251" t="s">
        <v>179</v>
      </c>
      <c r="E180" s="252" t="s">
        <v>1</v>
      </c>
      <c r="F180" s="253" t="s">
        <v>227</v>
      </c>
      <c r="G180" s="250"/>
      <c r="H180" s="254">
        <v>276.5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179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3648</v>
      </c>
      <c r="G181" s="250"/>
      <c r="H181" s="254">
        <v>-8.5199999999999996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3649</v>
      </c>
      <c r="G182" s="250"/>
      <c r="H182" s="254">
        <v>3.0899999999999999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3611</v>
      </c>
      <c r="F183" s="264" t="s">
        <v>182</v>
      </c>
      <c r="G183" s="262"/>
      <c r="H183" s="265">
        <v>1073.9849999999999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33" customHeight="1">
      <c r="A184" s="39"/>
      <c r="B184" s="40"/>
      <c r="C184" s="235" t="s">
        <v>503</v>
      </c>
      <c r="D184" s="235" t="s">
        <v>173</v>
      </c>
      <c r="E184" s="236" t="s">
        <v>3650</v>
      </c>
      <c r="F184" s="237" t="s">
        <v>3651</v>
      </c>
      <c r="G184" s="238" t="s">
        <v>176</v>
      </c>
      <c r="H184" s="239">
        <v>1073.9849999999999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0.023099999999999999</v>
      </c>
      <c r="R184" s="245">
        <f>Q184*H184</f>
        <v>24.809053499999997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3652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3611</v>
      </c>
      <c r="G185" s="250"/>
      <c r="H185" s="254">
        <v>1073.9849999999999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84</v>
      </c>
      <c r="AY185" s="260" t="s">
        <v>169</v>
      </c>
    </row>
    <row r="186" s="2" customFormat="1" ht="33" customHeight="1">
      <c r="A186" s="39"/>
      <c r="B186" s="40"/>
      <c r="C186" s="235" t="s">
        <v>498</v>
      </c>
      <c r="D186" s="235" t="s">
        <v>173</v>
      </c>
      <c r="E186" s="236" t="s">
        <v>3653</v>
      </c>
      <c r="F186" s="237" t="s">
        <v>3654</v>
      </c>
      <c r="G186" s="238" t="s">
        <v>176</v>
      </c>
      <c r="H186" s="239">
        <v>401.63900000000001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41</v>
      </c>
      <c r="O186" s="92"/>
      <c r="P186" s="245">
        <f>O186*H186</f>
        <v>0</v>
      </c>
      <c r="Q186" s="245">
        <v>0.023099999999999999</v>
      </c>
      <c r="R186" s="245">
        <f>Q186*H186</f>
        <v>9.2778609000000003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177</v>
      </c>
      <c r="AT186" s="247" t="s">
        <v>173</v>
      </c>
      <c r="AU186" s="247" t="s">
        <v>86</v>
      </c>
      <c r="AY186" s="18" t="s">
        <v>169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84</v>
      </c>
      <c r="BK186" s="248">
        <f>ROUND(I186*H186,2)</f>
        <v>0</v>
      </c>
      <c r="BL186" s="18" t="s">
        <v>177</v>
      </c>
      <c r="BM186" s="247" t="s">
        <v>3655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3613</v>
      </c>
      <c r="G187" s="250"/>
      <c r="H187" s="254">
        <v>401.63900000000001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84</v>
      </c>
      <c r="AY187" s="260" t="s">
        <v>169</v>
      </c>
    </row>
    <row r="188" s="2" customFormat="1" ht="16.5" customHeight="1">
      <c r="A188" s="39"/>
      <c r="B188" s="40"/>
      <c r="C188" s="235" t="s">
        <v>614</v>
      </c>
      <c r="D188" s="235" t="s">
        <v>173</v>
      </c>
      <c r="E188" s="236" t="s">
        <v>3656</v>
      </c>
      <c r="F188" s="237" t="s">
        <v>3657</v>
      </c>
      <c r="G188" s="238" t="s">
        <v>699</v>
      </c>
      <c r="H188" s="239">
        <v>20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41</v>
      </c>
      <c r="O188" s="92"/>
      <c r="P188" s="245">
        <f>O188*H188</f>
        <v>0</v>
      </c>
      <c r="Q188" s="245">
        <v>0.023099999999999999</v>
      </c>
      <c r="R188" s="245">
        <f>Q188*H188</f>
        <v>0.46199999999999997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177</v>
      </c>
      <c r="AT188" s="247" t="s">
        <v>173</v>
      </c>
      <c r="AU188" s="247" t="s">
        <v>86</v>
      </c>
      <c r="AY188" s="18" t="s">
        <v>169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84</v>
      </c>
      <c r="BK188" s="248">
        <f>ROUND(I188*H188,2)</f>
        <v>0</v>
      </c>
      <c r="BL188" s="18" t="s">
        <v>177</v>
      </c>
      <c r="BM188" s="247" t="s">
        <v>3658</v>
      </c>
    </row>
    <row r="189" s="2" customFormat="1" ht="16.5" customHeight="1">
      <c r="A189" s="39"/>
      <c r="B189" s="40"/>
      <c r="C189" s="235" t="s">
        <v>2607</v>
      </c>
      <c r="D189" s="235" t="s">
        <v>173</v>
      </c>
      <c r="E189" s="236" t="s">
        <v>3659</v>
      </c>
      <c r="F189" s="237" t="s">
        <v>3660</v>
      </c>
      <c r="G189" s="238" t="s">
        <v>699</v>
      </c>
      <c r="H189" s="239">
        <v>15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0.023099999999999999</v>
      </c>
      <c r="R189" s="245">
        <f>Q189*H189</f>
        <v>0.34649999999999997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3661</v>
      </c>
    </row>
    <row r="190" s="2" customFormat="1" ht="21.75" customHeight="1">
      <c r="A190" s="39"/>
      <c r="B190" s="40"/>
      <c r="C190" s="235" t="s">
        <v>1737</v>
      </c>
      <c r="D190" s="235" t="s">
        <v>173</v>
      </c>
      <c r="E190" s="236" t="s">
        <v>3662</v>
      </c>
      <c r="F190" s="237" t="s">
        <v>3663</v>
      </c>
      <c r="G190" s="238" t="s">
        <v>176</v>
      </c>
      <c r="H190" s="239">
        <v>102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41</v>
      </c>
      <c r="O190" s="92"/>
      <c r="P190" s="245">
        <f>O190*H190</f>
        <v>0</v>
      </c>
      <c r="Q190" s="245">
        <v>0.023099999999999999</v>
      </c>
      <c r="R190" s="245">
        <f>Q190*H190</f>
        <v>2.3561999999999998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177</v>
      </c>
      <c r="AT190" s="247" t="s">
        <v>173</v>
      </c>
      <c r="AU190" s="247" t="s">
        <v>86</v>
      </c>
      <c r="AY190" s="18" t="s">
        <v>169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177</v>
      </c>
      <c r="BM190" s="247" t="s">
        <v>3664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3665</v>
      </c>
      <c r="G191" s="250"/>
      <c r="H191" s="254">
        <v>102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84</v>
      </c>
      <c r="AY191" s="260" t="s">
        <v>169</v>
      </c>
    </row>
    <row r="192" s="2" customFormat="1" ht="21.75" customHeight="1">
      <c r="A192" s="39"/>
      <c r="B192" s="40"/>
      <c r="C192" s="235" t="s">
        <v>2559</v>
      </c>
      <c r="D192" s="235" t="s">
        <v>173</v>
      </c>
      <c r="E192" s="236" t="s">
        <v>3666</v>
      </c>
      <c r="F192" s="237" t="s">
        <v>3667</v>
      </c>
      <c r="G192" s="238" t="s">
        <v>176</v>
      </c>
      <c r="H192" s="239">
        <v>37.799999999999997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0.023099999999999999</v>
      </c>
      <c r="R192" s="245">
        <f>Q192*H192</f>
        <v>0.87317999999999985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3668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3669</v>
      </c>
      <c r="G193" s="250"/>
      <c r="H193" s="254">
        <v>37.799999999999997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33" customHeight="1">
      <c r="A194" s="39"/>
      <c r="B194" s="40"/>
      <c r="C194" s="235" t="s">
        <v>1152</v>
      </c>
      <c r="D194" s="235" t="s">
        <v>173</v>
      </c>
      <c r="E194" s="236" t="s">
        <v>3670</v>
      </c>
      <c r="F194" s="237" t="s">
        <v>3671</v>
      </c>
      <c r="G194" s="238" t="s">
        <v>176</v>
      </c>
      <c r="H194" s="239">
        <v>401.63900000000001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0.00010000000000000001</v>
      </c>
      <c r="R194" s="245">
        <f>Q194*H194</f>
        <v>0.040163900000000002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3672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3613</v>
      </c>
      <c r="G195" s="250"/>
      <c r="H195" s="254">
        <v>401.63900000000001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21.75" customHeight="1">
      <c r="A196" s="39"/>
      <c r="B196" s="40"/>
      <c r="C196" s="235" t="s">
        <v>1253</v>
      </c>
      <c r="D196" s="235" t="s">
        <v>173</v>
      </c>
      <c r="E196" s="236" t="s">
        <v>3673</v>
      </c>
      <c r="F196" s="237" t="s">
        <v>3674</v>
      </c>
      <c r="G196" s="238" t="s">
        <v>176</v>
      </c>
      <c r="H196" s="239">
        <v>401.63900000000001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0.00025000000000000001</v>
      </c>
      <c r="R196" s="245">
        <f>Q196*H196</f>
        <v>0.10040975000000001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3675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3613</v>
      </c>
      <c r="G197" s="250"/>
      <c r="H197" s="254">
        <v>401.63900000000001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2" customFormat="1" ht="16.5" customHeight="1">
      <c r="A198" s="39"/>
      <c r="B198" s="40"/>
      <c r="C198" s="235" t="s">
        <v>610</v>
      </c>
      <c r="D198" s="235" t="s">
        <v>173</v>
      </c>
      <c r="E198" s="236" t="s">
        <v>3676</v>
      </c>
      <c r="F198" s="237" t="s">
        <v>3677</v>
      </c>
      <c r="G198" s="238" t="s">
        <v>176</v>
      </c>
      <c r="H198" s="239">
        <v>1475.624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177</v>
      </c>
      <c r="AT198" s="247" t="s">
        <v>173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3678</v>
      </c>
    </row>
    <row r="199" s="16" customFormat="1">
      <c r="A199" s="16"/>
      <c r="B199" s="283"/>
      <c r="C199" s="284"/>
      <c r="D199" s="251" t="s">
        <v>179</v>
      </c>
      <c r="E199" s="285" t="s">
        <v>1</v>
      </c>
      <c r="F199" s="286" t="s">
        <v>219</v>
      </c>
      <c r="G199" s="284"/>
      <c r="H199" s="285" t="s">
        <v>1</v>
      </c>
      <c r="I199" s="287"/>
      <c r="J199" s="284"/>
      <c r="K199" s="284"/>
      <c r="L199" s="288"/>
      <c r="M199" s="289"/>
      <c r="N199" s="290"/>
      <c r="O199" s="290"/>
      <c r="P199" s="290"/>
      <c r="Q199" s="290"/>
      <c r="R199" s="290"/>
      <c r="S199" s="290"/>
      <c r="T199" s="29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2" t="s">
        <v>179</v>
      </c>
      <c r="AU199" s="292" t="s">
        <v>86</v>
      </c>
      <c r="AV199" s="16" t="s">
        <v>84</v>
      </c>
      <c r="AW199" s="16" t="s">
        <v>32</v>
      </c>
      <c r="AX199" s="16" t="s">
        <v>76</v>
      </c>
      <c r="AY199" s="292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220</v>
      </c>
      <c r="G200" s="250"/>
      <c r="H200" s="254">
        <v>81.650000000000006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221</v>
      </c>
      <c r="G201" s="250"/>
      <c r="H201" s="254">
        <v>24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222</v>
      </c>
      <c r="G202" s="250"/>
      <c r="H202" s="254">
        <v>34.380000000000003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223</v>
      </c>
      <c r="G203" s="250"/>
      <c r="H203" s="254">
        <v>303.75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224</v>
      </c>
      <c r="G204" s="250"/>
      <c r="H204" s="254">
        <v>-71.144999999999996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225</v>
      </c>
      <c r="G205" s="250"/>
      <c r="H205" s="254">
        <v>23.085999999999999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226</v>
      </c>
      <c r="G206" s="250"/>
      <c r="H206" s="254">
        <v>5.9180000000000001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169</v>
      </c>
    </row>
    <row r="207" s="15" customFormat="1">
      <c r="A207" s="15"/>
      <c r="B207" s="272"/>
      <c r="C207" s="273"/>
      <c r="D207" s="251" t="s">
        <v>179</v>
      </c>
      <c r="E207" s="274" t="s">
        <v>1</v>
      </c>
      <c r="F207" s="275" t="s">
        <v>211</v>
      </c>
      <c r="G207" s="273"/>
      <c r="H207" s="276">
        <v>401.63900000000001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179</v>
      </c>
      <c r="AU207" s="282" t="s">
        <v>86</v>
      </c>
      <c r="AV207" s="15" t="s">
        <v>212</v>
      </c>
      <c r="AW207" s="15" t="s">
        <v>32</v>
      </c>
      <c r="AX207" s="15" t="s">
        <v>76</v>
      </c>
      <c r="AY207" s="282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227</v>
      </c>
      <c r="G208" s="250"/>
      <c r="H208" s="254">
        <v>276.5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3648</v>
      </c>
      <c r="G209" s="250"/>
      <c r="H209" s="254">
        <v>-8.5199999999999996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3649</v>
      </c>
      <c r="G210" s="250"/>
      <c r="H210" s="254">
        <v>3.0899999999999999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5" customFormat="1">
      <c r="A211" s="15"/>
      <c r="B211" s="272"/>
      <c r="C211" s="273"/>
      <c r="D211" s="251" t="s">
        <v>179</v>
      </c>
      <c r="E211" s="274" t="s">
        <v>1</v>
      </c>
      <c r="F211" s="275" t="s">
        <v>211</v>
      </c>
      <c r="G211" s="273"/>
      <c r="H211" s="276">
        <v>271.06999999999999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179</v>
      </c>
      <c r="AU211" s="282" t="s">
        <v>86</v>
      </c>
      <c r="AV211" s="15" t="s">
        <v>212</v>
      </c>
      <c r="AW211" s="15" t="s">
        <v>32</v>
      </c>
      <c r="AX211" s="15" t="s">
        <v>76</v>
      </c>
      <c r="AY211" s="282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228</v>
      </c>
      <c r="G212" s="250"/>
      <c r="H212" s="254">
        <v>718.25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229</v>
      </c>
      <c r="G213" s="250"/>
      <c r="H213" s="254">
        <v>99.224999999999994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230</v>
      </c>
      <c r="G214" s="250"/>
      <c r="H214" s="254">
        <v>-32.399999999999999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3647</v>
      </c>
      <c r="G215" s="250"/>
      <c r="H215" s="254">
        <v>10.800000000000001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5" customFormat="1">
      <c r="A216" s="15"/>
      <c r="B216" s="272"/>
      <c r="C216" s="273"/>
      <c r="D216" s="251" t="s">
        <v>179</v>
      </c>
      <c r="E216" s="274" t="s">
        <v>1</v>
      </c>
      <c r="F216" s="275" t="s">
        <v>211</v>
      </c>
      <c r="G216" s="273"/>
      <c r="H216" s="276">
        <v>795.875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179</v>
      </c>
      <c r="AU216" s="282" t="s">
        <v>86</v>
      </c>
      <c r="AV216" s="15" t="s">
        <v>212</v>
      </c>
      <c r="AW216" s="15" t="s">
        <v>32</v>
      </c>
      <c r="AX216" s="15" t="s">
        <v>76</v>
      </c>
      <c r="AY216" s="282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235</v>
      </c>
      <c r="G217" s="250"/>
      <c r="H217" s="254">
        <v>7.04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5" customFormat="1">
      <c r="A218" s="15"/>
      <c r="B218" s="272"/>
      <c r="C218" s="273"/>
      <c r="D218" s="251" t="s">
        <v>179</v>
      </c>
      <c r="E218" s="274" t="s">
        <v>1</v>
      </c>
      <c r="F218" s="275" t="s">
        <v>211</v>
      </c>
      <c r="G218" s="273"/>
      <c r="H218" s="276">
        <v>7.04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179</v>
      </c>
      <c r="AU218" s="282" t="s">
        <v>86</v>
      </c>
      <c r="AV218" s="15" t="s">
        <v>212</v>
      </c>
      <c r="AW218" s="15" t="s">
        <v>32</v>
      </c>
      <c r="AX218" s="15" t="s">
        <v>76</v>
      </c>
      <c r="AY218" s="282" t="s">
        <v>169</v>
      </c>
    </row>
    <row r="219" s="14" customFormat="1">
      <c r="A219" s="14"/>
      <c r="B219" s="261"/>
      <c r="C219" s="262"/>
      <c r="D219" s="251" t="s">
        <v>179</v>
      </c>
      <c r="E219" s="263" t="s">
        <v>1</v>
      </c>
      <c r="F219" s="264" t="s">
        <v>182</v>
      </c>
      <c r="G219" s="262"/>
      <c r="H219" s="265">
        <v>1475.624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179</v>
      </c>
      <c r="AU219" s="271" t="s">
        <v>86</v>
      </c>
      <c r="AV219" s="14" t="s">
        <v>177</v>
      </c>
      <c r="AW219" s="14" t="s">
        <v>32</v>
      </c>
      <c r="AX219" s="14" t="s">
        <v>84</v>
      </c>
      <c r="AY219" s="271" t="s">
        <v>169</v>
      </c>
    </row>
    <row r="220" s="12" customFormat="1" ht="22.8" customHeight="1">
      <c r="A220" s="12"/>
      <c r="B220" s="219"/>
      <c r="C220" s="220"/>
      <c r="D220" s="221" t="s">
        <v>75</v>
      </c>
      <c r="E220" s="233" t="s">
        <v>170</v>
      </c>
      <c r="F220" s="233" t="s">
        <v>1246</v>
      </c>
      <c r="G220" s="220"/>
      <c r="H220" s="220"/>
      <c r="I220" s="223"/>
      <c r="J220" s="234">
        <f>BK220</f>
        <v>0</v>
      </c>
      <c r="K220" s="220"/>
      <c r="L220" s="225"/>
      <c r="M220" s="226"/>
      <c r="N220" s="227"/>
      <c r="O220" s="227"/>
      <c r="P220" s="228">
        <f>SUM(P221:P246)</f>
        <v>0</v>
      </c>
      <c r="Q220" s="227"/>
      <c r="R220" s="228">
        <f>SUM(R221:R246)</f>
        <v>0.71782192</v>
      </c>
      <c r="S220" s="227"/>
      <c r="T220" s="229">
        <f>SUM(T221:T246)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0" t="s">
        <v>84</v>
      </c>
      <c r="AT220" s="231" t="s">
        <v>75</v>
      </c>
      <c r="AU220" s="231" t="s">
        <v>84</v>
      </c>
      <c r="AY220" s="230" t="s">
        <v>169</v>
      </c>
      <c r="BK220" s="232">
        <f>SUM(BK221:BK246)</f>
        <v>0</v>
      </c>
    </row>
    <row r="221" s="2" customFormat="1" ht="21.75" customHeight="1">
      <c r="A221" s="39"/>
      <c r="B221" s="40"/>
      <c r="C221" s="235" t="s">
        <v>170</v>
      </c>
      <c r="D221" s="235" t="s">
        <v>173</v>
      </c>
      <c r="E221" s="236" t="s">
        <v>1247</v>
      </c>
      <c r="F221" s="237" t="s">
        <v>3679</v>
      </c>
      <c r="G221" s="238" t="s">
        <v>239</v>
      </c>
      <c r="H221" s="239">
        <v>1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3680</v>
      </c>
    </row>
    <row r="222" s="2" customFormat="1" ht="16.5" customHeight="1">
      <c r="A222" s="39"/>
      <c r="B222" s="40"/>
      <c r="C222" s="304" t="s">
        <v>453</v>
      </c>
      <c r="D222" s="304" t="s">
        <v>1283</v>
      </c>
      <c r="E222" s="305" t="s">
        <v>3681</v>
      </c>
      <c r="F222" s="306" t="s">
        <v>3682</v>
      </c>
      <c r="G222" s="307" t="s">
        <v>699</v>
      </c>
      <c r="H222" s="308">
        <v>1</v>
      </c>
      <c r="I222" s="309"/>
      <c r="J222" s="310">
        <f>ROUND(I222*H222,2)</f>
        <v>0</v>
      </c>
      <c r="K222" s="311"/>
      <c r="L222" s="312"/>
      <c r="M222" s="313" t="s">
        <v>1</v>
      </c>
      <c r="N222" s="31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260</v>
      </c>
      <c r="AT222" s="247" t="s">
        <v>1283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3683</v>
      </c>
    </row>
    <row r="223" s="2" customFormat="1" ht="16.5" customHeight="1">
      <c r="A223" s="39"/>
      <c r="B223" s="40"/>
      <c r="C223" s="235" t="s">
        <v>2563</v>
      </c>
      <c r="D223" s="235" t="s">
        <v>173</v>
      </c>
      <c r="E223" s="236" t="s">
        <v>1250</v>
      </c>
      <c r="F223" s="237" t="s">
        <v>3684</v>
      </c>
      <c r="G223" s="238" t="s">
        <v>239</v>
      </c>
      <c r="H223" s="239">
        <v>1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177</v>
      </c>
      <c r="AT223" s="247" t="s">
        <v>173</v>
      </c>
      <c r="AU223" s="247" t="s">
        <v>86</v>
      </c>
      <c r="AY223" s="18" t="s">
        <v>169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177</v>
      </c>
      <c r="BM223" s="247" t="s">
        <v>3685</v>
      </c>
    </row>
    <row r="224" s="2" customFormat="1" ht="33" customHeight="1">
      <c r="A224" s="39"/>
      <c r="B224" s="40"/>
      <c r="C224" s="235" t="s">
        <v>302</v>
      </c>
      <c r="D224" s="235" t="s">
        <v>173</v>
      </c>
      <c r="E224" s="236" t="s">
        <v>174</v>
      </c>
      <c r="F224" s="237" t="s">
        <v>175</v>
      </c>
      <c r="G224" s="238" t="s">
        <v>176</v>
      </c>
      <c r="H224" s="239">
        <v>1932.5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3686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3687</v>
      </c>
      <c r="G225" s="250"/>
      <c r="H225" s="254">
        <v>1656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181</v>
      </c>
      <c r="G226" s="250"/>
      <c r="H226" s="254">
        <v>276.5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1932.5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33" customHeight="1">
      <c r="A228" s="39"/>
      <c r="B228" s="40"/>
      <c r="C228" s="235" t="s">
        <v>275</v>
      </c>
      <c r="D228" s="235" t="s">
        <v>173</v>
      </c>
      <c r="E228" s="236" t="s">
        <v>184</v>
      </c>
      <c r="F228" s="237" t="s">
        <v>185</v>
      </c>
      <c r="G228" s="238" t="s">
        <v>176</v>
      </c>
      <c r="H228" s="239">
        <v>289875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3688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3689</v>
      </c>
      <c r="G229" s="250"/>
      <c r="H229" s="254">
        <v>289875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84</v>
      </c>
      <c r="AY229" s="260" t="s">
        <v>169</v>
      </c>
    </row>
    <row r="230" s="2" customFormat="1" ht="33" customHeight="1">
      <c r="A230" s="39"/>
      <c r="B230" s="40"/>
      <c r="C230" s="235" t="s">
        <v>236</v>
      </c>
      <c r="D230" s="235" t="s">
        <v>173</v>
      </c>
      <c r="E230" s="236" t="s">
        <v>189</v>
      </c>
      <c r="F230" s="237" t="s">
        <v>190</v>
      </c>
      <c r="G230" s="238" t="s">
        <v>176</v>
      </c>
      <c r="H230" s="239">
        <v>1932.5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41</v>
      </c>
      <c r="O230" s="92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177</v>
      </c>
      <c r="AT230" s="247" t="s">
        <v>173</v>
      </c>
      <c r="AU230" s="247" t="s">
        <v>86</v>
      </c>
      <c r="AY230" s="18" t="s">
        <v>169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84</v>
      </c>
      <c r="BK230" s="248">
        <f>ROUND(I230*H230,2)</f>
        <v>0</v>
      </c>
      <c r="BL230" s="18" t="s">
        <v>177</v>
      </c>
      <c r="BM230" s="247" t="s">
        <v>3690</v>
      </c>
    </row>
    <row r="231" s="2" customFormat="1" ht="33" customHeight="1">
      <c r="A231" s="39"/>
      <c r="B231" s="40"/>
      <c r="C231" s="235" t="s">
        <v>678</v>
      </c>
      <c r="D231" s="235" t="s">
        <v>173</v>
      </c>
      <c r="E231" s="236" t="s">
        <v>3691</v>
      </c>
      <c r="F231" s="237" t="s">
        <v>3692</v>
      </c>
      <c r="G231" s="238" t="s">
        <v>322</v>
      </c>
      <c r="H231" s="239">
        <v>110.5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177</v>
      </c>
      <c r="AT231" s="247" t="s">
        <v>173</v>
      </c>
      <c r="AU231" s="247" t="s">
        <v>86</v>
      </c>
      <c r="AY231" s="18" t="s">
        <v>169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177</v>
      </c>
      <c r="BM231" s="247" t="s">
        <v>3693</v>
      </c>
    </row>
    <row r="232" s="2" customFormat="1" ht="33" customHeight="1">
      <c r="A232" s="39"/>
      <c r="B232" s="40"/>
      <c r="C232" s="235" t="s">
        <v>468</v>
      </c>
      <c r="D232" s="235" t="s">
        <v>173</v>
      </c>
      <c r="E232" s="236" t="s">
        <v>3694</v>
      </c>
      <c r="F232" s="237" t="s">
        <v>3695</v>
      </c>
      <c r="G232" s="238" t="s">
        <v>322</v>
      </c>
      <c r="H232" s="239">
        <v>19890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177</v>
      </c>
      <c r="AT232" s="247" t="s">
        <v>173</v>
      </c>
      <c r="AU232" s="247" t="s">
        <v>86</v>
      </c>
      <c r="AY232" s="18" t="s">
        <v>169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177</v>
      </c>
      <c r="BM232" s="247" t="s">
        <v>3696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3697</v>
      </c>
      <c r="G233" s="250"/>
      <c r="H233" s="254">
        <v>19890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84</v>
      </c>
      <c r="AY233" s="260" t="s">
        <v>169</v>
      </c>
    </row>
    <row r="234" s="2" customFormat="1" ht="21.75" customHeight="1">
      <c r="A234" s="39"/>
      <c r="B234" s="40"/>
      <c r="C234" s="235" t="s">
        <v>1148</v>
      </c>
      <c r="D234" s="235" t="s">
        <v>173</v>
      </c>
      <c r="E234" s="236" t="s">
        <v>3698</v>
      </c>
      <c r="F234" s="237" t="s">
        <v>3699</v>
      </c>
      <c r="G234" s="238" t="s">
        <v>322</v>
      </c>
      <c r="H234" s="239">
        <v>110.5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177</v>
      </c>
      <c r="AT234" s="247" t="s">
        <v>173</v>
      </c>
      <c r="AU234" s="247" t="s">
        <v>86</v>
      </c>
      <c r="AY234" s="18" t="s">
        <v>169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177</v>
      </c>
      <c r="BM234" s="247" t="s">
        <v>3700</v>
      </c>
    </row>
    <row r="235" s="2" customFormat="1" ht="16.5" customHeight="1">
      <c r="A235" s="39"/>
      <c r="B235" s="40"/>
      <c r="C235" s="235" t="s">
        <v>532</v>
      </c>
      <c r="D235" s="235" t="s">
        <v>173</v>
      </c>
      <c r="E235" s="236" t="s">
        <v>3701</v>
      </c>
      <c r="F235" s="237" t="s">
        <v>3702</v>
      </c>
      <c r="G235" s="238" t="s">
        <v>176</v>
      </c>
      <c r="H235" s="239">
        <v>1932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177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177</v>
      </c>
      <c r="BM235" s="247" t="s">
        <v>3703</v>
      </c>
    </row>
    <row r="236" s="2" customFormat="1" ht="21.75" customHeight="1">
      <c r="A236" s="39"/>
      <c r="B236" s="40"/>
      <c r="C236" s="235" t="s">
        <v>701</v>
      </c>
      <c r="D236" s="235" t="s">
        <v>173</v>
      </c>
      <c r="E236" s="236" t="s">
        <v>3704</v>
      </c>
      <c r="F236" s="237" t="s">
        <v>3705</v>
      </c>
      <c r="G236" s="238" t="s">
        <v>176</v>
      </c>
      <c r="H236" s="239">
        <v>347760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3706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3707</v>
      </c>
      <c r="G237" s="250"/>
      <c r="H237" s="254">
        <v>347760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84</v>
      </c>
      <c r="AY237" s="260" t="s">
        <v>169</v>
      </c>
    </row>
    <row r="238" s="2" customFormat="1" ht="21.75" customHeight="1">
      <c r="A238" s="39"/>
      <c r="B238" s="40"/>
      <c r="C238" s="235" t="s">
        <v>1139</v>
      </c>
      <c r="D238" s="235" t="s">
        <v>173</v>
      </c>
      <c r="E238" s="236" t="s">
        <v>3708</v>
      </c>
      <c r="F238" s="237" t="s">
        <v>3709</v>
      </c>
      <c r="G238" s="238" t="s">
        <v>176</v>
      </c>
      <c r="H238" s="239">
        <v>1932</v>
      </c>
      <c r="I238" s="240"/>
      <c r="J238" s="241">
        <f>ROUND(I238*H238,2)</f>
        <v>0</v>
      </c>
      <c r="K238" s="242"/>
      <c r="L238" s="45"/>
      <c r="M238" s="243" t="s">
        <v>1</v>
      </c>
      <c r="N238" s="244" t="s">
        <v>41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177</v>
      </c>
      <c r="AT238" s="247" t="s">
        <v>173</v>
      </c>
      <c r="AU238" s="247" t="s">
        <v>86</v>
      </c>
      <c r="AY238" s="18" t="s">
        <v>169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84</v>
      </c>
      <c r="BK238" s="248">
        <f>ROUND(I238*H238,2)</f>
        <v>0</v>
      </c>
      <c r="BL238" s="18" t="s">
        <v>177</v>
      </c>
      <c r="BM238" s="247" t="s">
        <v>3710</v>
      </c>
    </row>
    <row r="239" s="2" customFormat="1" ht="21.75" customHeight="1">
      <c r="A239" s="39"/>
      <c r="B239" s="40"/>
      <c r="C239" s="235" t="s">
        <v>665</v>
      </c>
      <c r="D239" s="235" t="s">
        <v>173</v>
      </c>
      <c r="E239" s="236" t="s">
        <v>3711</v>
      </c>
      <c r="F239" s="237" t="s">
        <v>3712</v>
      </c>
      <c r="G239" s="238" t="s">
        <v>176</v>
      </c>
      <c r="H239" s="239">
        <v>36.944000000000003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41</v>
      </c>
      <c r="O239" s="92"/>
      <c r="P239" s="245">
        <f>O239*H239</f>
        <v>0</v>
      </c>
      <c r="Q239" s="245">
        <v>0.019429999999999999</v>
      </c>
      <c r="R239" s="245">
        <f>Q239*H239</f>
        <v>0.71782192</v>
      </c>
      <c r="S239" s="245">
        <v>0</v>
      </c>
      <c r="T239" s="24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177</v>
      </c>
      <c r="AT239" s="247" t="s">
        <v>173</v>
      </c>
      <c r="AU239" s="247" t="s">
        <v>86</v>
      </c>
      <c r="AY239" s="18" t="s">
        <v>169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84</v>
      </c>
      <c r="BK239" s="248">
        <f>ROUND(I239*H239,2)</f>
        <v>0</v>
      </c>
      <c r="BL239" s="18" t="s">
        <v>177</v>
      </c>
      <c r="BM239" s="247" t="s">
        <v>3713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220</v>
      </c>
      <c r="G240" s="250"/>
      <c r="H240" s="254">
        <v>81.650000000000006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221</v>
      </c>
      <c r="G241" s="250"/>
      <c r="H241" s="254">
        <v>24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3714</v>
      </c>
      <c r="G242" s="250"/>
      <c r="H242" s="254">
        <v>34.380000000000003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229</v>
      </c>
      <c r="G243" s="250"/>
      <c r="H243" s="254">
        <v>99.224999999999994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235</v>
      </c>
      <c r="G244" s="250"/>
      <c r="H244" s="254">
        <v>7.04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5" customFormat="1">
      <c r="A245" s="15"/>
      <c r="B245" s="272"/>
      <c r="C245" s="273"/>
      <c r="D245" s="251" t="s">
        <v>179</v>
      </c>
      <c r="E245" s="274" t="s">
        <v>1</v>
      </c>
      <c r="F245" s="275" t="s">
        <v>211</v>
      </c>
      <c r="G245" s="273"/>
      <c r="H245" s="276">
        <v>246.29499999999999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179</v>
      </c>
      <c r="AU245" s="282" t="s">
        <v>86</v>
      </c>
      <c r="AV245" s="15" t="s">
        <v>212</v>
      </c>
      <c r="AW245" s="15" t="s">
        <v>32</v>
      </c>
      <c r="AX245" s="15" t="s">
        <v>76</v>
      </c>
      <c r="AY245" s="282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3715</v>
      </c>
      <c r="G246" s="250"/>
      <c r="H246" s="254">
        <v>36.944000000000003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84</v>
      </c>
      <c r="AY246" s="260" t="s">
        <v>169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1272</v>
      </c>
      <c r="F247" s="233" t="s">
        <v>1273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P248</f>
        <v>0</v>
      </c>
      <c r="Q247" s="227"/>
      <c r="R247" s="228">
        <f>R248</f>
        <v>0</v>
      </c>
      <c r="S247" s="227"/>
      <c r="T247" s="229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84</v>
      </c>
      <c r="AT247" s="231" t="s">
        <v>75</v>
      </c>
      <c r="AU247" s="231" t="s">
        <v>84</v>
      </c>
      <c r="AY247" s="230" t="s">
        <v>169</v>
      </c>
      <c r="BK247" s="232">
        <f>BK248</f>
        <v>0</v>
      </c>
    </row>
    <row r="248" s="2" customFormat="1" ht="21.75" customHeight="1">
      <c r="A248" s="39"/>
      <c r="B248" s="40"/>
      <c r="C248" s="235" t="s">
        <v>2600</v>
      </c>
      <c r="D248" s="235" t="s">
        <v>173</v>
      </c>
      <c r="E248" s="236" t="s">
        <v>3716</v>
      </c>
      <c r="F248" s="237" t="s">
        <v>3717</v>
      </c>
      <c r="G248" s="238" t="s">
        <v>249</v>
      </c>
      <c r="H248" s="239">
        <v>110.612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177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177</v>
      </c>
      <c r="BM248" s="247" t="s">
        <v>3718</v>
      </c>
    </row>
    <row r="249" s="12" customFormat="1" ht="25.92" customHeight="1">
      <c r="A249" s="12"/>
      <c r="B249" s="219"/>
      <c r="C249" s="220"/>
      <c r="D249" s="221" t="s">
        <v>75</v>
      </c>
      <c r="E249" s="222" t="s">
        <v>280</v>
      </c>
      <c r="F249" s="222" t="s">
        <v>281</v>
      </c>
      <c r="G249" s="220"/>
      <c r="H249" s="220"/>
      <c r="I249" s="223"/>
      <c r="J249" s="224">
        <f>BK249</f>
        <v>0</v>
      </c>
      <c r="K249" s="220"/>
      <c r="L249" s="225"/>
      <c r="M249" s="226"/>
      <c r="N249" s="227"/>
      <c r="O249" s="227"/>
      <c r="P249" s="228">
        <f>P250+P281+P371+P408+P418</f>
        <v>0</v>
      </c>
      <c r="Q249" s="227"/>
      <c r="R249" s="228">
        <f>R250+R281+R371+R408+R418</f>
        <v>23.865430920000001</v>
      </c>
      <c r="S249" s="227"/>
      <c r="T249" s="229">
        <f>T250+T281+T371+T408+T418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0" t="s">
        <v>86</v>
      </c>
      <c r="AT249" s="231" t="s">
        <v>75</v>
      </c>
      <c r="AU249" s="231" t="s">
        <v>76</v>
      </c>
      <c r="AY249" s="230" t="s">
        <v>169</v>
      </c>
      <c r="BK249" s="232">
        <f>BK250+BK281+BK371+BK408+BK418</f>
        <v>0</v>
      </c>
    </row>
    <row r="250" s="12" customFormat="1" ht="22.8" customHeight="1">
      <c r="A250" s="12"/>
      <c r="B250" s="219"/>
      <c r="C250" s="220"/>
      <c r="D250" s="221" t="s">
        <v>75</v>
      </c>
      <c r="E250" s="233" t="s">
        <v>282</v>
      </c>
      <c r="F250" s="233" t="s">
        <v>283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SUM(P251:P280)</f>
        <v>0</v>
      </c>
      <c r="Q250" s="227"/>
      <c r="R250" s="228">
        <f>SUM(R251:R280)</f>
        <v>1.5955820000000003</v>
      </c>
      <c r="S250" s="227"/>
      <c r="T250" s="229">
        <f>SUM(T251:T280)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0" t="s">
        <v>86</v>
      </c>
      <c r="AT250" s="231" t="s">
        <v>75</v>
      </c>
      <c r="AU250" s="231" t="s">
        <v>84</v>
      </c>
      <c r="AY250" s="230" t="s">
        <v>169</v>
      </c>
      <c r="BK250" s="232">
        <f>SUM(BK251:BK280)</f>
        <v>0</v>
      </c>
    </row>
    <row r="251" s="2" customFormat="1" ht="21.75" customHeight="1">
      <c r="A251" s="39"/>
      <c r="B251" s="40"/>
      <c r="C251" s="235" t="s">
        <v>355</v>
      </c>
      <c r="D251" s="235" t="s">
        <v>173</v>
      </c>
      <c r="E251" s="236" t="s">
        <v>3719</v>
      </c>
      <c r="F251" s="237" t="s">
        <v>3720</v>
      </c>
      <c r="G251" s="238" t="s">
        <v>176</v>
      </c>
      <c r="H251" s="239">
        <v>546.70000000000005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286</v>
      </c>
      <c r="AT251" s="247" t="s">
        <v>173</v>
      </c>
      <c r="AU251" s="247" t="s">
        <v>86</v>
      </c>
      <c r="AY251" s="18" t="s">
        <v>169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286</v>
      </c>
      <c r="BM251" s="247" t="s">
        <v>3721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3722</v>
      </c>
      <c r="G252" s="250"/>
      <c r="H252" s="254">
        <v>489.5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3723</v>
      </c>
      <c r="G253" s="250"/>
      <c r="H253" s="254">
        <v>17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3724</v>
      </c>
      <c r="G254" s="250"/>
      <c r="H254" s="254">
        <v>19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3725</v>
      </c>
      <c r="G255" s="250"/>
      <c r="H255" s="254">
        <v>21.199999999999999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4" customFormat="1">
      <c r="A256" s="14"/>
      <c r="B256" s="261"/>
      <c r="C256" s="262"/>
      <c r="D256" s="251" t="s">
        <v>179</v>
      </c>
      <c r="E256" s="263" t="s">
        <v>1</v>
      </c>
      <c r="F256" s="264" t="s">
        <v>182</v>
      </c>
      <c r="G256" s="262"/>
      <c r="H256" s="265">
        <v>546.70000000000005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179</v>
      </c>
      <c r="AU256" s="271" t="s">
        <v>86</v>
      </c>
      <c r="AV256" s="14" t="s">
        <v>177</v>
      </c>
      <c r="AW256" s="14" t="s">
        <v>32</v>
      </c>
      <c r="AX256" s="14" t="s">
        <v>84</v>
      </c>
      <c r="AY256" s="271" t="s">
        <v>169</v>
      </c>
    </row>
    <row r="257" s="2" customFormat="1" ht="21.75" customHeight="1">
      <c r="A257" s="39"/>
      <c r="B257" s="40"/>
      <c r="C257" s="304" t="s">
        <v>433</v>
      </c>
      <c r="D257" s="304" t="s">
        <v>1283</v>
      </c>
      <c r="E257" s="305" t="s">
        <v>3726</v>
      </c>
      <c r="F257" s="306" t="s">
        <v>3727</v>
      </c>
      <c r="G257" s="307" t="s">
        <v>176</v>
      </c>
      <c r="H257" s="308">
        <v>604.32500000000005</v>
      </c>
      <c r="I257" s="309"/>
      <c r="J257" s="310">
        <f>ROUND(I257*H257,2)</f>
        <v>0</v>
      </c>
      <c r="K257" s="311"/>
      <c r="L257" s="312"/>
      <c r="M257" s="313" t="s">
        <v>1</v>
      </c>
      <c r="N257" s="314" t="s">
        <v>41</v>
      </c>
      <c r="O257" s="92"/>
      <c r="P257" s="245">
        <f>O257*H257</f>
        <v>0</v>
      </c>
      <c r="Q257" s="245">
        <v>0.00050000000000000001</v>
      </c>
      <c r="R257" s="245">
        <f>Q257*H257</f>
        <v>0.30216250000000006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298</v>
      </c>
      <c r="AT257" s="247" t="s">
        <v>1283</v>
      </c>
      <c r="AU257" s="247" t="s">
        <v>86</v>
      </c>
      <c r="AY257" s="18" t="s">
        <v>169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286</v>
      </c>
      <c r="BM257" s="247" t="s">
        <v>3728</v>
      </c>
    </row>
    <row r="258" s="13" customFormat="1">
      <c r="A258" s="13"/>
      <c r="B258" s="249"/>
      <c r="C258" s="250"/>
      <c r="D258" s="251" t="s">
        <v>179</v>
      </c>
      <c r="E258" s="250"/>
      <c r="F258" s="253" t="s">
        <v>3729</v>
      </c>
      <c r="G258" s="250"/>
      <c r="H258" s="254">
        <v>604.32500000000005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4</v>
      </c>
      <c r="AX258" s="13" t="s">
        <v>84</v>
      </c>
      <c r="AY258" s="260" t="s">
        <v>169</v>
      </c>
    </row>
    <row r="259" s="2" customFormat="1" ht="21.75" customHeight="1">
      <c r="A259" s="39"/>
      <c r="B259" s="40"/>
      <c r="C259" s="304" t="s">
        <v>763</v>
      </c>
      <c r="D259" s="304" t="s">
        <v>1283</v>
      </c>
      <c r="E259" s="305" t="s">
        <v>3730</v>
      </c>
      <c r="F259" s="306" t="s">
        <v>3731</v>
      </c>
      <c r="G259" s="307" t="s">
        <v>176</v>
      </c>
      <c r="H259" s="308">
        <v>21.199999999999999</v>
      </c>
      <c r="I259" s="309"/>
      <c r="J259" s="310">
        <f>ROUND(I259*H259,2)</f>
        <v>0</v>
      </c>
      <c r="K259" s="311"/>
      <c r="L259" s="312"/>
      <c r="M259" s="313" t="s">
        <v>1</v>
      </c>
      <c r="N259" s="314" t="s">
        <v>41</v>
      </c>
      <c r="O259" s="92"/>
      <c r="P259" s="245">
        <f>O259*H259</f>
        <v>0</v>
      </c>
      <c r="Q259" s="245">
        <v>0.0015200000000000001</v>
      </c>
      <c r="R259" s="245">
        <f>Q259*H259</f>
        <v>0.032224000000000003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298</v>
      </c>
      <c r="AT259" s="247" t="s">
        <v>1283</v>
      </c>
      <c r="AU259" s="247" t="s">
        <v>86</v>
      </c>
      <c r="AY259" s="18" t="s">
        <v>169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286</v>
      </c>
      <c r="BM259" s="247" t="s">
        <v>3732</v>
      </c>
    </row>
    <row r="260" s="13" customFormat="1">
      <c r="A260" s="13"/>
      <c r="B260" s="249"/>
      <c r="C260" s="250"/>
      <c r="D260" s="251" t="s">
        <v>179</v>
      </c>
      <c r="E260" s="252" t="s">
        <v>1</v>
      </c>
      <c r="F260" s="253" t="s">
        <v>3733</v>
      </c>
      <c r="G260" s="250"/>
      <c r="H260" s="254">
        <v>21.199999999999999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179</v>
      </c>
      <c r="AU260" s="260" t="s">
        <v>86</v>
      </c>
      <c r="AV260" s="13" t="s">
        <v>86</v>
      </c>
      <c r="AW260" s="13" t="s">
        <v>32</v>
      </c>
      <c r="AX260" s="13" t="s">
        <v>84</v>
      </c>
      <c r="AY260" s="260" t="s">
        <v>169</v>
      </c>
    </row>
    <row r="261" s="2" customFormat="1" ht="16.5" customHeight="1">
      <c r="A261" s="39"/>
      <c r="B261" s="40"/>
      <c r="C261" s="235" t="s">
        <v>546</v>
      </c>
      <c r="D261" s="235" t="s">
        <v>173</v>
      </c>
      <c r="E261" s="236" t="s">
        <v>3734</v>
      </c>
      <c r="F261" s="237" t="s">
        <v>3735</v>
      </c>
      <c r="G261" s="238" t="s">
        <v>322</v>
      </c>
      <c r="H261" s="239">
        <v>600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0.0011100000000000001</v>
      </c>
      <c r="R261" s="245">
        <f>Q261*H261</f>
        <v>0.66600000000000004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286</v>
      </c>
      <c r="AT261" s="247" t="s">
        <v>173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286</v>
      </c>
      <c r="BM261" s="247" t="s">
        <v>3736</v>
      </c>
    </row>
    <row r="262" s="2" customFormat="1" ht="33" customHeight="1">
      <c r="A262" s="39"/>
      <c r="B262" s="40"/>
      <c r="C262" s="235" t="s">
        <v>286</v>
      </c>
      <c r="D262" s="235" t="s">
        <v>173</v>
      </c>
      <c r="E262" s="236" t="s">
        <v>3737</v>
      </c>
      <c r="F262" s="237" t="s">
        <v>3738</v>
      </c>
      <c r="G262" s="238" t="s">
        <v>322</v>
      </c>
      <c r="H262" s="239">
        <v>49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0.00059999999999999995</v>
      </c>
      <c r="R262" s="245">
        <f>Q262*H262</f>
        <v>0.029399999999999999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286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286</v>
      </c>
      <c r="BM262" s="247" t="s">
        <v>3739</v>
      </c>
    </row>
    <row r="263" s="2" customFormat="1" ht="33" customHeight="1">
      <c r="A263" s="39"/>
      <c r="B263" s="40"/>
      <c r="C263" s="235" t="s">
        <v>8</v>
      </c>
      <c r="D263" s="235" t="s">
        <v>173</v>
      </c>
      <c r="E263" s="236" t="s">
        <v>3740</v>
      </c>
      <c r="F263" s="237" t="s">
        <v>3741</v>
      </c>
      <c r="G263" s="238" t="s">
        <v>322</v>
      </c>
      <c r="H263" s="239">
        <v>89.400000000000006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41</v>
      </c>
      <c r="O263" s="92"/>
      <c r="P263" s="245">
        <f>O263*H263</f>
        <v>0</v>
      </c>
      <c r="Q263" s="245">
        <v>0.00089999999999999998</v>
      </c>
      <c r="R263" s="245">
        <f>Q263*H263</f>
        <v>0.080460000000000004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286</v>
      </c>
      <c r="AT263" s="247" t="s">
        <v>173</v>
      </c>
      <c r="AU263" s="247" t="s">
        <v>86</v>
      </c>
      <c r="AY263" s="18" t="s">
        <v>169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286</v>
      </c>
      <c r="BM263" s="247" t="s">
        <v>3742</v>
      </c>
    </row>
    <row r="264" s="2" customFormat="1" ht="33" customHeight="1">
      <c r="A264" s="39"/>
      <c r="B264" s="40"/>
      <c r="C264" s="235" t="s">
        <v>428</v>
      </c>
      <c r="D264" s="235" t="s">
        <v>173</v>
      </c>
      <c r="E264" s="236" t="s">
        <v>3743</v>
      </c>
      <c r="F264" s="237" t="s">
        <v>3744</v>
      </c>
      <c r="G264" s="238" t="s">
        <v>322</v>
      </c>
      <c r="H264" s="239">
        <v>77.400000000000006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0.0015</v>
      </c>
      <c r="R264" s="245">
        <f>Q264*H264</f>
        <v>0.11610000000000001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286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286</v>
      </c>
      <c r="BM264" s="247" t="s">
        <v>3745</v>
      </c>
    </row>
    <row r="265" s="2" customFormat="1" ht="21.75" customHeight="1">
      <c r="A265" s="39"/>
      <c r="B265" s="40"/>
      <c r="C265" s="235" t="s">
        <v>364</v>
      </c>
      <c r="D265" s="235" t="s">
        <v>173</v>
      </c>
      <c r="E265" s="236" t="s">
        <v>3746</v>
      </c>
      <c r="F265" s="237" t="s">
        <v>3747</v>
      </c>
      <c r="G265" s="238" t="s">
        <v>322</v>
      </c>
      <c r="H265" s="239">
        <v>84</v>
      </c>
      <c r="I265" s="240"/>
      <c r="J265" s="241">
        <f>ROUND(I265*H265,2)</f>
        <v>0</v>
      </c>
      <c r="K265" s="242"/>
      <c r="L265" s="45"/>
      <c r="M265" s="243" t="s">
        <v>1</v>
      </c>
      <c r="N265" s="244" t="s">
        <v>41</v>
      </c>
      <c r="O265" s="92"/>
      <c r="P265" s="245">
        <f>O265*H265</f>
        <v>0</v>
      </c>
      <c r="Q265" s="245">
        <v>0.0015</v>
      </c>
      <c r="R265" s="245">
        <f>Q265*H265</f>
        <v>0.126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286</v>
      </c>
      <c r="AT265" s="247" t="s">
        <v>173</v>
      </c>
      <c r="AU265" s="247" t="s">
        <v>86</v>
      </c>
      <c r="AY265" s="18" t="s">
        <v>169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286</v>
      </c>
      <c r="BM265" s="247" t="s">
        <v>3748</v>
      </c>
    </row>
    <row r="266" s="2" customFormat="1" ht="21.75" customHeight="1">
      <c r="A266" s="39"/>
      <c r="B266" s="40"/>
      <c r="C266" s="235" t="s">
        <v>855</v>
      </c>
      <c r="D266" s="235" t="s">
        <v>173</v>
      </c>
      <c r="E266" s="236" t="s">
        <v>3749</v>
      </c>
      <c r="F266" s="237" t="s">
        <v>3750</v>
      </c>
      <c r="G266" s="238" t="s">
        <v>322</v>
      </c>
      <c r="H266" s="239">
        <v>12.800000000000001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0.0015</v>
      </c>
      <c r="R266" s="245">
        <f>Q266*H266</f>
        <v>0.019200000000000002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286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286</v>
      </c>
      <c r="BM266" s="247" t="s">
        <v>3751</v>
      </c>
    </row>
    <row r="267" s="2" customFormat="1" ht="33" customHeight="1">
      <c r="A267" s="39"/>
      <c r="B267" s="40"/>
      <c r="C267" s="235" t="s">
        <v>319</v>
      </c>
      <c r="D267" s="235" t="s">
        <v>173</v>
      </c>
      <c r="E267" s="236" t="s">
        <v>3752</v>
      </c>
      <c r="F267" s="237" t="s">
        <v>3753</v>
      </c>
      <c r="G267" s="238" t="s">
        <v>322</v>
      </c>
      <c r="H267" s="239">
        <v>12.800000000000001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0.0016199999999999999</v>
      </c>
      <c r="R267" s="245">
        <f>Q267*H267</f>
        <v>0.020736000000000001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286</v>
      </c>
      <c r="AT267" s="247" t="s">
        <v>173</v>
      </c>
      <c r="AU267" s="247" t="s">
        <v>86</v>
      </c>
      <c r="AY267" s="18" t="s">
        <v>169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286</v>
      </c>
      <c r="BM267" s="247" t="s">
        <v>3754</v>
      </c>
    </row>
    <row r="268" s="2" customFormat="1" ht="33" customHeight="1">
      <c r="A268" s="39"/>
      <c r="B268" s="40"/>
      <c r="C268" s="235" t="s">
        <v>347</v>
      </c>
      <c r="D268" s="235" t="s">
        <v>173</v>
      </c>
      <c r="E268" s="236" t="s">
        <v>3755</v>
      </c>
      <c r="F268" s="237" t="s">
        <v>3756</v>
      </c>
      <c r="G268" s="238" t="s">
        <v>322</v>
      </c>
      <c r="H268" s="239">
        <v>27.199999999999999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0.00054000000000000001</v>
      </c>
      <c r="R268" s="245">
        <f>Q268*H268</f>
        <v>0.014688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286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286</v>
      </c>
      <c r="BM268" s="247" t="s">
        <v>3757</v>
      </c>
    </row>
    <row r="269" s="2" customFormat="1" ht="16.5" customHeight="1">
      <c r="A269" s="39"/>
      <c r="B269" s="40"/>
      <c r="C269" s="235" t="s">
        <v>693</v>
      </c>
      <c r="D269" s="235" t="s">
        <v>173</v>
      </c>
      <c r="E269" s="236" t="s">
        <v>3758</v>
      </c>
      <c r="F269" s="237" t="s">
        <v>3759</v>
      </c>
      <c r="G269" s="238" t="s">
        <v>239</v>
      </c>
      <c r="H269" s="239">
        <v>1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286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286</v>
      </c>
      <c r="BM269" s="247" t="s">
        <v>3760</v>
      </c>
    </row>
    <row r="270" s="2" customFormat="1" ht="21.75" customHeight="1">
      <c r="A270" s="39"/>
      <c r="B270" s="40"/>
      <c r="C270" s="235" t="s">
        <v>2029</v>
      </c>
      <c r="D270" s="235" t="s">
        <v>173</v>
      </c>
      <c r="E270" s="236" t="s">
        <v>3761</v>
      </c>
      <c r="F270" s="237" t="s">
        <v>3762</v>
      </c>
      <c r="G270" s="238" t="s">
        <v>239</v>
      </c>
      <c r="H270" s="239">
        <v>1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286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286</v>
      </c>
      <c r="BM270" s="247" t="s">
        <v>3763</v>
      </c>
    </row>
    <row r="271" s="2" customFormat="1" ht="33" customHeight="1">
      <c r="A271" s="39"/>
      <c r="B271" s="40"/>
      <c r="C271" s="235" t="s">
        <v>2609</v>
      </c>
      <c r="D271" s="235" t="s">
        <v>173</v>
      </c>
      <c r="E271" s="236" t="s">
        <v>3764</v>
      </c>
      <c r="F271" s="237" t="s">
        <v>3765</v>
      </c>
      <c r="G271" s="238" t="s">
        <v>239</v>
      </c>
      <c r="H271" s="239">
        <v>1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286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286</v>
      </c>
      <c r="BM271" s="247" t="s">
        <v>3766</v>
      </c>
    </row>
    <row r="272" s="2" customFormat="1" ht="21.75" customHeight="1">
      <c r="A272" s="39"/>
      <c r="B272" s="40"/>
      <c r="C272" s="235" t="s">
        <v>370</v>
      </c>
      <c r="D272" s="235" t="s">
        <v>173</v>
      </c>
      <c r="E272" s="236" t="s">
        <v>3767</v>
      </c>
      <c r="F272" s="237" t="s">
        <v>3768</v>
      </c>
      <c r="G272" s="238" t="s">
        <v>176</v>
      </c>
      <c r="H272" s="239">
        <v>546.70000000000005</v>
      </c>
      <c r="I272" s="240"/>
      <c r="J272" s="241">
        <f>ROUND(I272*H272,2)</f>
        <v>0</v>
      </c>
      <c r="K272" s="242"/>
      <c r="L272" s="45"/>
      <c r="M272" s="243" t="s">
        <v>1</v>
      </c>
      <c r="N272" s="244" t="s">
        <v>41</v>
      </c>
      <c r="O272" s="92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286</v>
      </c>
      <c r="AT272" s="247" t="s">
        <v>173</v>
      </c>
      <c r="AU272" s="247" t="s">
        <v>86</v>
      </c>
      <c r="AY272" s="18" t="s">
        <v>169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84</v>
      </c>
      <c r="BK272" s="248">
        <f>ROUND(I272*H272,2)</f>
        <v>0</v>
      </c>
      <c r="BL272" s="18" t="s">
        <v>286</v>
      </c>
      <c r="BM272" s="247" t="s">
        <v>3769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3722</v>
      </c>
      <c r="G273" s="250"/>
      <c r="H273" s="254">
        <v>489.5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3723</v>
      </c>
      <c r="G274" s="250"/>
      <c r="H274" s="254">
        <v>17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3724</v>
      </c>
      <c r="G275" s="250"/>
      <c r="H275" s="254">
        <v>19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3725</v>
      </c>
      <c r="G276" s="250"/>
      <c r="H276" s="254">
        <v>21.199999999999999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4" customFormat="1">
      <c r="A277" s="14"/>
      <c r="B277" s="261"/>
      <c r="C277" s="262"/>
      <c r="D277" s="251" t="s">
        <v>179</v>
      </c>
      <c r="E277" s="263" t="s">
        <v>1</v>
      </c>
      <c r="F277" s="264" t="s">
        <v>182</v>
      </c>
      <c r="G277" s="262"/>
      <c r="H277" s="265">
        <v>546.70000000000005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179</v>
      </c>
      <c r="AU277" s="271" t="s">
        <v>86</v>
      </c>
      <c r="AV277" s="14" t="s">
        <v>177</v>
      </c>
      <c r="AW277" s="14" t="s">
        <v>32</v>
      </c>
      <c r="AX277" s="14" t="s">
        <v>84</v>
      </c>
      <c r="AY277" s="271" t="s">
        <v>169</v>
      </c>
    </row>
    <row r="278" s="2" customFormat="1" ht="16.5" customHeight="1">
      <c r="A278" s="39"/>
      <c r="B278" s="40"/>
      <c r="C278" s="304" t="s">
        <v>351</v>
      </c>
      <c r="D278" s="304" t="s">
        <v>1283</v>
      </c>
      <c r="E278" s="305" t="s">
        <v>3770</v>
      </c>
      <c r="F278" s="306" t="s">
        <v>3771</v>
      </c>
      <c r="G278" s="307" t="s">
        <v>176</v>
      </c>
      <c r="H278" s="308">
        <v>628.70500000000004</v>
      </c>
      <c r="I278" s="309"/>
      <c r="J278" s="310">
        <f>ROUND(I278*H278,2)</f>
        <v>0</v>
      </c>
      <c r="K278" s="311"/>
      <c r="L278" s="312"/>
      <c r="M278" s="313" t="s">
        <v>1</v>
      </c>
      <c r="N278" s="314" t="s">
        <v>41</v>
      </c>
      <c r="O278" s="92"/>
      <c r="P278" s="245">
        <f>O278*H278</f>
        <v>0</v>
      </c>
      <c r="Q278" s="245">
        <v>0.00029999999999999997</v>
      </c>
      <c r="R278" s="245">
        <f>Q278*H278</f>
        <v>0.18861149999999999</v>
      </c>
      <c r="S278" s="245">
        <v>0</v>
      </c>
      <c r="T278" s="24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298</v>
      </c>
      <c r="AT278" s="247" t="s">
        <v>1283</v>
      </c>
      <c r="AU278" s="247" t="s">
        <v>86</v>
      </c>
      <c r="AY278" s="18" t="s">
        <v>169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84</v>
      </c>
      <c r="BK278" s="248">
        <f>ROUND(I278*H278,2)</f>
        <v>0</v>
      </c>
      <c r="BL278" s="18" t="s">
        <v>286</v>
      </c>
      <c r="BM278" s="247" t="s">
        <v>3772</v>
      </c>
    </row>
    <row r="279" s="13" customFormat="1">
      <c r="A279" s="13"/>
      <c r="B279" s="249"/>
      <c r="C279" s="250"/>
      <c r="D279" s="251" t="s">
        <v>179</v>
      </c>
      <c r="E279" s="250"/>
      <c r="F279" s="253" t="s">
        <v>3773</v>
      </c>
      <c r="G279" s="250"/>
      <c r="H279" s="254">
        <v>628.70500000000004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179</v>
      </c>
      <c r="AU279" s="260" t="s">
        <v>86</v>
      </c>
      <c r="AV279" s="13" t="s">
        <v>86</v>
      </c>
      <c r="AW279" s="13" t="s">
        <v>4</v>
      </c>
      <c r="AX279" s="13" t="s">
        <v>84</v>
      </c>
      <c r="AY279" s="260" t="s">
        <v>169</v>
      </c>
    </row>
    <row r="280" s="2" customFormat="1" ht="21.75" customHeight="1">
      <c r="A280" s="39"/>
      <c r="B280" s="40"/>
      <c r="C280" s="235" t="s">
        <v>2568</v>
      </c>
      <c r="D280" s="235" t="s">
        <v>173</v>
      </c>
      <c r="E280" s="236" t="s">
        <v>3774</v>
      </c>
      <c r="F280" s="237" t="s">
        <v>3775</v>
      </c>
      <c r="G280" s="238" t="s">
        <v>249</v>
      </c>
      <c r="H280" s="239">
        <v>1.5960000000000001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286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286</v>
      </c>
      <c r="BM280" s="247" t="s">
        <v>3776</v>
      </c>
    </row>
    <row r="281" s="12" customFormat="1" ht="22.8" customHeight="1">
      <c r="A281" s="12"/>
      <c r="B281" s="219"/>
      <c r="C281" s="220"/>
      <c r="D281" s="221" t="s">
        <v>75</v>
      </c>
      <c r="E281" s="233" t="s">
        <v>296</v>
      </c>
      <c r="F281" s="233" t="s">
        <v>297</v>
      </c>
      <c r="G281" s="220"/>
      <c r="H281" s="220"/>
      <c r="I281" s="223"/>
      <c r="J281" s="234">
        <f>BK281</f>
        <v>0</v>
      </c>
      <c r="K281" s="220"/>
      <c r="L281" s="225"/>
      <c r="M281" s="226"/>
      <c r="N281" s="227"/>
      <c r="O281" s="227"/>
      <c r="P281" s="228">
        <f>SUM(P282:P370)</f>
        <v>0</v>
      </c>
      <c r="Q281" s="227"/>
      <c r="R281" s="228">
        <f>SUM(R282:R370)</f>
        <v>17.01602492</v>
      </c>
      <c r="S281" s="227"/>
      <c r="T281" s="229">
        <f>SUM(T282:T370)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0" t="s">
        <v>86</v>
      </c>
      <c r="AT281" s="231" t="s">
        <v>75</v>
      </c>
      <c r="AU281" s="231" t="s">
        <v>84</v>
      </c>
      <c r="AY281" s="230" t="s">
        <v>169</v>
      </c>
      <c r="BK281" s="232">
        <f>SUM(BK282:BK370)</f>
        <v>0</v>
      </c>
    </row>
    <row r="282" s="2" customFormat="1" ht="33" customHeight="1">
      <c r="A282" s="39"/>
      <c r="B282" s="40"/>
      <c r="C282" s="235" t="s">
        <v>746</v>
      </c>
      <c r="D282" s="235" t="s">
        <v>173</v>
      </c>
      <c r="E282" s="236" t="s">
        <v>3777</v>
      </c>
      <c r="F282" s="237" t="s">
        <v>3778</v>
      </c>
      <c r="G282" s="238" t="s">
        <v>199</v>
      </c>
      <c r="H282" s="239">
        <v>9.7070000000000007</v>
      </c>
      <c r="I282" s="240"/>
      <c r="J282" s="241">
        <f>ROUND(I282*H282,2)</f>
        <v>0</v>
      </c>
      <c r="K282" s="242"/>
      <c r="L282" s="45"/>
      <c r="M282" s="243" t="s">
        <v>1</v>
      </c>
      <c r="N282" s="244" t="s">
        <v>41</v>
      </c>
      <c r="O282" s="92"/>
      <c r="P282" s="245">
        <f>O282*H282</f>
        <v>0</v>
      </c>
      <c r="Q282" s="245">
        <v>0.00189</v>
      </c>
      <c r="R282" s="245">
        <f>Q282*H282</f>
        <v>0.018346230000000002</v>
      </c>
      <c r="S282" s="245">
        <v>0</v>
      </c>
      <c r="T282" s="24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7" t="s">
        <v>286</v>
      </c>
      <c r="AT282" s="247" t="s">
        <v>173</v>
      </c>
      <c r="AU282" s="247" t="s">
        <v>86</v>
      </c>
      <c r="AY282" s="18" t="s">
        <v>169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8" t="s">
        <v>84</v>
      </c>
      <c r="BK282" s="248">
        <f>ROUND(I282*H282,2)</f>
        <v>0</v>
      </c>
      <c r="BL282" s="18" t="s">
        <v>286</v>
      </c>
      <c r="BM282" s="247" t="s">
        <v>3779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3780</v>
      </c>
      <c r="G283" s="250"/>
      <c r="H283" s="254">
        <v>4.2270000000000003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3" customFormat="1">
      <c r="A284" s="13"/>
      <c r="B284" s="249"/>
      <c r="C284" s="250"/>
      <c r="D284" s="251" t="s">
        <v>179</v>
      </c>
      <c r="E284" s="252" t="s">
        <v>1</v>
      </c>
      <c r="F284" s="253" t="s">
        <v>3781</v>
      </c>
      <c r="G284" s="250"/>
      <c r="H284" s="254">
        <v>5.4800000000000004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179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169</v>
      </c>
    </row>
    <row r="285" s="14" customFormat="1">
      <c r="A285" s="14"/>
      <c r="B285" s="261"/>
      <c r="C285" s="262"/>
      <c r="D285" s="251" t="s">
        <v>179</v>
      </c>
      <c r="E285" s="263" t="s">
        <v>1</v>
      </c>
      <c r="F285" s="264" t="s">
        <v>182</v>
      </c>
      <c r="G285" s="262"/>
      <c r="H285" s="265">
        <v>9.7070000000000007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179</v>
      </c>
      <c r="AU285" s="271" t="s">
        <v>86</v>
      </c>
      <c r="AV285" s="14" t="s">
        <v>177</v>
      </c>
      <c r="AW285" s="14" t="s">
        <v>32</v>
      </c>
      <c r="AX285" s="14" t="s">
        <v>84</v>
      </c>
      <c r="AY285" s="271" t="s">
        <v>169</v>
      </c>
    </row>
    <row r="286" s="2" customFormat="1" ht="21.75" customHeight="1">
      <c r="A286" s="39"/>
      <c r="B286" s="40"/>
      <c r="C286" s="235" t="s">
        <v>2650</v>
      </c>
      <c r="D286" s="235" t="s">
        <v>173</v>
      </c>
      <c r="E286" s="236" t="s">
        <v>3782</v>
      </c>
      <c r="F286" s="237" t="s">
        <v>3783</v>
      </c>
      <c r="G286" s="238" t="s">
        <v>239</v>
      </c>
      <c r="H286" s="239">
        <v>1</v>
      </c>
      <c r="I286" s="240"/>
      <c r="J286" s="241">
        <f>ROUND(I286*H286,2)</f>
        <v>0</v>
      </c>
      <c r="K286" s="242"/>
      <c r="L286" s="45"/>
      <c r="M286" s="243" t="s">
        <v>1</v>
      </c>
      <c r="N286" s="244" t="s">
        <v>41</v>
      </c>
      <c r="O286" s="92"/>
      <c r="P286" s="245">
        <f>O286*H286</f>
        <v>0</v>
      </c>
      <c r="Q286" s="245">
        <v>0.00189</v>
      </c>
      <c r="R286" s="245">
        <f>Q286*H286</f>
        <v>0.00189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286</v>
      </c>
      <c r="AT286" s="247" t="s">
        <v>173</v>
      </c>
      <c r="AU286" s="247" t="s">
        <v>86</v>
      </c>
      <c r="AY286" s="18" t="s">
        <v>169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84</v>
      </c>
      <c r="BK286" s="248">
        <f>ROUND(I286*H286,2)</f>
        <v>0</v>
      </c>
      <c r="BL286" s="18" t="s">
        <v>286</v>
      </c>
      <c r="BM286" s="247" t="s">
        <v>3784</v>
      </c>
    </row>
    <row r="287" s="2" customFormat="1" ht="21.75" customHeight="1">
      <c r="A287" s="39"/>
      <c r="B287" s="40"/>
      <c r="C287" s="235" t="s">
        <v>2620</v>
      </c>
      <c r="D287" s="235" t="s">
        <v>173</v>
      </c>
      <c r="E287" s="236" t="s">
        <v>3785</v>
      </c>
      <c r="F287" s="237" t="s">
        <v>3786</v>
      </c>
      <c r="G287" s="238" t="s">
        <v>322</v>
      </c>
      <c r="H287" s="239">
        <v>535.60000000000002</v>
      </c>
      <c r="I287" s="240"/>
      <c r="J287" s="241">
        <f>ROUND(I287*H287,2)</f>
        <v>0</v>
      </c>
      <c r="K287" s="242"/>
      <c r="L287" s="45"/>
      <c r="M287" s="243" t="s">
        <v>1</v>
      </c>
      <c r="N287" s="244" t="s">
        <v>41</v>
      </c>
      <c r="O287" s="92"/>
      <c r="P287" s="245">
        <f>O287*H287</f>
        <v>0</v>
      </c>
      <c r="Q287" s="245">
        <v>0.0071799999999999998</v>
      </c>
      <c r="R287" s="245">
        <f>Q287*H287</f>
        <v>3.8456079999999999</v>
      </c>
      <c r="S287" s="245">
        <v>0</v>
      </c>
      <c r="T287" s="24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7" t="s">
        <v>286</v>
      </c>
      <c r="AT287" s="247" t="s">
        <v>173</v>
      </c>
      <c r="AU287" s="247" t="s">
        <v>86</v>
      </c>
      <c r="AY287" s="18" t="s">
        <v>169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8" t="s">
        <v>84</v>
      </c>
      <c r="BK287" s="248">
        <f>ROUND(I287*H287,2)</f>
        <v>0</v>
      </c>
      <c r="BL287" s="18" t="s">
        <v>286</v>
      </c>
      <c r="BM287" s="247" t="s">
        <v>3787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3788</v>
      </c>
      <c r="G288" s="250"/>
      <c r="H288" s="254">
        <v>404.60000000000002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3789</v>
      </c>
      <c r="G289" s="250"/>
      <c r="H289" s="254">
        <v>58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3790</v>
      </c>
      <c r="G290" s="250"/>
      <c r="H290" s="254">
        <v>43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3791</v>
      </c>
      <c r="G291" s="250"/>
      <c r="H291" s="254">
        <v>30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4" customFormat="1">
      <c r="A292" s="14"/>
      <c r="B292" s="261"/>
      <c r="C292" s="262"/>
      <c r="D292" s="251" t="s">
        <v>179</v>
      </c>
      <c r="E292" s="263" t="s">
        <v>1</v>
      </c>
      <c r="F292" s="264" t="s">
        <v>182</v>
      </c>
      <c r="G292" s="262"/>
      <c r="H292" s="265">
        <v>535.60000000000002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179</v>
      </c>
      <c r="AU292" s="271" t="s">
        <v>86</v>
      </c>
      <c r="AV292" s="14" t="s">
        <v>177</v>
      </c>
      <c r="AW292" s="14" t="s">
        <v>32</v>
      </c>
      <c r="AX292" s="14" t="s">
        <v>84</v>
      </c>
      <c r="AY292" s="271" t="s">
        <v>169</v>
      </c>
    </row>
    <row r="293" s="2" customFormat="1" ht="16.5" customHeight="1">
      <c r="A293" s="39"/>
      <c r="B293" s="40"/>
      <c r="C293" s="304" t="s">
        <v>2625</v>
      </c>
      <c r="D293" s="304" t="s">
        <v>1283</v>
      </c>
      <c r="E293" s="305" t="s">
        <v>3792</v>
      </c>
      <c r="F293" s="306" t="s">
        <v>3793</v>
      </c>
      <c r="G293" s="307" t="s">
        <v>699</v>
      </c>
      <c r="H293" s="308">
        <v>1200</v>
      </c>
      <c r="I293" s="309"/>
      <c r="J293" s="310">
        <f>ROUND(I293*H293,2)</f>
        <v>0</v>
      </c>
      <c r="K293" s="311"/>
      <c r="L293" s="312"/>
      <c r="M293" s="313" t="s">
        <v>1</v>
      </c>
      <c r="N293" s="31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298</v>
      </c>
      <c r="AT293" s="247" t="s">
        <v>1283</v>
      </c>
      <c r="AU293" s="247" t="s">
        <v>86</v>
      </c>
      <c r="AY293" s="18" t="s">
        <v>169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286</v>
      </c>
      <c r="BM293" s="247" t="s">
        <v>3794</v>
      </c>
    </row>
    <row r="294" s="2" customFormat="1" ht="16.5" customHeight="1">
      <c r="A294" s="39"/>
      <c r="B294" s="40"/>
      <c r="C294" s="304" t="s">
        <v>2321</v>
      </c>
      <c r="D294" s="304" t="s">
        <v>1283</v>
      </c>
      <c r="E294" s="305" t="s">
        <v>3795</v>
      </c>
      <c r="F294" s="306" t="s">
        <v>3796</v>
      </c>
      <c r="G294" s="307" t="s">
        <v>699</v>
      </c>
      <c r="H294" s="308">
        <v>48</v>
      </c>
      <c r="I294" s="309"/>
      <c r="J294" s="310">
        <f>ROUND(I294*H294,2)</f>
        <v>0</v>
      </c>
      <c r="K294" s="311"/>
      <c r="L294" s="312"/>
      <c r="M294" s="313" t="s">
        <v>1</v>
      </c>
      <c r="N294" s="31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298</v>
      </c>
      <c r="AT294" s="247" t="s">
        <v>1283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286</v>
      </c>
      <c r="BM294" s="247" t="s">
        <v>3797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3798</v>
      </c>
      <c r="G295" s="250"/>
      <c r="H295" s="254">
        <v>48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84</v>
      </c>
      <c r="AY295" s="260" t="s">
        <v>169</v>
      </c>
    </row>
    <row r="296" s="2" customFormat="1" ht="16.5" customHeight="1">
      <c r="A296" s="39"/>
      <c r="B296" s="40"/>
      <c r="C296" s="304" t="s">
        <v>2043</v>
      </c>
      <c r="D296" s="304" t="s">
        <v>1283</v>
      </c>
      <c r="E296" s="305" t="s">
        <v>3799</v>
      </c>
      <c r="F296" s="306" t="s">
        <v>3800</v>
      </c>
      <c r="G296" s="307" t="s">
        <v>699</v>
      </c>
      <c r="H296" s="308">
        <v>240</v>
      </c>
      <c r="I296" s="309"/>
      <c r="J296" s="310">
        <f>ROUND(I296*H296,2)</f>
        <v>0</v>
      </c>
      <c r="K296" s="311"/>
      <c r="L296" s="312"/>
      <c r="M296" s="313" t="s">
        <v>1</v>
      </c>
      <c r="N296" s="31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298</v>
      </c>
      <c r="AT296" s="247" t="s">
        <v>1283</v>
      </c>
      <c r="AU296" s="247" t="s">
        <v>86</v>
      </c>
      <c r="AY296" s="18" t="s">
        <v>169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286</v>
      </c>
      <c r="BM296" s="247" t="s">
        <v>3801</v>
      </c>
    </row>
    <row r="297" s="2" customFormat="1" ht="16.5" customHeight="1">
      <c r="A297" s="39"/>
      <c r="B297" s="40"/>
      <c r="C297" s="304" t="s">
        <v>2034</v>
      </c>
      <c r="D297" s="304" t="s">
        <v>1283</v>
      </c>
      <c r="E297" s="305" t="s">
        <v>3802</v>
      </c>
      <c r="F297" s="306" t="s">
        <v>3803</v>
      </c>
      <c r="G297" s="307" t="s">
        <v>699</v>
      </c>
      <c r="H297" s="308">
        <v>40</v>
      </c>
      <c r="I297" s="309"/>
      <c r="J297" s="310">
        <f>ROUND(I297*H297,2)</f>
        <v>0</v>
      </c>
      <c r="K297" s="311"/>
      <c r="L297" s="312"/>
      <c r="M297" s="313" t="s">
        <v>1</v>
      </c>
      <c r="N297" s="31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298</v>
      </c>
      <c r="AT297" s="247" t="s">
        <v>1283</v>
      </c>
      <c r="AU297" s="247" t="s">
        <v>86</v>
      </c>
      <c r="AY297" s="18" t="s">
        <v>169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286</v>
      </c>
      <c r="BM297" s="247" t="s">
        <v>3804</v>
      </c>
    </row>
    <row r="298" s="2" customFormat="1" ht="16.5" customHeight="1">
      <c r="A298" s="39"/>
      <c r="B298" s="40"/>
      <c r="C298" s="304" t="s">
        <v>2039</v>
      </c>
      <c r="D298" s="304" t="s">
        <v>1283</v>
      </c>
      <c r="E298" s="305" t="s">
        <v>3805</v>
      </c>
      <c r="F298" s="306" t="s">
        <v>3806</v>
      </c>
      <c r="G298" s="307" t="s">
        <v>699</v>
      </c>
      <c r="H298" s="308">
        <v>40</v>
      </c>
      <c r="I298" s="309"/>
      <c r="J298" s="310">
        <f>ROUND(I298*H298,2)</f>
        <v>0</v>
      </c>
      <c r="K298" s="311"/>
      <c r="L298" s="312"/>
      <c r="M298" s="313" t="s">
        <v>1</v>
      </c>
      <c r="N298" s="31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298</v>
      </c>
      <c r="AT298" s="247" t="s">
        <v>1283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286</v>
      </c>
      <c r="BM298" s="247" t="s">
        <v>3807</v>
      </c>
    </row>
    <row r="299" s="2" customFormat="1" ht="21.75" customHeight="1">
      <c r="A299" s="39"/>
      <c r="B299" s="40"/>
      <c r="C299" s="304" t="s">
        <v>2325</v>
      </c>
      <c r="D299" s="304" t="s">
        <v>1283</v>
      </c>
      <c r="E299" s="305" t="s">
        <v>3808</v>
      </c>
      <c r="F299" s="306" t="s">
        <v>3809</v>
      </c>
      <c r="G299" s="307" t="s">
        <v>1034</v>
      </c>
      <c r="H299" s="308">
        <v>857.08000000000004</v>
      </c>
      <c r="I299" s="309"/>
      <c r="J299" s="310">
        <f>ROUND(I299*H299,2)</f>
        <v>0</v>
      </c>
      <c r="K299" s="311"/>
      <c r="L299" s="312"/>
      <c r="M299" s="313" t="s">
        <v>1</v>
      </c>
      <c r="N299" s="31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298</v>
      </c>
      <c r="AT299" s="247" t="s">
        <v>1283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286</v>
      </c>
      <c r="BM299" s="247" t="s">
        <v>3810</v>
      </c>
    </row>
    <row r="300" s="2" customFormat="1" ht="21.75" customHeight="1">
      <c r="A300" s="39"/>
      <c r="B300" s="40"/>
      <c r="C300" s="235" t="s">
        <v>742</v>
      </c>
      <c r="D300" s="235" t="s">
        <v>173</v>
      </c>
      <c r="E300" s="236" t="s">
        <v>3811</v>
      </c>
      <c r="F300" s="237" t="s">
        <v>3812</v>
      </c>
      <c r="G300" s="238" t="s">
        <v>176</v>
      </c>
      <c r="H300" s="239">
        <v>121.51000000000001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286</v>
      </c>
      <c r="AT300" s="247" t="s">
        <v>173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286</v>
      </c>
      <c r="BM300" s="247" t="s">
        <v>3813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3814</v>
      </c>
      <c r="G301" s="250"/>
      <c r="H301" s="254">
        <v>63.909999999999997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3815</v>
      </c>
      <c r="G302" s="250"/>
      <c r="H302" s="254">
        <v>57.600000000000001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4" customFormat="1">
      <c r="A303" s="14"/>
      <c r="B303" s="261"/>
      <c r="C303" s="262"/>
      <c r="D303" s="251" t="s">
        <v>179</v>
      </c>
      <c r="E303" s="263" t="s">
        <v>1</v>
      </c>
      <c r="F303" s="264" t="s">
        <v>182</v>
      </c>
      <c r="G303" s="262"/>
      <c r="H303" s="265">
        <v>121.51000000000001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179</v>
      </c>
      <c r="AU303" s="271" t="s">
        <v>86</v>
      </c>
      <c r="AV303" s="14" t="s">
        <v>177</v>
      </c>
      <c r="AW303" s="14" t="s">
        <v>32</v>
      </c>
      <c r="AX303" s="14" t="s">
        <v>84</v>
      </c>
      <c r="AY303" s="271" t="s">
        <v>169</v>
      </c>
    </row>
    <row r="304" s="2" customFormat="1" ht="21.75" customHeight="1">
      <c r="A304" s="39"/>
      <c r="B304" s="40"/>
      <c r="C304" s="304" t="s">
        <v>737</v>
      </c>
      <c r="D304" s="304" t="s">
        <v>1283</v>
      </c>
      <c r="E304" s="305" t="s">
        <v>3410</v>
      </c>
      <c r="F304" s="306" t="s">
        <v>3411</v>
      </c>
      <c r="G304" s="307" t="s">
        <v>199</v>
      </c>
      <c r="H304" s="308">
        <v>3.0990000000000002</v>
      </c>
      <c r="I304" s="309"/>
      <c r="J304" s="310">
        <f>ROUND(I304*H304,2)</f>
        <v>0</v>
      </c>
      <c r="K304" s="311"/>
      <c r="L304" s="312"/>
      <c r="M304" s="313" t="s">
        <v>1</v>
      </c>
      <c r="N304" s="314" t="s">
        <v>41</v>
      </c>
      <c r="O304" s="92"/>
      <c r="P304" s="245">
        <f>O304*H304</f>
        <v>0</v>
      </c>
      <c r="Q304" s="245">
        <v>0.55000000000000004</v>
      </c>
      <c r="R304" s="245">
        <f>Q304*H304</f>
        <v>1.7044500000000002</v>
      </c>
      <c r="S304" s="245">
        <v>0</v>
      </c>
      <c r="T304" s="24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7" t="s">
        <v>298</v>
      </c>
      <c r="AT304" s="247" t="s">
        <v>1283</v>
      </c>
      <c r="AU304" s="247" t="s">
        <v>86</v>
      </c>
      <c r="AY304" s="18" t="s">
        <v>169</v>
      </c>
      <c r="BE304" s="248">
        <f>IF(N304="základní",J304,0)</f>
        <v>0</v>
      </c>
      <c r="BF304" s="248">
        <f>IF(N304="snížená",J304,0)</f>
        <v>0</v>
      </c>
      <c r="BG304" s="248">
        <f>IF(N304="zákl. přenesená",J304,0)</f>
        <v>0</v>
      </c>
      <c r="BH304" s="248">
        <f>IF(N304="sníž. přenesená",J304,0)</f>
        <v>0</v>
      </c>
      <c r="BI304" s="248">
        <f>IF(N304="nulová",J304,0)</f>
        <v>0</v>
      </c>
      <c r="BJ304" s="18" t="s">
        <v>84</v>
      </c>
      <c r="BK304" s="248">
        <f>ROUND(I304*H304,2)</f>
        <v>0</v>
      </c>
      <c r="BL304" s="18" t="s">
        <v>286</v>
      </c>
      <c r="BM304" s="247" t="s">
        <v>3816</v>
      </c>
    </row>
    <row r="305" s="13" customFormat="1">
      <c r="A305" s="13"/>
      <c r="B305" s="249"/>
      <c r="C305" s="250"/>
      <c r="D305" s="251" t="s">
        <v>179</v>
      </c>
      <c r="E305" s="252" t="s">
        <v>1</v>
      </c>
      <c r="F305" s="253" t="s">
        <v>3817</v>
      </c>
      <c r="G305" s="250"/>
      <c r="H305" s="254">
        <v>1.5980000000000001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179</v>
      </c>
      <c r="AU305" s="260" t="s">
        <v>86</v>
      </c>
      <c r="AV305" s="13" t="s">
        <v>86</v>
      </c>
      <c r="AW305" s="13" t="s">
        <v>32</v>
      </c>
      <c r="AX305" s="13" t="s">
        <v>76</v>
      </c>
      <c r="AY305" s="260" t="s">
        <v>169</v>
      </c>
    </row>
    <row r="306" s="13" customFormat="1">
      <c r="A306" s="13"/>
      <c r="B306" s="249"/>
      <c r="C306" s="250"/>
      <c r="D306" s="251" t="s">
        <v>179</v>
      </c>
      <c r="E306" s="252" t="s">
        <v>1</v>
      </c>
      <c r="F306" s="253" t="s">
        <v>3818</v>
      </c>
      <c r="G306" s="250"/>
      <c r="H306" s="254">
        <v>1.44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179</v>
      </c>
      <c r="AU306" s="260" t="s">
        <v>86</v>
      </c>
      <c r="AV306" s="13" t="s">
        <v>86</v>
      </c>
      <c r="AW306" s="13" t="s">
        <v>32</v>
      </c>
      <c r="AX306" s="13" t="s">
        <v>76</v>
      </c>
      <c r="AY306" s="260" t="s">
        <v>169</v>
      </c>
    </row>
    <row r="307" s="14" customFormat="1">
      <c r="A307" s="14"/>
      <c r="B307" s="261"/>
      <c r="C307" s="262"/>
      <c r="D307" s="251" t="s">
        <v>179</v>
      </c>
      <c r="E307" s="263" t="s">
        <v>1</v>
      </c>
      <c r="F307" s="264" t="s">
        <v>182</v>
      </c>
      <c r="G307" s="262"/>
      <c r="H307" s="265">
        <v>3.0379999999999998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179</v>
      </c>
      <c r="AU307" s="271" t="s">
        <v>86</v>
      </c>
      <c r="AV307" s="14" t="s">
        <v>177</v>
      </c>
      <c r="AW307" s="14" t="s">
        <v>32</v>
      </c>
      <c r="AX307" s="14" t="s">
        <v>84</v>
      </c>
      <c r="AY307" s="271" t="s">
        <v>169</v>
      </c>
    </row>
    <row r="308" s="13" customFormat="1">
      <c r="A308" s="13"/>
      <c r="B308" s="249"/>
      <c r="C308" s="250"/>
      <c r="D308" s="251" t="s">
        <v>179</v>
      </c>
      <c r="E308" s="250"/>
      <c r="F308" s="253" t="s">
        <v>3819</v>
      </c>
      <c r="G308" s="250"/>
      <c r="H308" s="254">
        <v>3.0990000000000002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4</v>
      </c>
      <c r="AX308" s="13" t="s">
        <v>84</v>
      </c>
      <c r="AY308" s="260" t="s">
        <v>169</v>
      </c>
    </row>
    <row r="309" s="2" customFormat="1" ht="33" customHeight="1">
      <c r="A309" s="39"/>
      <c r="B309" s="40"/>
      <c r="C309" s="235" t="s">
        <v>511</v>
      </c>
      <c r="D309" s="235" t="s">
        <v>173</v>
      </c>
      <c r="E309" s="236" t="s">
        <v>3820</v>
      </c>
      <c r="F309" s="237" t="s">
        <v>3821</v>
      </c>
      <c r="G309" s="238" t="s">
        <v>176</v>
      </c>
      <c r="H309" s="239">
        <v>242</v>
      </c>
      <c r="I309" s="240"/>
      <c r="J309" s="241">
        <f>ROUND(I309*H309,2)</f>
        <v>0</v>
      </c>
      <c r="K309" s="242"/>
      <c r="L309" s="45"/>
      <c r="M309" s="243" t="s">
        <v>1</v>
      </c>
      <c r="N309" s="244" t="s">
        <v>41</v>
      </c>
      <c r="O309" s="92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286</v>
      </c>
      <c r="AT309" s="247" t="s">
        <v>173</v>
      </c>
      <c r="AU309" s="247" t="s">
        <v>86</v>
      </c>
      <c r="AY309" s="18" t="s">
        <v>169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84</v>
      </c>
      <c r="BK309" s="248">
        <f>ROUND(I309*H309,2)</f>
        <v>0</v>
      </c>
      <c r="BL309" s="18" t="s">
        <v>286</v>
      </c>
      <c r="BM309" s="247" t="s">
        <v>3822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3823</v>
      </c>
      <c r="G310" s="250"/>
      <c r="H310" s="254">
        <v>242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84</v>
      </c>
      <c r="AY310" s="260" t="s">
        <v>169</v>
      </c>
    </row>
    <row r="311" s="2" customFormat="1" ht="16.5" customHeight="1">
      <c r="A311" s="39"/>
      <c r="B311" s="40"/>
      <c r="C311" s="304" t="s">
        <v>528</v>
      </c>
      <c r="D311" s="304" t="s">
        <v>1283</v>
      </c>
      <c r="E311" s="305" t="s">
        <v>3824</v>
      </c>
      <c r="F311" s="306" t="s">
        <v>3825</v>
      </c>
      <c r="G311" s="307" t="s">
        <v>176</v>
      </c>
      <c r="H311" s="308">
        <v>254.09999999999999</v>
      </c>
      <c r="I311" s="309"/>
      <c r="J311" s="310">
        <f>ROUND(I311*H311,2)</f>
        <v>0</v>
      </c>
      <c r="K311" s="311"/>
      <c r="L311" s="312"/>
      <c r="M311" s="313" t="s">
        <v>1</v>
      </c>
      <c r="N311" s="314" t="s">
        <v>41</v>
      </c>
      <c r="O311" s="92"/>
      <c r="P311" s="245">
        <f>O311*H311</f>
        <v>0</v>
      </c>
      <c r="Q311" s="245">
        <v>0.017299999999999999</v>
      </c>
      <c r="R311" s="245">
        <f>Q311*H311</f>
        <v>4.3959299999999999</v>
      </c>
      <c r="S311" s="245">
        <v>0</v>
      </c>
      <c r="T311" s="24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298</v>
      </c>
      <c r="AT311" s="247" t="s">
        <v>1283</v>
      </c>
      <c r="AU311" s="247" t="s">
        <v>86</v>
      </c>
      <c r="AY311" s="18" t="s">
        <v>169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286</v>
      </c>
      <c r="BM311" s="247" t="s">
        <v>3826</v>
      </c>
    </row>
    <row r="312" s="13" customFormat="1">
      <c r="A312" s="13"/>
      <c r="B312" s="249"/>
      <c r="C312" s="250"/>
      <c r="D312" s="251" t="s">
        <v>179</v>
      </c>
      <c r="E312" s="250"/>
      <c r="F312" s="253" t="s">
        <v>3827</v>
      </c>
      <c r="G312" s="250"/>
      <c r="H312" s="254">
        <v>254.09999999999999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179</v>
      </c>
      <c r="AU312" s="260" t="s">
        <v>86</v>
      </c>
      <c r="AV312" s="13" t="s">
        <v>86</v>
      </c>
      <c r="AW312" s="13" t="s">
        <v>4</v>
      </c>
      <c r="AX312" s="13" t="s">
        <v>84</v>
      </c>
      <c r="AY312" s="260" t="s">
        <v>169</v>
      </c>
    </row>
    <row r="313" s="2" customFormat="1" ht="21.75" customHeight="1">
      <c r="A313" s="39"/>
      <c r="B313" s="40"/>
      <c r="C313" s="235" t="s">
        <v>587</v>
      </c>
      <c r="D313" s="235" t="s">
        <v>173</v>
      </c>
      <c r="E313" s="236" t="s">
        <v>3828</v>
      </c>
      <c r="F313" s="237" t="s">
        <v>3829</v>
      </c>
      <c r="G313" s="238" t="s">
        <v>199</v>
      </c>
      <c r="H313" s="239">
        <v>1.5600000000000001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0.023369999999999998</v>
      </c>
      <c r="R313" s="245">
        <f>Q313*H313</f>
        <v>0.036457200000000002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286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286</v>
      </c>
      <c r="BM313" s="247" t="s">
        <v>3830</v>
      </c>
    </row>
    <row r="314" s="2" customFormat="1" ht="21.75" customHeight="1">
      <c r="A314" s="39"/>
      <c r="B314" s="40"/>
      <c r="C314" s="235" t="s">
        <v>709</v>
      </c>
      <c r="D314" s="235" t="s">
        <v>173</v>
      </c>
      <c r="E314" s="236" t="s">
        <v>3831</v>
      </c>
      <c r="F314" s="237" t="s">
        <v>3832</v>
      </c>
      <c r="G314" s="238" t="s">
        <v>176</v>
      </c>
      <c r="H314" s="239">
        <v>108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3833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3834</v>
      </c>
      <c r="G315" s="250"/>
      <c r="H315" s="254">
        <v>108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84</v>
      </c>
      <c r="AY315" s="260" t="s">
        <v>169</v>
      </c>
    </row>
    <row r="316" s="2" customFormat="1" ht="16.5" customHeight="1">
      <c r="A316" s="39"/>
      <c r="B316" s="40"/>
      <c r="C316" s="304" t="s">
        <v>605</v>
      </c>
      <c r="D316" s="304" t="s">
        <v>1283</v>
      </c>
      <c r="E316" s="305" t="s">
        <v>3824</v>
      </c>
      <c r="F316" s="306" t="s">
        <v>3825</v>
      </c>
      <c r="G316" s="307" t="s">
        <v>176</v>
      </c>
      <c r="H316" s="308">
        <v>112.31999999999999</v>
      </c>
      <c r="I316" s="309"/>
      <c r="J316" s="310">
        <f>ROUND(I316*H316,2)</f>
        <v>0</v>
      </c>
      <c r="K316" s="311"/>
      <c r="L316" s="312"/>
      <c r="M316" s="313" t="s">
        <v>1</v>
      </c>
      <c r="N316" s="314" t="s">
        <v>41</v>
      </c>
      <c r="O316" s="92"/>
      <c r="P316" s="245">
        <f>O316*H316</f>
        <v>0</v>
      </c>
      <c r="Q316" s="245">
        <v>0.017299999999999999</v>
      </c>
      <c r="R316" s="245">
        <f>Q316*H316</f>
        <v>1.9431359999999998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298</v>
      </c>
      <c r="AT316" s="247" t="s">
        <v>1283</v>
      </c>
      <c r="AU316" s="247" t="s">
        <v>86</v>
      </c>
      <c r="AY316" s="18" t="s">
        <v>169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286</v>
      </c>
      <c r="BM316" s="247" t="s">
        <v>3835</v>
      </c>
    </row>
    <row r="317" s="13" customFormat="1">
      <c r="A317" s="13"/>
      <c r="B317" s="249"/>
      <c r="C317" s="250"/>
      <c r="D317" s="251" t="s">
        <v>179</v>
      </c>
      <c r="E317" s="250"/>
      <c r="F317" s="253" t="s">
        <v>3836</v>
      </c>
      <c r="G317" s="250"/>
      <c r="H317" s="254">
        <v>112.31999999999999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4</v>
      </c>
      <c r="AX317" s="13" t="s">
        <v>84</v>
      </c>
      <c r="AY317" s="260" t="s">
        <v>169</v>
      </c>
    </row>
    <row r="318" s="2" customFormat="1" ht="16.5" customHeight="1">
      <c r="A318" s="39"/>
      <c r="B318" s="40"/>
      <c r="C318" s="235" t="s">
        <v>821</v>
      </c>
      <c r="D318" s="235" t="s">
        <v>173</v>
      </c>
      <c r="E318" s="236" t="s">
        <v>3837</v>
      </c>
      <c r="F318" s="237" t="s">
        <v>3838</v>
      </c>
      <c r="G318" s="238" t="s">
        <v>322</v>
      </c>
      <c r="H318" s="239">
        <v>519</v>
      </c>
      <c r="I318" s="240"/>
      <c r="J318" s="241">
        <f>ROUND(I318*H318,2)</f>
        <v>0</v>
      </c>
      <c r="K318" s="242"/>
      <c r="L318" s="45"/>
      <c r="M318" s="243" t="s">
        <v>1</v>
      </c>
      <c r="N318" s="244" t="s">
        <v>41</v>
      </c>
      <c r="O318" s="92"/>
      <c r="P318" s="245">
        <f>O318*H318</f>
        <v>0</v>
      </c>
      <c r="Q318" s="245">
        <v>1.0000000000000001E-05</v>
      </c>
      <c r="R318" s="245">
        <f>Q318*H318</f>
        <v>0.0051900000000000002</v>
      </c>
      <c r="S318" s="245">
        <v>0</v>
      </c>
      <c r="T318" s="24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286</v>
      </c>
      <c r="AT318" s="247" t="s">
        <v>173</v>
      </c>
      <c r="AU318" s="247" t="s">
        <v>86</v>
      </c>
      <c r="AY318" s="18" t="s">
        <v>169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84</v>
      </c>
      <c r="BK318" s="248">
        <f>ROUND(I318*H318,2)</f>
        <v>0</v>
      </c>
      <c r="BL318" s="18" t="s">
        <v>286</v>
      </c>
      <c r="BM318" s="247" t="s">
        <v>3839</v>
      </c>
    </row>
    <row r="319" s="13" customFormat="1">
      <c r="A319" s="13"/>
      <c r="B319" s="249"/>
      <c r="C319" s="250"/>
      <c r="D319" s="251" t="s">
        <v>179</v>
      </c>
      <c r="E319" s="252" t="s">
        <v>1</v>
      </c>
      <c r="F319" s="253" t="s">
        <v>3840</v>
      </c>
      <c r="G319" s="250"/>
      <c r="H319" s="254">
        <v>192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179</v>
      </c>
      <c r="AU319" s="260" t="s">
        <v>86</v>
      </c>
      <c r="AV319" s="13" t="s">
        <v>86</v>
      </c>
      <c r="AW319" s="13" t="s">
        <v>32</v>
      </c>
      <c r="AX319" s="13" t="s">
        <v>76</v>
      </c>
      <c r="AY319" s="260" t="s">
        <v>169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3841</v>
      </c>
      <c r="G320" s="250"/>
      <c r="H320" s="254">
        <v>109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3842</v>
      </c>
      <c r="G321" s="250"/>
      <c r="H321" s="254">
        <v>218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4" customFormat="1">
      <c r="A322" s="14"/>
      <c r="B322" s="261"/>
      <c r="C322" s="262"/>
      <c r="D322" s="251" t="s">
        <v>179</v>
      </c>
      <c r="E322" s="263" t="s">
        <v>1</v>
      </c>
      <c r="F322" s="264" t="s">
        <v>182</v>
      </c>
      <c r="G322" s="262"/>
      <c r="H322" s="265">
        <v>519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179</v>
      </c>
      <c r="AU322" s="271" t="s">
        <v>86</v>
      </c>
      <c r="AV322" s="14" t="s">
        <v>177</v>
      </c>
      <c r="AW322" s="14" t="s">
        <v>32</v>
      </c>
      <c r="AX322" s="14" t="s">
        <v>84</v>
      </c>
      <c r="AY322" s="271" t="s">
        <v>169</v>
      </c>
    </row>
    <row r="323" s="2" customFormat="1" ht="21.75" customHeight="1">
      <c r="A323" s="39"/>
      <c r="B323" s="40"/>
      <c r="C323" s="304" t="s">
        <v>758</v>
      </c>
      <c r="D323" s="304" t="s">
        <v>1283</v>
      </c>
      <c r="E323" s="305" t="s">
        <v>3410</v>
      </c>
      <c r="F323" s="306" t="s">
        <v>3411</v>
      </c>
      <c r="G323" s="307" t="s">
        <v>199</v>
      </c>
      <c r="H323" s="308">
        <v>1.248</v>
      </c>
      <c r="I323" s="309"/>
      <c r="J323" s="310">
        <f>ROUND(I323*H323,2)</f>
        <v>0</v>
      </c>
      <c r="K323" s="311"/>
      <c r="L323" s="312"/>
      <c r="M323" s="313" t="s">
        <v>1</v>
      </c>
      <c r="N323" s="314" t="s">
        <v>41</v>
      </c>
      <c r="O323" s="92"/>
      <c r="P323" s="245">
        <f>O323*H323</f>
        <v>0</v>
      </c>
      <c r="Q323" s="245">
        <v>0.55000000000000004</v>
      </c>
      <c r="R323" s="245">
        <f>Q323*H323</f>
        <v>0.68640000000000001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298</v>
      </c>
      <c r="AT323" s="247" t="s">
        <v>1283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3843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3844</v>
      </c>
      <c r="G324" s="250"/>
      <c r="H324" s="254">
        <v>1.2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84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0"/>
      <c r="F325" s="253" t="s">
        <v>3845</v>
      </c>
      <c r="G325" s="250"/>
      <c r="H325" s="254">
        <v>1.248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4</v>
      </c>
      <c r="AX325" s="13" t="s">
        <v>84</v>
      </c>
      <c r="AY325" s="260" t="s">
        <v>169</v>
      </c>
    </row>
    <row r="326" s="2" customFormat="1" ht="16.5" customHeight="1">
      <c r="A326" s="39"/>
      <c r="B326" s="40"/>
      <c r="C326" s="304" t="s">
        <v>718</v>
      </c>
      <c r="D326" s="304" t="s">
        <v>1283</v>
      </c>
      <c r="E326" s="305" t="s">
        <v>3846</v>
      </c>
      <c r="F326" s="306" t="s">
        <v>3847</v>
      </c>
      <c r="G326" s="307" t="s">
        <v>199</v>
      </c>
      <c r="H326" s="308">
        <v>1.2010000000000001</v>
      </c>
      <c r="I326" s="309"/>
      <c r="J326" s="310">
        <f>ROUND(I326*H326,2)</f>
        <v>0</v>
      </c>
      <c r="K326" s="311"/>
      <c r="L326" s="312"/>
      <c r="M326" s="313" t="s">
        <v>1</v>
      </c>
      <c r="N326" s="314" t="s">
        <v>41</v>
      </c>
      <c r="O326" s="92"/>
      <c r="P326" s="245">
        <f>O326*H326</f>
        <v>0</v>
      </c>
      <c r="Q326" s="245">
        <v>0.55000000000000004</v>
      </c>
      <c r="R326" s="245">
        <f>Q326*H326</f>
        <v>0.66055000000000008</v>
      </c>
      <c r="S326" s="245">
        <v>0</v>
      </c>
      <c r="T326" s="24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298</v>
      </c>
      <c r="AT326" s="247" t="s">
        <v>1283</v>
      </c>
      <c r="AU326" s="247" t="s">
        <v>86</v>
      </c>
      <c r="AY326" s="18" t="s">
        <v>169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84</v>
      </c>
      <c r="BK326" s="248">
        <f>ROUND(I326*H326,2)</f>
        <v>0</v>
      </c>
      <c r="BL326" s="18" t="s">
        <v>286</v>
      </c>
      <c r="BM326" s="247" t="s">
        <v>3848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3849</v>
      </c>
      <c r="G327" s="250"/>
      <c r="H327" s="254">
        <v>0.39200000000000002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3850</v>
      </c>
      <c r="G328" s="250"/>
      <c r="H328" s="254">
        <v>0.78500000000000003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1.1770000000000001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13" customFormat="1">
      <c r="A330" s="13"/>
      <c r="B330" s="249"/>
      <c r="C330" s="250"/>
      <c r="D330" s="251" t="s">
        <v>179</v>
      </c>
      <c r="E330" s="250"/>
      <c r="F330" s="253" t="s">
        <v>3851</v>
      </c>
      <c r="G330" s="250"/>
      <c r="H330" s="254">
        <v>1.2010000000000001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4</v>
      </c>
      <c r="AX330" s="13" t="s">
        <v>84</v>
      </c>
      <c r="AY330" s="260" t="s">
        <v>169</v>
      </c>
    </row>
    <row r="331" s="2" customFormat="1" ht="21.75" customHeight="1">
      <c r="A331" s="39"/>
      <c r="B331" s="40"/>
      <c r="C331" s="235" t="s">
        <v>689</v>
      </c>
      <c r="D331" s="235" t="s">
        <v>173</v>
      </c>
      <c r="E331" s="236" t="s">
        <v>3852</v>
      </c>
      <c r="F331" s="237" t="s">
        <v>3853</v>
      </c>
      <c r="G331" s="238" t="s">
        <v>176</v>
      </c>
      <c r="H331" s="239">
        <v>192</v>
      </c>
      <c r="I331" s="240"/>
      <c r="J331" s="241">
        <f>ROUND(I331*H331,2)</f>
        <v>0</v>
      </c>
      <c r="K331" s="242"/>
      <c r="L331" s="45"/>
      <c r="M331" s="243" t="s">
        <v>1</v>
      </c>
      <c r="N331" s="244" t="s">
        <v>41</v>
      </c>
      <c r="O331" s="92"/>
      <c r="P331" s="245">
        <f>O331*H331</f>
        <v>0</v>
      </c>
      <c r="Q331" s="245">
        <v>0.00020000000000000001</v>
      </c>
      <c r="R331" s="245">
        <f>Q331*H331</f>
        <v>0.038400000000000004</v>
      </c>
      <c r="S331" s="245">
        <v>0</v>
      </c>
      <c r="T331" s="24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7" t="s">
        <v>286</v>
      </c>
      <c r="AT331" s="247" t="s">
        <v>173</v>
      </c>
      <c r="AU331" s="247" t="s">
        <v>86</v>
      </c>
      <c r="AY331" s="18" t="s">
        <v>169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8" t="s">
        <v>84</v>
      </c>
      <c r="BK331" s="248">
        <f>ROUND(I331*H331,2)</f>
        <v>0</v>
      </c>
      <c r="BL331" s="18" t="s">
        <v>286</v>
      </c>
      <c r="BM331" s="247" t="s">
        <v>3854</v>
      </c>
    </row>
    <row r="332" s="2" customFormat="1" ht="21.75" customHeight="1">
      <c r="A332" s="39"/>
      <c r="B332" s="40"/>
      <c r="C332" s="235" t="s">
        <v>815</v>
      </c>
      <c r="D332" s="235" t="s">
        <v>173</v>
      </c>
      <c r="E332" s="236" t="s">
        <v>3855</v>
      </c>
      <c r="F332" s="237" t="s">
        <v>3856</v>
      </c>
      <c r="G332" s="238" t="s">
        <v>176</v>
      </c>
      <c r="H332" s="239">
        <v>30.199999999999999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0.036880000000000003</v>
      </c>
      <c r="R332" s="245">
        <f>Q332*H332</f>
        <v>1.1137760000000001</v>
      </c>
      <c r="S332" s="245">
        <v>0</v>
      </c>
      <c r="T332" s="24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3857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3858</v>
      </c>
      <c r="G333" s="250"/>
      <c r="H333" s="254">
        <v>30.199999999999999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84</v>
      </c>
      <c r="AY333" s="260" t="s">
        <v>169</v>
      </c>
    </row>
    <row r="334" s="2" customFormat="1" ht="21.75" customHeight="1">
      <c r="A334" s="39"/>
      <c r="B334" s="40"/>
      <c r="C334" s="235" t="s">
        <v>562</v>
      </c>
      <c r="D334" s="235" t="s">
        <v>173</v>
      </c>
      <c r="E334" s="236" t="s">
        <v>1981</v>
      </c>
      <c r="F334" s="237" t="s">
        <v>1982</v>
      </c>
      <c r="G334" s="238" t="s">
        <v>176</v>
      </c>
      <c r="H334" s="239">
        <v>30.199999999999999</v>
      </c>
      <c r="I334" s="240"/>
      <c r="J334" s="241">
        <f>ROUND(I334*H334,2)</f>
        <v>0</v>
      </c>
      <c r="K334" s="242"/>
      <c r="L334" s="45"/>
      <c r="M334" s="243" t="s">
        <v>1</v>
      </c>
      <c r="N334" s="244" t="s">
        <v>41</v>
      </c>
      <c r="O334" s="92"/>
      <c r="P334" s="245">
        <f>O334*H334</f>
        <v>0</v>
      </c>
      <c r="Q334" s="245">
        <v>0.00020000000000000001</v>
      </c>
      <c r="R334" s="245">
        <f>Q334*H334</f>
        <v>0.0060400000000000002</v>
      </c>
      <c r="S334" s="245">
        <v>0</v>
      </c>
      <c r="T334" s="24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286</v>
      </c>
      <c r="AT334" s="247" t="s">
        <v>173</v>
      </c>
      <c r="AU334" s="247" t="s">
        <v>86</v>
      </c>
      <c r="AY334" s="18" t="s">
        <v>169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84</v>
      </c>
      <c r="BK334" s="248">
        <f>ROUND(I334*H334,2)</f>
        <v>0</v>
      </c>
      <c r="BL334" s="18" t="s">
        <v>286</v>
      </c>
      <c r="BM334" s="247" t="s">
        <v>3859</v>
      </c>
    </row>
    <row r="335" s="2" customFormat="1" ht="33" customHeight="1">
      <c r="A335" s="39"/>
      <c r="B335" s="40"/>
      <c r="C335" s="235" t="s">
        <v>794</v>
      </c>
      <c r="D335" s="235" t="s">
        <v>173</v>
      </c>
      <c r="E335" s="236" t="s">
        <v>3860</v>
      </c>
      <c r="F335" s="237" t="s">
        <v>3861</v>
      </c>
      <c r="G335" s="238" t="s">
        <v>322</v>
      </c>
      <c r="H335" s="239">
        <v>52</v>
      </c>
      <c r="I335" s="240"/>
      <c r="J335" s="241">
        <f>ROUND(I335*H335,2)</f>
        <v>0</v>
      </c>
      <c r="K335" s="242"/>
      <c r="L335" s="45"/>
      <c r="M335" s="243" t="s">
        <v>1</v>
      </c>
      <c r="N335" s="244" t="s">
        <v>41</v>
      </c>
      <c r="O335" s="92"/>
      <c r="P335" s="245">
        <f>O335*H335</f>
        <v>0</v>
      </c>
      <c r="Q335" s="245">
        <v>0</v>
      </c>
      <c r="R335" s="245">
        <f>Q335*H335</f>
        <v>0</v>
      </c>
      <c r="S335" s="245">
        <v>0</v>
      </c>
      <c r="T335" s="24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286</v>
      </c>
      <c r="AT335" s="247" t="s">
        <v>173</v>
      </c>
      <c r="AU335" s="247" t="s">
        <v>86</v>
      </c>
      <c r="AY335" s="18" t="s">
        <v>169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84</v>
      </c>
      <c r="BK335" s="248">
        <f>ROUND(I335*H335,2)</f>
        <v>0</v>
      </c>
      <c r="BL335" s="18" t="s">
        <v>286</v>
      </c>
      <c r="BM335" s="247" t="s">
        <v>3862</v>
      </c>
    </row>
    <row r="336" s="13" customFormat="1">
      <c r="A336" s="13"/>
      <c r="B336" s="249"/>
      <c r="C336" s="250"/>
      <c r="D336" s="251" t="s">
        <v>179</v>
      </c>
      <c r="E336" s="252" t="s">
        <v>1</v>
      </c>
      <c r="F336" s="253" t="s">
        <v>3863</v>
      </c>
      <c r="G336" s="250"/>
      <c r="H336" s="254">
        <v>34.5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179</v>
      </c>
      <c r="AU336" s="260" t="s">
        <v>86</v>
      </c>
      <c r="AV336" s="13" t="s">
        <v>86</v>
      </c>
      <c r="AW336" s="13" t="s">
        <v>32</v>
      </c>
      <c r="AX336" s="13" t="s">
        <v>76</v>
      </c>
      <c r="AY336" s="260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3864</v>
      </c>
      <c r="G337" s="250"/>
      <c r="H337" s="254">
        <v>17.5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4" customFormat="1">
      <c r="A338" s="14"/>
      <c r="B338" s="261"/>
      <c r="C338" s="262"/>
      <c r="D338" s="251" t="s">
        <v>179</v>
      </c>
      <c r="E338" s="263" t="s">
        <v>1</v>
      </c>
      <c r="F338" s="264" t="s">
        <v>182</v>
      </c>
      <c r="G338" s="262"/>
      <c r="H338" s="265">
        <v>52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179</v>
      </c>
      <c r="AU338" s="271" t="s">
        <v>86</v>
      </c>
      <c r="AV338" s="14" t="s">
        <v>177</v>
      </c>
      <c r="AW338" s="14" t="s">
        <v>32</v>
      </c>
      <c r="AX338" s="14" t="s">
        <v>84</v>
      </c>
      <c r="AY338" s="271" t="s">
        <v>169</v>
      </c>
    </row>
    <row r="339" s="2" customFormat="1" ht="21.75" customHeight="1">
      <c r="A339" s="39"/>
      <c r="B339" s="40"/>
      <c r="C339" s="304" t="s">
        <v>574</v>
      </c>
      <c r="D339" s="304" t="s">
        <v>1283</v>
      </c>
      <c r="E339" s="305" t="s">
        <v>3865</v>
      </c>
      <c r="F339" s="306" t="s">
        <v>3866</v>
      </c>
      <c r="G339" s="307" t="s">
        <v>199</v>
      </c>
      <c r="H339" s="308">
        <v>1.3740000000000001</v>
      </c>
      <c r="I339" s="309"/>
      <c r="J339" s="310">
        <f>ROUND(I339*H339,2)</f>
        <v>0</v>
      </c>
      <c r="K339" s="311"/>
      <c r="L339" s="312"/>
      <c r="M339" s="313" t="s">
        <v>1</v>
      </c>
      <c r="N339" s="314" t="s">
        <v>41</v>
      </c>
      <c r="O339" s="92"/>
      <c r="P339" s="245">
        <f>O339*H339</f>
        <v>0</v>
      </c>
      <c r="Q339" s="245">
        <v>0.55000000000000004</v>
      </c>
      <c r="R339" s="245">
        <f>Q339*H339</f>
        <v>0.75570000000000015</v>
      </c>
      <c r="S339" s="245">
        <v>0</v>
      </c>
      <c r="T339" s="24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298</v>
      </c>
      <c r="AT339" s="247" t="s">
        <v>1283</v>
      </c>
      <c r="AU339" s="247" t="s">
        <v>86</v>
      </c>
      <c r="AY339" s="18" t="s">
        <v>169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84</v>
      </c>
      <c r="BK339" s="248">
        <f>ROUND(I339*H339,2)</f>
        <v>0</v>
      </c>
      <c r="BL339" s="18" t="s">
        <v>286</v>
      </c>
      <c r="BM339" s="247" t="s">
        <v>3867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3868</v>
      </c>
      <c r="G340" s="250"/>
      <c r="H340" s="254">
        <v>0.96599999999999997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3869</v>
      </c>
      <c r="G341" s="250"/>
      <c r="H341" s="254">
        <v>0.34300000000000003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4" customFormat="1">
      <c r="A342" s="14"/>
      <c r="B342" s="261"/>
      <c r="C342" s="262"/>
      <c r="D342" s="251" t="s">
        <v>179</v>
      </c>
      <c r="E342" s="263" t="s">
        <v>1</v>
      </c>
      <c r="F342" s="264" t="s">
        <v>182</v>
      </c>
      <c r="G342" s="262"/>
      <c r="H342" s="265">
        <v>1.3089999999999999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179</v>
      </c>
      <c r="AU342" s="271" t="s">
        <v>86</v>
      </c>
      <c r="AV342" s="14" t="s">
        <v>177</v>
      </c>
      <c r="AW342" s="14" t="s">
        <v>32</v>
      </c>
      <c r="AX342" s="14" t="s">
        <v>84</v>
      </c>
      <c r="AY342" s="271" t="s">
        <v>169</v>
      </c>
    </row>
    <row r="343" s="13" customFormat="1">
      <c r="A343" s="13"/>
      <c r="B343" s="249"/>
      <c r="C343" s="250"/>
      <c r="D343" s="251" t="s">
        <v>179</v>
      </c>
      <c r="E343" s="250"/>
      <c r="F343" s="253" t="s">
        <v>3870</v>
      </c>
      <c r="G343" s="250"/>
      <c r="H343" s="254">
        <v>1.3740000000000001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4</v>
      </c>
      <c r="AX343" s="13" t="s">
        <v>84</v>
      </c>
      <c r="AY343" s="260" t="s">
        <v>169</v>
      </c>
    </row>
    <row r="344" s="2" customFormat="1" ht="33" customHeight="1">
      <c r="A344" s="39"/>
      <c r="B344" s="40"/>
      <c r="C344" s="235" t="s">
        <v>2334</v>
      </c>
      <c r="D344" s="235" t="s">
        <v>173</v>
      </c>
      <c r="E344" s="236" t="s">
        <v>3871</v>
      </c>
      <c r="F344" s="237" t="s">
        <v>3872</v>
      </c>
      <c r="G344" s="238" t="s">
        <v>322</v>
      </c>
      <c r="H344" s="239">
        <v>44.380000000000003</v>
      </c>
      <c r="I344" s="240"/>
      <c r="J344" s="241">
        <f>ROUND(I344*H344,2)</f>
        <v>0</v>
      </c>
      <c r="K344" s="242"/>
      <c r="L344" s="45"/>
      <c r="M344" s="243" t="s">
        <v>1</v>
      </c>
      <c r="N344" s="244" t="s">
        <v>41</v>
      </c>
      <c r="O344" s="92"/>
      <c r="P344" s="245">
        <f>O344*H344</f>
        <v>0</v>
      </c>
      <c r="Q344" s="245">
        <v>0</v>
      </c>
      <c r="R344" s="245">
        <f>Q344*H344</f>
        <v>0</v>
      </c>
      <c r="S344" s="245">
        <v>0</v>
      </c>
      <c r="T344" s="24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7" t="s">
        <v>286</v>
      </c>
      <c r="AT344" s="247" t="s">
        <v>173</v>
      </c>
      <c r="AU344" s="247" t="s">
        <v>86</v>
      </c>
      <c r="AY344" s="18" t="s">
        <v>169</v>
      </c>
      <c r="BE344" s="248">
        <f>IF(N344="základní",J344,0)</f>
        <v>0</v>
      </c>
      <c r="BF344" s="248">
        <f>IF(N344="snížená",J344,0)</f>
        <v>0</v>
      </c>
      <c r="BG344" s="248">
        <f>IF(N344="zákl. přenesená",J344,0)</f>
        <v>0</v>
      </c>
      <c r="BH344" s="248">
        <f>IF(N344="sníž. přenesená",J344,0)</f>
        <v>0</v>
      </c>
      <c r="BI344" s="248">
        <f>IF(N344="nulová",J344,0)</f>
        <v>0</v>
      </c>
      <c r="BJ344" s="18" t="s">
        <v>84</v>
      </c>
      <c r="BK344" s="248">
        <f>ROUND(I344*H344,2)</f>
        <v>0</v>
      </c>
      <c r="BL344" s="18" t="s">
        <v>286</v>
      </c>
      <c r="BM344" s="247" t="s">
        <v>3873</v>
      </c>
    </row>
    <row r="345" s="16" customFormat="1">
      <c r="A345" s="16"/>
      <c r="B345" s="283"/>
      <c r="C345" s="284"/>
      <c r="D345" s="251" t="s">
        <v>179</v>
      </c>
      <c r="E345" s="285" t="s">
        <v>1</v>
      </c>
      <c r="F345" s="286" t="s">
        <v>3874</v>
      </c>
      <c r="G345" s="284"/>
      <c r="H345" s="285" t="s">
        <v>1</v>
      </c>
      <c r="I345" s="287"/>
      <c r="J345" s="284"/>
      <c r="K345" s="284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179</v>
      </c>
      <c r="AU345" s="292" t="s">
        <v>86</v>
      </c>
      <c r="AV345" s="16" t="s">
        <v>84</v>
      </c>
      <c r="AW345" s="16" t="s">
        <v>32</v>
      </c>
      <c r="AX345" s="16" t="s">
        <v>76</v>
      </c>
      <c r="AY345" s="292" t="s">
        <v>169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3875</v>
      </c>
      <c r="G346" s="250"/>
      <c r="H346" s="254">
        <v>16.68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3876</v>
      </c>
      <c r="G347" s="250"/>
      <c r="H347" s="254">
        <v>13.5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3877</v>
      </c>
      <c r="G348" s="250"/>
      <c r="H348" s="254">
        <v>14.199999999999999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4" customFormat="1">
      <c r="A349" s="14"/>
      <c r="B349" s="261"/>
      <c r="C349" s="262"/>
      <c r="D349" s="251" t="s">
        <v>179</v>
      </c>
      <c r="E349" s="263" t="s">
        <v>1</v>
      </c>
      <c r="F349" s="264" t="s">
        <v>182</v>
      </c>
      <c r="G349" s="262"/>
      <c r="H349" s="265">
        <v>44.379999999999995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179</v>
      </c>
      <c r="AU349" s="271" t="s">
        <v>86</v>
      </c>
      <c r="AV349" s="14" t="s">
        <v>177</v>
      </c>
      <c r="AW349" s="14" t="s">
        <v>32</v>
      </c>
      <c r="AX349" s="14" t="s">
        <v>84</v>
      </c>
      <c r="AY349" s="271" t="s">
        <v>169</v>
      </c>
    </row>
    <row r="350" s="2" customFormat="1" ht="21.75" customHeight="1">
      <c r="A350" s="39"/>
      <c r="B350" s="40"/>
      <c r="C350" s="304" t="s">
        <v>2338</v>
      </c>
      <c r="D350" s="304" t="s">
        <v>1283</v>
      </c>
      <c r="E350" s="305" t="s">
        <v>3878</v>
      </c>
      <c r="F350" s="306" t="s">
        <v>3879</v>
      </c>
      <c r="G350" s="307" t="s">
        <v>199</v>
      </c>
      <c r="H350" s="308">
        <v>0.45400000000000001</v>
      </c>
      <c r="I350" s="309"/>
      <c r="J350" s="310">
        <f>ROUND(I350*H350,2)</f>
        <v>0</v>
      </c>
      <c r="K350" s="311"/>
      <c r="L350" s="312"/>
      <c r="M350" s="313" t="s">
        <v>1</v>
      </c>
      <c r="N350" s="314" t="s">
        <v>41</v>
      </c>
      <c r="O350" s="92"/>
      <c r="P350" s="245">
        <f>O350*H350</f>
        <v>0</v>
      </c>
      <c r="Q350" s="245">
        <v>0.55000000000000004</v>
      </c>
      <c r="R350" s="245">
        <f>Q350*H350</f>
        <v>0.24970000000000003</v>
      </c>
      <c r="S350" s="245">
        <v>0</v>
      </c>
      <c r="T350" s="24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7" t="s">
        <v>298</v>
      </c>
      <c r="AT350" s="247" t="s">
        <v>1283</v>
      </c>
      <c r="AU350" s="247" t="s">
        <v>86</v>
      </c>
      <c r="AY350" s="18" t="s">
        <v>169</v>
      </c>
      <c r="BE350" s="248">
        <f>IF(N350="základní",J350,0)</f>
        <v>0</v>
      </c>
      <c r="BF350" s="248">
        <f>IF(N350="snížená",J350,0)</f>
        <v>0</v>
      </c>
      <c r="BG350" s="248">
        <f>IF(N350="zákl. přenesená",J350,0)</f>
        <v>0</v>
      </c>
      <c r="BH350" s="248">
        <f>IF(N350="sníž. přenesená",J350,0)</f>
        <v>0</v>
      </c>
      <c r="BI350" s="248">
        <f>IF(N350="nulová",J350,0)</f>
        <v>0</v>
      </c>
      <c r="BJ350" s="18" t="s">
        <v>84</v>
      </c>
      <c r="BK350" s="248">
        <f>ROUND(I350*H350,2)</f>
        <v>0</v>
      </c>
      <c r="BL350" s="18" t="s">
        <v>286</v>
      </c>
      <c r="BM350" s="247" t="s">
        <v>3880</v>
      </c>
    </row>
    <row r="351" s="16" customFormat="1">
      <c r="A351" s="16"/>
      <c r="B351" s="283"/>
      <c r="C351" s="284"/>
      <c r="D351" s="251" t="s">
        <v>179</v>
      </c>
      <c r="E351" s="285" t="s">
        <v>1</v>
      </c>
      <c r="F351" s="286" t="s">
        <v>3881</v>
      </c>
      <c r="G351" s="284"/>
      <c r="H351" s="285" t="s">
        <v>1</v>
      </c>
      <c r="I351" s="287"/>
      <c r="J351" s="284"/>
      <c r="K351" s="284"/>
      <c r="L351" s="288"/>
      <c r="M351" s="289"/>
      <c r="N351" s="290"/>
      <c r="O351" s="290"/>
      <c r="P351" s="290"/>
      <c r="Q351" s="290"/>
      <c r="R351" s="290"/>
      <c r="S351" s="290"/>
      <c r="T351" s="29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2" t="s">
        <v>179</v>
      </c>
      <c r="AU351" s="292" t="s">
        <v>86</v>
      </c>
      <c r="AV351" s="16" t="s">
        <v>84</v>
      </c>
      <c r="AW351" s="16" t="s">
        <v>32</v>
      </c>
      <c r="AX351" s="16" t="s">
        <v>76</v>
      </c>
      <c r="AY351" s="292" t="s">
        <v>169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3882</v>
      </c>
      <c r="G352" s="250"/>
      <c r="H352" s="254">
        <v>0.432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4" customFormat="1">
      <c r="A353" s="14"/>
      <c r="B353" s="261"/>
      <c r="C353" s="262"/>
      <c r="D353" s="251" t="s">
        <v>179</v>
      </c>
      <c r="E353" s="263" t="s">
        <v>1</v>
      </c>
      <c r="F353" s="264" t="s">
        <v>182</v>
      </c>
      <c r="G353" s="262"/>
      <c r="H353" s="265">
        <v>0.432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179</v>
      </c>
      <c r="AU353" s="271" t="s">
        <v>86</v>
      </c>
      <c r="AV353" s="14" t="s">
        <v>177</v>
      </c>
      <c r="AW353" s="14" t="s">
        <v>32</v>
      </c>
      <c r="AX353" s="14" t="s">
        <v>84</v>
      </c>
      <c r="AY353" s="271" t="s">
        <v>169</v>
      </c>
    </row>
    <row r="354" s="13" customFormat="1">
      <c r="A354" s="13"/>
      <c r="B354" s="249"/>
      <c r="C354" s="250"/>
      <c r="D354" s="251" t="s">
        <v>179</v>
      </c>
      <c r="E354" s="250"/>
      <c r="F354" s="253" t="s">
        <v>3883</v>
      </c>
      <c r="G354" s="250"/>
      <c r="H354" s="254">
        <v>0.45400000000000001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4</v>
      </c>
      <c r="AX354" s="13" t="s">
        <v>84</v>
      </c>
      <c r="AY354" s="260" t="s">
        <v>169</v>
      </c>
    </row>
    <row r="355" s="2" customFormat="1" ht="21.75" customHeight="1">
      <c r="A355" s="39"/>
      <c r="B355" s="40"/>
      <c r="C355" s="304" t="s">
        <v>2346</v>
      </c>
      <c r="D355" s="304" t="s">
        <v>1283</v>
      </c>
      <c r="E355" s="305" t="s">
        <v>3390</v>
      </c>
      <c r="F355" s="306" t="s">
        <v>3391</v>
      </c>
      <c r="G355" s="307" t="s">
        <v>199</v>
      </c>
      <c r="H355" s="308">
        <v>0.27800000000000002</v>
      </c>
      <c r="I355" s="309"/>
      <c r="J355" s="310">
        <f>ROUND(I355*H355,2)</f>
        <v>0</v>
      </c>
      <c r="K355" s="311"/>
      <c r="L355" s="312"/>
      <c r="M355" s="313" t="s">
        <v>1</v>
      </c>
      <c r="N355" s="314" t="s">
        <v>41</v>
      </c>
      <c r="O355" s="92"/>
      <c r="P355" s="245">
        <f>O355*H355</f>
        <v>0</v>
      </c>
      <c r="Q355" s="245">
        <v>0.55000000000000004</v>
      </c>
      <c r="R355" s="245">
        <f>Q355*H355</f>
        <v>0.15290000000000004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298</v>
      </c>
      <c r="AT355" s="247" t="s">
        <v>1283</v>
      </c>
      <c r="AU355" s="247" t="s">
        <v>86</v>
      </c>
      <c r="AY355" s="18" t="s">
        <v>169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84</v>
      </c>
      <c r="BK355" s="248">
        <f>ROUND(I355*H355,2)</f>
        <v>0</v>
      </c>
      <c r="BL355" s="18" t="s">
        <v>286</v>
      </c>
      <c r="BM355" s="247" t="s">
        <v>3884</v>
      </c>
    </row>
    <row r="356" s="16" customFormat="1">
      <c r="A356" s="16"/>
      <c r="B356" s="283"/>
      <c r="C356" s="284"/>
      <c r="D356" s="251" t="s">
        <v>179</v>
      </c>
      <c r="E356" s="285" t="s">
        <v>1</v>
      </c>
      <c r="F356" s="286" t="s">
        <v>3881</v>
      </c>
      <c r="G356" s="284"/>
      <c r="H356" s="285" t="s">
        <v>1</v>
      </c>
      <c r="I356" s="287"/>
      <c r="J356" s="284"/>
      <c r="K356" s="284"/>
      <c r="L356" s="288"/>
      <c r="M356" s="289"/>
      <c r="N356" s="290"/>
      <c r="O356" s="290"/>
      <c r="P356" s="290"/>
      <c r="Q356" s="290"/>
      <c r="R356" s="290"/>
      <c r="S356" s="290"/>
      <c r="T356" s="29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92" t="s">
        <v>179</v>
      </c>
      <c r="AU356" s="292" t="s">
        <v>86</v>
      </c>
      <c r="AV356" s="16" t="s">
        <v>84</v>
      </c>
      <c r="AW356" s="16" t="s">
        <v>32</v>
      </c>
      <c r="AX356" s="16" t="s">
        <v>76</v>
      </c>
      <c r="AY356" s="292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3885</v>
      </c>
      <c r="G357" s="250"/>
      <c r="H357" s="254">
        <v>0.27800000000000002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84</v>
      </c>
      <c r="AY357" s="260" t="s">
        <v>169</v>
      </c>
    </row>
    <row r="358" s="2" customFormat="1" ht="21.75" customHeight="1">
      <c r="A358" s="39"/>
      <c r="B358" s="40"/>
      <c r="C358" s="304" t="s">
        <v>2342</v>
      </c>
      <c r="D358" s="304" t="s">
        <v>1283</v>
      </c>
      <c r="E358" s="305" t="s">
        <v>3886</v>
      </c>
      <c r="F358" s="306" t="s">
        <v>3887</v>
      </c>
      <c r="G358" s="307" t="s">
        <v>199</v>
      </c>
      <c r="H358" s="308">
        <v>0.56100000000000005</v>
      </c>
      <c r="I358" s="309"/>
      <c r="J358" s="310">
        <f>ROUND(I358*H358,2)</f>
        <v>0</v>
      </c>
      <c r="K358" s="311"/>
      <c r="L358" s="312"/>
      <c r="M358" s="313" t="s">
        <v>1</v>
      </c>
      <c r="N358" s="314" t="s">
        <v>41</v>
      </c>
      <c r="O358" s="92"/>
      <c r="P358" s="245">
        <f>O358*H358</f>
        <v>0</v>
      </c>
      <c r="Q358" s="245">
        <v>0.55000000000000004</v>
      </c>
      <c r="R358" s="245">
        <f>Q358*H358</f>
        <v>0.30855000000000005</v>
      </c>
      <c r="S358" s="245">
        <v>0</v>
      </c>
      <c r="T358" s="24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7" t="s">
        <v>298</v>
      </c>
      <c r="AT358" s="247" t="s">
        <v>1283</v>
      </c>
      <c r="AU358" s="247" t="s">
        <v>86</v>
      </c>
      <c r="AY358" s="18" t="s">
        <v>169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8" t="s">
        <v>84</v>
      </c>
      <c r="BK358" s="248">
        <f>ROUND(I358*H358,2)</f>
        <v>0</v>
      </c>
      <c r="BL358" s="18" t="s">
        <v>286</v>
      </c>
      <c r="BM358" s="247" t="s">
        <v>3888</v>
      </c>
    </row>
    <row r="359" s="16" customFormat="1">
      <c r="A359" s="16"/>
      <c r="B359" s="283"/>
      <c r="C359" s="284"/>
      <c r="D359" s="251" t="s">
        <v>179</v>
      </c>
      <c r="E359" s="285" t="s">
        <v>1</v>
      </c>
      <c r="F359" s="286" t="s">
        <v>3881</v>
      </c>
      <c r="G359" s="284"/>
      <c r="H359" s="285" t="s">
        <v>1</v>
      </c>
      <c r="I359" s="287"/>
      <c r="J359" s="284"/>
      <c r="K359" s="284"/>
      <c r="L359" s="288"/>
      <c r="M359" s="289"/>
      <c r="N359" s="290"/>
      <c r="O359" s="290"/>
      <c r="P359" s="290"/>
      <c r="Q359" s="290"/>
      <c r="R359" s="290"/>
      <c r="S359" s="290"/>
      <c r="T359" s="291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2" t="s">
        <v>179</v>
      </c>
      <c r="AU359" s="292" t="s">
        <v>86</v>
      </c>
      <c r="AV359" s="16" t="s">
        <v>84</v>
      </c>
      <c r="AW359" s="16" t="s">
        <v>32</v>
      </c>
      <c r="AX359" s="16" t="s">
        <v>76</v>
      </c>
      <c r="AY359" s="292" t="s">
        <v>169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3889</v>
      </c>
      <c r="G360" s="250"/>
      <c r="H360" s="254">
        <v>0.53400000000000003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84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0"/>
      <c r="F361" s="253" t="s">
        <v>3890</v>
      </c>
      <c r="G361" s="250"/>
      <c r="H361" s="254">
        <v>0.56100000000000005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4</v>
      </c>
      <c r="AX361" s="13" t="s">
        <v>84</v>
      </c>
      <c r="AY361" s="260" t="s">
        <v>169</v>
      </c>
    </row>
    <row r="362" s="2" customFormat="1" ht="21.75" customHeight="1">
      <c r="A362" s="39"/>
      <c r="B362" s="40"/>
      <c r="C362" s="235" t="s">
        <v>488</v>
      </c>
      <c r="D362" s="235" t="s">
        <v>173</v>
      </c>
      <c r="E362" s="236" t="s">
        <v>1999</v>
      </c>
      <c r="F362" s="237" t="s">
        <v>2000</v>
      </c>
      <c r="G362" s="238" t="s">
        <v>199</v>
      </c>
      <c r="H362" s="239">
        <v>2.6669999999999998</v>
      </c>
      <c r="I362" s="240"/>
      <c r="J362" s="241">
        <f>ROUND(I362*H362,2)</f>
        <v>0</v>
      </c>
      <c r="K362" s="242"/>
      <c r="L362" s="45"/>
      <c r="M362" s="243" t="s">
        <v>1</v>
      </c>
      <c r="N362" s="244" t="s">
        <v>41</v>
      </c>
      <c r="O362" s="92"/>
      <c r="P362" s="245">
        <f>O362*H362</f>
        <v>0</v>
      </c>
      <c r="Q362" s="245">
        <v>0.024469999999999999</v>
      </c>
      <c r="R362" s="245">
        <f>Q362*H362</f>
        <v>0.065261489999999991</v>
      </c>
      <c r="S362" s="245">
        <v>0</v>
      </c>
      <c r="T362" s="24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7" t="s">
        <v>286</v>
      </c>
      <c r="AT362" s="247" t="s">
        <v>173</v>
      </c>
      <c r="AU362" s="247" t="s">
        <v>86</v>
      </c>
      <c r="AY362" s="18" t="s">
        <v>169</v>
      </c>
      <c r="BE362" s="248">
        <f>IF(N362="základní",J362,0)</f>
        <v>0</v>
      </c>
      <c r="BF362" s="248">
        <f>IF(N362="snížená",J362,0)</f>
        <v>0</v>
      </c>
      <c r="BG362" s="248">
        <f>IF(N362="zákl. přenesená",J362,0)</f>
        <v>0</v>
      </c>
      <c r="BH362" s="248">
        <f>IF(N362="sníž. přenesená",J362,0)</f>
        <v>0</v>
      </c>
      <c r="BI362" s="248">
        <f>IF(N362="nulová",J362,0)</f>
        <v>0</v>
      </c>
      <c r="BJ362" s="18" t="s">
        <v>84</v>
      </c>
      <c r="BK362" s="248">
        <f>ROUND(I362*H362,2)</f>
        <v>0</v>
      </c>
      <c r="BL362" s="18" t="s">
        <v>286</v>
      </c>
      <c r="BM362" s="247" t="s">
        <v>3891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3892</v>
      </c>
      <c r="G363" s="250"/>
      <c r="H363" s="254">
        <v>2.6669999999999998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84</v>
      </c>
      <c r="AY363" s="260" t="s">
        <v>169</v>
      </c>
    </row>
    <row r="364" s="2" customFormat="1" ht="21.75" customHeight="1">
      <c r="A364" s="39"/>
      <c r="B364" s="40"/>
      <c r="C364" s="235" t="s">
        <v>2350</v>
      </c>
      <c r="D364" s="235" t="s">
        <v>173</v>
      </c>
      <c r="E364" s="236" t="s">
        <v>3893</v>
      </c>
      <c r="F364" s="237" t="s">
        <v>3894</v>
      </c>
      <c r="G364" s="238" t="s">
        <v>699</v>
      </c>
      <c r="H364" s="239">
        <v>6</v>
      </c>
      <c r="I364" s="240"/>
      <c r="J364" s="241">
        <f>ROUND(I364*H364,2)</f>
        <v>0</v>
      </c>
      <c r="K364" s="242"/>
      <c r="L364" s="45"/>
      <c r="M364" s="243" t="s">
        <v>1</v>
      </c>
      <c r="N364" s="244" t="s">
        <v>41</v>
      </c>
      <c r="O364" s="92"/>
      <c r="P364" s="245">
        <f>O364*H364</f>
        <v>0</v>
      </c>
      <c r="Q364" s="245">
        <v>0.024469999999999999</v>
      </c>
      <c r="R364" s="245">
        <f>Q364*H364</f>
        <v>0.14682000000000001</v>
      </c>
      <c r="S364" s="245">
        <v>0</v>
      </c>
      <c r="T364" s="24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7" t="s">
        <v>286</v>
      </c>
      <c r="AT364" s="247" t="s">
        <v>173</v>
      </c>
      <c r="AU364" s="247" t="s">
        <v>86</v>
      </c>
      <c r="AY364" s="18" t="s">
        <v>169</v>
      </c>
      <c r="BE364" s="248">
        <f>IF(N364="základní",J364,0)</f>
        <v>0</v>
      </c>
      <c r="BF364" s="248">
        <f>IF(N364="snížená",J364,0)</f>
        <v>0</v>
      </c>
      <c r="BG364" s="248">
        <f>IF(N364="zákl. přenesená",J364,0)</f>
        <v>0</v>
      </c>
      <c r="BH364" s="248">
        <f>IF(N364="sníž. přenesená",J364,0)</f>
        <v>0</v>
      </c>
      <c r="BI364" s="248">
        <f>IF(N364="nulová",J364,0)</f>
        <v>0</v>
      </c>
      <c r="BJ364" s="18" t="s">
        <v>84</v>
      </c>
      <c r="BK364" s="248">
        <f>ROUND(I364*H364,2)</f>
        <v>0</v>
      </c>
      <c r="BL364" s="18" t="s">
        <v>286</v>
      </c>
      <c r="BM364" s="247" t="s">
        <v>3895</v>
      </c>
    </row>
    <row r="365" s="13" customFormat="1">
      <c r="A365" s="13"/>
      <c r="B365" s="249"/>
      <c r="C365" s="250"/>
      <c r="D365" s="251" t="s">
        <v>179</v>
      </c>
      <c r="E365" s="252" t="s">
        <v>1</v>
      </c>
      <c r="F365" s="253" t="s">
        <v>3896</v>
      </c>
      <c r="G365" s="250"/>
      <c r="H365" s="254">
        <v>6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32</v>
      </c>
      <c r="AX365" s="13" t="s">
        <v>84</v>
      </c>
      <c r="AY365" s="260" t="s">
        <v>169</v>
      </c>
    </row>
    <row r="366" s="2" customFormat="1" ht="21.75" customHeight="1">
      <c r="A366" s="39"/>
      <c r="B366" s="40"/>
      <c r="C366" s="235" t="s">
        <v>2313</v>
      </c>
      <c r="D366" s="235" t="s">
        <v>173</v>
      </c>
      <c r="E366" s="236" t="s">
        <v>3897</v>
      </c>
      <c r="F366" s="237" t="s">
        <v>3898</v>
      </c>
      <c r="G366" s="238" t="s">
        <v>699</v>
      </c>
      <c r="H366" s="239">
        <v>36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0.024469999999999999</v>
      </c>
      <c r="R366" s="245">
        <f>Q366*H366</f>
        <v>0.88091999999999993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3899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3900</v>
      </c>
      <c r="G367" s="250"/>
      <c r="H367" s="254">
        <v>18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3901</v>
      </c>
      <c r="G368" s="250"/>
      <c r="H368" s="254">
        <v>18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4" customFormat="1">
      <c r="A369" s="14"/>
      <c r="B369" s="261"/>
      <c r="C369" s="262"/>
      <c r="D369" s="251" t="s">
        <v>179</v>
      </c>
      <c r="E369" s="263" t="s">
        <v>1</v>
      </c>
      <c r="F369" s="264" t="s">
        <v>182</v>
      </c>
      <c r="G369" s="262"/>
      <c r="H369" s="265">
        <v>36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179</v>
      </c>
      <c r="AU369" s="271" t="s">
        <v>86</v>
      </c>
      <c r="AV369" s="14" t="s">
        <v>177</v>
      </c>
      <c r="AW369" s="14" t="s">
        <v>32</v>
      </c>
      <c r="AX369" s="14" t="s">
        <v>84</v>
      </c>
      <c r="AY369" s="271" t="s">
        <v>169</v>
      </c>
    </row>
    <row r="370" s="2" customFormat="1" ht="21.75" customHeight="1">
      <c r="A370" s="39"/>
      <c r="B370" s="40"/>
      <c r="C370" s="235" t="s">
        <v>2572</v>
      </c>
      <c r="D370" s="235" t="s">
        <v>173</v>
      </c>
      <c r="E370" s="236" t="s">
        <v>3432</v>
      </c>
      <c r="F370" s="237" t="s">
        <v>3433</v>
      </c>
      <c r="G370" s="238" t="s">
        <v>249</v>
      </c>
      <c r="H370" s="239">
        <v>17.015999999999998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41</v>
      </c>
      <c r="O370" s="92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286</v>
      </c>
      <c r="AT370" s="247" t="s">
        <v>173</v>
      </c>
      <c r="AU370" s="247" t="s">
        <v>86</v>
      </c>
      <c r="AY370" s="18" t="s">
        <v>169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84</v>
      </c>
      <c r="BK370" s="248">
        <f>ROUND(I370*H370,2)</f>
        <v>0</v>
      </c>
      <c r="BL370" s="18" t="s">
        <v>286</v>
      </c>
      <c r="BM370" s="247" t="s">
        <v>3902</v>
      </c>
    </row>
    <row r="371" s="12" customFormat="1" ht="22.8" customHeight="1">
      <c r="A371" s="12"/>
      <c r="B371" s="219"/>
      <c r="C371" s="220"/>
      <c r="D371" s="221" t="s">
        <v>75</v>
      </c>
      <c r="E371" s="233" t="s">
        <v>308</v>
      </c>
      <c r="F371" s="233" t="s">
        <v>309</v>
      </c>
      <c r="G371" s="220"/>
      <c r="H371" s="220"/>
      <c r="I371" s="223"/>
      <c r="J371" s="234">
        <f>BK371</f>
        <v>0</v>
      </c>
      <c r="K371" s="220"/>
      <c r="L371" s="225"/>
      <c r="M371" s="226"/>
      <c r="N371" s="227"/>
      <c r="O371" s="227"/>
      <c r="P371" s="228">
        <f>SUM(P372:P407)</f>
        <v>0</v>
      </c>
      <c r="Q371" s="227"/>
      <c r="R371" s="228">
        <f>SUM(R372:R407)</f>
        <v>3.7105680000000003</v>
      </c>
      <c r="S371" s="227"/>
      <c r="T371" s="229">
        <f>SUM(T372:T407)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30" t="s">
        <v>86</v>
      </c>
      <c r="AT371" s="231" t="s">
        <v>75</v>
      </c>
      <c r="AU371" s="231" t="s">
        <v>84</v>
      </c>
      <c r="AY371" s="230" t="s">
        <v>169</v>
      </c>
      <c r="BK371" s="232">
        <f>SUM(BK372:BK407)</f>
        <v>0</v>
      </c>
    </row>
    <row r="372" s="2" customFormat="1" ht="21.75" customHeight="1">
      <c r="A372" s="39"/>
      <c r="B372" s="40"/>
      <c r="C372" s="235" t="s">
        <v>785</v>
      </c>
      <c r="D372" s="235" t="s">
        <v>173</v>
      </c>
      <c r="E372" s="236" t="s">
        <v>3903</v>
      </c>
      <c r="F372" s="237" t="s">
        <v>3904</v>
      </c>
      <c r="G372" s="238" t="s">
        <v>322</v>
      </c>
      <c r="H372" s="239">
        <v>81</v>
      </c>
      <c r="I372" s="240"/>
      <c r="J372" s="241">
        <f>ROUND(I372*H372,2)</f>
        <v>0</v>
      </c>
      <c r="K372" s="242"/>
      <c r="L372" s="45"/>
      <c r="M372" s="243" t="s">
        <v>1</v>
      </c>
      <c r="N372" s="244" t="s">
        <v>41</v>
      </c>
      <c r="O372" s="92"/>
      <c r="P372" s="245">
        <f>O372*H372</f>
        <v>0</v>
      </c>
      <c r="Q372" s="245">
        <v>0.00115</v>
      </c>
      <c r="R372" s="245">
        <f>Q372*H372</f>
        <v>0.093149999999999997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286</v>
      </c>
      <c r="AT372" s="247" t="s">
        <v>173</v>
      </c>
      <c r="AU372" s="247" t="s">
        <v>86</v>
      </c>
      <c r="AY372" s="18" t="s">
        <v>169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84</v>
      </c>
      <c r="BK372" s="248">
        <f>ROUND(I372*H372,2)</f>
        <v>0</v>
      </c>
      <c r="BL372" s="18" t="s">
        <v>286</v>
      </c>
      <c r="BM372" s="247" t="s">
        <v>3905</v>
      </c>
    </row>
    <row r="373" s="2" customFormat="1" ht="21.75" customHeight="1">
      <c r="A373" s="39"/>
      <c r="B373" s="40"/>
      <c r="C373" s="235" t="s">
        <v>725</v>
      </c>
      <c r="D373" s="235" t="s">
        <v>173</v>
      </c>
      <c r="E373" s="236" t="s">
        <v>3906</v>
      </c>
      <c r="F373" s="237" t="s">
        <v>3907</v>
      </c>
      <c r="G373" s="238" t="s">
        <v>176</v>
      </c>
      <c r="H373" s="239">
        <v>26</v>
      </c>
      <c r="I373" s="240"/>
      <c r="J373" s="241">
        <f>ROUND(I373*H373,2)</f>
        <v>0</v>
      </c>
      <c r="K373" s="242"/>
      <c r="L373" s="45"/>
      <c r="M373" s="243" t="s">
        <v>1</v>
      </c>
      <c r="N373" s="244" t="s">
        <v>41</v>
      </c>
      <c r="O373" s="92"/>
      <c r="P373" s="245">
        <f>O373*H373</f>
        <v>0</v>
      </c>
      <c r="Q373" s="245">
        <v>0.00266</v>
      </c>
      <c r="R373" s="245">
        <f>Q373*H373</f>
        <v>0.069159999999999999</v>
      </c>
      <c r="S373" s="245">
        <v>0</v>
      </c>
      <c r="T373" s="24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7" t="s">
        <v>286</v>
      </c>
      <c r="AT373" s="247" t="s">
        <v>173</v>
      </c>
      <c r="AU373" s="247" t="s">
        <v>86</v>
      </c>
      <c r="AY373" s="18" t="s">
        <v>169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8" t="s">
        <v>84</v>
      </c>
      <c r="BK373" s="248">
        <f>ROUND(I373*H373,2)</f>
        <v>0</v>
      </c>
      <c r="BL373" s="18" t="s">
        <v>286</v>
      </c>
      <c r="BM373" s="247" t="s">
        <v>3908</v>
      </c>
    </row>
    <row r="374" s="2" customFormat="1" ht="21.75" customHeight="1">
      <c r="A374" s="39"/>
      <c r="B374" s="40"/>
      <c r="C374" s="235" t="s">
        <v>324</v>
      </c>
      <c r="D374" s="235" t="s">
        <v>173</v>
      </c>
      <c r="E374" s="236" t="s">
        <v>3909</v>
      </c>
      <c r="F374" s="237" t="s">
        <v>3910</v>
      </c>
      <c r="G374" s="238" t="s">
        <v>176</v>
      </c>
      <c r="H374" s="239">
        <v>81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0.00264</v>
      </c>
      <c r="R374" s="245">
        <f>Q374*H374</f>
        <v>0.21384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286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286</v>
      </c>
      <c r="BM374" s="247" t="s">
        <v>3911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3912</v>
      </c>
      <c r="G375" s="250"/>
      <c r="H375" s="254">
        <v>65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76</v>
      </c>
      <c r="AY375" s="260" t="s">
        <v>169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3913</v>
      </c>
      <c r="G376" s="250"/>
      <c r="H376" s="254">
        <v>16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76</v>
      </c>
      <c r="AY376" s="260" t="s">
        <v>169</v>
      </c>
    </row>
    <row r="377" s="14" customFormat="1">
      <c r="A377" s="14"/>
      <c r="B377" s="261"/>
      <c r="C377" s="262"/>
      <c r="D377" s="251" t="s">
        <v>179</v>
      </c>
      <c r="E377" s="263" t="s">
        <v>1</v>
      </c>
      <c r="F377" s="264" t="s">
        <v>182</v>
      </c>
      <c r="G377" s="262"/>
      <c r="H377" s="265">
        <v>81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179</v>
      </c>
      <c r="AU377" s="271" t="s">
        <v>86</v>
      </c>
      <c r="AV377" s="14" t="s">
        <v>177</v>
      </c>
      <c r="AW377" s="14" t="s">
        <v>32</v>
      </c>
      <c r="AX377" s="14" t="s">
        <v>84</v>
      </c>
      <c r="AY377" s="271" t="s">
        <v>169</v>
      </c>
    </row>
    <row r="378" s="2" customFormat="1" ht="21.75" customHeight="1">
      <c r="A378" s="39"/>
      <c r="B378" s="40"/>
      <c r="C378" s="235" t="s">
        <v>270</v>
      </c>
      <c r="D378" s="235" t="s">
        <v>173</v>
      </c>
      <c r="E378" s="236" t="s">
        <v>3914</v>
      </c>
      <c r="F378" s="237" t="s">
        <v>3915</v>
      </c>
      <c r="G378" s="238" t="s">
        <v>176</v>
      </c>
      <c r="H378" s="239">
        <v>404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0.0027599999999999999</v>
      </c>
      <c r="R378" s="245">
        <f>Q378*H378</f>
        <v>1.11504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286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286</v>
      </c>
      <c r="BM378" s="247" t="s">
        <v>3916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3917</v>
      </c>
      <c r="G379" s="250"/>
      <c r="H379" s="254">
        <v>312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3918</v>
      </c>
      <c r="G380" s="250"/>
      <c r="H380" s="254">
        <v>92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4" customFormat="1">
      <c r="A381" s="14"/>
      <c r="B381" s="261"/>
      <c r="C381" s="262"/>
      <c r="D381" s="251" t="s">
        <v>179</v>
      </c>
      <c r="E381" s="263" t="s">
        <v>1</v>
      </c>
      <c r="F381" s="264" t="s">
        <v>182</v>
      </c>
      <c r="G381" s="262"/>
      <c r="H381" s="265">
        <v>404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1" t="s">
        <v>179</v>
      </c>
      <c r="AU381" s="271" t="s">
        <v>86</v>
      </c>
      <c r="AV381" s="14" t="s">
        <v>177</v>
      </c>
      <c r="AW381" s="14" t="s">
        <v>32</v>
      </c>
      <c r="AX381" s="14" t="s">
        <v>84</v>
      </c>
      <c r="AY381" s="271" t="s">
        <v>169</v>
      </c>
    </row>
    <row r="382" s="2" customFormat="1" ht="16.5" customHeight="1">
      <c r="A382" s="39"/>
      <c r="B382" s="40"/>
      <c r="C382" s="235" t="s">
        <v>342</v>
      </c>
      <c r="D382" s="235" t="s">
        <v>173</v>
      </c>
      <c r="E382" s="236" t="s">
        <v>3919</v>
      </c>
      <c r="F382" s="237" t="s">
        <v>3920</v>
      </c>
      <c r="G382" s="238" t="s">
        <v>176</v>
      </c>
      <c r="H382" s="239">
        <v>173</v>
      </c>
      <c r="I382" s="240"/>
      <c r="J382" s="241">
        <f>ROUND(I382*H382,2)</f>
        <v>0</v>
      </c>
      <c r="K382" s="242"/>
      <c r="L382" s="45"/>
      <c r="M382" s="243" t="s">
        <v>1</v>
      </c>
      <c r="N382" s="244" t="s">
        <v>41</v>
      </c>
      <c r="O382" s="92"/>
      <c r="P382" s="245">
        <f>O382*H382</f>
        <v>0</v>
      </c>
      <c r="Q382" s="245">
        <v>0.0027599999999999999</v>
      </c>
      <c r="R382" s="245">
        <f>Q382*H382</f>
        <v>0.47747999999999996</v>
      </c>
      <c r="S382" s="245">
        <v>0</v>
      </c>
      <c r="T382" s="24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7" t="s">
        <v>286</v>
      </c>
      <c r="AT382" s="247" t="s">
        <v>173</v>
      </c>
      <c r="AU382" s="247" t="s">
        <v>86</v>
      </c>
      <c r="AY382" s="18" t="s">
        <v>169</v>
      </c>
      <c r="BE382" s="248">
        <f>IF(N382="základní",J382,0)</f>
        <v>0</v>
      </c>
      <c r="BF382" s="248">
        <f>IF(N382="snížená",J382,0)</f>
        <v>0</v>
      </c>
      <c r="BG382" s="248">
        <f>IF(N382="zákl. přenesená",J382,0)</f>
        <v>0</v>
      </c>
      <c r="BH382" s="248">
        <f>IF(N382="sníž. přenesená",J382,0)</f>
        <v>0</v>
      </c>
      <c r="BI382" s="248">
        <f>IF(N382="nulová",J382,0)</f>
        <v>0</v>
      </c>
      <c r="BJ382" s="18" t="s">
        <v>84</v>
      </c>
      <c r="BK382" s="248">
        <f>ROUND(I382*H382,2)</f>
        <v>0</v>
      </c>
      <c r="BL382" s="18" t="s">
        <v>286</v>
      </c>
      <c r="BM382" s="247" t="s">
        <v>3921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3918</v>
      </c>
      <c r="G383" s="250"/>
      <c r="H383" s="254">
        <v>92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3912</v>
      </c>
      <c r="G384" s="250"/>
      <c r="H384" s="254">
        <v>65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3913</v>
      </c>
      <c r="G385" s="250"/>
      <c r="H385" s="254">
        <v>16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173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21.75" customHeight="1">
      <c r="A387" s="39"/>
      <c r="B387" s="40"/>
      <c r="C387" s="235" t="s">
        <v>289</v>
      </c>
      <c r="D387" s="235" t="s">
        <v>173</v>
      </c>
      <c r="E387" s="236" t="s">
        <v>3922</v>
      </c>
      <c r="F387" s="237" t="s">
        <v>3923</v>
      </c>
      <c r="G387" s="238" t="s">
        <v>327</v>
      </c>
      <c r="H387" s="239">
        <v>4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0.0087100000000000007</v>
      </c>
      <c r="R387" s="245">
        <f>Q387*H387</f>
        <v>0.034840000000000003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286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286</v>
      </c>
      <c r="BM387" s="247" t="s">
        <v>3924</v>
      </c>
    </row>
    <row r="388" s="2" customFormat="1" ht="21.75" customHeight="1">
      <c r="A388" s="39"/>
      <c r="B388" s="40"/>
      <c r="C388" s="235" t="s">
        <v>7</v>
      </c>
      <c r="D388" s="235" t="s">
        <v>173</v>
      </c>
      <c r="E388" s="236" t="s">
        <v>3925</v>
      </c>
      <c r="F388" s="237" t="s">
        <v>3926</v>
      </c>
      <c r="G388" s="238" t="s">
        <v>322</v>
      </c>
      <c r="H388" s="239">
        <v>79</v>
      </c>
      <c r="I388" s="240"/>
      <c r="J388" s="241">
        <f>ROUND(I388*H388,2)</f>
        <v>0</v>
      </c>
      <c r="K388" s="242"/>
      <c r="L388" s="45"/>
      <c r="M388" s="243" t="s">
        <v>1</v>
      </c>
      <c r="N388" s="244" t="s">
        <v>41</v>
      </c>
      <c r="O388" s="92"/>
      <c r="P388" s="245">
        <f>O388*H388</f>
        <v>0</v>
      </c>
      <c r="Q388" s="245">
        <v>0.0019</v>
      </c>
      <c r="R388" s="245">
        <f>Q388*H388</f>
        <v>0.15010000000000001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286</v>
      </c>
      <c r="AT388" s="247" t="s">
        <v>173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286</v>
      </c>
      <c r="BM388" s="247" t="s">
        <v>3927</v>
      </c>
    </row>
    <row r="389" s="2" customFormat="1" ht="33" customHeight="1">
      <c r="A389" s="39"/>
      <c r="B389" s="40"/>
      <c r="C389" s="235" t="s">
        <v>329</v>
      </c>
      <c r="D389" s="235" t="s">
        <v>173</v>
      </c>
      <c r="E389" s="236" t="s">
        <v>3928</v>
      </c>
      <c r="F389" s="237" t="s">
        <v>3929</v>
      </c>
      <c r="G389" s="238" t="s">
        <v>322</v>
      </c>
      <c r="H389" s="239">
        <v>34.600000000000001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41</v>
      </c>
      <c r="O389" s="92"/>
      <c r="P389" s="245">
        <f>O389*H389</f>
        <v>0</v>
      </c>
      <c r="Q389" s="245">
        <v>0.00115</v>
      </c>
      <c r="R389" s="245">
        <f>Q389*H389</f>
        <v>0.039789999999999999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286</v>
      </c>
      <c r="AT389" s="247" t="s">
        <v>173</v>
      </c>
      <c r="AU389" s="247" t="s">
        <v>86</v>
      </c>
      <c r="AY389" s="18" t="s">
        <v>169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84</v>
      </c>
      <c r="BK389" s="248">
        <f>ROUND(I389*H389,2)</f>
        <v>0</v>
      </c>
      <c r="BL389" s="18" t="s">
        <v>286</v>
      </c>
      <c r="BM389" s="247" t="s">
        <v>3930</v>
      </c>
    </row>
    <row r="390" s="2" customFormat="1" ht="21.75" customHeight="1">
      <c r="A390" s="39"/>
      <c r="B390" s="40"/>
      <c r="C390" s="235" t="s">
        <v>298</v>
      </c>
      <c r="D390" s="235" t="s">
        <v>173</v>
      </c>
      <c r="E390" s="236" t="s">
        <v>3931</v>
      </c>
      <c r="F390" s="237" t="s">
        <v>3932</v>
      </c>
      <c r="G390" s="238" t="s">
        <v>322</v>
      </c>
      <c r="H390" s="239">
        <v>12</v>
      </c>
      <c r="I390" s="240"/>
      <c r="J390" s="241">
        <f>ROUND(I390*H390,2)</f>
        <v>0</v>
      </c>
      <c r="K390" s="242"/>
      <c r="L390" s="45"/>
      <c r="M390" s="243" t="s">
        <v>1</v>
      </c>
      <c r="N390" s="244" t="s">
        <v>41</v>
      </c>
      <c r="O390" s="92"/>
      <c r="P390" s="245">
        <f>O390*H390</f>
        <v>0</v>
      </c>
      <c r="Q390" s="245">
        <v>0.00087000000000000001</v>
      </c>
      <c r="R390" s="245">
        <f>Q390*H390</f>
        <v>0.01044</v>
      </c>
      <c r="S390" s="245">
        <v>0</v>
      </c>
      <c r="T390" s="24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7" t="s">
        <v>286</v>
      </c>
      <c r="AT390" s="247" t="s">
        <v>173</v>
      </c>
      <c r="AU390" s="247" t="s">
        <v>86</v>
      </c>
      <c r="AY390" s="18" t="s">
        <v>169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8" t="s">
        <v>84</v>
      </c>
      <c r="BK390" s="248">
        <f>ROUND(I390*H390,2)</f>
        <v>0</v>
      </c>
      <c r="BL390" s="18" t="s">
        <v>286</v>
      </c>
      <c r="BM390" s="247" t="s">
        <v>3933</v>
      </c>
    </row>
    <row r="391" s="13" customFormat="1">
      <c r="A391" s="13"/>
      <c r="B391" s="249"/>
      <c r="C391" s="250"/>
      <c r="D391" s="251" t="s">
        <v>179</v>
      </c>
      <c r="E391" s="252" t="s">
        <v>1</v>
      </c>
      <c r="F391" s="253" t="s">
        <v>3934</v>
      </c>
      <c r="G391" s="250"/>
      <c r="H391" s="254">
        <v>12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179</v>
      </c>
      <c r="AU391" s="260" t="s">
        <v>86</v>
      </c>
      <c r="AV391" s="13" t="s">
        <v>86</v>
      </c>
      <c r="AW391" s="13" t="s">
        <v>32</v>
      </c>
      <c r="AX391" s="13" t="s">
        <v>84</v>
      </c>
      <c r="AY391" s="260" t="s">
        <v>169</v>
      </c>
    </row>
    <row r="392" s="2" customFormat="1" ht="21.75" customHeight="1">
      <c r="A392" s="39"/>
      <c r="B392" s="40"/>
      <c r="C392" s="235" t="s">
        <v>196</v>
      </c>
      <c r="D392" s="235" t="s">
        <v>173</v>
      </c>
      <c r="E392" s="236" t="s">
        <v>3935</v>
      </c>
      <c r="F392" s="237" t="s">
        <v>3936</v>
      </c>
      <c r="G392" s="238" t="s">
        <v>322</v>
      </c>
      <c r="H392" s="239">
        <v>18.600000000000001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41</v>
      </c>
      <c r="O392" s="92"/>
      <c r="P392" s="245">
        <f>O392*H392</f>
        <v>0</v>
      </c>
      <c r="Q392" s="245">
        <v>0.00108</v>
      </c>
      <c r="R392" s="245">
        <f>Q392*H392</f>
        <v>0.020088000000000002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286</v>
      </c>
      <c r="AT392" s="247" t="s">
        <v>173</v>
      </c>
      <c r="AU392" s="247" t="s">
        <v>86</v>
      </c>
      <c r="AY392" s="18" t="s">
        <v>169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84</v>
      </c>
      <c r="BK392" s="248">
        <f>ROUND(I392*H392,2)</f>
        <v>0</v>
      </c>
      <c r="BL392" s="18" t="s">
        <v>286</v>
      </c>
      <c r="BM392" s="247" t="s">
        <v>3937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3938</v>
      </c>
      <c r="G393" s="250"/>
      <c r="H393" s="254">
        <v>15.6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3939</v>
      </c>
      <c r="G394" s="250"/>
      <c r="H394" s="254">
        <v>3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4" customFormat="1">
      <c r="A395" s="14"/>
      <c r="B395" s="261"/>
      <c r="C395" s="262"/>
      <c r="D395" s="251" t="s">
        <v>179</v>
      </c>
      <c r="E395" s="263" t="s">
        <v>1</v>
      </c>
      <c r="F395" s="264" t="s">
        <v>182</v>
      </c>
      <c r="G395" s="262"/>
      <c r="H395" s="265">
        <v>18.600000000000001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179</v>
      </c>
      <c r="AU395" s="271" t="s">
        <v>86</v>
      </c>
      <c r="AV395" s="14" t="s">
        <v>177</v>
      </c>
      <c r="AW395" s="14" t="s">
        <v>32</v>
      </c>
      <c r="AX395" s="14" t="s">
        <v>84</v>
      </c>
      <c r="AY395" s="271" t="s">
        <v>169</v>
      </c>
    </row>
    <row r="396" s="2" customFormat="1" ht="21.75" customHeight="1">
      <c r="A396" s="39"/>
      <c r="B396" s="40"/>
      <c r="C396" s="235" t="s">
        <v>215</v>
      </c>
      <c r="D396" s="235" t="s">
        <v>173</v>
      </c>
      <c r="E396" s="236" t="s">
        <v>3940</v>
      </c>
      <c r="F396" s="237" t="s">
        <v>3941</v>
      </c>
      <c r="G396" s="238" t="s">
        <v>176</v>
      </c>
      <c r="H396" s="239">
        <v>275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41</v>
      </c>
      <c r="O396" s="92"/>
      <c r="P396" s="245">
        <f>O396*H396</f>
        <v>0</v>
      </c>
      <c r="Q396" s="245">
        <v>0.002</v>
      </c>
      <c r="R396" s="245">
        <f>Q396*H396</f>
        <v>0.55000000000000004</v>
      </c>
      <c r="S396" s="245">
        <v>0</v>
      </c>
      <c r="T396" s="24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286</v>
      </c>
      <c r="AT396" s="247" t="s">
        <v>173</v>
      </c>
      <c r="AU396" s="247" t="s">
        <v>86</v>
      </c>
      <c r="AY396" s="18" t="s">
        <v>169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84</v>
      </c>
      <c r="BK396" s="248">
        <f>ROUND(I396*H396,2)</f>
        <v>0</v>
      </c>
      <c r="BL396" s="18" t="s">
        <v>286</v>
      </c>
      <c r="BM396" s="247" t="s">
        <v>3942</v>
      </c>
    </row>
    <row r="397" s="2" customFormat="1" ht="21.75" customHeight="1">
      <c r="A397" s="39"/>
      <c r="B397" s="40"/>
      <c r="C397" s="235" t="s">
        <v>553</v>
      </c>
      <c r="D397" s="235" t="s">
        <v>173</v>
      </c>
      <c r="E397" s="236" t="s">
        <v>3943</v>
      </c>
      <c r="F397" s="237" t="s">
        <v>3944</v>
      </c>
      <c r="G397" s="238" t="s">
        <v>176</v>
      </c>
      <c r="H397" s="239">
        <v>81</v>
      </c>
      <c r="I397" s="240"/>
      <c r="J397" s="241">
        <f>ROUND(I397*H397,2)</f>
        <v>0</v>
      </c>
      <c r="K397" s="242"/>
      <c r="L397" s="45"/>
      <c r="M397" s="243" t="s">
        <v>1</v>
      </c>
      <c r="N397" s="244" t="s">
        <v>41</v>
      </c>
      <c r="O397" s="92"/>
      <c r="P397" s="245">
        <f>O397*H397</f>
        <v>0</v>
      </c>
      <c r="Q397" s="245">
        <v>0.002</v>
      </c>
      <c r="R397" s="245">
        <f>Q397*H397</f>
        <v>0.16200000000000001</v>
      </c>
      <c r="S397" s="245">
        <v>0</v>
      </c>
      <c r="T397" s="24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7" t="s">
        <v>286</v>
      </c>
      <c r="AT397" s="247" t="s">
        <v>173</v>
      </c>
      <c r="AU397" s="247" t="s">
        <v>86</v>
      </c>
      <c r="AY397" s="18" t="s">
        <v>169</v>
      </c>
      <c r="BE397" s="248">
        <f>IF(N397="základní",J397,0)</f>
        <v>0</v>
      </c>
      <c r="BF397" s="248">
        <f>IF(N397="snížená",J397,0)</f>
        <v>0</v>
      </c>
      <c r="BG397" s="248">
        <f>IF(N397="zákl. přenesená",J397,0)</f>
        <v>0</v>
      </c>
      <c r="BH397" s="248">
        <f>IF(N397="sníž. přenesená",J397,0)</f>
        <v>0</v>
      </c>
      <c r="BI397" s="248">
        <f>IF(N397="nulová",J397,0)</f>
        <v>0</v>
      </c>
      <c r="BJ397" s="18" t="s">
        <v>84</v>
      </c>
      <c r="BK397" s="248">
        <f>ROUND(I397*H397,2)</f>
        <v>0</v>
      </c>
      <c r="BL397" s="18" t="s">
        <v>286</v>
      </c>
      <c r="BM397" s="247" t="s">
        <v>3945</v>
      </c>
    </row>
    <row r="398" s="2" customFormat="1" ht="21.75" customHeight="1">
      <c r="A398" s="39"/>
      <c r="B398" s="40"/>
      <c r="C398" s="235" t="s">
        <v>714</v>
      </c>
      <c r="D398" s="235" t="s">
        <v>173</v>
      </c>
      <c r="E398" s="236" t="s">
        <v>3946</v>
      </c>
      <c r="F398" s="237" t="s">
        <v>3947</v>
      </c>
      <c r="G398" s="238" t="s">
        <v>322</v>
      </c>
      <c r="H398" s="239">
        <v>81</v>
      </c>
      <c r="I398" s="240"/>
      <c r="J398" s="241">
        <f>ROUND(I398*H398,2)</f>
        <v>0</v>
      </c>
      <c r="K398" s="242"/>
      <c r="L398" s="45"/>
      <c r="M398" s="243" t="s">
        <v>1</v>
      </c>
      <c r="N398" s="244" t="s">
        <v>41</v>
      </c>
      <c r="O398" s="92"/>
      <c r="P398" s="245">
        <f>O398*H398</f>
        <v>0</v>
      </c>
      <c r="Q398" s="245">
        <v>0.002</v>
      </c>
      <c r="R398" s="245">
        <f>Q398*H398</f>
        <v>0.16200000000000001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286</v>
      </c>
      <c r="AT398" s="247" t="s">
        <v>173</v>
      </c>
      <c r="AU398" s="247" t="s">
        <v>86</v>
      </c>
      <c r="AY398" s="18" t="s">
        <v>169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84</v>
      </c>
      <c r="BK398" s="248">
        <f>ROUND(I398*H398,2)</f>
        <v>0</v>
      </c>
      <c r="BL398" s="18" t="s">
        <v>286</v>
      </c>
      <c r="BM398" s="247" t="s">
        <v>3948</v>
      </c>
    </row>
    <row r="399" s="2" customFormat="1" ht="21.75" customHeight="1">
      <c r="A399" s="39"/>
      <c r="B399" s="40"/>
      <c r="C399" s="235" t="s">
        <v>685</v>
      </c>
      <c r="D399" s="235" t="s">
        <v>173</v>
      </c>
      <c r="E399" s="236" t="s">
        <v>3949</v>
      </c>
      <c r="F399" s="237" t="s">
        <v>3950</v>
      </c>
      <c r="G399" s="238" t="s">
        <v>322</v>
      </c>
      <c r="H399" s="239">
        <v>77.400000000000006</v>
      </c>
      <c r="I399" s="240"/>
      <c r="J399" s="241">
        <f>ROUND(I399*H399,2)</f>
        <v>0</v>
      </c>
      <c r="K399" s="242"/>
      <c r="L399" s="45"/>
      <c r="M399" s="243" t="s">
        <v>1</v>
      </c>
      <c r="N399" s="244" t="s">
        <v>41</v>
      </c>
      <c r="O399" s="92"/>
      <c r="P399" s="245">
        <f>O399*H399</f>
        <v>0</v>
      </c>
      <c r="Q399" s="245">
        <v>0.002</v>
      </c>
      <c r="R399" s="245">
        <f>Q399*H399</f>
        <v>0.15480000000000002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286</v>
      </c>
      <c r="AT399" s="247" t="s">
        <v>173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286</v>
      </c>
      <c r="BM399" s="247" t="s">
        <v>3951</v>
      </c>
    </row>
    <row r="400" s="2" customFormat="1" ht="21.75" customHeight="1">
      <c r="A400" s="39"/>
      <c r="B400" s="40"/>
      <c r="C400" s="235" t="s">
        <v>188</v>
      </c>
      <c r="D400" s="235" t="s">
        <v>173</v>
      </c>
      <c r="E400" s="236" t="s">
        <v>3952</v>
      </c>
      <c r="F400" s="237" t="s">
        <v>3953</v>
      </c>
      <c r="G400" s="238" t="s">
        <v>322</v>
      </c>
      <c r="H400" s="239">
        <v>12.800000000000001</v>
      </c>
      <c r="I400" s="240"/>
      <c r="J400" s="241">
        <f>ROUND(I400*H400,2)</f>
        <v>0</v>
      </c>
      <c r="K400" s="242"/>
      <c r="L400" s="45"/>
      <c r="M400" s="243" t="s">
        <v>1</v>
      </c>
      <c r="N400" s="244" t="s">
        <v>41</v>
      </c>
      <c r="O400" s="92"/>
      <c r="P400" s="245">
        <f>O400*H400</f>
        <v>0</v>
      </c>
      <c r="Q400" s="245">
        <v>0.00091</v>
      </c>
      <c r="R400" s="245">
        <f>Q400*H400</f>
        <v>0.011648</v>
      </c>
      <c r="S400" s="245">
        <v>0</v>
      </c>
      <c r="T400" s="24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286</v>
      </c>
      <c r="AT400" s="247" t="s">
        <v>173</v>
      </c>
      <c r="AU400" s="247" t="s">
        <v>86</v>
      </c>
      <c r="AY400" s="18" t="s">
        <v>169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84</v>
      </c>
      <c r="BK400" s="248">
        <f>ROUND(I400*H400,2)</f>
        <v>0</v>
      </c>
      <c r="BL400" s="18" t="s">
        <v>286</v>
      </c>
      <c r="BM400" s="247" t="s">
        <v>3954</v>
      </c>
    </row>
    <row r="401" s="2" customFormat="1" ht="33" customHeight="1">
      <c r="A401" s="39"/>
      <c r="B401" s="40"/>
      <c r="C401" s="235" t="s">
        <v>172</v>
      </c>
      <c r="D401" s="235" t="s">
        <v>173</v>
      </c>
      <c r="E401" s="236" t="s">
        <v>3955</v>
      </c>
      <c r="F401" s="237" t="s">
        <v>3956</v>
      </c>
      <c r="G401" s="238" t="s">
        <v>322</v>
      </c>
      <c r="H401" s="239">
        <v>79</v>
      </c>
      <c r="I401" s="240"/>
      <c r="J401" s="241">
        <f>ROUND(I401*H401,2)</f>
        <v>0</v>
      </c>
      <c r="K401" s="242"/>
      <c r="L401" s="45"/>
      <c r="M401" s="243" t="s">
        <v>1</v>
      </c>
      <c r="N401" s="244" t="s">
        <v>41</v>
      </c>
      <c r="O401" s="92"/>
      <c r="P401" s="245">
        <f>O401*H401</f>
        <v>0</v>
      </c>
      <c r="Q401" s="245">
        <v>0.00428</v>
      </c>
      <c r="R401" s="245">
        <f>Q401*H401</f>
        <v>0.33811999999999998</v>
      </c>
      <c r="S401" s="245">
        <v>0</v>
      </c>
      <c r="T401" s="24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7" t="s">
        <v>286</v>
      </c>
      <c r="AT401" s="247" t="s">
        <v>173</v>
      </c>
      <c r="AU401" s="247" t="s">
        <v>86</v>
      </c>
      <c r="AY401" s="18" t="s">
        <v>169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8" t="s">
        <v>84</v>
      </c>
      <c r="BK401" s="248">
        <f>ROUND(I401*H401,2)</f>
        <v>0</v>
      </c>
      <c r="BL401" s="18" t="s">
        <v>286</v>
      </c>
      <c r="BM401" s="247" t="s">
        <v>3957</v>
      </c>
    </row>
    <row r="402" s="2" customFormat="1" ht="33" customHeight="1">
      <c r="A402" s="39"/>
      <c r="B402" s="40"/>
      <c r="C402" s="235" t="s">
        <v>183</v>
      </c>
      <c r="D402" s="235" t="s">
        <v>173</v>
      </c>
      <c r="E402" s="236" t="s">
        <v>3958</v>
      </c>
      <c r="F402" s="237" t="s">
        <v>3959</v>
      </c>
      <c r="G402" s="238" t="s">
        <v>327</v>
      </c>
      <c r="H402" s="239">
        <v>20</v>
      </c>
      <c r="I402" s="240"/>
      <c r="J402" s="241">
        <f>ROUND(I402*H402,2)</f>
        <v>0</v>
      </c>
      <c r="K402" s="242"/>
      <c r="L402" s="45"/>
      <c r="M402" s="243" t="s">
        <v>1</v>
      </c>
      <c r="N402" s="244" t="s">
        <v>41</v>
      </c>
      <c r="O402" s="92"/>
      <c r="P402" s="245">
        <f>O402*H402</f>
        <v>0</v>
      </c>
      <c r="Q402" s="245">
        <v>9.0000000000000006E-05</v>
      </c>
      <c r="R402" s="245">
        <f>Q402*H402</f>
        <v>0.0018000000000000002</v>
      </c>
      <c r="S402" s="245">
        <v>0</v>
      </c>
      <c r="T402" s="24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7" t="s">
        <v>286</v>
      </c>
      <c r="AT402" s="247" t="s">
        <v>173</v>
      </c>
      <c r="AU402" s="247" t="s">
        <v>86</v>
      </c>
      <c r="AY402" s="18" t="s">
        <v>169</v>
      </c>
      <c r="BE402" s="248">
        <f>IF(N402="základní",J402,0)</f>
        <v>0</v>
      </c>
      <c r="BF402" s="248">
        <f>IF(N402="snížená",J402,0)</f>
        <v>0</v>
      </c>
      <c r="BG402" s="248">
        <f>IF(N402="zákl. přenesená",J402,0)</f>
        <v>0</v>
      </c>
      <c r="BH402" s="248">
        <f>IF(N402="sníž. přenesená",J402,0)</f>
        <v>0</v>
      </c>
      <c r="BI402" s="248">
        <f>IF(N402="nulová",J402,0)</f>
        <v>0</v>
      </c>
      <c r="BJ402" s="18" t="s">
        <v>84</v>
      </c>
      <c r="BK402" s="248">
        <f>ROUND(I402*H402,2)</f>
        <v>0</v>
      </c>
      <c r="BL402" s="18" t="s">
        <v>286</v>
      </c>
      <c r="BM402" s="247" t="s">
        <v>3960</v>
      </c>
    </row>
    <row r="403" s="2" customFormat="1" ht="21.75" customHeight="1">
      <c r="A403" s="39"/>
      <c r="B403" s="40"/>
      <c r="C403" s="235" t="s">
        <v>192</v>
      </c>
      <c r="D403" s="235" t="s">
        <v>173</v>
      </c>
      <c r="E403" s="236" t="s">
        <v>3961</v>
      </c>
      <c r="F403" s="237" t="s">
        <v>3962</v>
      </c>
      <c r="G403" s="238" t="s">
        <v>322</v>
      </c>
      <c r="H403" s="239">
        <v>98.400000000000006</v>
      </c>
      <c r="I403" s="240"/>
      <c r="J403" s="241">
        <f>ROUND(I403*H403,2)</f>
        <v>0</v>
      </c>
      <c r="K403" s="242"/>
      <c r="L403" s="45"/>
      <c r="M403" s="243" t="s">
        <v>1</v>
      </c>
      <c r="N403" s="244" t="s">
        <v>41</v>
      </c>
      <c r="O403" s="92"/>
      <c r="P403" s="245">
        <f>O403*H403</f>
        <v>0</v>
      </c>
      <c r="Q403" s="245">
        <v>0.00108</v>
      </c>
      <c r="R403" s="245">
        <f>Q403*H403</f>
        <v>0.10627200000000001</v>
      </c>
      <c r="S403" s="245">
        <v>0</v>
      </c>
      <c r="T403" s="24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7" t="s">
        <v>286</v>
      </c>
      <c r="AT403" s="247" t="s">
        <v>173</v>
      </c>
      <c r="AU403" s="247" t="s">
        <v>86</v>
      </c>
      <c r="AY403" s="18" t="s">
        <v>169</v>
      </c>
      <c r="BE403" s="248">
        <f>IF(N403="základní",J403,0)</f>
        <v>0</v>
      </c>
      <c r="BF403" s="248">
        <f>IF(N403="snížená",J403,0)</f>
        <v>0</v>
      </c>
      <c r="BG403" s="248">
        <f>IF(N403="zákl. přenesená",J403,0)</f>
        <v>0</v>
      </c>
      <c r="BH403" s="248">
        <f>IF(N403="sníž. přenesená",J403,0)</f>
        <v>0</v>
      </c>
      <c r="BI403" s="248">
        <f>IF(N403="nulová",J403,0)</f>
        <v>0</v>
      </c>
      <c r="BJ403" s="18" t="s">
        <v>84</v>
      </c>
      <c r="BK403" s="248">
        <f>ROUND(I403*H403,2)</f>
        <v>0</v>
      </c>
      <c r="BL403" s="18" t="s">
        <v>286</v>
      </c>
      <c r="BM403" s="247" t="s">
        <v>3963</v>
      </c>
    </row>
    <row r="404" s="13" customFormat="1">
      <c r="A404" s="13"/>
      <c r="B404" s="249"/>
      <c r="C404" s="250"/>
      <c r="D404" s="251" t="s">
        <v>179</v>
      </c>
      <c r="E404" s="252" t="s">
        <v>1</v>
      </c>
      <c r="F404" s="253" t="s">
        <v>3964</v>
      </c>
      <c r="G404" s="250"/>
      <c r="H404" s="254">
        <v>96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179</v>
      </c>
      <c r="AU404" s="260" t="s">
        <v>86</v>
      </c>
      <c r="AV404" s="13" t="s">
        <v>86</v>
      </c>
      <c r="AW404" s="13" t="s">
        <v>32</v>
      </c>
      <c r="AX404" s="13" t="s">
        <v>76</v>
      </c>
      <c r="AY404" s="260" t="s">
        <v>169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3965</v>
      </c>
      <c r="G405" s="250"/>
      <c r="H405" s="254">
        <v>2.3999999999999999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4" customFormat="1">
      <c r="A406" s="14"/>
      <c r="B406" s="261"/>
      <c r="C406" s="262"/>
      <c r="D406" s="251" t="s">
        <v>179</v>
      </c>
      <c r="E406" s="263" t="s">
        <v>1</v>
      </c>
      <c r="F406" s="264" t="s">
        <v>182</v>
      </c>
      <c r="G406" s="262"/>
      <c r="H406" s="265">
        <v>98.400000000000006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179</v>
      </c>
      <c r="AU406" s="271" t="s">
        <v>86</v>
      </c>
      <c r="AV406" s="14" t="s">
        <v>177</v>
      </c>
      <c r="AW406" s="14" t="s">
        <v>32</v>
      </c>
      <c r="AX406" s="14" t="s">
        <v>84</v>
      </c>
      <c r="AY406" s="271" t="s">
        <v>169</v>
      </c>
    </row>
    <row r="407" s="2" customFormat="1" ht="21.75" customHeight="1">
      <c r="A407" s="39"/>
      <c r="B407" s="40"/>
      <c r="C407" s="235" t="s">
        <v>2580</v>
      </c>
      <c r="D407" s="235" t="s">
        <v>173</v>
      </c>
      <c r="E407" s="236" t="s">
        <v>3966</v>
      </c>
      <c r="F407" s="237" t="s">
        <v>3967</v>
      </c>
      <c r="G407" s="238" t="s">
        <v>249</v>
      </c>
      <c r="H407" s="239">
        <v>3.7109999999999999</v>
      </c>
      <c r="I407" s="240"/>
      <c r="J407" s="241">
        <f>ROUND(I407*H407,2)</f>
        <v>0</v>
      </c>
      <c r="K407" s="242"/>
      <c r="L407" s="45"/>
      <c r="M407" s="243" t="s">
        <v>1</v>
      </c>
      <c r="N407" s="244" t="s">
        <v>41</v>
      </c>
      <c r="O407" s="92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286</v>
      </c>
      <c r="AT407" s="247" t="s">
        <v>173</v>
      </c>
      <c r="AU407" s="247" t="s">
        <v>86</v>
      </c>
      <c r="AY407" s="18" t="s">
        <v>169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84</v>
      </c>
      <c r="BK407" s="248">
        <f>ROUND(I407*H407,2)</f>
        <v>0</v>
      </c>
      <c r="BL407" s="18" t="s">
        <v>286</v>
      </c>
      <c r="BM407" s="247" t="s">
        <v>3968</v>
      </c>
    </row>
    <row r="408" s="12" customFormat="1" ht="22.8" customHeight="1">
      <c r="A408" s="12"/>
      <c r="B408" s="219"/>
      <c r="C408" s="220"/>
      <c r="D408" s="221" t="s">
        <v>75</v>
      </c>
      <c r="E408" s="233" t="s">
        <v>3501</v>
      </c>
      <c r="F408" s="233" t="s">
        <v>3502</v>
      </c>
      <c r="G408" s="220"/>
      <c r="H408" s="220"/>
      <c r="I408" s="223"/>
      <c r="J408" s="234">
        <f>BK408</f>
        <v>0</v>
      </c>
      <c r="K408" s="220"/>
      <c r="L408" s="225"/>
      <c r="M408" s="226"/>
      <c r="N408" s="227"/>
      <c r="O408" s="227"/>
      <c r="P408" s="228">
        <f>SUM(P409:P417)</f>
        <v>0</v>
      </c>
      <c r="Q408" s="227"/>
      <c r="R408" s="228">
        <f>SUM(R409:R417)</f>
        <v>0.11545599999999999</v>
      </c>
      <c r="S408" s="227"/>
      <c r="T408" s="229">
        <f>SUM(T409:T417)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0" t="s">
        <v>86</v>
      </c>
      <c r="AT408" s="231" t="s">
        <v>75</v>
      </c>
      <c r="AU408" s="231" t="s">
        <v>84</v>
      </c>
      <c r="AY408" s="230" t="s">
        <v>169</v>
      </c>
      <c r="BK408" s="232">
        <f>SUM(BK409:BK417)</f>
        <v>0</v>
      </c>
    </row>
    <row r="409" s="2" customFormat="1" ht="33" customHeight="1">
      <c r="A409" s="39"/>
      <c r="B409" s="40"/>
      <c r="C409" s="235" t="s">
        <v>1337</v>
      </c>
      <c r="D409" s="235" t="s">
        <v>173</v>
      </c>
      <c r="E409" s="236" t="s">
        <v>3503</v>
      </c>
      <c r="F409" s="237" t="s">
        <v>3504</v>
      </c>
      <c r="G409" s="238" t="s">
        <v>176</v>
      </c>
      <c r="H409" s="239">
        <v>704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1.0000000000000001E-05</v>
      </c>
      <c r="R409" s="245">
        <f>Q409*H409</f>
        <v>0.0070400000000000003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286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286</v>
      </c>
      <c r="BM409" s="247" t="s">
        <v>3969</v>
      </c>
    </row>
    <row r="410" s="13" customFormat="1">
      <c r="A410" s="13"/>
      <c r="B410" s="249"/>
      <c r="C410" s="250"/>
      <c r="D410" s="251" t="s">
        <v>179</v>
      </c>
      <c r="E410" s="252" t="s">
        <v>1</v>
      </c>
      <c r="F410" s="253" t="s">
        <v>3970</v>
      </c>
      <c r="G410" s="250"/>
      <c r="H410" s="254">
        <v>321</v>
      </c>
      <c r="I410" s="255"/>
      <c r="J410" s="250"/>
      <c r="K410" s="250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179</v>
      </c>
      <c r="AU410" s="260" t="s">
        <v>86</v>
      </c>
      <c r="AV410" s="13" t="s">
        <v>86</v>
      </c>
      <c r="AW410" s="13" t="s">
        <v>32</v>
      </c>
      <c r="AX410" s="13" t="s">
        <v>76</v>
      </c>
      <c r="AY410" s="260" t="s">
        <v>169</v>
      </c>
    </row>
    <row r="411" s="13" customFormat="1">
      <c r="A411" s="13"/>
      <c r="B411" s="249"/>
      <c r="C411" s="250"/>
      <c r="D411" s="251" t="s">
        <v>179</v>
      </c>
      <c r="E411" s="252" t="s">
        <v>1</v>
      </c>
      <c r="F411" s="253" t="s">
        <v>3918</v>
      </c>
      <c r="G411" s="250"/>
      <c r="H411" s="254">
        <v>92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179</v>
      </c>
      <c r="AU411" s="260" t="s">
        <v>86</v>
      </c>
      <c r="AV411" s="13" t="s">
        <v>86</v>
      </c>
      <c r="AW411" s="13" t="s">
        <v>32</v>
      </c>
      <c r="AX411" s="13" t="s">
        <v>76</v>
      </c>
      <c r="AY411" s="260" t="s">
        <v>169</v>
      </c>
    </row>
    <row r="412" s="13" customFormat="1">
      <c r="A412" s="13"/>
      <c r="B412" s="249"/>
      <c r="C412" s="250"/>
      <c r="D412" s="251" t="s">
        <v>179</v>
      </c>
      <c r="E412" s="252" t="s">
        <v>1</v>
      </c>
      <c r="F412" s="253" t="s">
        <v>3971</v>
      </c>
      <c r="G412" s="250"/>
      <c r="H412" s="254">
        <v>275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179</v>
      </c>
      <c r="AU412" s="260" t="s">
        <v>86</v>
      </c>
      <c r="AV412" s="13" t="s">
        <v>86</v>
      </c>
      <c r="AW412" s="13" t="s">
        <v>32</v>
      </c>
      <c r="AX412" s="13" t="s">
        <v>76</v>
      </c>
      <c r="AY412" s="260" t="s">
        <v>169</v>
      </c>
    </row>
    <row r="413" s="13" customFormat="1">
      <c r="A413" s="13"/>
      <c r="B413" s="249"/>
      <c r="C413" s="250"/>
      <c r="D413" s="251" t="s">
        <v>179</v>
      </c>
      <c r="E413" s="252" t="s">
        <v>1</v>
      </c>
      <c r="F413" s="253" t="s">
        <v>3913</v>
      </c>
      <c r="G413" s="250"/>
      <c r="H413" s="254">
        <v>16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179</v>
      </c>
      <c r="AU413" s="260" t="s">
        <v>86</v>
      </c>
      <c r="AV413" s="13" t="s">
        <v>86</v>
      </c>
      <c r="AW413" s="13" t="s">
        <v>32</v>
      </c>
      <c r="AX413" s="13" t="s">
        <v>76</v>
      </c>
      <c r="AY413" s="260" t="s">
        <v>169</v>
      </c>
    </row>
    <row r="414" s="14" customFormat="1">
      <c r="A414" s="14"/>
      <c r="B414" s="261"/>
      <c r="C414" s="262"/>
      <c r="D414" s="251" t="s">
        <v>179</v>
      </c>
      <c r="E414" s="263" t="s">
        <v>1</v>
      </c>
      <c r="F414" s="264" t="s">
        <v>182</v>
      </c>
      <c r="G414" s="262"/>
      <c r="H414" s="265">
        <v>704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179</v>
      </c>
      <c r="AU414" s="271" t="s">
        <v>86</v>
      </c>
      <c r="AV414" s="14" t="s">
        <v>177</v>
      </c>
      <c r="AW414" s="14" t="s">
        <v>32</v>
      </c>
      <c r="AX414" s="14" t="s">
        <v>84</v>
      </c>
      <c r="AY414" s="271" t="s">
        <v>169</v>
      </c>
    </row>
    <row r="415" s="2" customFormat="1" ht="21.75" customHeight="1">
      <c r="A415" s="39"/>
      <c r="B415" s="40"/>
      <c r="C415" s="304" t="s">
        <v>482</v>
      </c>
      <c r="D415" s="304" t="s">
        <v>1283</v>
      </c>
      <c r="E415" s="305" t="s">
        <v>3972</v>
      </c>
      <c r="F415" s="306" t="s">
        <v>3973</v>
      </c>
      <c r="G415" s="307" t="s">
        <v>176</v>
      </c>
      <c r="H415" s="308">
        <v>774.39999999999998</v>
      </c>
      <c r="I415" s="309"/>
      <c r="J415" s="310">
        <f>ROUND(I415*H415,2)</f>
        <v>0</v>
      </c>
      <c r="K415" s="311"/>
      <c r="L415" s="312"/>
      <c r="M415" s="313" t="s">
        <v>1</v>
      </c>
      <c r="N415" s="314" t="s">
        <v>41</v>
      </c>
      <c r="O415" s="92"/>
      <c r="P415" s="245">
        <f>O415*H415</f>
        <v>0</v>
      </c>
      <c r="Q415" s="245">
        <v>0.00013999999999999999</v>
      </c>
      <c r="R415" s="245">
        <f>Q415*H415</f>
        <v>0.10841599999999999</v>
      </c>
      <c r="S415" s="245">
        <v>0</v>
      </c>
      <c r="T415" s="24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7" t="s">
        <v>298</v>
      </c>
      <c r="AT415" s="247" t="s">
        <v>1283</v>
      </c>
      <c r="AU415" s="247" t="s">
        <v>86</v>
      </c>
      <c r="AY415" s="18" t="s">
        <v>169</v>
      </c>
      <c r="BE415" s="248">
        <f>IF(N415="základní",J415,0)</f>
        <v>0</v>
      </c>
      <c r="BF415" s="248">
        <f>IF(N415="snížená",J415,0)</f>
        <v>0</v>
      </c>
      <c r="BG415" s="248">
        <f>IF(N415="zákl. přenesená",J415,0)</f>
        <v>0</v>
      </c>
      <c r="BH415" s="248">
        <f>IF(N415="sníž. přenesená",J415,0)</f>
        <v>0</v>
      </c>
      <c r="BI415" s="248">
        <f>IF(N415="nulová",J415,0)</f>
        <v>0</v>
      </c>
      <c r="BJ415" s="18" t="s">
        <v>84</v>
      </c>
      <c r="BK415" s="248">
        <f>ROUND(I415*H415,2)</f>
        <v>0</v>
      </c>
      <c r="BL415" s="18" t="s">
        <v>286</v>
      </c>
      <c r="BM415" s="247" t="s">
        <v>3974</v>
      </c>
    </row>
    <row r="416" s="13" customFormat="1">
      <c r="A416" s="13"/>
      <c r="B416" s="249"/>
      <c r="C416" s="250"/>
      <c r="D416" s="251" t="s">
        <v>179</v>
      </c>
      <c r="E416" s="250"/>
      <c r="F416" s="253" t="s">
        <v>3975</v>
      </c>
      <c r="G416" s="250"/>
      <c r="H416" s="254">
        <v>774.39999999999998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179</v>
      </c>
      <c r="AU416" s="260" t="s">
        <v>86</v>
      </c>
      <c r="AV416" s="13" t="s">
        <v>86</v>
      </c>
      <c r="AW416" s="13" t="s">
        <v>4</v>
      </c>
      <c r="AX416" s="13" t="s">
        <v>84</v>
      </c>
      <c r="AY416" s="260" t="s">
        <v>169</v>
      </c>
    </row>
    <row r="417" s="2" customFormat="1" ht="21.75" customHeight="1">
      <c r="A417" s="39"/>
      <c r="B417" s="40"/>
      <c r="C417" s="235" t="s">
        <v>1708</v>
      </c>
      <c r="D417" s="235" t="s">
        <v>173</v>
      </c>
      <c r="E417" s="236" t="s">
        <v>3511</v>
      </c>
      <c r="F417" s="237" t="s">
        <v>3512</v>
      </c>
      <c r="G417" s="238" t="s">
        <v>249</v>
      </c>
      <c r="H417" s="239">
        <v>0.11500000000000001</v>
      </c>
      <c r="I417" s="240"/>
      <c r="J417" s="241">
        <f>ROUND(I417*H417,2)</f>
        <v>0</v>
      </c>
      <c r="K417" s="242"/>
      <c r="L417" s="45"/>
      <c r="M417" s="243" t="s">
        <v>1</v>
      </c>
      <c r="N417" s="244" t="s">
        <v>41</v>
      </c>
      <c r="O417" s="92"/>
      <c r="P417" s="245">
        <f>O417*H417</f>
        <v>0</v>
      </c>
      <c r="Q417" s="245">
        <v>0</v>
      </c>
      <c r="R417" s="245">
        <f>Q417*H417</f>
        <v>0</v>
      </c>
      <c r="S417" s="245">
        <v>0</v>
      </c>
      <c r="T417" s="24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286</v>
      </c>
      <c r="AT417" s="247" t="s">
        <v>173</v>
      </c>
      <c r="AU417" s="247" t="s">
        <v>86</v>
      </c>
      <c r="AY417" s="18" t="s">
        <v>169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84</v>
      </c>
      <c r="BK417" s="248">
        <f>ROUND(I417*H417,2)</f>
        <v>0</v>
      </c>
      <c r="BL417" s="18" t="s">
        <v>286</v>
      </c>
      <c r="BM417" s="247" t="s">
        <v>3976</v>
      </c>
    </row>
    <row r="418" s="12" customFormat="1" ht="22.8" customHeight="1">
      <c r="A418" s="12"/>
      <c r="B418" s="219"/>
      <c r="C418" s="220"/>
      <c r="D418" s="221" t="s">
        <v>75</v>
      </c>
      <c r="E418" s="233" t="s">
        <v>362</v>
      </c>
      <c r="F418" s="233" t="s">
        <v>363</v>
      </c>
      <c r="G418" s="220"/>
      <c r="H418" s="220"/>
      <c r="I418" s="223"/>
      <c r="J418" s="234">
        <f>BK418</f>
        <v>0</v>
      </c>
      <c r="K418" s="220"/>
      <c r="L418" s="225"/>
      <c r="M418" s="226"/>
      <c r="N418" s="227"/>
      <c r="O418" s="227"/>
      <c r="P418" s="228">
        <f>SUM(P419:P423)</f>
        <v>0</v>
      </c>
      <c r="Q418" s="227"/>
      <c r="R418" s="228">
        <f>SUM(R419:R423)</f>
        <v>1.4278</v>
      </c>
      <c r="S418" s="227"/>
      <c r="T418" s="229">
        <f>SUM(T419:T423)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30" t="s">
        <v>86</v>
      </c>
      <c r="AT418" s="231" t="s">
        <v>75</v>
      </c>
      <c r="AU418" s="231" t="s">
        <v>84</v>
      </c>
      <c r="AY418" s="230" t="s">
        <v>169</v>
      </c>
      <c r="BK418" s="232">
        <f>SUM(BK419:BK423)</f>
        <v>0</v>
      </c>
    </row>
    <row r="419" s="2" customFormat="1" ht="16.5" customHeight="1">
      <c r="A419" s="39"/>
      <c r="B419" s="40"/>
      <c r="C419" s="235" t="s">
        <v>260</v>
      </c>
      <c r="D419" s="235" t="s">
        <v>173</v>
      </c>
      <c r="E419" s="236" t="s">
        <v>1327</v>
      </c>
      <c r="F419" s="237" t="s">
        <v>3977</v>
      </c>
      <c r="G419" s="238" t="s">
        <v>322</v>
      </c>
      <c r="H419" s="239">
        <v>5.5999999999999996</v>
      </c>
      <c r="I419" s="240"/>
      <c r="J419" s="241">
        <f>ROUND(I419*H419,2)</f>
        <v>0</v>
      </c>
      <c r="K419" s="242"/>
      <c r="L419" s="45"/>
      <c r="M419" s="243" t="s">
        <v>1</v>
      </c>
      <c r="N419" s="244" t="s">
        <v>41</v>
      </c>
      <c r="O419" s="92"/>
      <c r="P419" s="245">
        <f>O419*H419</f>
        <v>0</v>
      </c>
      <c r="Q419" s="245">
        <v>0</v>
      </c>
      <c r="R419" s="245">
        <f>Q419*H419</f>
        <v>0</v>
      </c>
      <c r="S419" s="245">
        <v>0</v>
      </c>
      <c r="T419" s="24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7" t="s">
        <v>286</v>
      </c>
      <c r="AT419" s="247" t="s">
        <v>173</v>
      </c>
      <c r="AU419" s="247" t="s">
        <v>86</v>
      </c>
      <c r="AY419" s="18" t="s">
        <v>169</v>
      </c>
      <c r="BE419" s="248">
        <f>IF(N419="základní",J419,0)</f>
        <v>0</v>
      </c>
      <c r="BF419" s="248">
        <f>IF(N419="snížená",J419,0)</f>
        <v>0</v>
      </c>
      <c r="BG419" s="248">
        <f>IF(N419="zákl. přenesená",J419,0)</f>
        <v>0</v>
      </c>
      <c r="BH419" s="248">
        <f>IF(N419="sníž. přenesená",J419,0)</f>
        <v>0</v>
      </c>
      <c r="BI419" s="248">
        <f>IF(N419="nulová",J419,0)</f>
        <v>0</v>
      </c>
      <c r="BJ419" s="18" t="s">
        <v>84</v>
      </c>
      <c r="BK419" s="248">
        <f>ROUND(I419*H419,2)</f>
        <v>0</v>
      </c>
      <c r="BL419" s="18" t="s">
        <v>286</v>
      </c>
      <c r="BM419" s="247" t="s">
        <v>3978</v>
      </c>
    </row>
    <row r="420" s="13" customFormat="1">
      <c r="A420" s="13"/>
      <c r="B420" s="249"/>
      <c r="C420" s="250"/>
      <c r="D420" s="251" t="s">
        <v>179</v>
      </c>
      <c r="E420" s="252" t="s">
        <v>1</v>
      </c>
      <c r="F420" s="253" t="s">
        <v>3979</v>
      </c>
      <c r="G420" s="250"/>
      <c r="H420" s="254">
        <v>5.5999999999999996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179</v>
      </c>
      <c r="AU420" s="260" t="s">
        <v>86</v>
      </c>
      <c r="AV420" s="13" t="s">
        <v>86</v>
      </c>
      <c r="AW420" s="13" t="s">
        <v>32</v>
      </c>
      <c r="AX420" s="13" t="s">
        <v>84</v>
      </c>
      <c r="AY420" s="260" t="s">
        <v>169</v>
      </c>
    </row>
    <row r="421" s="2" customFormat="1" ht="21.75" customHeight="1">
      <c r="A421" s="39"/>
      <c r="B421" s="40"/>
      <c r="C421" s="235" t="s">
        <v>651</v>
      </c>
      <c r="D421" s="235" t="s">
        <v>173</v>
      </c>
      <c r="E421" s="236" t="s">
        <v>3980</v>
      </c>
      <c r="F421" s="237" t="s">
        <v>3981</v>
      </c>
      <c r="G421" s="238" t="s">
        <v>1034</v>
      </c>
      <c r="H421" s="239">
        <v>1427.8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0.001</v>
      </c>
      <c r="R421" s="245">
        <f>Q421*H421</f>
        <v>1.4278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3982</v>
      </c>
    </row>
    <row r="422" s="2" customFormat="1" ht="21.75" customHeight="1">
      <c r="A422" s="39"/>
      <c r="B422" s="40"/>
      <c r="C422" s="235" t="s">
        <v>2365</v>
      </c>
      <c r="D422" s="235" t="s">
        <v>173</v>
      </c>
      <c r="E422" s="236" t="s">
        <v>3983</v>
      </c>
      <c r="F422" s="237" t="s">
        <v>3984</v>
      </c>
      <c r="G422" s="238" t="s">
        <v>249</v>
      </c>
      <c r="H422" s="239">
        <v>1.4279999999999999</v>
      </c>
      <c r="I422" s="240"/>
      <c r="J422" s="241">
        <f>ROUND(I422*H422,2)</f>
        <v>0</v>
      </c>
      <c r="K422" s="242"/>
      <c r="L422" s="45"/>
      <c r="M422" s="243" t="s">
        <v>1</v>
      </c>
      <c r="N422" s="244" t="s">
        <v>41</v>
      </c>
      <c r="O422" s="92"/>
      <c r="P422" s="245">
        <f>O422*H422</f>
        <v>0</v>
      </c>
      <c r="Q422" s="245">
        <v>0</v>
      </c>
      <c r="R422" s="245">
        <f>Q422*H422</f>
        <v>0</v>
      </c>
      <c r="S422" s="245">
        <v>0</v>
      </c>
      <c r="T422" s="24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7" t="s">
        <v>286</v>
      </c>
      <c r="AT422" s="247" t="s">
        <v>173</v>
      </c>
      <c r="AU422" s="247" t="s">
        <v>86</v>
      </c>
      <c r="AY422" s="18" t="s">
        <v>169</v>
      </c>
      <c r="BE422" s="248">
        <f>IF(N422="základní",J422,0)</f>
        <v>0</v>
      </c>
      <c r="BF422" s="248">
        <f>IF(N422="snížená",J422,0)</f>
        <v>0</v>
      </c>
      <c r="BG422" s="248">
        <f>IF(N422="zákl. přenesená",J422,0)</f>
        <v>0</v>
      </c>
      <c r="BH422" s="248">
        <f>IF(N422="sníž. přenesená",J422,0)</f>
        <v>0</v>
      </c>
      <c r="BI422" s="248">
        <f>IF(N422="nulová",J422,0)</f>
        <v>0</v>
      </c>
      <c r="BJ422" s="18" t="s">
        <v>84</v>
      </c>
      <c r="BK422" s="248">
        <f>ROUND(I422*H422,2)</f>
        <v>0</v>
      </c>
      <c r="BL422" s="18" t="s">
        <v>286</v>
      </c>
      <c r="BM422" s="247" t="s">
        <v>3985</v>
      </c>
    </row>
    <row r="423" s="2" customFormat="1" ht="21.75" customHeight="1">
      <c r="A423" s="39"/>
      <c r="B423" s="40"/>
      <c r="C423" s="235" t="s">
        <v>2547</v>
      </c>
      <c r="D423" s="235" t="s">
        <v>173</v>
      </c>
      <c r="E423" s="236" t="s">
        <v>3986</v>
      </c>
      <c r="F423" s="237" t="s">
        <v>3987</v>
      </c>
      <c r="G423" s="238" t="s">
        <v>249</v>
      </c>
      <c r="H423" s="239">
        <v>1.4279999999999999</v>
      </c>
      <c r="I423" s="240"/>
      <c r="J423" s="241">
        <f>ROUND(I423*H423,2)</f>
        <v>0</v>
      </c>
      <c r="K423" s="242"/>
      <c r="L423" s="45"/>
      <c r="M423" s="296" t="s">
        <v>1</v>
      </c>
      <c r="N423" s="297" t="s">
        <v>41</v>
      </c>
      <c r="O423" s="298"/>
      <c r="P423" s="299">
        <f>O423*H423</f>
        <v>0</v>
      </c>
      <c r="Q423" s="299">
        <v>0</v>
      </c>
      <c r="R423" s="299">
        <f>Q423*H423</f>
        <v>0</v>
      </c>
      <c r="S423" s="299">
        <v>0</v>
      </c>
      <c r="T423" s="30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286</v>
      </c>
      <c r="AT423" s="247" t="s">
        <v>173</v>
      </c>
      <c r="AU423" s="247" t="s">
        <v>86</v>
      </c>
      <c r="AY423" s="18" t="s">
        <v>169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84</v>
      </c>
      <c r="BK423" s="248">
        <f>ROUND(I423*H423,2)</f>
        <v>0</v>
      </c>
      <c r="BL423" s="18" t="s">
        <v>286</v>
      </c>
      <c r="BM423" s="247" t="s">
        <v>3988</v>
      </c>
    </row>
    <row r="424" s="2" customFormat="1" ht="6.96" customHeight="1">
      <c r="A424" s="39"/>
      <c r="B424" s="67"/>
      <c r="C424" s="68"/>
      <c r="D424" s="68"/>
      <c r="E424" s="68"/>
      <c r="F424" s="68"/>
      <c r="G424" s="68"/>
      <c r="H424" s="68"/>
      <c r="I424" s="68"/>
      <c r="J424" s="68"/>
      <c r="K424" s="68"/>
      <c r="L424" s="45"/>
      <c r="M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</sheetData>
  <sheetProtection sheet="1" autoFilter="0" formatColumns="0" formatRows="0" objects="1" scenarios="1" spinCount="100000" saltValue="Qh0Qf+qhIjxwmsfYisREmEQM5mlxtH3jy/xv1X6dk2+di4ckd/gBwGcPGWgjeGLmFN0iu9WL1EsGpwZJNf2NFg==" hashValue="x7mPnu0n2Ut8CWyhMBe+rD2Wg8BwKHJkAiBkqN31e2QtflEYLmauhiQ5/rq1GaadVj4Vzoj3/MA50S2c2h0QZw==" algorithmName="SHA-512" password="CC35"/>
  <autoFilter ref="C137:K423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3989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ROUND((SUM(BE102:BE109) + SUM(BE129:BE141)),  2)</f>
        <v>0</v>
      </c>
      <c r="G35" s="39"/>
      <c r="H35" s="39"/>
      <c r="I35" s="158">
        <v>0.20999999999999999</v>
      </c>
      <c r="J35" s="157">
        <f>ROUND(((SUM(BE102:BE109) + SUM(BE129:BE141))*I35),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ROUND((SUM(BF102:BF109) + SUM(BF129:BF141)),  2)</f>
        <v>0</v>
      </c>
      <c r="G36" s="39"/>
      <c r="H36" s="39"/>
      <c r="I36" s="158">
        <v>0.14999999999999999</v>
      </c>
      <c r="J36" s="157">
        <f>ROUND(((SUM(BF102:BF109) + SUM(BF129:BF141))*I36),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ROUND((SUM(BG102:BG109) + SUM(BG129:BG141)),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ROUND((SUM(BH102:BH109) + SUM(BH129:BH141)),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ROUND((SUM(BI102:BI109) + SUM(BI129:BI141)),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643-09 - Akustika+ AV technologie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J130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463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2"/>
      <c r="C99" s="183"/>
      <c r="D99" s="184" t="s">
        <v>3990</v>
      </c>
      <c r="E99" s="185"/>
      <c r="F99" s="185"/>
      <c r="G99" s="185"/>
      <c r="H99" s="185"/>
      <c r="I99" s="185"/>
      <c r="J99" s="186">
        <f>J136</f>
        <v>0</v>
      </c>
      <c r="K99" s="183"/>
      <c r="L99" s="18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29.28" customHeight="1">
      <c r="A102" s="39"/>
      <c r="B102" s="40"/>
      <c r="C102" s="181" t="s">
        <v>145</v>
      </c>
      <c r="D102" s="41"/>
      <c r="E102" s="41"/>
      <c r="F102" s="41"/>
      <c r="G102" s="41"/>
      <c r="H102" s="41"/>
      <c r="I102" s="41"/>
      <c r="J102" s="194">
        <f>ROUND(J103 + J104 + J105 + J106 + J107 + J108,2)</f>
        <v>0</v>
      </c>
      <c r="K102" s="41"/>
      <c r="L102" s="64"/>
      <c r="N102" s="195" t="s">
        <v>40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18" customHeight="1">
      <c r="A103" s="39"/>
      <c r="B103" s="40"/>
      <c r="C103" s="41"/>
      <c r="D103" s="196" t="s">
        <v>146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147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148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149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150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7" t="s">
        <v>151</v>
      </c>
      <c r="E108" s="41"/>
      <c r="F108" s="41"/>
      <c r="G108" s="41"/>
      <c r="H108" s="41"/>
      <c r="I108" s="41"/>
      <c r="J108" s="198">
        <f>ROUND(J30*T108,2)</f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152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29.28" customHeight="1">
      <c r="A110" s="39"/>
      <c r="B110" s="40"/>
      <c r="C110" s="205" t="s">
        <v>153</v>
      </c>
      <c r="D110" s="179"/>
      <c r="E110" s="179"/>
      <c r="F110" s="179"/>
      <c r="G110" s="179"/>
      <c r="H110" s="179"/>
      <c r="I110" s="179"/>
      <c r="J110" s="206">
        <f>ROUND(J96+J102,2)</f>
        <v>0</v>
      </c>
      <c r="K110" s="179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7" t="str">
        <f>E7</f>
        <v>Rekonstrukce kina Vesmír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643-09 - Akustika+ AV technologie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23. 7. 2020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Trutnov</v>
      </c>
      <c r="G125" s="41"/>
      <c r="H125" s="41"/>
      <c r="I125" s="33" t="s">
        <v>30</v>
      </c>
      <c r="J125" s="37" t="str">
        <f>E21</f>
        <v>ROSA ARCHITEKT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Martina Škopová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7"/>
      <c r="B128" s="208"/>
      <c r="C128" s="209" t="s">
        <v>155</v>
      </c>
      <c r="D128" s="210" t="s">
        <v>61</v>
      </c>
      <c r="E128" s="210" t="s">
        <v>57</v>
      </c>
      <c r="F128" s="210" t="s">
        <v>58</v>
      </c>
      <c r="G128" s="210" t="s">
        <v>156</v>
      </c>
      <c r="H128" s="210" t="s">
        <v>157</v>
      </c>
      <c r="I128" s="210" t="s">
        <v>158</v>
      </c>
      <c r="J128" s="211" t="s">
        <v>133</v>
      </c>
      <c r="K128" s="212" t="s">
        <v>159</v>
      </c>
      <c r="L128" s="213"/>
      <c r="M128" s="101" t="s">
        <v>1</v>
      </c>
      <c r="N128" s="102" t="s">
        <v>40</v>
      </c>
      <c r="O128" s="102" t="s">
        <v>160</v>
      </c>
      <c r="P128" s="102" t="s">
        <v>161</v>
      </c>
      <c r="Q128" s="102" t="s">
        <v>162</v>
      </c>
      <c r="R128" s="102" t="s">
        <v>163</v>
      </c>
      <c r="S128" s="102" t="s">
        <v>164</v>
      </c>
      <c r="T128" s="103" t="s">
        <v>165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9"/>
      <c r="B129" s="40"/>
      <c r="C129" s="108" t="s">
        <v>166</v>
      </c>
      <c r="D129" s="41"/>
      <c r="E129" s="41"/>
      <c r="F129" s="41"/>
      <c r="G129" s="41"/>
      <c r="H129" s="41"/>
      <c r="I129" s="41"/>
      <c r="J129" s="214">
        <f>BK129</f>
        <v>0</v>
      </c>
      <c r="K129" s="41"/>
      <c r="L129" s="45"/>
      <c r="M129" s="104"/>
      <c r="N129" s="215"/>
      <c r="O129" s="105"/>
      <c r="P129" s="216">
        <f>P130+P136</f>
        <v>0</v>
      </c>
      <c r="Q129" s="105"/>
      <c r="R129" s="216">
        <f>R130+R136</f>
        <v>0</v>
      </c>
      <c r="S129" s="105"/>
      <c r="T129" s="217">
        <f>T130+T136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135</v>
      </c>
      <c r="BK129" s="218">
        <f>BK130+BK136</f>
        <v>0</v>
      </c>
    </row>
    <row r="130" s="12" customFormat="1" ht="25.92" customHeight="1">
      <c r="A130" s="12"/>
      <c r="B130" s="219"/>
      <c r="C130" s="220"/>
      <c r="D130" s="221" t="s">
        <v>75</v>
      </c>
      <c r="E130" s="222" t="s">
        <v>280</v>
      </c>
      <c r="F130" s="222" t="s">
        <v>281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</f>
        <v>0</v>
      </c>
      <c r="Q130" s="227"/>
      <c r="R130" s="228">
        <f>R131</f>
        <v>0</v>
      </c>
      <c r="S130" s="227"/>
      <c r="T130" s="22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86</v>
      </c>
      <c r="AT130" s="231" t="s">
        <v>75</v>
      </c>
      <c r="AU130" s="231" t="s">
        <v>76</v>
      </c>
      <c r="AY130" s="230" t="s">
        <v>169</v>
      </c>
      <c r="BK130" s="232">
        <f>BK131</f>
        <v>0</v>
      </c>
    </row>
    <row r="131" s="12" customFormat="1" ht="22.8" customHeight="1">
      <c r="A131" s="12"/>
      <c r="B131" s="219"/>
      <c r="C131" s="220"/>
      <c r="D131" s="221" t="s">
        <v>75</v>
      </c>
      <c r="E131" s="233" t="s">
        <v>676</v>
      </c>
      <c r="F131" s="233" t="s">
        <v>677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SUM(P132:P135)</f>
        <v>0</v>
      </c>
      <c r="Q131" s="227"/>
      <c r="R131" s="228">
        <f>SUM(R132:R135)</f>
        <v>0</v>
      </c>
      <c r="S131" s="227"/>
      <c r="T131" s="229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86</v>
      </c>
      <c r="AT131" s="231" t="s">
        <v>75</v>
      </c>
      <c r="AU131" s="231" t="s">
        <v>84</v>
      </c>
      <c r="AY131" s="230" t="s">
        <v>169</v>
      </c>
      <c r="BK131" s="232">
        <f>SUM(BK132:BK135)</f>
        <v>0</v>
      </c>
    </row>
    <row r="132" s="2" customFormat="1" ht="21.75" customHeight="1">
      <c r="A132" s="39"/>
      <c r="B132" s="40"/>
      <c r="C132" s="235" t="s">
        <v>84</v>
      </c>
      <c r="D132" s="235" t="s">
        <v>173</v>
      </c>
      <c r="E132" s="236" t="s">
        <v>3991</v>
      </c>
      <c r="F132" s="237" t="s">
        <v>3992</v>
      </c>
      <c r="G132" s="238" t="s">
        <v>239</v>
      </c>
      <c r="H132" s="239">
        <v>1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41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286</v>
      </c>
      <c r="AT132" s="247" t="s">
        <v>173</v>
      </c>
      <c r="AU132" s="247" t="s">
        <v>86</v>
      </c>
      <c r="AY132" s="18" t="s">
        <v>169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84</v>
      </c>
      <c r="BK132" s="248">
        <f>ROUND(I132*H132,2)</f>
        <v>0</v>
      </c>
      <c r="BL132" s="18" t="s">
        <v>286</v>
      </c>
      <c r="BM132" s="247" t="s">
        <v>3993</v>
      </c>
    </row>
    <row r="133" s="2" customFormat="1" ht="21.75" customHeight="1">
      <c r="A133" s="39"/>
      <c r="B133" s="40"/>
      <c r="C133" s="235" t="s">
        <v>86</v>
      </c>
      <c r="D133" s="235" t="s">
        <v>173</v>
      </c>
      <c r="E133" s="236" t="s">
        <v>3994</v>
      </c>
      <c r="F133" s="237" t="s">
        <v>3995</v>
      </c>
      <c r="G133" s="238" t="s">
        <v>239</v>
      </c>
      <c r="H133" s="239">
        <v>1</v>
      </c>
      <c r="I133" s="240"/>
      <c r="J133" s="241">
        <f>ROUND(I133*H133,2)</f>
        <v>0</v>
      </c>
      <c r="K133" s="242"/>
      <c r="L133" s="45"/>
      <c r="M133" s="243" t="s">
        <v>1</v>
      </c>
      <c r="N133" s="244" t="s">
        <v>41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286</v>
      </c>
      <c r="AT133" s="247" t="s">
        <v>173</v>
      </c>
      <c r="AU133" s="247" t="s">
        <v>86</v>
      </c>
      <c r="AY133" s="18" t="s">
        <v>169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84</v>
      </c>
      <c r="BK133" s="248">
        <f>ROUND(I133*H133,2)</f>
        <v>0</v>
      </c>
      <c r="BL133" s="18" t="s">
        <v>286</v>
      </c>
      <c r="BM133" s="247" t="s">
        <v>3996</v>
      </c>
    </row>
    <row r="134" s="2" customFormat="1" ht="21.75" customHeight="1">
      <c r="A134" s="39"/>
      <c r="B134" s="40"/>
      <c r="C134" s="235" t="s">
        <v>212</v>
      </c>
      <c r="D134" s="235" t="s">
        <v>173</v>
      </c>
      <c r="E134" s="236" t="s">
        <v>3997</v>
      </c>
      <c r="F134" s="237" t="s">
        <v>3998</v>
      </c>
      <c r="G134" s="238" t="s">
        <v>239</v>
      </c>
      <c r="H134" s="239">
        <v>1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286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286</v>
      </c>
      <c r="BM134" s="247" t="s">
        <v>3999</v>
      </c>
    </row>
    <row r="135" s="2" customFormat="1" ht="21.75" customHeight="1">
      <c r="A135" s="39"/>
      <c r="B135" s="40"/>
      <c r="C135" s="235" t="s">
        <v>177</v>
      </c>
      <c r="D135" s="235" t="s">
        <v>173</v>
      </c>
      <c r="E135" s="236" t="s">
        <v>4000</v>
      </c>
      <c r="F135" s="237" t="s">
        <v>4001</v>
      </c>
      <c r="G135" s="238" t="s">
        <v>239</v>
      </c>
      <c r="H135" s="239">
        <v>1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41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286</v>
      </c>
      <c r="AT135" s="247" t="s">
        <v>173</v>
      </c>
      <c r="AU135" s="247" t="s">
        <v>86</v>
      </c>
      <c r="AY135" s="18" t="s">
        <v>169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84</v>
      </c>
      <c r="BK135" s="248">
        <f>ROUND(I135*H135,2)</f>
        <v>0</v>
      </c>
      <c r="BL135" s="18" t="s">
        <v>286</v>
      </c>
      <c r="BM135" s="247" t="s">
        <v>4002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4003</v>
      </c>
      <c r="F136" s="222" t="s">
        <v>4004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SUM(P137:P141)</f>
        <v>0</v>
      </c>
      <c r="Q136" s="227"/>
      <c r="R136" s="228">
        <f>SUM(R137:R141)</f>
        <v>0</v>
      </c>
      <c r="S136" s="227"/>
      <c r="T136" s="22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177</v>
      </c>
      <c r="AT136" s="231" t="s">
        <v>75</v>
      </c>
      <c r="AU136" s="231" t="s">
        <v>76</v>
      </c>
      <c r="AY136" s="230" t="s">
        <v>169</v>
      </c>
      <c r="BK136" s="232">
        <f>SUM(BK137:BK141)</f>
        <v>0</v>
      </c>
    </row>
    <row r="137" s="2" customFormat="1" ht="21.75" customHeight="1">
      <c r="A137" s="39"/>
      <c r="B137" s="40"/>
      <c r="C137" s="235" t="s">
        <v>406</v>
      </c>
      <c r="D137" s="235" t="s">
        <v>173</v>
      </c>
      <c r="E137" s="236" t="s">
        <v>4005</v>
      </c>
      <c r="F137" s="237" t="s">
        <v>4006</v>
      </c>
      <c r="G137" s="238" t="s">
        <v>239</v>
      </c>
      <c r="H137" s="239">
        <v>1</v>
      </c>
      <c r="I137" s="240"/>
      <c r="J137" s="241">
        <f>ROUND(I137*H137,2)</f>
        <v>0</v>
      </c>
      <c r="K137" s="242"/>
      <c r="L137" s="45"/>
      <c r="M137" s="243" t="s">
        <v>1</v>
      </c>
      <c r="N137" s="244" t="s">
        <v>41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4007</v>
      </c>
      <c r="AT137" s="247" t="s">
        <v>173</v>
      </c>
      <c r="AU137" s="247" t="s">
        <v>84</v>
      </c>
      <c r="AY137" s="18" t="s">
        <v>169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84</v>
      </c>
      <c r="BK137" s="248">
        <f>ROUND(I137*H137,2)</f>
        <v>0</v>
      </c>
      <c r="BL137" s="18" t="s">
        <v>4007</v>
      </c>
      <c r="BM137" s="247" t="s">
        <v>4008</v>
      </c>
    </row>
    <row r="138" s="2" customFormat="1" ht="21.75" customHeight="1">
      <c r="A138" s="39"/>
      <c r="B138" s="40"/>
      <c r="C138" s="235" t="s">
        <v>251</v>
      </c>
      <c r="D138" s="235" t="s">
        <v>173</v>
      </c>
      <c r="E138" s="236" t="s">
        <v>4009</v>
      </c>
      <c r="F138" s="237" t="s">
        <v>4010</v>
      </c>
      <c r="G138" s="238" t="s">
        <v>239</v>
      </c>
      <c r="H138" s="239">
        <v>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4007</v>
      </c>
      <c r="AT138" s="247" t="s">
        <v>173</v>
      </c>
      <c r="AU138" s="247" t="s">
        <v>84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4007</v>
      </c>
      <c r="BM138" s="247" t="s">
        <v>4011</v>
      </c>
    </row>
    <row r="139" s="2" customFormat="1" ht="21.75" customHeight="1">
      <c r="A139" s="39"/>
      <c r="B139" s="40"/>
      <c r="C139" s="235" t="s">
        <v>255</v>
      </c>
      <c r="D139" s="235" t="s">
        <v>173</v>
      </c>
      <c r="E139" s="236" t="s">
        <v>4012</v>
      </c>
      <c r="F139" s="237" t="s">
        <v>4013</v>
      </c>
      <c r="G139" s="238" t="s">
        <v>239</v>
      </c>
      <c r="H139" s="239">
        <v>1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4007</v>
      </c>
      <c r="AT139" s="247" t="s">
        <v>173</v>
      </c>
      <c r="AU139" s="247" t="s">
        <v>84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4007</v>
      </c>
      <c r="BM139" s="247" t="s">
        <v>4014</v>
      </c>
    </row>
    <row r="140" s="2" customFormat="1" ht="21.75" customHeight="1">
      <c r="A140" s="39"/>
      <c r="B140" s="40"/>
      <c r="C140" s="235" t="s">
        <v>260</v>
      </c>
      <c r="D140" s="235" t="s">
        <v>173</v>
      </c>
      <c r="E140" s="236" t="s">
        <v>4015</v>
      </c>
      <c r="F140" s="237" t="s">
        <v>4016</v>
      </c>
      <c r="G140" s="238" t="s">
        <v>239</v>
      </c>
      <c r="H140" s="239">
        <v>1</v>
      </c>
      <c r="I140" s="240"/>
      <c r="J140" s="241">
        <f>ROUND(I140*H140,2)</f>
        <v>0</v>
      </c>
      <c r="K140" s="242"/>
      <c r="L140" s="45"/>
      <c r="M140" s="243" t="s">
        <v>1</v>
      </c>
      <c r="N140" s="244" t="s">
        <v>41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4007</v>
      </c>
      <c r="AT140" s="247" t="s">
        <v>173</v>
      </c>
      <c r="AU140" s="247" t="s">
        <v>84</v>
      </c>
      <c r="AY140" s="18" t="s">
        <v>169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84</v>
      </c>
      <c r="BK140" s="248">
        <f>ROUND(I140*H140,2)</f>
        <v>0</v>
      </c>
      <c r="BL140" s="18" t="s">
        <v>4007</v>
      </c>
      <c r="BM140" s="247" t="s">
        <v>4017</v>
      </c>
    </row>
    <row r="141" s="2" customFormat="1" ht="16.5" customHeight="1">
      <c r="A141" s="39"/>
      <c r="B141" s="40"/>
      <c r="C141" s="235" t="s">
        <v>170</v>
      </c>
      <c r="D141" s="235" t="s">
        <v>173</v>
      </c>
      <c r="E141" s="236" t="s">
        <v>4018</v>
      </c>
      <c r="F141" s="237" t="s">
        <v>4019</v>
      </c>
      <c r="G141" s="238" t="s">
        <v>239</v>
      </c>
      <c r="H141" s="239">
        <v>1</v>
      </c>
      <c r="I141" s="240"/>
      <c r="J141" s="241">
        <f>ROUND(I141*H141,2)</f>
        <v>0</v>
      </c>
      <c r="K141" s="242"/>
      <c r="L141" s="45"/>
      <c r="M141" s="296" t="s">
        <v>1</v>
      </c>
      <c r="N141" s="297" t="s">
        <v>41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4007</v>
      </c>
      <c r="AT141" s="247" t="s">
        <v>173</v>
      </c>
      <c r="AU141" s="247" t="s">
        <v>84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4007</v>
      </c>
      <c r="BM141" s="247" t="s">
        <v>4020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HbMl+V9cywknp8EQ8mwyPdz9yfJnSEJWGpZXdJ6dNbNzpfP3EA9pzD/Jk0CBYHYHCeN8KeLSXA8bkdbWqyQumQ==" hashValue="lIAVGUArJhauY01TNiZLMfKXem9lhulimuU+nrdZsSQHS2Ymn6nTcptHedGLhEMM57kVrP1P6mEzfWcNsw0ErQ==" algorithmName="SHA-512" password="CC35"/>
  <autoFilter ref="C128:K141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ROUND((SUM(BE101:BE108) + SUM(BE128:BE131)),  2)</f>
        <v>0</v>
      </c>
      <c r="G35" s="39"/>
      <c r="H35" s="39"/>
      <c r="I35" s="158">
        <v>0.20999999999999999</v>
      </c>
      <c r="J35" s="157">
        <f>ROUND(((SUM(BE101:BE108) + SUM(BE128:BE131))*I35),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ROUND((SUM(BF101:BF108) + SUM(BF128:BF131)),  2)</f>
        <v>0</v>
      </c>
      <c r="G36" s="39"/>
      <c r="H36" s="39"/>
      <c r="I36" s="158">
        <v>0.14999999999999999</v>
      </c>
      <c r="J36" s="157">
        <f>ROUND(((SUM(BF101:BF108) + SUM(BF128:BF131))*I36),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ROUND((SUM(BG101:BG108) + SUM(BG128:BG131)),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ROUND((SUM(BH101:BH108) + SUM(BH128:BH131)),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ROUND((SUM(BI101:BI108) + SUM(BI128:BI131)),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643-10 - Interiery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J129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4022</v>
      </c>
      <c r="E98" s="191"/>
      <c r="F98" s="191"/>
      <c r="G98" s="191"/>
      <c r="H98" s="191"/>
      <c r="I98" s="191"/>
      <c r="J98" s="192">
        <f>J130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29.28" customHeight="1">
      <c r="A101" s="39"/>
      <c r="B101" s="40"/>
      <c r="C101" s="181" t="s">
        <v>145</v>
      </c>
      <c r="D101" s="41"/>
      <c r="E101" s="41"/>
      <c r="F101" s="41"/>
      <c r="G101" s="41"/>
      <c r="H101" s="41"/>
      <c r="I101" s="41"/>
      <c r="J101" s="194">
        <f>ROUND(J102 + J103 + J104 + J105 + J106 + J107,2)</f>
        <v>0</v>
      </c>
      <c r="K101" s="41"/>
      <c r="L101" s="64"/>
      <c r="N101" s="195" t="s">
        <v>40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18" customHeight="1">
      <c r="A102" s="39"/>
      <c r="B102" s="40"/>
      <c r="C102" s="41"/>
      <c r="D102" s="196" t="s">
        <v>146</v>
      </c>
      <c r="E102" s="197"/>
      <c r="F102" s="197"/>
      <c r="G102" s="41"/>
      <c r="H102" s="41"/>
      <c r="I102" s="41"/>
      <c r="J102" s="198">
        <v>0</v>
      </c>
      <c r="K102" s="41"/>
      <c r="L102" s="199"/>
      <c r="M102" s="200"/>
      <c r="N102" s="201" t="s">
        <v>41</v>
      </c>
      <c r="O102" s="200"/>
      <c r="P102" s="200"/>
      <c r="Q102" s="200"/>
      <c r="R102" s="200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3" t="s">
        <v>124</v>
      </c>
      <c r="AZ102" s="200"/>
      <c r="BA102" s="200"/>
      <c r="BB102" s="200"/>
      <c r="BC102" s="200"/>
      <c r="BD102" s="200"/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3" t="s">
        <v>84</v>
      </c>
      <c r="BK102" s="200"/>
      <c r="BL102" s="200"/>
      <c r="BM102" s="200"/>
    </row>
    <row r="103" hidden="1" s="2" customFormat="1" ht="18" customHeight="1">
      <c r="A103" s="39"/>
      <c r="B103" s="40"/>
      <c r="C103" s="41"/>
      <c r="D103" s="196" t="s">
        <v>147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148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149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150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7" t="s">
        <v>151</v>
      </c>
      <c r="E107" s="41"/>
      <c r="F107" s="41"/>
      <c r="G107" s="41"/>
      <c r="H107" s="41"/>
      <c r="I107" s="41"/>
      <c r="J107" s="198">
        <f>ROUND(J30*T107,2)</f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152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205" t="s">
        <v>153</v>
      </c>
      <c r="D109" s="179"/>
      <c r="E109" s="179"/>
      <c r="F109" s="179"/>
      <c r="G109" s="179"/>
      <c r="H109" s="179"/>
      <c r="I109" s="179"/>
      <c r="J109" s="206">
        <f>ROUND(J96+J101,2)</f>
        <v>0</v>
      </c>
      <c r="K109" s="179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7" t="str">
        <f>E7</f>
        <v>Rekonstrukce kina Vesmír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643-10 - Interiery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23. 7. 2020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>Město Trutnov</v>
      </c>
      <c r="G124" s="41"/>
      <c r="H124" s="41"/>
      <c r="I124" s="33" t="s">
        <v>30</v>
      </c>
      <c r="J124" s="37" t="str">
        <f>E21</f>
        <v>ROSA ARCHITEKT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Martina Škopová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7"/>
      <c r="B127" s="208"/>
      <c r="C127" s="209" t="s">
        <v>155</v>
      </c>
      <c r="D127" s="210" t="s">
        <v>61</v>
      </c>
      <c r="E127" s="210" t="s">
        <v>57</v>
      </c>
      <c r="F127" s="210" t="s">
        <v>58</v>
      </c>
      <c r="G127" s="210" t="s">
        <v>156</v>
      </c>
      <c r="H127" s="210" t="s">
        <v>157</v>
      </c>
      <c r="I127" s="210" t="s">
        <v>158</v>
      </c>
      <c r="J127" s="211" t="s">
        <v>133</v>
      </c>
      <c r="K127" s="212" t="s">
        <v>159</v>
      </c>
      <c r="L127" s="213"/>
      <c r="M127" s="101" t="s">
        <v>1</v>
      </c>
      <c r="N127" s="102" t="s">
        <v>40</v>
      </c>
      <c r="O127" s="102" t="s">
        <v>160</v>
      </c>
      <c r="P127" s="102" t="s">
        <v>161</v>
      </c>
      <c r="Q127" s="102" t="s">
        <v>162</v>
      </c>
      <c r="R127" s="102" t="s">
        <v>163</v>
      </c>
      <c r="S127" s="102" t="s">
        <v>164</v>
      </c>
      <c r="T127" s="103" t="s">
        <v>165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9"/>
      <c r="B128" s="40"/>
      <c r="C128" s="108" t="s">
        <v>166</v>
      </c>
      <c r="D128" s="41"/>
      <c r="E128" s="41"/>
      <c r="F128" s="41"/>
      <c r="G128" s="41"/>
      <c r="H128" s="41"/>
      <c r="I128" s="41"/>
      <c r="J128" s="214">
        <f>BK128</f>
        <v>0</v>
      </c>
      <c r="K128" s="41"/>
      <c r="L128" s="45"/>
      <c r="M128" s="104"/>
      <c r="N128" s="215"/>
      <c r="O128" s="105"/>
      <c r="P128" s="216">
        <f>P129</f>
        <v>0</v>
      </c>
      <c r="Q128" s="105"/>
      <c r="R128" s="216">
        <f>R129</f>
        <v>0</v>
      </c>
      <c r="S128" s="105"/>
      <c r="T128" s="217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135</v>
      </c>
      <c r="BK128" s="218">
        <f>BK129</f>
        <v>0</v>
      </c>
    </row>
    <row r="129" s="12" customFormat="1" ht="25.92" customHeight="1">
      <c r="A129" s="12"/>
      <c r="B129" s="219"/>
      <c r="C129" s="220"/>
      <c r="D129" s="221" t="s">
        <v>75</v>
      </c>
      <c r="E129" s="222" t="s">
        <v>280</v>
      </c>
      <c r="F129" s="222" t="s">
        <v>281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</f>
        <v>0</v>
      </c>
      <c r="Q129" s="227"/>
      <c r="R129" s="228">
        <f>R130</f>
        <v>0</v>
      </c>
      <c r="S129" s="227"/>
      <c r="T129" s="22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86</v>
      </c>
      <c r="AT129" s="231" t="s">
        <v>75</v>
      </c>
      <c r="AU129" s="231" t="s">
        <v>76</v>
      </c>
      <c r="AY129" s="230" t="s">
        <v>169</v>
      </c>
      <c r="BK129" s="232">
        <f>BK130</f>
        <v>0</v>
      </c>
    </row>
    <row r="130" s="12" customFormat="1" ht="22.8" customHeight="1">
      <c r="A130" s="12"/>
      <c r="B130" s="219"/>
      <c r="C130" s="220"/>
      <c r="D130" s="221" t="s">
        <v>75</v>
      </c>
      <c r="E130" s="233" t="s">
        <v>683</v>
      </c>
      <c r="F130" s="233" t="s">
        <v>118</v>
      </c>
      <c r="G130" s="220"/>
      <c r="H130" s="220"/>
      <c r="I130" s="223"/>
      <c r="J130" s="234">
        <f>BK130</f>
        <v>0</v>
      </c>
      <c r="K130" s="220"/>
      <c r="L130" s="225"/>
      <c r="M130" s="226"/>
      <c r="N130" s="227"/>
      <c r="O130" s="227"/>
      <c r="P130" s="228">
        <f>P131</f>
        <v>0</v>
      </c>
      <c r="Q130" s="227"/>
      <c r="R130" s="228">
        <f>R131</f>
        <v>0</v>
      </c>
      <c r="S130" s="227"/>
      <c r="T130" s="22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86</v>
      </c>
      <c r="AT130" s="231" t="s">
        <v>75</v>
      </c>
      <c r="AU130" s="231" t="s">
        <v>84</v>
      </c>
      <c r="AY130" s="230" t="s">
        <v>169</v>
      </c>
      <c r="BK130" s="232">
        <f>BK131</f>
        <v>0</v>
      </c>
    </row>
    <row r="131" s="2" customFormat="1" ht="16.5" customHeight="1">
      <c r="A131" s="39"/>
      <c r="B131" s="40"/>
      <c r="C131" s="235" t="s">
        <v>84</v>
      </c>
      <c r="D131" s="235" t="s">
        <v>173</v>
      </c>
      <c r="E131" s="236" t="s">
        <v>697</v>
      </c>
      <c r="F131" s="237" t="s">
        <v>4023</v>
      </c>
      <c r="G131" s="238" t="s">
        <v>239</v>
      </c>
      <c r="H131" s="239">
        <v>1</v>
      </c>
      <c r="I131" s="240"/>
      <c r="J131" s="241">
        <f>ROUND(I131*H131,2)</f>
        <v>0</v>
      </c>
      <c r="K131" s="242"/>
      <c r="L131" s="45"/>
      <c r="M131" s="296" t="s">
        <v>1</v>
      </c>
      <c r="N131" s="297" t="s">
        <v>41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286</v>
      </c>
      <c r="AT131" s="247" t="s">
        <v>173</v>
      </c>
      <c r="AU131" s="247" t="s">
        <v>86</v>
      </c>
      <c r="AY131" s="18" t="s">
        <v>169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84</v>
      </c>
      <c r="BK131" s="248">
        <f>ROUND(I131*H131,2)</f>
        <v>0</v>
      </c>
      <c r="BL131" s="18" t="s">
        <v>286</v>
      </c>
      <c r="BM131" s="247" t="s">
        <v>4024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HUq71XcMyjec1u62YwSGgXWy3YwDnQi03nb9SmtJHba2OgnekJn6HrPRmCyqo0Eh6QMYUI99HF681L5HrIXqOw==" hashValue="7XlzK/MNRf70yx+cUb2iOMvKXD7U8h/fabHgd1y6cs6lXYymLx9xMX9St3wI+aCa8ycDi8uGMoIaba8xH/OixA==" algorithmName="SHA-512" password="CC35"/>
  <autoFilter ref="C127:K131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ROUND((SUM(BE108:BE115) + SUM(BE135:BE154)),  2)</f>
        <v>0</v>
      </c>
      <c r="G35" s="39"/>
      <c r="H35" s="39"/>
      <c r="I35" s="158">
        <v>0.20999999999999999</v>
      </c>
      <c r="J35" s="157">
        <f>ROUND(((SUM(BE108:BE115) + SUM(BE135:BE154))*I35),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ROUND((SUM(BF108:BF115) + SUM(BF135:BF154)),  2)</f>
        <v>0</v>
      </c>
      <c r="G36" s="39"/>
      <c r="H36" s="39"/>
      <c r="I36" s="158">
        <v>0.14999999999999999</v>
      </c>
      <c r="J36" s="157">
        <f>ROUND(((SUM(BF108:BF115) + SUM(BF135:BF154))*I36),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ROUND((SUM(BG108:BG115) + SUM(BG135:BG154)),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ROUND((SUM(BH108:BH115) + SUM(BH135:BH154)),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ROUND((SUM(BI108:BI115) + SUM(BI135:BI154)),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643-11 - Technika prostředí staveb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J136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4026</v>
      </c>
      <c r="E98" s="191"/>
      <c r="F98" s="191"/>
      <c r="G98" s="191"/>
      <c r="H98" s="191"/>
      <c r="I98" s="191"/>
      <c r="J98" s="192">
        <f>J137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4027</v>
      </c>
      <c r="E99" s="191"/>
      <c r="F99" s="191"/>
      <c r="G99" s="191"/>
      <c r="H99" s="191"/>
      <c r="I99" s="191"/>
      <c r="J99" s="192">
        <f>J140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4028</v>
      </c>
      <c r="E100" s="191"/>
      <c r="F100" s="191"/>
      <c r="G100" s="191"/>
      <c r="H100" s="191"/>
      <c r="I100" s="191"/>
      <c r="J100" s="192">
        <f>J143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4029</v>
      </c>
      <c r="E101" s="191"/>
      <c r="F101" s="191"/>
      <c r="G101" s="191"/>
      <c r="H101" s="191"/>
      <c r="I101" s="191"/>
      <c r="J101" s="192">
        <f>J145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4030</v>
      </c>
      <c r="E102" s="191"/>
      <c r="F102" s="191"/>
      <c r="G102" s="191"/>
      <c r="H102" s="191"/>
      <c r="I102" s="191"/>
      <c r="J102" s="192">
        <f>J148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4031</v>
      </c>
      <c r="E103" s="191"/>
      <c r="F103" s="191"/>
      <c r="G103" s="191"/>
      <c r="H103" s="191"/>
      <c r="I103" s="191"/>
      <c r="J103" s="192">
        <f>J150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2"/>
      <c r="C104" s="183"/>
      <c r="D104" s="184" t="s">
        <v>4032</v>
      </c>
      <c r="E104" s="185"/>
      <c r="F104" s="185"/>
      <c r="G104" s="185"/>
      <c r="H104" s="185"/>
      <c r="I104" s="185"/>
      <c r="J104" s="186">
        <f>J152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8"/>
      <c r="C105" s="189"/>
      <c r="D105" s="190" t="s">
        <v>4033</v>
      </c>
      <c r="E105" s="191"/>
      <c r="F105" s="191"/>
      <c r="G105" s="191"/>
      <c r="H105" s="191"/>
      <c r="I105" s="191"/>
      <c r="J105" s="192">
        <f>J153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29.28" customHeight="1">
      <c r="A108" s="39"/>
      <c r="B108" s="40"/>
      <c r="C108" s="181" t="s">
        <v>145</v>
      </c>
      <c r="D108" s="41"/>
      <c r="E108" s="41"/>
      <c r="F108" s="41"/>
      <c r="G108" s="41"/>
      <c r="H108" s="41"/>
      <c r="I108" s="41"/>
      <c r="J108" s="194">
        <f>ROUND(J109 + J110 + J111 + J112 + J113 + J114,2)</f>
        <v>0</v>
      </c>
      <c r="K108" s="41"/>
      <c r="L108" s="64"/>
      <c r="N108" s="195" t="s">
        <v>40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18" customHeight="1">
      <c r="A109" s="39"/>
      <c r="B109" s="40"/>
      <c r="C109" s="41"/>
      <c r="D109" s="196" t="s">
        <v>146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6" t="s">
        <v>147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148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149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150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7" t="s">
        <v>151</v>
      </c>
      <c r="E114" s="41"/>
      <c r="F114" s="41"/>
      <c r="G114" s="41"/>
      <c r="H114" s="41"/>
      <c r="I114" s="41"/>
      <c r="J114" s="198">
        <f>ROUND(J30*T114,2)</f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152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205" t="s">
        <v>153</v>
      </c>
      <c r="D116" s="179"/>
      <c r="E116" s="179"/>
      <c r="F116" s="179"/>
      <c r="G116" s="179"/>
      <c r="H116" s="179"/>
      <c r="I116" s="179"/>
      <c r="J116" s="206">
        <f>ROUND(J96+J108,2)</f>
        <v>0</v>
      </c>
      <c r="K116" s="179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7" t="str">
        <f>E7</f>
        <v>Rekonstrukce kina Vesmír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643-11 - Technika prostředí staveb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23. 7. 2020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Trutnov</v>
      </c>
      <c r="G131" s="41"/>
      <c r="H131" s="41"/>
      <c r="I131" s="33" t="s">
        <v>30</v>
      </c>
      <c r="J131" s="37" t="str">
        <f>E21</f>
        <v>ROSA ARCHITEKT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Martina Škopová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7"/>
      <c r="B134" s="208"/>
      <c r="C134" s="209" t="s">
        <v>155</v>
      </c>
      <c r="D134" s="210" t="s">
        <v>61</v>
      </c>
      <c r="E134" s="210" t="s">
        <v>57</v>
      </c>
      <c r="F134" s="210" t="s">
        <v>58</v>
      </c>
      <c r="G134" s="210" t="s">
        <v>156</v>
      </c>
      <c r="H134" s="210" t="s">
        <v>157</v>
      </c>
      <c r="I134" s="210" t="s">
        <v>158</v>
      </c>
      <c r="J134" s="211" t="s">
        <v>133</v>
      </c>
      <c r="K134" s="212" t="s">
        <v>159</v>
      </c>
      <c r="L134" s="213"/>
      <c r="M134" s="101" t="s">
        <v>1</v>
      </c>
      <c r="N134" s="102" t="s">
        <v>40</v>
      </c>
      <c r="O134" s="102" t="s">
        <v>160</v>
      </c>
      <c r="P134" s="102" t="s">
        <v>161</v>
      </c>
      <c r="Q134" s="102" t="s">
        <v>162</v>
      </c>
      <c r="R134" s="102" t="s">
        <v>163</v>
      </c>
      <c r="S134" s="102" t="s">
        <v>164</v>
      </c>
      <c r="T134" s="103" t="s">
        <v>165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9"/>
      <c r="B135" s="40"/>
      <c r="C135" s="108" t="s">
        <v>166</v>
      </c>
      <c r="D135" s="41"/>
      <c r="E135" s="41"/>
      <c r="F135" s="41"/>
      <c r="G135" s="41"/>
      <c r="H135" s="41"/>
      <c r="I135" s="41"/>
      <c r="J135" s="214">
        <f>BK135</f>
        <v>0</v>
      </c>
      <c r="K135" s="41"/>
      <c r="L135" s="45"/>
      <c r="M135" s="104"/>
      <c r="N135" s="215"/>
      <c r="O135" s="105"/>
      <c r="P135" s="216">
        <f>P136+P152</f>
        <v>0</v>
      </c>
      <c r="Q135" s="105"/>
      <c r="R135" s="216">
        <f>R136+R152</f>
        <v>0</v>
      </c>
      <c r="S135" s="105"/>
      <c r="T135" s="217">
        <f>T136+T152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135</v>
      </c>
      <c r="BK135" s="218">
        <f>BK136+BK152</f>
        <v>0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280</v>
      </c>
      <c r="F136" s="222" t="s">
        <v>281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P137+P140+P143+P145+P148+P150</f>
        <v>0</v>
      </c>
      <c r="Q136" s="227"/>
      <c r="R136" s="228">
        <f>R137+R140+R143+R145+R148+R150</f>
        <v>0</v>
      </c>
      <c r="S136" s="227"/>
      <c r="T136" s="229">
        <f>T137+T140+T143+T145+T148+T150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86</v>
      </c>
      <c r="AT136" s="231" t="s">
        <v>75</v>
      </c>
      <c r="AU136" s="231" t="s">
        <v>76</v>
      </c>
      <c r="AY136" s="230" t="s">
        <v>169</v>
      </c>
      <c r="BK136" s="232">
        <f>BK137+BK140+BK143+BK145+BK148+BK150</f>
        <v>0</v>
      </c>
    </row>
    <row r="137" s="12" customFormat="1" ht="22.8" customHeight="1">
      <c r="A137" s="12"/>
      <c r="B137" s="219"/>
      <c r="C137" s="220"/>
      <c r="D137" s="221" t="s">
        <v>75</v>
      </c>
      <c r="E137" s="233" t="s">
        <v>4034</v>
      </c>
      <c r="F137" s="233" t="s">
        <v>4035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SUM(P138:P139)</f>
        <v>0</v>
      </c>
      <c r="Q137" s="227"/>
      <c r="R137" s="228">
        <f>SUM(R138:R139)</f>
        <v>0</v>
      </c>
      <c r="S137" s="227"/>
      <c r="T137" s="22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86</v>
      </c>
      <c r="AT137" s="231" t="s">
        <v>75</v>
      </c>
      <c r="AU137" s="231" t="s">
        <v>84</v>
      </c>
      <c r="AY137" s="230" t="s">
        <v>169</v>
      </c>
      <c r="BK137" s="232">
        <f>SUM(BK138:BK139)</f>
        <v>0</v>
      </c>
    </row>
    <row r="138" s="2" customFormat="1" ht="16.5" customHeight="1">
      <c r="A138" s="39"/>
      <c r="B138" s="40"/>
      <c r="C138" s="235" t="s">
        <v>86</v>
      </c>
      <c r="D138" s="235" t="s">
        <v>173</v>
      </c>
      <c r="E138" s="236" t="s">
        <v>4036</v>
      </c>
      <c r="F138" s="237" t="s">
        <v>4037</v>
      </c>
      <c r="G138" s="238" t="s">
        <v>239</v>
      </c>
      <c r="H138" s="239">
        <v>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286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286</v>
      </c>
      <c r="BM138" s="247" t="s">
        <v>4038</v>
      </c>
    </row>
    <row r="139" s="2" customFormat="1" ht="16.5" customHeight="1">
      <c r="A139" s="39"/>
      <c r="B139" s="40"/>
      <c r="C139" s="235" t="s">
        <v>84</v>
      </c>
      <c r="D139" s="235" t="s">
        <v>173</v>
      </c>
      <c r="E139" s="236" t="s">
        <v>4039</v>
      </c>
      <c r="F139" s="237" t="s">
        <v>4040</v>
      </c>
      <c r="G139" s="238" t="s">
        <v>239</v>
      </c>
      <c r="H139" s="239">
        <v>1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286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286</v>
      </c>
      <c r="BM139" s="247" t="s">
        <v>4041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4042</v>
      </c>
      <c r="F140" s="233" t="s">
        <v>4043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SUM(P141:P142)</f>
        <v>0</v>
      </c>
      <c r="Q140" s="227"/>
      <c r="R140" s="228">
        <f>SUM(R141:R142)</f>
        <v>0</v>
      </c>
      <c r="S140" s="227"/>
      <c r="T140" s="22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86</v>
      </c>
      <c r="AT140" s="231" t="s">
        <v>75</v>
      </c>
      <c r="AU140" s="231" t="s">
        <v>84</v>
      </c>
      <c r="AY140" s="230" t="s">
        <v>169</v>
      </c>
      <c r="BK140" s="232">
        <f>SUM(BK141:BK142)</f>
        <v>0</v>
      </c>
    </row>
    <row r="141" s="2" customFormat="1" ht="16.5" customHeight="1">
      <c r="A141" s="39"/>
      <c r="B141" s="40"/>
      <c r="C141" s="235" t="s">
        <v>255</v>
      </c>
      <c r="D141" s="235" t="s">
        <v>173</v>
      </c>
      <c r="E141" s="236" t="s">
        <v>4044</v>
      </c>
      <c r="F141" s="237" t="s">
        <v>4045</v>
      </c>
      <c r="G141" s="238" t="s">
        <v>239</v>
      </c>
      <c r="H141" s="239">
        <v>1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286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286</v>
      </c>
      <c r="BM141" s="247" t="s">
        <v>4046</v>
      </c>
    </row>
    <row r="142" s="2" customFormat="1" ht="16.5" customHeight="1">
      <c r="A142" s="39"/>
      <c r="B142" s="40"/>
      <c r="C142" s="235" t="s">
        <v>170</v>
      </c>
      <c r="D142" s="235" t="s">
        <v>173</v>
      </c>
      <c r="E142" s="236" t="s">
        <v>4047</v>
      </c>
      <c r="F142" s="237" t="s">
        <v>4048</v>
      </c>
      <c r="G142" s="238" t="s">
        <v>239</v>
      </c>
      <c r="H142" s="239">
        <v>1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286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286</v>
      </c>
      <c r="BM142" s="247" t="s">
        <v>4049</v>
      </c>
    </row>
    <row r="143" s="12" customFormat="1" ht="22.8" customHeight="1">
      <c r="A143" s="12"/>
      <c r="B143" s="219"/>
      <c r="C143" s="220"/>
      <c r="D143" s="221" t="s">
        <v>75</v>
      </c>
      <c r="E143" s="233" t="s">
        <v>4050</v>
      </c>
      <c r="F143" s="233" t="s">
        <v>4051</v>
      </c>
      <c r="G143" s="220"/>
      <c r="H143" s="220"/>
      <c r="I143" s="223"/>
      <c r="J143" s="234">
        <f>BK143</f>
        <v>0</v>
      </c>
      <c r="K143" s="220"/>
      <c r="L143" s="225"/>
      <c r="M143" s="226"/>
      <c r="N143" s="227"/>
      <c r="O143" s="227"/>
      <c r="P143" s="228">
        <f>P144</f>
        <v>0</v>
      </c>
      <c r="Q143" s="227"/>
      <c r="R143" s="228">
        <f>R144</f>
        <v>0</v>
      </c>
      <c r="S143" s="227"/>
      <c r="T143" s="229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86</v>
      </c>
      <c r="AT143" s="231" t="s">
        <v>75</v>
      </c>
      <c r="AU143" s="231" t="s">
        <v>84</v>
      </c>
      <c r="AY143" s="230" t="s">
        <v>169</v>
      </c>
      <c r="BK143" s="232">
        <f>BK144</f>
        <v>0</v>
      </c>
    </row>
    <row r="144" s="2" customFormat="1" ht="16.5" customHeight="1">
      <c r="A144" s="39"/>
      <c r="B144" s="40"/>
      <c r="C144" s="235" t="s">
        <v>177</v>
      </c>
      <c r="D144" s="235" t="s">
        <v>173</v>
      </c>
      <c r="E144" s="236" t="s">
        <v>4052</v>
      </c>
      <c r="F144" s="237" t="s">
        <v>4053</v>
      </c>
      <c r="G144" s="238" t="s">
        <v>239</v>
      </c>
      <c r="H144" s="239">
        <v>1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286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286</v>
      </c>
      <c r="BM144" s="247" t="s">
        <v>4054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4055</v>
      </c>
      <c r="F145" s="233" t="s">
        <v>4056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SUM(P146:P147)</f>
        <v>0</v>
      </c>
      <c r="Q145" s="227"/>
      <c r="R145" s="228">
        <f>SUM(R146:R147)</f>
        <v>0</v>
      </c>
      <c r="S145" s="227"/>
      <c r="T145" s="22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86</v>
      </c>
      <c r="AT145" s="231" t="s">
        <v>75</v>
      </c>
      <c r="AU145" s="231" t="s">
        <v>84</v>
      </c>
      <c r="AY145" s="230" t="s">
        <v>169</v>
      </c>
      <c r="BK145" s="232">
        <f>SUM(BK146:BK147)</f>
        <v>0</v>
      </c>
    </row>
    <row r="146" s="2" customFormat="1" ht="16.5" customHeight="1">
      <c r="A146" s="39"/>
      <c r="B146" s="40"/>
      <c r="C146" s="235" t="s">
        <v>406</v>
      </c>
      <c r="D146" s="235" t="s">
        <v>173</v>
      </c>
      <c r="E146" s="236" t="s">
        <v>4057</v>
      </c>
      <c r="F146" s="237" t="s">
        <v>4058</v>
      </c>
      <c r="G146" s="238" t="s">
        <v>239</v>
      </c>
      <c r="H146" s="239">
        <v>1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286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286</v>
      </c>
      <c r="BM146" s="247" t="s">
        <v>4059</v>
      </c>
    </row>
    <row r="147" s="2" customFormat="1" ht="16.5" customHeight="1">
      <c r="A147" s="39"/>
      <c r="B147" s="40"/>
      <c r="C147" s="235" t="s">
        <v>251</v>
      </c>
      <c r="D147" s="235" t="s">
        <v>173</v>
      </c>
      <c r="E147" s="236" t="s">
        <v>4060</v>
      </c>
      <c r="F147" s="237" t="s">
        <v>4061</v>
      </c>
      <c r="G147" s="238" t="s">
        <v>239</v>
      </c>
      <c r="H147" s="239">
        <v>1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286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286</v>
      </c>
      <c r="BM147" s="247" t="s">
        <v>4062</v>
      </c>
    </row>
    <row r="148" s="12" customFormat="1" ht="22.8" customHeight="1">
      <c r="A148" s="12"/>
      <c r="B148" s="219"/>
      <c r="C148" s="220"/>
      <c r="D148" s="221" t="s">
        <v>75</v>
      </c>
      <c r="E148" s="233" t="s">
        <v>4063</v>
      </c>
      <c r="F148" s="233" t="s">
        <v>4064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P149</f>
        <v>0</v>
      </c>
      <c r="Q148" s="227"/>
      <c r="R148" s="228">
        <f>R149</f>
        <v>0</v>
      </c>
      <c r="S148" s="227"/>
      <c r="T148" s="229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86</v>
      </c>
      <c r="AT148" s="231" t="s">
        <v>75</v>
      </c>
      <c r="AU148" s="231" t="s">
        <v>84</v>
      </c>
      <c r="AY148" s="230" t="s">
        <v>169</v>
      </c>
      <c r="BK148" s="232">
        <f>BK149</f>
        <v>0</v>
      </c>
    </row>
    <row r="149" s="2" customFormat="1" ht="16.5" customHeight="1">
      <c r="A149" s="39"/>
      <c r="B149" s="40"/>
      <c r="C149" s="235" t="s">
        <v>212</v>
      </c>
      <c r="D149" s="235" t="s">
        <v>173</v>
      </c>
      <c r="E149" s="236" t="s">
        <v>4065</v>
      </c>
      <c r="F149" s="237" t="s">
        <v>4066</v>
      </c>
      <c r="G149" s="238" t="s">
        <v>239</v>
      </c>
      <c r="H149" s="239">
        <v>1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286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286</v>
      </c>
      <c r="BM149" s="247" t="s">
        <v>4067</v>
      </c>
    </row>
    <row r="150" s="12" customFormat="1" ht="22.8" customHeight="1">
      <c r="A150" s="12"/>
      <c r="B150" s="219"/>
      <c r="C150" s="220"/>
      <c r="D150" s="221" t="s">
        <v>75</v>
      </c>
      <c r="E150" s="233" t="s">
        <v>4068</v>
      </c>
      <c r="F150" s="233" t="s">
        <v>4069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86</v>
      </c>
      <c r="AT150" s="231" t="s">
        <v>75</v>
      </c>
      <c r="AU150" s="231" t="s">
        <v>84</v>
      </c>
      <c r="AY150" s="230" t="s">
        <v>169</v>
      </c>
      <c r="BK150" s="232">
        <f>BK151</f>
        <v>0</v>
      </c>
    </row>
    <row r="151" s="2" customFormat="1" ht="16.5" customHeight="1">
      <c r="A151" s="39"/>
      <c r="B151" s="40"/>
      <c r="C151" s="235" t="s">
        <v>453</v>
      </c>
      <c r="D151" s="235" t="s">
        <v>173</v>
      </c>
      <c r="E151" s="236" t="s">
        <v>4070</v>
      </c>
      <c r="F151" s="237" t="s">
        <v>4071</v>
      </c>
      <c r="G151" s="238" t="s">
        <v>239</v>
      </c>
      <c r="H151" s="239">
        <v>1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286</v>
      </c>
      <c r="AT151" s="247" t="s">
        <v>173</v>
      </c>
      <c r="AU151" s="247" t="s">
        <v>86</v>
      </c>
      <c r="AY151" s="18" t="s">
        <v>169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286</v>
      </c>
      <c r="BM151" s="247" t="s">
        <v>4072</v>
      </c>
    </row>
    <row r="152" s="12" customFormat="1" ht="25.92" customHeight="1">
      <c r="A152" s="12"/>
      <c r="B152" s="219"/>
      <c r="C152" s="220"/>
      <c r="D152" s="221" t="s">
        <v>75</v>
      </c>
      <c r="E152" s="222" t="s">
        <v>1283</v>
      </c>
      <c r="F152" s="222" t="s">
        <v>4073</v>
      </c>
      <c r="G152" s="220"/>
      <c r="H152" s="220"/>
      <c r="I152" s="223"/>
      <c r="J152" s="224">
        <f>BK152</f>
        <v>0</v>
      </c>
      <c r="K152" s="220"/>
      <c r="L152" s="225"/>
      <c r="M152" s="226"/>
      <c r="N152" s="227"/>
      <c r="O152" s="227"/>
      <c r="P152" s="228">
        <f>P153</f>
        <v>0</v>
      </c>
      <c r="Q152" s="227"/>
      <c r="R152" s="228">
        <f>R153</f>
        <v>0</v>
      </c>
      <c r="S152" s="227"/>
      <c r="T152" s="22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212</v>
      </c>
      <c r="AT152" s="231" t="s">
        <v>75</v>
      </c>
      <c r="AU152" s="231" t="s">
        <v>76</v>
      </c>
      <c r="AY152" s="230" t="s">
        <v>169</v>
      </c>
      <c r="BK152" s="232">
        <f>BK153</f>
        <v>0</v>
      </c>
    </row>
    <row r="153" s="12" customFormat="1" ht="22.8" customHeight="1">
      <c r="A153" s="12"/>
      <c r="B153" s="219"/>
      <c r="C153" s="220"/>
      <c r="D153" s="221" t="s">
        <v>75</v>
      </c>
      <c r="E153" s="233" t="s">
        <v>4074</v>
      </c>
      <c r="F153" s="233" t="s">
        <v>4075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P154</f>
        <v>0</v>
      </c>
      <c r="Q153" s="227"/>
      <c r="R153" s="228">
        <f>R154</f>
        <v>0</v>
      </c>
      <c r="S153" s="227"/>
      <c r="T153" s="229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212</v>
      </c>
      <c r="AT153" s="231" t="s">
        <v>75</v>
      </c>
      <c r="AU153" s="231" t="s">
        <v>84</v>
      </c>
      <c r="AY153" s="230" t="s">
        <v>169</v>
      </c>
      <c r="BK153" s="232">
        <f>BK154</f>
        <v>0</v>
      </c>
    </row>
    <row r="154" s="2" customFormat="1" ht="16.5" customHeight="1">
      <c r="A154" s="39"/>
      <c r="B154" s="40"/>
      <c r="C154" s="235" t="s">
        <v>260</v>
      </c>
      <c r="D154" s="235" t="s">
        <v>173</v>
      </c>
      <c r="E154" s="236" t="s">
        <v>4076</v>
      </c>
      <c r="F154" s="237" t="s">
        <v>4077</v>
      </c>
      <c r="G154" s="238" t="s">
        <v>239</v>
      </c>
      <c r="H154" s="239">
        <v>1</v>
      </c>
      <c r="I154" s="240"/>
      <c r="J154" s="241">
        <f>ROUND(I154*H154,2)</f>
        <v>0</v>
      </c>
      <c r="K154" s="242"/>
      <c r="L154" s="45"/>
      <c r="M154" s="296" t="s">
        <v>1</v>
      </c>
      <c r="N154" s="297" t="s">
        <v>41</v>
      </c>
      <c r="O154" s="298"/>
      <c r="P154" s="299">
        <f>O154*H154</f>
        <v>0</v>
      </c>
      <c r="Q154" s="299">
        <v>0</v>
      </c>
      <c r="R154" s="299">
        <f>Q154*H154</f>
        <v>0</v>
      </c>
      <c r="S154" s="299">
        <v>0</v>
      </c>
      <c r="T154" s="30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574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574</v>
      </c>
      <c r="BM154" s="247" t="s">
        <v>4078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B5uvDpYDpn1eQ7frAqsc+7qGtaOqIYNyL5NCZ/11+FBIZIvgy3zABIBsNqJ7mKkD/qjg2/Ih5oSMCn/rZSJ2Sw==" hashValue="fegS6goIk30boihkdeZ9SQfrW43VpMl5RunJgiWWYG2Po5TunC8sq0siGQeesyKvTe4F3N08edj12UhrXaDD5w==" algorithmName="SHA-512" password="CC35"/>
  <autoFilter ref="C134:K154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ROUND((SUM(BE102:BE109) + SUM(BE129:BE136)),  2)</f>
        <v>0</v>
      </c>
      <c r="G35" s="39"/>
      <c r="H35" s="39"/>
      <c r="I35" s="158">
        <v>0.20999999999999999</v>
      </c>
      <c r="J35" s="157">
        <f>ROUND(((SUM(BE102:BE109) + SUM(BE129:BE136))*I35),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ROUND((SUM(BF102:BF109) + SUM(BF129:BF136)),  2)</f>
        <v>0</v>
      </c>
      <c r="G36" s="39"/>
      <c r="H36" s="39"/>
      <c r="I36" s="158">
        <v>0.14999999999999999</v>
      </c>
      <c r="J36" s="157">
        <f>ROUND(((SUM(BF102:BF109) + SUM(BF129:BF136))*I36),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ROUND((SUM(BG102:BG109) + SUM(BG129:BG136)),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ROUND((SUM(BH102:BH109) + SUM(BH129:BH136)),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ROUND((SUM(BI102:BI109) + SUM(BI129:BI136)),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643-12 -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4080</v>
      </c>
      <c r="E97" s="185"/>
      <c r="F97" s="185"/>
      <c r="G97" s="185"/>
      <c r="H97" s="185"/>
      <c r="I97" s="185"/>
      <c r="J97" s="186">
        <f>J130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4081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4082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29.28" customHeight="1">
      <c r="A102" s="39"/>
      <c r="B102" s="40"/>
      <c r="C102" s="181" t="s">
        <v>145</v>
      </c>
      <c r="D102" s="41"/>
      <c r="E102" s="41"/>
      <c r="F102" s="41"/>
      <c r="G102" s="41"/>
      <c r="H102" s="41"/>
      <c r="I102" s="41"/>
      <c r="J102" s="194">
        <f>ROUND(J103 + J104 + J105 + J106 + J107 + J108,2)</f>
        <v>0</v>
      </c>
      <c r="K102" s="41"/>
      <c r="L102" s="64"/>
      <c r="N102" s="195" t="s">
        <v>40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18" customHeight="1">
      <c r="A103" s="39"/>
      <c r="B103" s="40"/>
      <c r="C103" s="41"/>
      <c r="D103" s="196" t="s">
        <v>146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147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148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149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150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7" t="s">
        <v>151</v>
      </c>
      <c r="E108" s="41"/>
      <c r="F108" s="41"/>
      <c r="G108" s="41"/>
      <c r="H108" s="41"/>
      <c r="I108" s="41"/>
      <c r="J108" s="198">
        <f>ROUND(J30*T108,2)</f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152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29.28" customHeight="1">
      <c r="A110" s="39"/>
      <c r="B110" s="40"/>
      <c r="C110" s="205" t="s">
        <v>153</v>
      </c>
      <c r="D110" s="179"/>
      <c r="E110" s="179"/>
      <c r="F110" s="179"/>
      <c r="G110" s="179"/>
      <c r="H110" s="179"/>
      <c r="I110" s="179"/>
      <c r="J110" s="206">
        <f>ROUND(J96+J102,2)</f>
        <v>0</v>
      </c>
      <c r="K110" s="179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7" t="str">
        <f>E7</f>
        <v>Rekonstrukce kina Vesmír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643-12 - VRN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23. 7. 2020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Trutnov</v>
      </c>
      <c r="G125" s="41"/>
      <c r="H125" s="41"/>
      <c r="I125" s="33" t="s">
        <v>30</v>
      </c>
      <c r="J125" s="37" t="str">
        <f>E21</f>
        <v>ROSA ARCHITEKT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Martina Škopová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7"/>
      <c r="B128" s="208"/>
      <c r="C128" s="209" t="s">
        <v>155</v>
      </c>
      <c r="D128" s="210" t="s">
        <v>61</v>
      </c>
      <c r="E128" s="210" t="s">
        <v>57</v>
      </c>
      <c r="F128" s="210" t="s">
        <v>58</v>
      </c>
      <c r="G128" s="210" t="s">
        <v>156</v>
      </c>
      <c r="H128" s="210" t="s">
        <v>157</v>
      </c>
      <c r="I128" s="210" t="s">
        <v>158</v>
      </c>
      <c r="J128" s="211" t="s">
        <v>133</v>
      </c>
      <c r="K128" s="212" t="s">
        <v>159</v>
      </c>
      <c r="L128" s="213"/>
      <c r="M128" s="101" t="s">
        <v>1</v>
      </c>
      <c r="N128" s="102" t="s">
        <v>40</v>
      </c>
      <c r="O128" s="102" t="s">
        <v>160</v>
      </c>
      <c r="P128" s="102" t="s">
        <v>161</v>
      </c>
      <c r="Q128" s="102" t="s">
        <v>162</v>
      </c>
      <c r="R128" s="102" t="s">
        <v>163</v>
      </c>
      <c r="S128" s="102" t="s">
        <v>164</v>
      </c>
      <c r="T128" s="103" t="s">
        <v>165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9"/>
      <c r="B129" s="40"/>
      <c r="C129" s="108" t="s">
        <v>166</v>
      </c>
      <c r="D129" s="41"/>
      <c r="E129" s="41"/>
      <c r="F129" s="41"/>
      <c r="G129" s="41"/>
      <c r="H129" s="41"/>
      <c r="I129" s="41"/>
      <c r="J129" s="214">
        <f>BK129</f>
        <v>0</v>
      </c>
      <c r="K129" s="41"/>
      <c r="L129" s="45"/>
      <c r="M129" s="104"/>
      <c r="N129" s="215"/>
      <c r="O129" s="105"/>
      <c r="P129" s="216">
        <f>P130</f>
        <v>0</v>
      </c>
      <c r="Q129" s="105"/>
      <c r="R129" s="216">
        <f>R130</f>
        <v>0</v>
      </c>
      <c r="S129" s="105"/>
      <c r="T129" s="217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135</v>
      </c>
      <c r="BK129" s="218">
        <f>BK130</f>
        <v>0</v>
      </c>
    </row>
    <row r="130" s="12" customFormat="1" ht="25.92" customHeight="1">
      <c r="A130" s="12"/>
      <c r="B130" s="219"/>
      <c r="C130" s="220"/>
      <c r="D130" s="221" t="s">
        <v>75</v>
      </c>
      <c r="E130" s="222" t="s">
        <v>124</v>
      </c>
      <c r="F130" s="222" t="s">
        <v>4083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P131+P133</f>
        <v>0</v>
      </c>
      <c r="Q130" s="227"/>
      <c r="R130" s="228">
        <f>R131+R133</f>
        <v>0</v>
      </c>
      <c r="S130" s="227"/>
      <c r="T130" s="22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406</v>
      </c>
      <c r="AT130" s="231" t="s">
        <v>75</v>
      </c>
      <c r="AU130" s="231" t="s">
        <v>76</v>
      </c>
      <c r="AY130" s="230" t="s">
        <v>169</v>
      </c>
      <c r="BK130" s="232">
        <f>BK131+BK133</f>
        <v>0</v>
      </c>
    </row>
    <row r="131" s="12" customFormat="1" ht="22.8" customHeight="1">
      <c r="A131" s="12"/>
      <c r="B131" s="219"/>
      <c r="C131" s="220"/>
      <c r="D131" s="221" t="s">
        <v>75</v>
      </c>
      <c r="E131" s="233" t="s">
        <v>4084</v>
      </c>
      <c r="F131" s="233" t="s">
        <v>4085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P132</f>
        <v>0</v>
      </c>
      <c r="Q131" s="227"/>
      <c r="R131" s="228">
        <f>R132</f>
        <v>0</v>
      </c>
      <c r="S131" s="227"/>
      <c r="T131" s="22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406</v>
      </c>
      <c r="AT131" s="231" t="s">
        <v>75</v>
      </c>
      <c r="AU131" s="231" t="s">
        <v>84</v>
      </c>
      <c r="AY131" s="230" t="s">
        <v>169</v>
      </c>
      <c r="BK131" s="232">
        <f>BK132</f>
        <v>0</v>
      </c>
    </row>
    <row r="132" s="2" customFormat="1" ht="33" customHeight="1">
      <c r="A132" s="39"/>
      <c r="B132" s="40"/>
      <c r="C132" s="235" t="s">
        <v>177</v>
      </c>
      <c r="D132" s="235" t="s">
        <v>173</v>
      </c>
      <c r="E132" s="236" t="s">
        <v>4086</v>
      </c>
      <c r="F132" s="237" t="s">
        <v>4087</v>
      </c>
      <c r="G132" s="238" t="s">
        <v>239</v>
      </c>
      <c r="H132" s="239">
        <v>1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41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4088</v>
      </c>
      <c r="AT132" s="247" t="s">
        <v>173</v>
      </c>
      <c r="AU132" s="247" t="s">
        <v>86</v>
      </c>
      <c r="AY132" s="18" t="s">
        <v>169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84</v>
      </c>
      <c r="BK132" s="248">
        <f>ROUND(I132*H132,2)</f>
        <v>0</v>
      </c>
      <c r="BL132" s="18" t="s">
        <v>4088</v>
      </c>
      <c r="BM132" s="247" t="s">
        <v>4089</v>
      </c>
    </row>
    <row r="133" s="12" customFormat="1" ht="22.8" customHeight="1">
      <c r="A133" s="12"/>
      <c r="B133" s="219"/>
      <c r="C133" s="220"/>
      <c r="D133" s="221" t="s">
        <v>75</v>
      </c>
      <c r="E133" s="233" t="s">
        <v>4090</v>
      </c>
      <c r="F133" s="233" t="s">
        <v>4091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SUM(P134:P136)</f>
        <v>0</v>
      </c>
      <c r="Q133" s="227"/>
      <c r="R133" s="228">
        <f>SUM(R134:R136)</f>
        <v>0</v>
      </c>
      <c r="S133" s="227"/>
      <c r="T133" s="22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406</v>
      </c>
      <c r="AT133" s="231" t="s">
        <v>75</v>
      </c>
      <c r="AU133" s="231" t="s">
        <v>84</v>
      </c>
      <c r="AY133" s="230" t="s">
        <v>169</v>
      </c>
      <c r="BK133" s="232">
        <f>SUM(BK134:BK136)</f>
        <v>0</v>
      </c>
    </row>
    <row r="134" s="2" customFormat="1" ht="16.5" customHeight="1">
      <c r="A134" s="39"/>
      <c r="B134" s="40"/>
      <c r="C134" s="235" t="s">
        <v>84</v>
      </c>
      <c r="D134" s="235" t="s">
        <v>173</v>
      </c>
      <c r="E134" s="236" t="s">
        <v>4092</v>
      </c>
      <c r="F134" s="237" t="s">
        <v>4093</v>
      </c>
      <c r="G134" s="238" t="s">
        <v>1314</v>
      </c>
      <c r="H134" s="315"/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4088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4088</v>
      </c>
      <c r="BM134" s="247" t="s">
        <v>4094</v>
      </c>
    </row>
    <row r="135" s="2" customFormat="1" ht="16.5" customHeight="1">
      <c r="A135" s="39"/>
      <c r="B135" s="40"/>
      <c r="C135" s="235" t="s">
        <v>86</v>
      </c>
      <c r="D135" s="235" t="s">
        <v>173</v>
      </c>
      <c r="E135" s="236" t="s">
        <v>4095</v>
      </c>
      <c r="F135" s="237" t="s">
        <v>4096</v>
      </c>
      <c r="G135" s="238" t="s">
        <v>1314</v>
      </c>
      <c r="H135" s="315"/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41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4088</v>
      </c>
      <c r="AT135" s="247" t="s">
        <v>173</v>
      </c>
      <c r="AU135" s="247" t="s">
        <v>86</v>
      </c>
      <c r="AY135" s="18" t="s">
        <v>169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84</v>
      </c>
      <c r="BK135" s="248">
        <f>ROUND(I135*H135,2)</f>
        <v>0</v>
      </c>
      <c r="BL135" s="18" t="s">
        <v>4088</v>
      </c>
      <c r="BM135" s="247" t="s">
        <v>4097</v>
      </c>
    </row>
    <row r="136" s="2" customFormat="1" ht="16.5" customHeight="1">
      <c r="A136" s="39"/>
      <c r="B136" s="40"/>
      <c r="C136" s="235" t="s">
        <v>212</v>
      </c>
      <c r="D136" s="235" t="s">
        <v>173</v>
      </c>
      <c r="E136" s="236" t="s">
        <v>4098</v>
      </c>
      <c r="F136" s="237" t="s">
        <v>149</v>
      </c>
      <c r="G136" s="238" t="s">
        <v>1314</v>
      </c>
      <c r="H136" s="315"/>
      <c r="I136" s="240"/>
      <c r="J136" s="241">
        <f>ROUND(I136*H136,2)</f>
        <v>0</v>
      </c>
      <c r="K136" s="242"/>
      <c r="L136" s="45"/>
      <c r="M136" s="296" t="s">
        <v>1</v>
      </c>
      <c r="N136" s="297" t="s">
        <v>41</v>
      </c>
      <c r="O136" s="298"/>
      <c r="P136" s="299">
        <f>O136*H136</f>
        <v>0</v>
      </c>
      <c r="Q136" s="299">
        <v>0</v>
      </c>
      <c r="R136" s="299">
        <f>Q136*H136</f>
        <v>0</v>
      </c>
      <c r="S136" s="299">
        <v>0</v>
      </c>
      <c r="T136" s="30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4088</v>
      </c>
      <c r="AT136" s="247" t="s">
        <v>173</v>
      </c>
      <c r="AU136" s="247" t="s">
        <v>86</v>
      </c>
      <c r="AY136" s="18" t="s">
        <v>169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84</v>
      </c>
      <c r="BK136" s="248">
        <f>ROUND(I136*H136,2)</f>
        <v>0</v>
      </c>
      <c r="BL136" s="18" t="s">
        <v>4088</v>
      </c>
      <c r="BM136" s="247" t="s">
        <v>4099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fGIjjbyshRHbH/36cmeP0k2PRLjJgkNTWIDvl5hbSZU3lEj7YW4W/Sj6wy1ajQmR1V3yJQ84+VOG4PFUCN7ZLA==" hashValue="1tvg86FtV5OAb7gkXXaYyacf+swlj7zmYJLNYWEhBPy2EPvLGZQUd1BZD3dHkbhpYgv6PW0f7nWdeygbX8615w==" algorithmName="SHA-512" password="CC35"/>
  <autoFilter ref="C128:K136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4100</v>
      </c>
      <c r="H4" s="21"/>
    </row>
    <row r="5" s="1" customFormat="1" ht="12" customHeight="1">
      <c r="B5" s="21"/>
      <c r="C5" s="317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23. 7. 2020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7"/>
      <c r="B9" s="320"/>
      <c r="C9" s="321" t="s">
        <v>57</v>
      </c>
      <c r="D9" s="322" t="s">
        <v>58</v>
      </c>
      <c r="E9" s="322" t="s">
        <v>156</v>
      </c>
      <c r="F9" s="323" t="s">
        <v>4101</v>
      </c>
      <c r="G9" s="207"/>
      <c r="H9" s="320"/>
    </row>
    <row r="10" s="2" customFormat="1" ht="26.4" customHeight="1">
      <c r="A10" s="39"/>
      <c r="B10" s="45"/>
      <c r="C10" s="324" t="s">
        <v>4102</v>
      </c>
      <c r="D10" s="324" t="s">
        <v>112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3611</v>
      </c>
      <c r="D11" s="326" t="s">
        <v>3611</v>
      </c>
      <c r="E11" s="327" t="s">
        <v>1</v>
      </c>
      <c r="F11" s="328">
        <v>1073.9849999999999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228</v>
      </c>
      <c r="E12" s="18" t="s">
        <v>1</v>
      </c>
      <c r="F12" s="330">
        <v>718.25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229</v>
      </c>
      <c r="E13" s="18" t="s">
        <v>1</v>
      </c>
      <c r="F13" s="330">
        <v>99.224999999999994</v>
      </c>
      <c r="G13" s="39"/>
      <c r="H13" s="45"/>
    </row>
    <row r="14" s="2" customFormat="1" ht="16.8" customHeight="1">
      <c r="A14" s="39"/>
      <c r="B14" s="45"/>
      <c r="C14" s="329" t="s">
        <v>1</v>
      </c>
      <c r="D14" s="329" t="s">
        <v>230</v>
      </c>
      <c r="E14" s="18" t="s">
        <v>1</v>
      </c>
      <c r="F14" s="330">
        <v>-32.399999999999999</v>
      </c>
      <c r="G14" s="39"/>
      <c r="H14" s="45"/>
    </row>
    <row r="15" s="2" customFormat="1" ht="16.8" customHeight="1">
      <c r="A15" s="39"/>
      <c r="B15" s="45"/>
      <c r="C15" s="329" t="s">
        <v>1</v>
      </c>
      <c r="D15" s="329" t="s">
        <v>3647</v>
      </c>
      <c r="E15" s="18" t="s">
        <v>1</v>
      </c>
      <c r="F15" s="330">
        <v>10.800000000000001</v>
      </c>
      <c r="G15" s="39"/>
      <c r="H15" s="45"/>
    </row>
    <row r="16" s="2" customFormat="1" ht="16.8" customHeight="1">
      <c r="A16" s="39"/>
      <c r="B16" s="45"/>
      <c r="C16" s="329" t="s">
        <v>1</v>
      </c>
      <c r="D16" s="329" t="s">
        <v>235</v>
      </c>
      <c r="E16" s="18" t="s">
        <v>1</v>
      </c>
      <c r="F16" s="330">
        <v>7.04</v>
      </c>
      <c r="G16" s="39"/>
      <c r="H16" s="45"/>
    </row>
    <row r="17" s="2" customFormat="1" ht="16.8" customHeight="1">
      <c r="A17" s="39"/>
      <c r="B17" s="45"/>
      <c r="C17" s="329" t="s">
        <v>1</v>
      </c>
      <c r="D17" s="329" t="s">
        <v>227</v>
      </c>
      <c r="E17" s="18" t="s">
        <v>1</v>
      </c>
      <c r="F17" s="330">
        <v>276.5</v>
      </c>
      <c r="G17" s="39"/>
      <c r="H17" s="45"/>
    </row>
    <row r="18" s="2" customFormat="1" ht="16.8" customHeight="1">
      <c r="A18" s="39"/>
      <c r="B18" s="45"/>
      <c r="C18" s="329" t="s">
        <v>1</v>
      </c>
      <c r="D18" s="329" t="s">
        <v>3648</v>
      </c>
      <c r="E18" s="18" t="s">
        <v>1</v>
      </c>
      <c r="F18" s="330">
        <v>-8.5199999999999996</v>
      </c>
      <c r="G18" s="39"/>
      <c r="H18" s="45"/>
    </row>
    <row r="19" s="2" customFormat="1" ht="16.8" customHeight="1">
      <c r="A19" s="39"/>
      <c r="B19" s="45"/>
      <c r="C19" s="329" t="s">
        <v>1</v>
      </c>
      <c r="D19" s="329" t="s">
        <v>3649</v>
      </c>
      <c r="E19" s="18" t="s">
        <v>1</v>
      </c>
      <c r="F19" s="330">
        <v>3.0899999999999999</v>
      </c>
      <c r="G19" s="39"/>
      <c r="H19" s="45"/>
    </row>
    <row r="20" s="2" customFormat="1" ht="16.8" customHeight="1">
      <c r="A20" s="39"/>
      <c r="B20" s="45"/>
      <c r="C20" s="329" t="s">
        <v>3611</v>
      </c>
      <c r="D20" s="329" t="s">
        <v>182</v>
      </c>
      <c r="E20" s="18" t="s">
        <v>1</v>
      </c>
      <c r="F20" s="330">
        <v>1073.9849999999999</v>
      </c>
      <c r="G20" s="39"/>
      <c r="H20" s="45"/>
    </row>
    <row r="21" s="2" customFormat="1" ht="16.8" customHeight="1">
      <c r="A21" s="39"/>
      <c r="B21" s="45"/>
      <c r="C21" s="331" t="s">
        <v>4103</v>
      </c>
      <c r="D21" s="39"/>
      <c r="E21" s="39"/>
      <c r="F21" s="39"/>
      <c r="G21" s="39"/>
      <c r="H21" s="45"/>
    </row>
    <row r="22" s="2" customFormat="1">
      <c r="A22" s="39"/>
      <c r="B22" s="45"/>
      <c r="C22" s="329" t="s">
        <v>3644</v>
      </c>
      <c r="D22" s="329" t="s">
        <v>3645</v>
      </c>
      <c r="E22" s="18" t="s">
        <v>176</v>
      </c>
      <c r="F22" s="330">
        <v>1073.9849999999999</v>
      </c>
      <c r="G22" s="39"/>
      <c r="H22" s="45"/>
    </row>
    <row r="23" s="2" customFormat="1" ht="16.8" customHeight="1">
      <c r="A23" s="39"/>
      <c r="B23" s="45"/>
      <c r="C23" s="329" t="s">
        <v>3638</v>
      </c>
      <c r="D23" s="329" t="s">
        <v>3639</v>
      </c>
      <c r="E23" s="18" t="s">
        <v>176</v>
      </c>
      <c r="F23" s="330">
        <v>1073.9849999999999</v>
      </c>
      <c r="G23" s="39"/>
      <c r="H23" s="45"/>
    </row>
    <row r="24" s="2" customFormat="1">
      <c r="A24" s="39"/>
      <c r="B24" s="45"/>
      <c r="C24" s="329" t="s">
        <v>3650</v>
      </c>
      <c r="D24" s="329" t="s">
        <v>3651</v>
      </c>
      <c r="E24" s="18" t="s">
        <v>176</v>
      </c>
      <c r="F24" s="330">
        <v>1073.9849999999999</v>
      </c>
      <c r="G24" s="39"/>
      <c r="H24" s="45"/>
    </row>
    <row r="25" s="2" customFormat="1" ht="16.8" customHeight="1">
      <c r="A25" s="39"/>
      <c r="B25" s="45"/>
      <c r="C25" s="325" t="s">
        <v>3613</v>
      </c>
      <c r="D25" s="326" t="s">
        <v>3614</v>
      </c>
      <c r="E25" s="327" t="s">
        <v>1</v>
      </c>
      <c r="F25" s="328">
        <v>401.63900000000001</v>
      </c>
      <c r="G25" s="39"/>
      <c r="H25" s="45"/>
    </row>
    <row r="26" s="2" customFormat="1" ht="16.8" customHeight="1">
      <c r="A26" s="39"/>
      <c r="B26" s="45"/>
      <c r="C26" s="329" t="s">
        <v>1</v>
      </c>
      <c r="D26" s="329" t="s">
        <v>219</v>
      </c>
      <c r="E26" s="18" t="s">
        <v>1</v>
      </c>
      <c r="F26" s="330">
        <v>0</v>
      </c>
      <c r="G26" s="39"/>
      <c r="H26" s="45"/>
    </row>
    <row r="27" s="2" customFormat="1" ht="16.8" customHeight="1">
      <c r="A27" s="39"/>
      <c r="B27" s="45"/>
      <c r="C27" s="329" t="s">
        <v>1</v>
      </c>
      <c r="D27" s="329" t="s">
        <v>223</v>
      </c>
      <c r="E27" s="18" t="s">
        <v>1</v>
      </c>
      <c r="F27" s="330">
        <v>303.75</v>
      </c>
      <c r="G27" s="39"/>
      <c r="H27" s="45"/>
    </row>
    <row r="28" s="2" customFormat="1">
      <c r="A28" s="39"/>
      <c r="B28" s="45"/>
      <c r="C28" s="329" t="s">
        <v>1</v>
      </c>
      <c r="D28" s="329" t="s">
        <v>224</v>
      </c>
      <c r="E28" s="18" t="s">
        <v>1</v>
      </c>
      <c r="F28" s="330">
        <v>-71.144999999999996</v>
      </c>
      <c r="G28" s="39"/>
      <c r="H28" s="45"/>
    </row>
    <row r="29" s="2" customFormat="1">
      <c r="A29" s="39"/>
      <c r="B29" s="45"/>
      <c r="C29" s="329" t="s">
        <v>1</v>
      </c>
      <c r="D29" s="329" t="s">
        <v>225</v>
      </c>
      <c r="E29" s="18" t="s">
        <v>1</v>
      </c>
      <c r="F29" s="330">
        <v>23.085999999999999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226</v>
      </c>
      <c r="E30" s="18" t="s">
        <v>1</v>
      </c>
      <c r="F30" s="330">
        <v>5.9180000000000001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220</v>
      </c>
      <c r="E31" s="18" t="s">
        <v>1</v>
      </c>
      <c r="F31" s="330">
        <v>81.650000000000006</v>
      </c>
      <c r="G31" s="39"/>
      <c r="H31" s="45"/>
    </row>
    <row r="32" s="2" customFormat="1" ht="16.8" customHeight="1">
      <c r="A32" s="39"/>
      <c r="B32" s="45"/>
      <c r="C32" s="329" t="s">
        <v>1</v>
      </c>
      <c r="D32" s="329" t="s">
        <v>221</v>
      </c>
      <c r="E32" s="18" t="s">
        <v>1</v>
      </c>
      <c r="F32" s="330">
        <v>24</v>
      </c>
      <c r="G32" s="39"/>
      <c r="H32" s="45"/>
    </row>
    <row r="33" s="2" customFormat="1" ht="16.8" customHeight="1">
      <c r="A33" s="39"/>
      <c r="B33" s="45"/>
      <c r="C33" s="329" t="s">
        <v>1</v>
      </c>
      <c r="D33" s="329" t="s">
        <v>222</v>
      </c>
      <c r="E33" s="18" t="s">
        <v>1</v>
      </c>
      <c r="F33" s="330">
        <v>34.380000000000003</v>
      </c>
      <c r="G33" s="39"/>
      <c r="H33" s="45"/>
    </row>
    <row r="34" s="2" customFormat="1" ht="16.8" customHeight="1">
      <c r="A34" s="39"/>
      <c r="B34" s="45"/>
      <c r="C34" s="329" t="s">
        <v>3613</v>
      </c>
      <c r="D34" s="329" t="s">
        <v>182</v>
      </c>
      <c r="E34" s="18" t="s">
        <v>1</v>
      </c>
      <c r="F34" s="330">
        <v>401.63900000000001</v>
      </c>
      <c r="G34" s="39"/>
      <c r="H34" s="45"/>
    </row>
    <row r="35" s="2" customFormat="1" ht="16.8" customHeight="1">
      <c r="A35" s="39"/>
      <c r="B35" s="45"/>
      <c r="C35" s="331" t="s">
        <v>4103</v>
      </c>
      <c r="D35" s="39"/>
      <c r="E35" s="39"/>
      <c r="F35" s="39"/>
      <c r="G35" s="39"/>
      <c r="H35" s="45"/>
    </row>
    <row r="36" s="2" customFormat="1">
      <c r="A36" s="39"/>
      <c r="B36" s="45"/>
      <c r="C36" s="329" t="s">
        <v>3641</v>
      </c>
      <c r="D36" s="329" t="s">
        <v>3642</v>
      </c>
      <c r="E36" s="18" t="s">
        <v>176</v>
      </c>
      <c r="F36" s="330">
        <v>401.63900000000001</v>
      </c>
      <c r="G36" s="39"/>
      <c r="H36" s="45"/>
    </row>
    <row r="37" s="2" customFormat="1">
      <c r="A37" s="39"/>
      <c r="B37" s="45"/>
      <c r="C37" s="329" t="s">
        <v>3653</v>
      </c>
      <c r="D37" s="329" t="s">
        <v>3654</v>
      </c>
      <c r="E37" s="18" t="s">
        <v>176</v>
      </c>
      <c r="F37" s="330">
        <v>401.63900000000001</v>
      </c>
      <c r="G37" s="39"/>
      <c r="H37" s="45"/>
    </row>
    <row r="38" s="2" customFormat="1">
      <c r="A38" s="39"/>
      <c r="B38" s="45"/>
      <c r="C38" s="329" t="s">
        <v>3670</v>
      </c>
      <c r="D38" s="329" t="s">
        <v>3671</v>
      </c>
      <c r="E38" s="18" t="s">
        <v>176</v>
      </c>
      <c r="F38" s="330">
        <v>401.63900000000001</v>
      </c>
      <c r="G38" s="39"/>
      <c r="H38" s="45"/>
    </row>
    <row r="39" s="2" customFormat="1" ht="16.8" customHeight="1">
      <c r="A39" s="39"/>
      <c r="B39" s="45"/>
      <c r="C39" s="329" t="s">
        <v>3673</v>
      </c>
      <c r="D39" s="329" t="s">
        <v>3674</v>
      </c>
      <c r="E39" s="18" t="s">
        <v>176</v>
      </c>
      <c r="F39" s="330">
        <v>401.63900000000001</v>
      </c>
      <c r="G39" s="39"/>
      <c r="H39" s="45"/>
    </row>
    <row r="40" s="2" customFormat="1" ht="7.44" customHeight="1">
      <c r="A40" s="39"/>
      <c r="B40" s="173"/>
      <c r="C40" s="174"/>
      <c r="D40" s="174"/>
      <c r="E40" s="174"/>
      <c r="F40" s="174"/>
      <c r="G40" s="174"/>
      <c r="H40" s="45"/>
    </row>
    <row r="41" s="2" customFormat="1">
      <c r="A41" s="39"/>
      <c r="B41" s="39"/>
      <c r="C41" s="39"/>
      <c r="D41" s="39"/>
      <c r="E41" s="39"/>
      <c r="F41" s="39"/>
      <c r="G41" s="39"/>
      <c r="H41" s="39"/>
    </row>
  </sheetData>
  <sheetProtection sheet="1" formatColumns="0" formatRows="0" objects="1" scenarios="1" spinCount="100000" saltValue="lzFweR6jWvRcKwTsM1FQZ4nTRorIrZBHvGu7Ldch0soXLhxMyRNSpJx3djVXlOVytdVYoOh5eZM/nLwBoY//5A==" hashValue="YPmbTIRgwhfre5JoA8C4AqnoLwXYkPaZmn3qaOGvkvhb4fOApnCC8Dh6ZeXP3BD3iKVIUK5Av4D6iFzpa0Dlk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CORE-I5-4460\Martina</dc:creator>
  <cp:lastModifiedBy>CORE-I5-4460\Martina</cp:lastModifiedBy>
  <dcterms:created xsi:type="dcterms:W3CDTF">2021-04-06T09:34:14Z</dcterms:created>
  <dcterms:modified xsi:type="dcterms:W3CDTF">2021-04-06T09:34:45Z</dcterms:modified>
</cp:coreProperties>
</file>