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43-00 - bourací práce vn..." sheetId="2" r:id="rId2"/>
    <sheet name="643-00a - bourací práce 1.pp" sheetId="3" r:id="rId3"/>
    <sheet name="643-01 - bourací práce 1.np" sheetId="4" r:id="rId4"/>
    <sheet name="643-02 - bourací práce 2.np" sheetId="5" r:id="rId5"/>
    <sheet name="643-03 - bourací práce 3.np" sheetId="6" r:id="rId6"/>
    <sheet name="643-04 - stavební práce 1.pp" sheetId="7" r:id="rId7"/>
    <sheet name="643-05 - stavební práce 1.np" sheetId="8" r:id="rId8"/>
    <sheet name="643-06 - stavební práce 2.np" sheetId="9" r:id="rId9"/>
    <sheet name="643-07 - stavební práce 3.np" sheetId="10" r:id="rId10"/>
    <sheet name="643-08 - vnější stavební ..." sheetId="11" r:id="rId11"/>
    <sheet name="643-09 - Akustika+ AV tec..." sheetId="12" r:id="rId12"/>
    <sheet name="643-10 - Interiery" sheetId="13" r:id="rId13"/>
    <sheet name="643-11 - Technika prostře..." sheetId="14" r:id="rId14"/>
    <sheet name="643-12 - VRN" sheetId="15" r:id="rId15"/>
    <sheet name="Seznam figur" sheetId="16" r:id="rId16"/>
  </sheets>
  <definedNames>
    <definedName name="_xlnm.Print_Area" localSheetId="0">'Rekapitulace stavby'!$D$4:$AO$76,'Rekapitulace stavby'!$C$82:$AQ$109</definedName>
    <definedName name="_xlnm._FilterDatabase" localSheetId="1" hidden="1">'643-00 - bourací práce vn...'!$C$134:$K$250</definedName>
    <definedName name="_xlnm.Print_Area" localSheetId="1">'643-00 - bourací práce vn...'!$C$4:$J$76,'643-00 - bourací práce vn...'!$C$122:$J$250</definedName>
    <definedName name="_xlnm._FilterDatabase" localSheetId="2" hidden="1">'643-00a - bourací práce 1.pp'!$C$130:$K$177</definedName>
    <definedName name="_xlnm.Print_Area" localSheetId="2">'643-00a - bourací práce 1.pp'!$C$4:$J$76,'643-00a - bourací práce 1.pp'!$C$118:$J$177</definedName>
    <definedName name="_xlnm._FilterDatabase" localSheetId="3" hidden="1">'643-01 - bourací práce 1.np'!$C$135:$K$395</definedName>
    <definedName name="_xlnm.Print_Area" localSheetId="3">'643-01 - bourací práce 1.np'!$C$4:$J$76,'643-01 - bourací práce 1.np'!$C$123:$J$395</definedName>
    <definedName name="_xlnm._FilterDatabase" localSheetId="4" hidden="1">'643-02 - bourací práce 2.np'!$C$137:$K$268</definedName>
    <definedName name="_xlnm.Print_Area" localSheetId="4">'643-02 - bourací práce 2.np'!$C$4:$J$76,'643-02 - bourací práce 2.np'!$C$125:$J$268</definedName>
    <definedName name="_xlnm._FilterDatabase" localSheetId="5" hidden="1">'643-03 - bourací práce 3.np'!$C$135:$K$209</definedName>
    <definedName name="_xlnm.Print_Area" localSheetId="5">'643-03 - bourací práce 3.np'!$C$4:$J$76,'643-03 - bourací práce 3.np'!$C$123:$J$209</definedName>
    <definedName name="_xlnm._FilterDatabase" localSheetId="6" hidden="1">'643-04 - stavební práce 1.pp'!$C$139:$K$337</definedName>
    <definedName name="_xlnm.Print_Area" localSheetId="6">'643-04 - stavební práce 1.pp'!$C$4:$J$76,'643-04 - stavební práce 1.pp'!$C$127:$J$337</definedName>
    <definedName name="_xlnm._FilterDatabase" localSheetId="7" hidden="1">'643-05 - stavební práce 1.np'!$C$146:$K$1258</definedName>
    <definedName name="_xlnm.Print_Area" localSheetId="7">'643-05 - stavební práce 1.np'!$C$4:$J$76,'643-05 - stavební práce 1.np'!$C$134:$J$1258</definedName>
    <definedName name="_xlnm._FilterDatabase" localSheetId="8" hidden="1">'643-06 - stavební práce 2.np'!$C$142:$K$709</definedName>
    <definedName name="_xlnm.Print_Area" localSheetId="8">'643-06 - stavební práce 2.np'!$C$4:$J$76,'643-06 - stavební práce 2.np'!$C$130:$J$709</definedName>
    <definedName name="_xlnm._FilterDatabase" localSheetId="9" hidden="1">'643-07 - stavební práce 3.np'!$C$142:$K$588</definedName>
    <definedName name="_xlnm.Print_Area" localSheetId="9">'643-07 - stavební práce 3.np'!$C$4:$J$76,'643-07 - stavební práce 3.np'!$C$130:$J$588</definedName>
    <definedName name="_xlnm._FilterDatabase" localSheetId="10" hidden="1">'643-08 - vnější stavební ...'!$C$137:$K$424</definedName>
    <definedName name="_xlnm.Print_Area" localSheetId="10">'643-08 - vnější stavební ...'!$C$4:$J$76,'643-08 - vnější stavební ...'!$C$125:$J$424</definedName>
    <definedName name="_xlnm._FilterDatabase" localSheetId="11" hidden="1">'643-09 - Akustika+ AV tec...'!$C$128:$K$141</definedName>
    <definedName name="_xlnm.Print_Area" localSheetId="11">'643-09 - Akustika+ AV tec...'!$C$4:$J$76,'643-09 - Akustika+ AV tec...'!$C$116:$J$141</definedName>
    <definedName name="_xlnm._FilterDatabase" localSheetId="12" hidden="1">'643-10 - Interiery'!$C$127:$K$131</definedName>
    <definedName name="_xlnm.Print_Area" localSheetId="12">'643-10 - Interiery'!$C$4:$J$76,'643-10 - Interiery'!$C$115:$J$131</definedName>
    <definedName name="_xlnm._FilterDatabase" localSheetId="13" hidden="1">'643-11 - Technika prostře...'!$C$134:$K$154</definedName>
    <definedName name="_xlnm.Print_Area" localSheetId="13">'643-11 - Technika prostře...'!$C$4:$J$76,'643-11 - Technika prostře...'!$C$122:$J$154</definedName>
    <definedName name="_xlnm._FilterDatabase" localSheetId="14" hidden="1">'643-12 - VRN'!$C$128:$K$136</definedName>
    <definedName name="_xlnm.Print_Area" localSheetId="14">'643-12 - VRN'!$C$4:$J$76,'643-12 - VRN'!$C$116:$J$136</definedName>
    <definedName name="_xlnm.Print_Area" localSheetId="15">'Seznam figur'!$C$4:$G$39</definedName>
    <definedName name="_xlnm.Print_Titles" localSheetId="0">'Rekapitulace stavby'!$92:$92</definedName>
    <definedName name="_xlnm.Print_Titles" localSheetId="1">'643-00 - bourací práce vn...'!$134:$134</definedName>
    <definedName name="_xlnm.Print_Titles" localSheetId="2">'643-00a - bourací práce 1.pp'!$130:$130</definedName>
    <definedName name="_xlnm.Print_Titles" localSheetId="3">'643-01 - bourací práce 1.np'!$135:$135</definedName>
    <definedName name="_xlnm.Print_Titles" localSheetId="4">'643-02 - bourací práce 2.np'!$137:$137</definedName>
    <definedName name="_xlnm.Print_Titles" localSheetId="5">'643-03 - bourací práce 3.np'!$135:$135</definedName>
    <definedName name="_xlnm.Print_Titles" localSheetId="6">'643-04 - stavební práce 1.pp'!$139:$139</definedName>
    <definedName name="_xlnm.Print_Titles" localSheetId="7">'643-05 - stavební práce 1.np'!$146:$146</definedName>
    <definedName name="_xlnm.Print_Titles" localSheetId="8">'643-06 - stavební práce 2.np'!$142:$142</definedName>
    <definedName name="_xlnm.Print_Titles" localSheetId="9">'643-07 - stavební práce 3.np'!$142:$142</definedName>
    <definedName name="_xlnm.Print_Titles" localSheetId="10">'643-08 - vnější stavební ...'!$137:$137</definedName>
    <definedName name="_xlnm.Print_Titles" localSheetId="11">'643-09 - Akustika+ AV tec...'!$128:$128</definedName>
    <definedName name="_xlnm.Print_Titles" localSheetId="12">'643-10 - Interiery'!$127:$127</definedName>
    <definedName name="_xlnm.Print_Titles" localSheetId="13">'643-11 - Technika prostře...'!$134:$134</definedName>
    <definedName name="_xlnm.Print_Titles" localSheetId="14">'643-12 - VRN'!$128:$128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<sst xmlns="http://schemas.openxmlformats.org/spreadsheetml/2006/main" count="36344" uniqueCount="4107">
  <si>
    <t>Export Komplet</t>
  </si>
  <si>
    <t/>
  </si>
  <si>
    <t>2.0</t>
  </si>
  <si>
    <t>ZAMOK</t>
  </si>
  <si>
    <t>False</t>
  </si>
  <si>
    <t>{a445475e-4687-4c60-bd21-edf4779e6f7f}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</si>
  <si>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</si>
  <si>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</si>
  <si>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</si>
  <si>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</si>
  <si>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</si>
  <si>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</si>
  <si>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</si>
  <si>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</si>
  <si>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</si>
  <si>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</si>
  <si>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</si>
  <si>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kina Vesmír</t>
  </si>
  <si>
    <t>KSO:</t>
  </si>
  <si>
    <t>CC-CZ:</t>
  </si>
  <si>
    <t>Místo:</t>
  </si>
  <si>
    <t xml:space="preserve"> </t>
  </si>
  <si>
    <t>Datum:</t>
  </si>
  <si>
    <t>23. 7. 2020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</si>
  <si>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</si>
  <si>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</si>
  <si>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</si>
  <si>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</si>
  <si>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</si>
  <si>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</si>
  <si>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</si>
  <si>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ROSA ARCHITEKT s.r.o.</t>
  </si>
  <si>
    <t>True</t>
  </si>
  <si>
    <t>Zpracovatel:</t>
  </si>
  <si>
    <t>Martina Škopová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</si>
  <si>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</si>
  <si>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</si>
  <si>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</si>
  <si>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</si>
  <si>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</si>
  <si>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</si>
  <si>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</si>
  <si>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</si>
  <si>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</si>
  <si>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</si>
  <si>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</si>
  <si>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</si>
  <si>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</si>
  <si>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</si>
  <si>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</si>
  <si>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</si>
  <si>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</si>
  <si>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</si>
  <si>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</si>
  <si>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</si>
  <si>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</si>
  <si>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</si>
  <si>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</si>
  <si>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</si>
  <si>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</si>
  <si>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</si>
  <si>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</si>
  <si>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</si>
  <si>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</si>
  <si>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</si>
  <si>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</si>
  <si>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</si>
  <si>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</si>
  <si>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</si>
  <si>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</si>
  <si>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</si>
  <si>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</si>
  <si>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</si>
  <si>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</si>
  <si>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</si>
  <si>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</si>
  <si>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</si>
  <si>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</si>
  <si>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</si>
  <si>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</si>
  <si>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</si>
  <si>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643-00</t>
  </si>
  <si>
    <t>bourací práce vnějších ploch a střešní krytiny</t>
  </si>
  <si>
    <t>STA</t>
  </si>
  <si>
    <t>1</t>
  </si>
  <si>
    <t>{b57e7f39-558c-47ba-ba17-62204a03b34e}</t>
  </si>
  <si>
    <t>2</t>
  </si>
  <si>
    <t>643-00a</t>
  </si>
  <si>
    <t>bourací práce 1.pp</t>
  </si>
  <si>
    <t>{72782c3d-4645-424c-b6f2-e46470560411}</t>
  </si>
  <si>
    <t>643-01</t>
  </si>
  <si>
    <t>bourací práce 1.np</t>
  </si>
  <si>
    <t>{4d73116d-368a-446a-92cf-e1bff71745fa}</t>
  </si>
  <si>
    <t>643-02</t>
  </si>
  <si>
    <t>bourací práce 2.np</t>
  </si>
  <si>
    <t>{df0f4736-50a4-4375-942e-6db171241f6c}</t>
  </si>
  <si>
    <t>643-03</t>
  </si>
  <si>
    <t>bourací práce 3.np</t>
  </si>
  <si>
    <t>{9c85d5cc-e46c-4cc0-b706-b03afc41d3e7}</t>
  </si>
  <si>
    <t>643-04</t>
  </si>
  <si>
    <t>stavební práce 1.pp</t>
  </si>
  <si>
    <t>{ace898cb-3c12-4249-94ee-abb922ee1196}</t>
  </si>
  <si>
    <t>643-05</t>
  </si>
  <si>
    <t>stavební práce 1.np</t>
  </si>
  <si>
    <t>{0888296e-ca49-465a-a8cd-5131ef04e3f9}</t>
  </si>
  <si>
    <t>643-06</t>
  </si>
  <si>
    <t>stavební práce 2.np</t>
  </si>
  <si>
    <t>{098a8571-2268-49ad-add4-d351bb43ef27}</t>
  </si>
  <si>
    <t>643-07</t>
  </si>
  <si>
    <t>stavební práce 3.np</t>
  </si>
  <si>
    <t>{0e7670ea-d7a2-491c-9826-0d8c67dfd916}</t>
  </si>
  <si>
    <t>643-08</t>
  </si>
  <si>
    <t>vnější stavební práce a střecha</t>
  </si>
  <si>
    <t>{cdcb91f1-e003-42ad-ae52-2b6e4de102d1}</t>
  </si>
  <si>
    <t>643-09</t>
  </si>
  <si>
    <t>Akustika+ AV technologie</t>
  </si>
  <si>
    <t>{f32db793-9433-49ae-9461-f6e7b5a3fa3f}</t>
  </si>
  <si>
    <t>643-10</t>
  </si>
  <si>
    <t>Interiery</t>
  </si>
  <si>
    <t>{d5ec0be5-e93b-4578-8b05-a3b12d6930d3}</t>
  </si>
  <si>
    <t>643-11</t>
  </si>
  <si>
    <t>Technika prostředí staveb</t>
  </si>
  <si>
    <t>{5c456d2b-64bf-4625-b4fc-42dddca8dea8}</t>
  </si>
  <si>
    <t>643-12</t>
  </si>
  <si>
    <t>VRN</t>
  </si>
  <si>
    <t>{354762fa-3605-4953-880d-a27b46f1e25b}</t>
  </si>
  <si>
    <t>KRYCÍ LIST SOUPISU PRACÍ</t>
  </si>
  <si>
    <t>Objekt:</t>
  </si>
  <si>
    <t>643-00 - bourací práce vnějších ploch a střešní krytiny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</si>
  <si>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</si>
  <si>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</si>
  <si>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</si>
  <si>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</si>
  <si>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</si>
  <si>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</si>
  <si>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</si>
  <si>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</si>
  <si>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</si>
  <si>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</si>
  <si>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</si>
  <si>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</si>
  <si>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</si>
  <si>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</si>
  <si>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</si>
  <si>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781 - Dokončovací práce - obklady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</si>
  <si>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</si>
  <si>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</si>
  <si>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</si>
  <si>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</si>
  <si>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</si>
  <si>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</si>
  <si>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</si>
  <si>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</si>
  <si>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</si>
  <si>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</si>
  <si>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</si>
  <si>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</si>
  <si>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</si>
  <si>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</si>
  <si>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</si>
  <si>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</si>
  <si>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</si>
  <si>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</si>
  <si>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</si>
  <si>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</si>
  <si>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</si>
  <si>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</si>
  <si>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</si>
  <si>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</si>
  <si>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</si>
  <si>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</si>
  <si>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</si>
  <si>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24</t>
  </si>
  <si>
    <t>K</t>
  </si>
  <si>
    <t>941211112</t>
  </si>
  <si>
    <t>Montáž lešení řadového rámového lehkého zatížení do 200 kg/m2 š do 0,9 m v do 25 m</t>
  </si>
  <si>
    <t>m2</t>
  </si>
  <si>
    <t>4</t>
  </si>
  <si>
    <t>-1723226150</t>
  </si>
  <si>
    <t>VV</t>
  </si>
  <si>
    <t>"strana severní, jížní východní"110,4*15</t>
  </si>
  <si>
    <t>"zadní stěna západ"276,5</t>
  </si>
  <si>
    <t>Součet</t>
  </si>
  <si>
    <t>25</t>
  </si>
  <si>
    <t>941211211</t>
  </si>
  <si>
    <t>Příplatek k lešení řadovému rámovému lehkému š 0,9 m v do 25 m za první a ZKD den použití</t>
  </si>
  <si>
    <t>-1097614675</t>
  </si>
  <si>
    <t>"pro demontáž krytiny 1 měsíc"1932,*30</t>
  </si>
  <si>
    <t>26</t>
  </si>
  <si>
    <t>941211812</t>
  </si>
  <si>
    <t>Demontáž lešení řadového rámového lehkého zatížení do 200 kg/m2 š do 0,9 m v do 25 m</t>
  </si>
  <si>
    <t>-1125059157</t>
  </si>
  <si>
    <t>30</t>
  </si>
  <si>
    <t>941211812/R</t>
  </si>
  <si>
    <t>Doprava lešení</t>
  </si>
  <si>
    <t>-1490153812</t>
  </si>
  <si>
    <t>33</t>
  </si>
  <si>
    <t>962032631</t>
  </si>
  <si>
    <t>Bourání zdiva komínového nad střechou z cihel na MV nebo MVC</t>
  </si>
  <si>
    <t>m3</t>
  </si>
  <si>
    <t>-1122733558</t>
  </si>
  <si>
    <t>1,1*0,6*1,2</t>
  </si>
  <si>
    <t>968072355</t>
  </si>
  <si>
    <t>Vybourání kovových rámů oken zdvojených včetně křídel pl do 2 m2</t>
  </si>
  <si>
    <t>741410913</t>
  </si>
  <si>
    <t>"vnější obvod okna přízemí"(2*(1,3*0,885)+1,11*1,91)</t>
  </si>
  <si>
    <t>"vnitřní vstupní hala podél pokladny"3*1,3*1,115</t>
  </si>
  <si>
    <t>968072456</t>
  </si>
  <si>
    <t>Vybourání kovových dveřních zárubní pl přes 2 m2</t>
  </si>
  <si>
    <t>-1952949096</t>
  </si>
  <si>
    <t>"vnější obvod otvory dveře přízemí"(1,55*2,47 +1,65*2,5+2*(1,55*2,5)+1,96*2,5+1,66*2,2 +0,94*2,12+1,74*2,31+ 0,8*2,265)</t>
  </si>
  <si>
    <t>Mezisoučet</t>
  </si>
  <si>
    <t>3</t>
  </si>
  <si>
    <t>"vnitřní mezi vstupní halou"3,56*2,4</t>
  </si>
  <si>
    <t>"vnitřní z chodby do kinosálů a vstupů do haly"2*1,8/2,1+2*1,4*2,1</t>
  </si>
  <si>
    <t>31</t>
  </si>
  <si>
    <t>978015391</t>
  </si>
  <si>
    <t>Otlučení (osekání) vnější vápenné nebo vápenocementové omítky stupně členitosti 1 a 2 do 100%</t>
  </si>
  <si>
    <t>1913801937</t>
  </si>
  <si>
    <t>"1.np"</t>
  </si>
  <si>
    <t>"podhled římsy nad vstupy okolo celého objektu"71*1,15</t>
  </si>
  <si>
    <t>"římsa rotunda"15*1,6</t>
  </si>
  <si>
    <t>"vysunutá římsa nad vstupy+ vč spodních žeber"9,2*(2,5+0,15)+4*2,5</t>
  </si>
  <si>
    <t>"vnější stěny pod mozaikou přízemí - rozvinutý obvod včetně pilířků pod římsu"2,7*112,5</t>
  </si>
  <si>
    <t>"odpočetotvorů"-(1,55*2,47+10*(1,720*1,62)+1,65*2,5+2*(1,55*2,5)+1,96*2,5+1,66*2,2+5*(1,2*1,13)+0,94*2,12+1,74*2,31+2*(1,3*0,885)+1,11*1,91+0,8*2,265)</t>
  </si>
  <si>
    <t>"přípočet ostění oken, dveří a vitrýn prezentačních panelů"6*(0,2*1,7*2*1)+5*0,45*(2*2,28+1,55)+0,3*(2*2,26+1,6)+5*0,1*(2*1,1+1,5)+0,3*(2*2,12+1)</t>
  </si>
  <si>
    <t>"přípočet ostění zadní strana"0,475*(2*2,28+1,7)+0,3*(2*1,9+1)+0,3*(2*2,28*1,1)</t>
  </si>
  <si>
    <t>"zadní západní strana"276,5</t>
  </si>
  <si>
    <t>"2.np plocha"110,5*6,5</t>
  </si>
  <si>
    <t>"2.np římsa"94,5*(0,9+0,15)</t>
  </si>
  <si>
    <t>"odpočet oken"-15*1,2*1,8</t>
  </si>
  <si>
    <t>"přípočet ostění"15*0,15*(2*1,8+1,2)+3*0,15*(2*2,2+1)</t>
  </si>
  <si>
    <t>"3.np plocha pod šablony"91,5*1,2</t>
  </si>
  <si>
    <t>"odpočet oken"-(5*1,2*1,8+1,2*1,6)</t>
  </si>
  <si>
    <t>"přípočet ostění"0,15*5*(1,8*2+1,2+1,6*2+1,2)</t>
  </si>
  <si>
    <t>"3.np římsa"12,8*0,55</t>
  </si>
  <si>
    <t>36</t>
  </si>
  <si>
    <t>9785647</t>
  </si>
  <si>
    <t>Odstranění nadstřešní části šachty na stítové stěně k VaKu vč likvidace suti</t>
  </si>
  <si>
    <t>sou</t>
  </si>
  <si>
    <t>-570236814</t>
  </si>
  <si>
    <t>37</t>
  </si>
  <si>
    <t>9785648</t>
  </si>
  <si>
    <t>Odstranění nadstřešní části šachty (světlíky) v místě nové technologie VZT vč likvidace suti</t>
  </si>
  <si>
    <t>-74527227</t>
  </si>
  <si>
    <t>997</t>
  </si>
  <si>
    <t>Přesun sutě</t>
  </si>
  <si>
    <t>997013113</t>
  </si>
  <si>
    <t>Vnitrostaveništní doprava suti a vybouraných hmot pro budovy v do 12 m s použitím mechanizace</t>
  </si>
  <si>
    <t>t</t>
  </si>
  <si>
    <t>1175338638</t>
  </si>
  <si>
    <t>6</t>
  </si>
  <si>
    <t>997013501</t>
  </si>
  <si>
    <t>Odvoz suti a vybouraných hmot na skládku nebo meziskládku do 1 km se složením</t>
  </si>
  <si>
    <t>2013820963</t>
  </si>
  <si>
    <t>7</t>
  </si>
  <si>
    <t>997013509</t>
  </si>
  <si>
    <t>Příplatek k odvozu suti a vybouraných hmot na skládku ZKD 1 km přes 1 km</t>
  </si>
  <si>
    <t>1205588437</t>
  </si>
  <si>
    <t>130,107*7 'Přepočtené koeficientem množství</t>
  </si>
  <si>
    <t>8</t>
  </si>
  <si>
    <t>997013601</t>
  </si>
  <si>
    <t>Poplatek za uložení na skládce (skládkovné) stavebního odpadu betonového kód odpadu 17 01 01</t>
  </si>
  <si>
    <t>1061536060</t>
  </si>
  <si>
    <t xml:space="preserve">"mozaika"14,760 </t>
  </si>
  <si>
    <t>"omítka"98,496</t>
  </si>
  <si>
    <t>997013631</t>
  </si>
  <si>
    <t>Poplatek za uložení na skládce (skládkovné) stavebního odpadu směsného kód odpadu 17 09 04</t>
  </si>
  <si>
    <t>-875138801</t>
  </si>
  <si>
    <t>3,573+5,6</t>
  </si>
  <si>
    <t>23</t>
  </si>
  <si>
    <t>997013645</t>
  </si>
  <si>
    <t>Poplatek za uložení na skládce (skládkovné) odpadu asfaltového bez dehtu kód odpadu 17 03 02</t>
  </si>
  <si>
    <t>-801848596</t>
  </si>
  <si>
    <t>"lepenka"8,653</t>
  </si>
  <si>
    <t>35</t>
  </si>
  <si>
    <t>997013811</t>
  </si>
  <si>
    <t>Poplatek za uložení na skládce (skládkovné) stavebního odpadu dřevěného kód odpadu 17 02 01</t>
  </si>
  <si>
    <t>-195196261</t>
  </si>
  <si>
    <t>"prkna"1,976</t>
  </si>
  <si>
    <t>PSV</t>
  </si>
  <si>
    <t>Práce a dodávky PSV</t>
  </si>
  <si>
    <t>712</t>
  </si>
  <si>
    <t>Povlakové krytiny</t>
  </si>
  <si>
    <t>712300843</t>
  </si>
  <si>
    <t>Odstranění povlakové krytiny střech do 10° od asfaltového pásu odsekáním - 2 vrsty</t>
  </si>
  <si>
    <t>16</t>
  </si>
  <si>
    <t>125764276</t>
  </si>
  <si>
    <t>"rovná plocha střechy"494</t>
  </si>
  <si>
    <t>22</t>
  </si>
  <si>
    <t>712500831</t>
  </si>
  <si>
    <t>Odstranění povlakové krytiny oblých střech jednovrstvé</t>
  </si>
  <si>
    <t>-1387424628</t>
  </si>
  <si>
    <t>"pod krytinou kopule"128</t>
  </si>
  <si>
    <t>"pod krytinou boky"312</t>
  </si>
  <si>
    <t>"pod krytinou vikýře"17</t>
  </si>
  <si>
    <t>762</t>
  </si>
  <si>
    <t>Konstrukce tesařské</t>
  </si>
  <si>
    <t>32</t>
  </si>
  <si>
    <t>76201</t>
  </si>
  <si>
    <t>Rozebrání nadstřešní části objektu  pro VZT</t>
  </si>
  <si>
    <t>-1398986574</t>
  </si>
  <si>
    <t>34</t>
  </si>
  <si>
    <t>762341811</t>
  </si>
  <si>
    <t>Demontáž bednění střech z prken</t>
  </si>
  <si>
    <t>1642855165</t>
  </si>
  <si>
    <t>"výměna prken  15% z plochy"494*0,15</t>
  </si>
  <si>
    <t>"výměna okrajů střechy"0,6*(77+19)</t>
  </si>
  <si>
    <t>764</t>
  </si>
  <si>
    <t>Konstrukce klempířské</t>
  </si>
  <si>
    <t>764001821</t>
  </si>
  <si>
    <t>Demontáž krytiny ze svitků nebo tabulí do suti</t>
  </si>
  <si>
    <t>886320203</t>
  </si>
  <si>
    <t>"spodní stříška širší r.š.3,1m"9,2*3,1</t>
  </si>
  <si>
    <t>"užší rš.1,6m "86*1,6</t>
  </si>
  <si>
    <t>"horní stříška rš.1,3m"93*1,3</t>
  </si>
  <si>
    <t>"střecha kopule"128</t>
  </si>
  <si>
    <t>"boky ze šablon"312</t>
  </si>
  <si>
    <t>"vykýře"17</t>
  </si>
  <si>
    <t>27</t>
  </si>
  <si>
    <t>764002801</t>
  </si>
  <si>
    <t>Demontáž závětrné lišty do suti</t>
  </si>
  <si>
    <t>m</t>
  </si>
  <si>
    <t>-1950742274</t>
  </si>
  <si>
    <t>28</t>
  </si>
  <si>
    <t>764002821</t>
  </si>
  <si>
    <t>Demontáž střešního výlezu do suti</t>
  </si>
  <si>
    <t>kus</t>
  </si>
  <si>
    <t>1893034700</t>
  </si>
  <si>
    <t>20</t>
  </si>
  <si>
    <t>764002841</t>
  </si>
  <si>
    <t>Demontáž oplechování horních ploch zdí a nadezdívek do suti</t>
  </si>
  <si>
    <t>1510495721</t>
  </si>
  <si>
    <t>8+24</t>
  </si>
  <si>
    <t>764002851</t>
  </si>
  <si>
    <t>Demontáž oplechování parapetů do suti</t>
  </si>
  <si>
    <t>-7724250</t>
  </si>
  <si>
    <t>"okna spodní části rotundy"5*1,2</t>
  </si>
  <si>
    <t>"okna horní části rotundy"8*1,2</t>
  </si>
  <si>
    <t>"spodní část "2*1,3</t>
  </si>
  <si>
    <t>"2.np"1,3+1,75+0,97+6*1,2</t>
  </si>
  <si>
    <t>"3.np"5*1,2</t>
  </si>
  <si>
    <t>29</t>
  </si>
  <si>
    <t>764002881</t>
  </si>
  <si>
    <t>Demontáž lemování střešních prostupů do suti</t>
  </si>
  <si>
    <t>678932594</t>
  </si>
  <si>
    <t>"komín"42</t>
  </si>
  <si>
    <t>19</t>
  </si>
  <si>
    <t>764004801</t>
  </si>
  <si>
    <t>Demontáž podokapního žlabu do suti</t>
  </si>
  <si>
    <t>-1032632595</t>
  </si>
  <si>
    <t>12</t>
  </si>
  <si>
    <t>764004821</t>
  </si>
  <si>
    <t>Demontáž nástřešního žlabu do suti</t>
  </si>
  <si>
    <t>2009243607</t>
  </si>
  <si>
    <t>13</t>
  </si>
  <si>
    <t>764004861</t>
  </si>
  <si>
    <t>Demontáž svodu do suti</t>
  </si>
  <si>
    <t>-1223786668</t>
  </si>
  <si>
    <t>"DN100"8*12</t>
  </si>
  <si>
    <t>"2x svod z podstřešního žlabu"2*2</t>
  </si>
  <si>
    <t>"podokapní"12,8</t>
  </si>
  <si>
    <t>767</t>
  </si>
  <si>
    <t>Konstrukce zámečnické</t>
  </si>
  <si>
    <t>18</t>
  </si>
  <si>
    <t>767661811</t>
  </si>
  <si>
    <t>Demontáž mříží pevných nebo otevíravých</t>
  </si>
  <si>
    <t>-1540464498</t>
  </si>
  <si>
    <t>781</t>
  </si>
  <si>
    <t>Dokončovací práce - obklady</t>
  </si>
  <si>
    <t>11</t>
  </si>
  <si>
    <t>781481810</t>
  </si>
  <si>
    <t>Demontáž obkladů z mozaiky kladených do malty</t>
  </si>
  <si>
    <t>805626768</t>
  </si>
  <si>
    <t>"vnější stěny přízemí - rozvinutý obvod včet ně pilířků pod římsu"2,7*110,4</t>
  </si>
  <si>
    <t>643-00a - bourací práce 1.pp</t>
  </si>
  <si>
    <t xml:space="preserve">    1 - Zemní práce</t>
  </si>
  <si>
    <t xml:space="preserve">    5 - Komunikace pozemní</t>
  </si>
  <si>
    <t>Zemní práce</t>
  </si>
  <si>
    <t>132211401</t>
  </si>
  <si>
    <t>Hloubená vykopávka pod základy v hornině třídy těžitelnosti I, skupiny 3 ručně</t>
  </si>
  <si>
    <t>-1167580121</t>
  </si>
  <si>
    <t>"pod základy pro výtah obě strany"2*(0,5*0,8*4,1)</t>
  </si>
  <si>
    <t>139751101</t>
  </si>
  <si>
    <t>Vykopávky v uzavřených prostorech v hornině třídy těžitelnosti I, skupiny 1 až 3 ručně</t>
  </si>
  <si>
    <t>-1058161663</t>
  </si>
  <si>
    <t>"prohloubení pro výtah šachtu od koty -3,050 na -4,100"1,05*(3,1*(3,4+5,8)/2)</t>
  </si>
  <si>
    <t>162211311</t>
  </si>
  <si>
    <t>Vodorovné přemístění výkopku z horniny třídy těžitelnosti I, skupiny 1 až 3 stavebním kolečkem do 10 m</t>
  </si>
  <si>
    <t>-2000358504</t>
  </si>
  <si>
    <t>"výkopek"14,973+3,28</t>
  </si>
  <si>
    <t>"zásyp"-1,15*(0,585*3+(0,63+0,8)/2*(3+2,1))</t>
  </si>
  <si>
    <t>162211319</t>
  </si>
  <si>
    <t>Příplatek k vodorovnému přemístění výkopku z horniny třídy těžitelnosti I, skupiny 1 až 3 stavebním kolečkem ZKD 10 m</t>
  </si>
  <si>
    <t>1467984229</t>
  </si>
  <si>
    <t>162751113</t>
  </si>
  <si>
    <t>Vodorovné přemístění do 6000 m výkopku/sypaniny z horniny třídy těžitelnosti I, skupiny 1 až 3</t>
  </si>
  <si>
    <t>2037446030</t>
  </si>
  <si>
    <t>171201221</t>
  </si>
  <si>
    <t>Poplatek za uložení na skládce (skládkovné) zeminy a kamení kód odpadu 17 05 04</t>
  </si>
  <si>
    <t>526166951</t>
  </si>
  <si>
    <t>12,041*1,84 'Přepočtené koeficientem množství</t>
  </si>
  <si>
    <t>174111102</t>
  </si>
  <si>
    <t>Zásyp v uzavřených prostorech sypaninou se zhutněním ručně</t>
  </si>
  <si>
    <t>-157662557</t>
  </si>
  <si>
    <t>"zásyp"1,15*(0,585*3+(0,63+0,8)/2*(3+2,1))</t>
  </si>
  <si>
    <t>5</t>
  </si>
  <si>
    <t>Komunikace pozemní</t>
  </si>
  <si>
    <t>596991113</t>
  </si>
  <si>
    <t>Řezání betonové, kameninové a kamenné dlažby do oblouku tl do 100 mm</t>
  </si>
  <si>
    <t>642807802</t>
  </si>
  <si>
    <t>" prohloubení pro nový výtah"3+2,1+1+1</t>
  </si>
  <si>
    <t>961044111</t>
  </si>
  <si>
    <t>Bourání základů z betonu prostého</t>
  </si>
  <si>
    <t>642078819</t>
  </si>
  <si>
    <t>"předpoklad 15% z hloubení patek"0,15*12*(2,7*2,7*1,6)</t>
  </si>
  <si>
    <t>961055111</t>
  </si>
  <si>
    <t>Bourání základů ze ŽB</t>
  </si>
  <si>
    <t>988001774</t>
  </si>
  <si>
    <t>"základová deska pod novým výtahem"0,2*(3*4,2+1,4*2,1)</t>
  </si>
  <si>
    <t>963051113</t>
  </si>
  <si>
    <t>Bourání ŽB stropů deskových tl přes 80 mm</t>
  </si>
  <si>
    <t>-849470027</t>
  </si>
  <si>
    <t>"pro výtah"0,25*2,76*2,405</t>
  </si>
  <si>
    <t>964011211</t>
  </si>
  <si>
    <t>Vybourání ŽB překladů prefabrikovaných dl do 3 m hmotnosti do 50 kg/m</t>
  </si>
  <si>
    <t>-1508239301</t>
  </si>
  <si>
    <t>"1.pp zvětšení otvorů pro nové dveře"0,2*1,1*0,5</t>
  </si>
  <si>
    <t>17</t>
  </si>
  <si>
    <t>965042241</t>
  </si>
  <si>
    <t>Bourání podkladů pod dlažby nebo mazanin betonových nebo z litého asfaltu tl přes 100 mm pl přes 4 m2</t>
  </si>
  <si>
    <t>-32935440</t>
  </si>
  <si>
    <t>"pod výtah"0,1*(3*4,2+1,4*2,1)</t>
  </si>
  <si>
    <t>14</t>
  </si>
  <si>
    <t>967031132</t>
  </si>
  <si>
    <t>Přisekání rovných ostění v cihelném zdivu na MV nebo MVC</t>
  </si>
  <si>
    <t>-914342320</t>
  </si>
  <si>
    <t>"u zvětšeného otvoru"0,5*(2*2,25+1,1)</t>
  </si>
  <si>
    <t>968072455</t>
  </si>
  <si>
    <t>Vybourání kovových dveřních zárubní pl do 2 m2</t>
  </si>
  <si>
    <t>-100120434</t>
  </si>
  <si>
    <t>3*0,7*1,97+0,8*1,97</t>
  </si>
  <si>
    <t>971033561</t>
  </si>
  <si>
    <t>Vybourání otvorů ve zdivu cihelném pl do 1 m2 na MVC nebo MV tl do 600 mm</t>
  </si>
  <si>
    <t>1633954809</t>
  </si>
  <si>
    <t>"zvětšení otvoru pro nové dveře"(2,25*1,1-0,8*1,97)*0,5</t>
  </si>
  <si>
    <t>978013191</t>
  </si>
  <si>
    <t>Otlučení (osekání) vnitřní vápenné nebo vápenocementové omítky stěn v rozsahu do 100 %</t>
  </si>
  <si>
    <t>-268552540</t>
  </si>
  <si>
    <t>"za výtahem"3,12*(1,8+3,7+4,95+0,785)</t>
  </si>
  <si>
    <t>997013211</t>
  </si>
  <si>
    <t>Vnitrostaveništní doprava suti a vybouraných hmot pro budovy v do 6 m ručně</t>
  </si>
  <si>
    <t>1474518624</t>
  </si>
  <si>
    <t>10</t>
  </si>
  <si>
    <t>997013219</t>
  </si>
  <si>
    <t>Příplatek k vnitrostaveništní dopravě suti a vybouraných hmot za zvětšenou dopravu suti ZKD 10 m</t>
  </si>
  <si>
    <t>1161232982</t>
  </si>
  <si>
    <t>60,124*2 'Přepočtené koeficientem množství</t>
  </si>
  <si>
    <t>950210474</t>
  </si>
  <si>
    <t>673689326</t>
  </si>
  <si>
    <t>60,124*7 'Přepočtené koeficientem množství</t>
  </si>
  <si>
    <t>1846831736</t>
  </si>
  <si>
    <t>643-01 - bourací práce 1.np</t>
  </si>
  <si>
    <t xml:space="preserve">    714 - Akustická a protiotřesová opatření</t>
  </si>
  <si>
    <t xml:space="preserve">    766 - Konstrukce truhlářské</t>
  </si>
  <si>
    <t xml:space="preserve">    771 - Podlahy z dlaždic</t>
  </si>
  <si>
    <t xml:space="preserve">    772 - Podlahy z kamene</t>
  </si>
  <si>
    <t xml:space="preserve">    776 - Podlahy povlakové</t>
  </si>
  <si>
    <t>74</t>
  </si>
  <si>
    <t>941311111</t>
  </si>
  <si>
    <t>Montáž lešení řadového modulového lehkého zatížení do 200 kg/m2 š do 0,9 m v do 10 m</t>
  </si>
  <si>
    <t>-239032796</t>
  </si>
  <si>
    <t>"za oponou"10,8*8,5</t>
  </si>
  <si>
    <t>75</t>
  </si>
  <si>
    <t>941311211</t>
  </si>
  <si>
    <t>Příplatek k lešení řadovému modulovému lehkému š 0,9 m v do 25 m za první a ZKD den použití</t>
  </si>
  <si>
    <t>2049791394</t>
  </si>
  <si>
    <t>91,8*5 'Přepočtené koeficientem množství</t>
  </si>
  <si>
    <t>76</t>
  </si>
  <si>
    <t>941311811</t>
  </si>
  <si>
    <t>Demontáž lešení řadového modulového lehkého zatížení do 200 kg/m2 š do 0,9 m v do 10 m</t>
  </si>
  <si>
    <t>1082646284</t>
  </si>
  <si>
    <t>48</t>
  </si>
  <si>
    <t>943211111</t>
  </si>
  <si>
    <t>Montáž lešení prostorového rámového lehkého s podlahami zatížení do 200 kg/m2 v do 10 m</t>
  </si>
  <si>
    <t>884007874</t>
  </si>
  <si>
    <t>"vstupní hala a hala"3*122,8+2,5*51,5</t>
  </si>
  <si>
    <t>"sociální zaŘÍZENÍ chodba, šatny sklad"1,8*(1,9+7,6+5+2,1+19,6+20,5+43,1+8,4+8,4)</t>
  </si>
  <si>
    <t>65</t>
  </si>
  <si>
    <t>945411111</t>
  </si>
  <si>
    <t>Výsuvná šplhací plošina motorová s jedním podvozkem a jedním stožárem v do 80 m</t>
  </si>
  <si>
    <t>den</t>
  </si>
  <si>
    <t>-205428243</t>
  </si>
  <si>
    <t>949101111</t>
  </si>
  <si>
    <t>Lešení pomocné pro objekty pozemních staveb s lešeňovou podlahou v do 1,9 m zatížení do 150 kg/m2</t>
  </si>
  <si>
    <t>1912234046</t>
  </si>
  <si>
    <t>"otlučení mozaiky vnějších stěn"110,4*2,7/2</t>
  </si>
  <si>
    <t>"bourání příček 2/3 plochy"(5,08+216,92)/3*2+8,733/0,3/3*2</t>
  </si>
  <si>
    <t>80</t>
  </si>
  <si>
    <t>949101112</t>
  </si>
  <si>
    <t>Lešení pomocné pro objekty pozemních staveb s lešeňovou podlahou  í do 150 kg/m2</t>
  </si>
  <si>
    <t>-873823944</t>
  </si>
  <si>
    <t>"předpoklad"1000</t>
  </si>
  <si>
    <t>79</t>
  </si>
  <si>
    <t>541231824</t>
  </si>
  <si>
    <t>"zákl.deska tl.250mm"</t>
  </si>
  <si>
    <t>"chodba ke kinosálům"0,25*(19,6+20,5)</t>
  </si>
  <si>
    <t>"šatna"43,1*0,25</t>
  </si>
  <si>
    <t>"sklady"0,25*(8,4+8,4)</t>
  </si>
  <si>
    <t>"elektrorozvodna + podkladna"0,25*(4,3+6,2)</t>
  </si>
  <si>
    <t>"pod příčkami"3,35</t>
  </si>
  <si>
    <t>60</t>
  </si>
  <si>
    <t>962031132</t>
  </si>
  <si>
    <t>Bourání příček z cihel pálených na MVC tl do 100 mm</t>
  </si>
  <si>
    <t>-2076862748</t>
  </si>
  <si>
    <t>"šatna "4*(0,5+0,06+0,71)</t>
  </si>
  <si>
    <t>"WC ženy"2,5*(3,265+1,7+3+1,2+1,2)+0,3*0,4*4,45+4,45*0,2*1,35-(5*0,6*1,97+0,7*1,97+0,8*1,97)</t>
  </si>
  <si>
    <t>"WC muži"2,5*(1,3+1,3+1,3+1,3+1,8+1,18+0,1+1,325)-(2*0,8*2,1+2*0,6*1,97)</t>
  </si>
  <si>
    <t>962031133</t>
  </si>
  <si>
    <t>Bourání příček z cihel pálených na MVC tl do 150 mm</t>
  </si>
  <si>
    <t>357168927</t>
  </si>
  <si>
    <t>"vstupní hala stěna s pokladnou"4,45*(0,725+3*1,3+0,27)</t>
  </si>
  <si>
    <t>"vstupní hala stěna vpravo"4,45*(5,9+2*0,15)*0,15-(2*0,8*2,1)</t>
  </si>
  <si>
    <t>"hala"4,45*(3,14+5,42)</t>
  </si>
  <si>
    <t>"bufet"3,6*(2,17+0,85+3,035+1,725)-(2*0,7*1,97+0,8*1,97*0,15)</t>
  </si>
  <si>
    <t>"šatna"4*(2,685+0,3+2,18+0,96)+4*(0,63+0,15+0,15+1,87+2,825)</t>
  </si>
  <si>
    <t>"chodba"4*(0,3+0,15+2,115+2,325+1,985+2,255+2,255)-(1,4*2,1+0,8*2,1)</t>
  </si>
  <si>
    <t>"pokladna"(4*1,985-0,8*2,1)</t>
  </si>
  <si>
    <t>61</t>
  </si>
  <si>
    <t>962031133/R</t>
  </si>
  <si>
    <t>Příplatek za bourání příček s keramickým obkladem</t>
  </si>
  <si>
    <t>-675467670</t>
  </si>
  <si>
    <t>71</t>
  </si>
  <si>
    <t>962032314</t>
  </si>
  <si>
    <t>Bourání pilířů cihelných z dutých nebo plných cihel pálených i nepálených na jakoukoli maltu</t>
  </si>
  <si>
    <t>1600987041</t>
  </si>
  <si>
    <t>"pilíře v šatně"2*(0,8*0,8*4,45)</t>
  </si>
  <si>
    <t>962032431</t>
  </si>
  <si>
    <t>Bourání zdiva cihelných z dutých nebo plných cihel pálených i nepálených na MV nebo MVC do 1 m3</t>
  </si>
  <si>
    <t>-796985933</t>
  </si>
  <si>
    <t>"vstupní hala stěna vpravo"0,3*2,585*4,45</t>
  </si>
  <si>
    <t>"bufet"0,5*0,5*3,6</t>
  </si>
  <si>
    <t>"vstup z haly do chodby ke kinosálu"4*0,94*0,3</t>
  </si>
  <si>
    <t>"2x sklad"2*0,3*(4*1,75-0,8*1,97)</t>
  </si>
  <si>
    <t>"obvod zeď vitrína"1,6*2,5*0,2</t>
  </si>
  <si>
    <t>"odbourání stěny pod hledištěm"0,4*(13,5+24)*0,3</t>
  </si>
  <si>
    <t>46</t>
  </si>
  <si>
    <t>963051213</t>
  </si>
  <si>
    <t>Bourání ŽB stropů žebrových s viditelnými trámy</t>
  </si>
  <si>
    <t>1195414799</t>
  </si>
  <si>
    <t>"strop nad bufetem"12,4*0,25</t>
  </si>
  <si>
    <t>"strop 1.p nad bočním schodištěm u VAKu"0,25*3,14*2,14</t>
  </si>
  <si>
    <t>"strop pod podiem"65</t>
  </si>
  <si>
    <t>44</t>
  </si>
  <si>
    <t>963053935</t>
  </si>
  <si>
    <t>Bourání ŽB schodišťových ramen monolitických zazděných oboustranně</t>
  </si>
  <si>
    <t>450813076</t>
  </si>
  <si>
    <t>"schodiště u VAKu"1,765*0,6+4,2*1,765+1*1,765+4,8*1,765</t>
  </si>
  <si>
    <t>"schodiště nad bufetem"3,4*2,17</t>
  </si>
  <si>
    <t>"schodiště z haly do sklepa"1,1*8,5</t>
  </si>
  <si>
    <t>"schodiště mč.111 z 1.np do 1.pp"1,5*4,9</t>
  </si>
  <si>
    <t>"schodišťové stupně"0,2*0,3*2,66*11</t>
  </si>
  <si>
    <t>67</t>
  </si>
  <si>
    <t>964011231</t>
  </si>
  <si>
    <t>Vybourání ŽB překladů prefabrikovaných dl do 3 m hmotnosti do 150 kg/m</t>
  </si>
  <si>
    <t>2041826755</t>
  </si>
  <si>
    <t>"podium"322*0,2</t>
  </si>
  <si>
    <t>1463804190</t>
  </si>
  <si>
    <t>"průměr bourané podlahy 150mm"</t>
  </si>
  <si>
    <t>"chodba ke kinosálům"0,15*(19,6+20,5)</t>
  </si>
  <si>
    <t>"šatna"43,1*0,15</t>
  </si>
  <si>
    <t>"sklady"0,15*(8,4+8,4)</t>
  </si>
  <si>
    <t>"elektrorozvodna + podkladna"0,15*(4,3+6,2)</t>
  </si>
  <si>
    <t>"pro patky pod hledištěm"11*(2,2*2,7*0,15)</t>
  </si>
  <si>
    <t>64</t>
  </si>
  <si>
    <t>965049112</t>
  </si>
  <si>
    <t>Příplatek k bourání betonových mazanin za bourání mazanin se svařovanou sítí tl přes 100 mm</t>
  </si>
  <si>
    <t>-1058369454</t>
  </si>
  <si>
    <t>45</t>
  </si>
  <si>
    <t>966079861</t>
  </si>
  <si>
    <t>Přerušení různých ocelových profilů průřezu do 200 mm2</t>
  </si>
  <si>
    <t>-481912418</t>
  </si>
  <si>
    <t>"předpokla"1000</t>
  </si>
  <si>
    <t>968072356</t>
  </si>
  <si>
    <t>Vybourání kovových rámů oken zdvojených včetně křídel pl do 4 m2</t>
  </si>
  <si>
    <t>646824317</t>
  </si>
  <si>
    <t>"vnější obvod otvory okna "( 10*(1,720*1,62)+1,65*2,5  +5*(1,2*1,13))</t>
  </si>
  <si>
    <t>57</t>
  </si>
  <si>
    <t>2144435962</t>
  </si>
  <si>
    <t>"přízemí"</t>
  </si>
  <si>
    <t>"do elektrorozvodny,pokladny  a šatny"3*0,8*2,1</t>
  </si>
  <si>
    <t>"do WC ženy"0,8*2,1+5*0,6*1,97+0,*1,97</t>
  </si>
  <si>
    <t>"do WC muži"0,8*2,1+0,8*1,97+0,6*1,97</t>
  </si>
  <si>
    <t>"z šaten do skladů"2*0,8*2,1</t>
  </si>
  <si>
    <t>"ze skladu do kinosálu"1*0,8*2,1</t>
  </si>
  <si>
    <t>-206448652</t>
  </si>
  <si>
    <t>54</t>
  </si>
  <si>
    <t>971033651</t>
  </si>
  <si>
    <t>Vybourání otvorů ve zdivu cihelném pl do 4 m2 na MVC nebo MV tl do 600 mm</t>
  </si>
  <si>
    <t>808300282</t>
  </si>
  <si>
    <t>"stěna mezi vstupní a hlavní halou"0,5*(1,55*(3,85-1,3)+3,56*(3,85-2,5)+1,825*3,85)</t>
  </si>
  <si>
    <t>"stěna mezi schodišti u VAKu"0,375*1,4*2,1</t>
  </si>
  <si>
    <t>"otvor mezi úklid místností a schodštěm k VAKu"0,4*1*2,28</t>
  </si>
  <si>
    <t>"pravý a levý vstup do kinosálu"2*0,5*(2,175*2,33-1,8*2,1)</t>
  </si>
  <si>
    <t>"stěna vstupu z haly ke kinosálům"0,5*1*4,45</t>
  </si>
  <si>
    <t>55</t>
  </si>
  <si>
    <t>971033681</t>
  </si>
  <si>
    <t>Vybourání otvorů ve zdivu cihelném pl do 4 m2 na MVC nebo MV tl do 900 mm</t>
  </si>
  <si>
    <t>-421107998</t>
  </si>
  <si>
    <t>"obvod stěna za bufetem"0,65*1,1*2,28</t>
  </si>
  <si>
    <t>70</t>
  </si>
  <si>
    <t>9760710879/R</t>
  </si>
  <si>
    <t>Vybourání děrovaného plechu na stupních u podlahy podia pro přívod vzduchu</t>
  </si>
  <si>
    <t>2108670517</t>
  </si>
  <si>
    <t>81</t>
  </si>
  <si>
    <t>977312113</t>
  </si>
  <si>
    <t>Řezání stávajících betonových mazanin vyztužených hl do 150 mm</t>
  </si>
  <si>
    <t>620718877</t>
  </si>
  <si>
    <t>"pro patky pod hledištěm"11*4*2,7</t>
  </si>
  <si>
    <t>-1528457973</t>
  </si>
  <si>
    <t>"stěna chodby č.120 s novou malbou"2,5*(0,2+0,9+0,2+0,5+0,9+0,2+0,5+0,2+0,5+0,5+0,2+0,9+0,2+0,5+0,2+0,5+0,2+0,9+0,2)</t>
  </si>
  <si>
    <t>"stávající zdi WC muži"2,6*(1,34+0,2+0,935+0,35+2,1+2,805+2,605+0,9)-1,3*0,885</t>
  </si>
  <si>
    <t>"stávající zdi WC ženy "2,6*(0,5+0,15+0,3+1,8+2,1+2,11+1,72+0,8)-1,3*0,885</t>
  </si>
  <si>
    <t>"stěna mč.110+ostění"4,43*(2,04+1,8)-1,1*2,28+0,6*(2*2,3+1,1)</t>
  </si>
  <si>
    <t>"obvod stěna u vstup dveří mč.101,102,105"3,4*(11,5+3,2+1,5+1,2)-(3*1,55*2,28+0,7*1,)+0,2*3*(2*2,28+1,55)</t>
  </si>
  <si>
    <t>"stěna k VaKu podél schodiště"3*(12,1+8)</t>
  </si>
  <si>
    <t>"stěny pro podklad cementové stěrky nebo imitace betonu"</t>
  </si>
  <si>
    <t>"zábaří"2,15*(2,15+2,5)</t>
  </si>
  <si>
    <t>"foyer"3,6*(1,3+2,9+2,9+4,5+5,5+1,4+4,45)</t>
  </si>
  <si>
    <t>"foyer pilíř"3,6*(0,5*2+2*0,85)</t>
  </si>
  <si>
    <t>"mč.105"3,2*(3,2+1,8+1,2+1,65)-0,7*2,1</t>
  </si>
  <si>
    <t>"mč.110 stávající"2,6*(2,07+1,865)-1,1*2,28</t>
  </si>
  <si>
    <t>"mč.122"2,7*(3,1+4,3+1,8)-0,8*2,02</t>
  </si>
  <si>
    <t>"mč.121"2,7*3,865</t>
  </si>
  <si>
    <t>"mč.123"2,7*(2*1,765+3,8+4,1)-0,7*1,97</t>
  </si>
  <si>
    <t>"mč.112"8</t>
  </si>
  <si>
    <t>"mč.114-115"2,6*(1,05+1+2,1+0,4+0,935+2,605)</t>
  </si>
  <si>
    <t>"stěna schodiště 106, na úroveň z +0,120 na +1,645 a na +4,54"4,2*1,25+3,8*12,2+(9,4*3,8+1*4,2)-0,9*2,05</t>
  </si>
  <si>
    <t>"stěna u schodiště 106 na úroveň +1,645"3,6*(2,2+7,8)+0,4*(2,1*2+1,4)-0,9*2,05</t>
  </si>
  <si>
    <t>78</t>
  </si>
  <si>
    <t>99701</t>
  </si>
  <si>
    <t>Náhodné skryté bourací práce v celém objektu</t>
  </si>
  <si>
    <t>-1553402102</t>
  </si>
  <si>
    <t>997013111</t>
  </si>
  <si>
    <t>Vnitrostaveništní doprava suti a vybouraných hmot pro budovy v do 6 m s použitím mechanizace</t>
  </si>
  <si>
    <t>-292493085</t>
  </si>
  <si>
    <t>631,626</t>
  </si>
  <si>
    <t>"odpočet prefa překladů z podlahy podia"-154,56</t>
  </si>
  <si>
    <t>"strop pod podiem"-156</t>
  </si>
  <si>
    <t>"předpoklad základů pod hledištěm pro nové patky"-3,5</t>
  </si>
  <si>
    <t>"pro patky pod hledištěm"-21,575</t>
  </si>
  <si>
    <t>68</t>
  </si>
  <si>
    <t>1001412395</t>
  </si>
  <si>
    <t>"podlaha z překladů podium"154,56</t>
  </si>
  <si>
    <t>"STROP pod podiem"156</t>
  </si>
  <si>
    <t>"předpoklad základů pod hledištěm pro nové patky"3,5</t>
  </si>
  <si>
    <t>"pro patky pod hledištěm"21,575</t>
  </si>
  <si>
    <t>-5094313</t>
  </si>
  <si>
    <t>-904000055</t>
  </si>
  <si>
    <t>715,152*7 'Přepočtené koeficientem množství</t>
  </si>
  <si>
    <t>997013602</t>
  </si>
  <si>
    <t>Poplatek za uložení na skládce (skládkovné) stavebního odpadu železobetonového kód odpadu 17 01 01</t>
  </si>
  <si>
    <t>1240252275</t>
  </si>
  <si>
    <t>598,464</t>
  </si>
  <si>
    <t>"odpočet kovových výkladců,zárubní"-(1,68+3,038+2,055)</t>
  </si>
  <si>
    <t>69</t>
  </si>
  <si>
    <t>997013609</t>
  </si>
  <si>
    <t>Poplatek za uložení na skládce (skládkovné) stavebního odpadu ze směsí nebo oddělených frakcí betonu, cihel a keramických výrobků kód odpadu 17 01 07</t>
  </si>
  <si>
    <t>-575817252</t>
  </si>
  <si>
    <t>"PSV"87,029</t>
  </si>
  <si>
    <t>"odpočet dřeva"-32,183</t>
  </si>
  <si>
    <t>"odpočet PVC+koberec"-1,209</t>
  </si>
  <si>
    <t>1823083003</t>
  </si>
  <si>
    <t>"PVC+koberec"1,209</t>
  </si>
  <si>
    <t>"heraklit"0,472</t>
  </si>
  <si>
    <t>265863658</t>
  </si>
  <si>
    <t>714</t>
  </si>
  <si>
    <t>Akustická a protiotřesová opatření</t>
  </si>
  <si>
    <t>73</t>
  </si>
  <si>
    <t>714110801/R</t>
  </si>
  <si>
    <t>Demontáž akustických obkladů stěn z heraklitu (za oponou)</t>
  </si>
  <si>
    <t>356665632</t>
  </si>
  <si>
    <t>10,8*8,7</t>
  </si>
  <si>
    <t>766</t>
  </si>
  <si>
    <t>Konstrukce truhlářské</t>
  </si>
  <si>
    <t>39</t>
  </si>
  <si>
    <t>76602</t>
  </si>
  <si>
    <t>Demontáž vybavení šaten vč likvidace</t>
  </si>
  <si>
    <t>-831851939</t>
  </si>
  <si>
    <t>58</t>
  </si>
  <si>
    <t>76603</t>
  </si>
  <si>
    <t>Demontáž konstrukce podia vč. likvidace</t>
  </si>
  <si>
    <t>-1678627502</t>
  </si>
  <si>
    <t>59</t>
  </si>
  <si>
    <t>76604</t>
  </si>
  <si>
    <t>Demontáž konstrukce hlediště včetně křesel vč. likvidace</t>
  </si>
  <si>
    <t>-1645041710</t>
  </si>
  <si>
    <t>76601</t>
  </si>
  <si>
    <t>Demontáž pultu u šaten vč likvidace</t>
  </si>
  <si>
    <t>ks</t>
  </si>
  <si>
    <t>-1119636044</t>
  </si>
  <si>
    <t>72</t>
  </si>
  <si>
    <t>76605</t>
  </si>
  <si>
    <t>Demontáž vybavení kanceláře vč. skříní</t>
  </si>
  <si>
    <t>-719149436</t>
  </si>
  <si>
    <t>77</t>
  </si>
  <si>
    <t>76606</t>
  </si>
  <si>
    <t>Demontáž opony vč. konstrukce</t>
  </si>
  <si>
    <t>994504062</t>
  </si>
  <si>
    <t>53</t>
  </si>
  <si>
    <t>766311811</t>
  </si>
  <si>
    <t>Demontáž dřevěného zábradlí vnitřního</t>
  </si>
  <si>
    <t>537528935</t>
  </si>
  <si>
    <t>"schodiště od VAKu"2*4,2+2*4,8</t>
  </si>
  <si>
    <t>42</t>
  </si>
  <si>
    <t>766411812</t>
  </si>
  <si>
    <t>Demontáž truhlářského obložení stěn z panelů plochy přes 1,5 m2</t>
  </si>
  <si>
    <t>1309208806</t>
  </si>
  <si>
    <t>62</t>
  </si>
  <si>
    <t>7664118121</t>
  </si>
  <si>
    <t>Příplatek za demontáž  obložení stěn  kobercem</t>
  </si>
  <si>
    <t>-1042652859</t>
  </si>
  <si>
    <t>"kinosál vrchní zadní stěna s boky a ostění"2,47*(1,5+12,1+1,5)-0,8*2,1+2*2,1*0,3+1,8*0,3</t>
  </si>
  <si>
    <t>"kinosál stěna se schodištěm"2*(3,6*2,7)</t>
  </si>
  <si>
    <t>"konosál boční stěny"101,8+104,8</t>
  </si>
  <si>
    <t>40</t>
  </si>
  <si>
    <t>766411822</t>
  </si>
  <si>
    <t>Demontáž truhlářského obložení stěn podkladových roštů</t>
  </si>
  <si>
    <t>-1486962204</t>
  </si>
  <si>
    <t>"vstup hala"4,45*(2*8,95+5,9+4,8)-(4*(1,75*2,4)+1,55*2,4+2*0,8*2,1+3*1,3*1,115)</t>
  </si>
  <si>
    <t>"hala"3*(9,15+9,25+12,25+14,6+2*0,5+2*0,96+2*0,5+2*2,825+2*2,15+2*0,5+2*2,685+2*2,4)-(2*1,5*2,45+2,5*1,45-2-2*1,4*2,1+4*0,8*2,1)</t>
  </si>
  <si>
    <t>"chodby vstupů ke kinosálům"3*2*(2*6,4+6*0,35)-(2*1,8*2,1+1,74*2,31+1,96*2,5+2*1,400*2,1+0,8*2,1)</t>
  </si>
  <si>
    <t>"hlavní schodiště z haly na podestu"14,4+9,3</t>
  </si>
  <si>
    <t>"hlavní schodiště na podestu 2.np"3,1+4,2+1,2*2+2*3,1+2,1*3,1+2,45*(2,1+2,1+1,25+2,16)-1,8*2,1</t>
  </si>
  <si>
    <t>"dřevěný obklad průvlaku"2,66*(1,16+0,75+0,75)</t>
  </si>
  <si>
    <t>"šatna vnitřní strana"3*(0,15+2,18+2,1+0,3+0,15+0,15+0,3+1,85+1,87+0,15)</t>
  </si>
  <si>
    <t>"obklad sloupů v šatně"1*4*4</t>
  </si>
  <si>
    <t>50</t>
  </si>
  <si>
    <t>766421811</t>
  </si>
  <si>
    <t>Demontáž truhlářského obložení podhledů z panelů plochy do 1,5 m2</t>
  </si>
  <si>
    <t>-1898963625</t>
  </si>
  <si>
    <t>"sklady"(8,4+8,4)</t>
  </si>
  <si>
    <t>49</t>
  </si>
  <si>
    <t>766421822</t>
  </si>
  <si>
    <t>Demontáž truhlářského obložení podhledů podkladových roštů</t>
  </si>
  <si>
    <t>1594700560</t>
  </si>
  <si>
    <t>56</t>
  </si>
  <si>
    <t>766691914</t>
  </si>
  <si>
    <t>Vyvěšení nebo zavěšení dřevěných křídel dveří pl do 2 m2</t>
  </si>
  <si>
    <t>1483520182</t>
  </si>
  <si>
    <t>"vstupní hala"2</t>
  </si>
  <si>
    <t>"chodba ke kinosálů, do kinosálů"2*4</t>
  </si>
  <si>
    <t>"do elektrorozvodny,pokladny  a šatny"3</t>
  </si>
  <si>
    <t>"do WC ženy"7</t>
  </si>
  <si>
    <t>"do WC muži"3</t>
  </si>
  <si>
    <t>"WC rotunda"5</t>
  </si>
  <si>
    <t>"z šaten do skladů"2</t>
  </si>
  <si>
    <t>"ze skladu do kinosálu"1</t>
  </si>
  <si>
    <t>52</t>
  </si>
  <si>
    <t>767161851</t>
  </si>
  <si>
    <t>Demontáž madel schodišťových do suti</t>
  </si>
  <si>
    <t>1588770395</t>
  </si>
  <si>
    <t>"středové schodiště"3*4+4,5</t>
  </si>
  <si>
    <t>38</t>
  </si>
  <si>
    <t>767581801</t>
  </si>
  <si>
    <t>Demontáž podhledu kazet</t>
  </si>
  <si>
    <t>449505469</t>
  </si>
  <si>
    <t>"vstupní hala"51,5</t>
  </si>
  <si>
    <t>767581802</t>
  </si>
  <si>
    <t>Demontáž podhledu lamel</t>
  </si>
  <si>
    <t>-935308333</t>
  </si>
  <si>
    <t>"chodba ke kinosálům"19,6+20,5</t>
  </si>
  <si>
    <t>"WC ženy+WC muži"5+2,1+1,9+7,6</t>
  </si>
  <si>
    <t>"šatna"43,1</t>
  </si>
  <si>
    <t>"elektrorozvodna + podkladna"(4,3+6,2)</t>
  </si>
  <si>
    <t>"hala strop +snížení čela po stranách"122,8+1,45*(12,25+14,6)</t>
  </si>
  <si>
    <t>"hala strop okolo svítidel"4*(4*1)</t>
  </si>
  <si>
    <t>"schodiště hlavní do 2.np"5,6*1,65+2,3*2,25+1,4*1,7+2,66*4,32</t>
  </si>
  <si>
    <t>767691822</t>
  </si>
  <si>
    <t>Vyvěšení nebo zavěšení kovových křídel dveří do 2 m2</t>
  </si>
  <si>
    <t>2123342709</t>
  </si>
  <si>
    <t>"vnější vstupy"13</t>
  </si>
  <si>
    <t>"vnitřní do haly"4</t>
  </si>
  <si>
    <t>771</t>
  </si>
  <si>
    <t>Podlahy z dlaždic</t>
  </si>
  <si>
    <t>43</t>
  </si>
  <si>
    <t>771571810</t>
  </si>
  <si>
    <t>Demontáž podlah z dlaždic keramických kladených do malty</t>
  </si>
  <si>
    <t>-1794308152</t>
  </si>
  <si>
    <t>"bufet"9,5+3,+1,5</t>
  </si>
  <si>
    <t>"sklady"8,4+8,4</t>
  </si>
  <si>
    <t>"elektrorozvodna+pokladna"4,3+6,2</t>
  </si>
  <si>
    <t>772</t>
  </si>
  <si>
    <t>Podlahy z kamene</t>
  </si>
  <si>
    <t>63</t>
  </si>
  <si>
    <t>772211811</t>
  </si>
  <si>
    <t>Demontáž obkladů schodišťových stupnic z tvrdých kamenů kladených do malty</t>
  </si>
  <si>
    <t>1887950631</t>
  </si>
  <si>
    <t>"hlavní schodiště od podesty do 2.np"11*0,35*1,75</t>
  </si>
  <si>
    <t>772231821</t>
  </si>
  <si>
    <t>Demontáž obkladů schodišťových podstupnic z tvrdých kamenů kladených do malty</t>
  </si>
  <si>
    <t>1999543987</t>
  </si>
  <si>
    <t>"hlavní schodiště od podesty do 2.np "11*(1,75*0,18)</t>
  </si>
  <si>
    <t>772421811</t>
  </si>
  <si>
    <t>Demontáž obkladů soklů deskami z kamene kladených do malty rovných</t>
  </si>
  <si>
    <t>-188801722</t>
  </si>
  <si>
    <t>772522811</t>
  </si>
  <si>
    <t>Demontáž dlažby z kamene z tvrdých kamenů kladených do malty</t>
  </si>
  <si>
    <t>-1881067668</t>
  </si>
  <si>
    <t>"mramor vstupní hala"51,5</t>
  </si>
  <si>
    <t>"mramor  hala"122,8</t>
  </si>
  <si>
    <t>"boční vstupy ke kinosálu"7+7,6</t>
  </si>
  <si>
    <t xml:space="preserve">"poddesta do </t>
  </si>
  <si>
    <t>776</t>
  </si>
  <si>
    <t>Podlahy povlakové</t>
  </si>
  <si>
    <t>66</t>
  </si>
  <si>
    <t>776201811</t>
  </si>
  <si>
    <t>Demontáž lepených povlakových podlah bez podložky ručně</t>
  </si>
  <si>
    <t>916975535</t>
  </si>
  <si>
    <t>"koberec konstrukce podia jeviště"(10,6+8,9)/2*6,2</t>
  </si>
  <si>
    <t>"hlediště"282,95*1,2</t>
  </si>
  <si>
    <t>51</t>
  </si>
  <si>
    <t>776301811</t>
  </si>
  <si>
    <t>Odstranění lepených podlahovin bez podložky ze schodišťových stupňů</t>
  </si>
  <si>
    <t>-553641069</t>
  </si>
  <si>
    <t>"PVC schodiště u VAKu stupně+ podstupnice"1,765*(2*11)+1,785+2*1*1,785+1*1,785+1,785*3</t>
  </si>
  <si>
    <t>"koberec schodistě k jevišti"7*1,8</t>
  </si>
  <si>
    <t>"koberec schodistě v hledišti"2*9*1,5+2*9*1,96</t>
  </si>
  <si>
    <t>643-02 - bourací práce 2.np</t>
  </si>
  <si>
    <t xml:space="preserve">    782 - Dokončovací práce - obklady z kamene</t>
  </si>
  <si>
    <t>443603929</t>
  </si>
  <si>
    <t>"2/3 plochy"387,4/3*2</t>
  </si>
  <si>
    <t>-897918080</t>
  </si>
  <si>
    <t>"WC+akumulátorovna tl.100mm"3,15*(1,42+1,76+0,1+1,36+0,8+0,1+1,07+0,1+1,15+1,15+1,15+0,1+1,15+0,8+2,3+0,865+0,1+2,35+1,5)-(6*0,6*1,97+0,8*1,97)</t>
  </si>
  <si>
    <t>"lože, kuchyňka tl.100mm"3,15*(3+2,5+1,4+0,9)-(2*0,6*1,97+0,8*1,97+0,7*1,97)</t>
  </si>
  <si>
    <t>-1456739719</t>
  </si>
  <si>
    <t>"WC muži+ženy+akumulátorovna tl.150mm"3,15*((2,2+6,2+5,5+0,5)-0,15*(3*0,8*2,1))</t>
  </si>
  <si>
    <t>"promítárna, šachta"3,15*(2,45+1,95+0,15+1,4+1,7+1,2+4+5,3+5,04+2,45+0,8+0,9+2,4+0,7+1,5+0,85+0,9)-(3*0,8*1,97++2*0,8*2,1)</t>
  </si>
  <si>
    <t>"lože kancelář, sklad chodba"3,15*(5,5-2,2+1,5+3+4,3+7,7+2,2+2,8+4,2+1)-(0,8*2,1+1,8*2,1+1,2*2,1)</t>
  </si>
  <si>
    <t>"šatna úklid"3,15*(3,4+0,5+1,6+6+1,1+10+0,8+2,4+5)-(0,8*2,1+1,8*2,1+2*0,8*1,97)</t>
  </si>
  <si>
    <t>-1782713501</t>
  </si>
  <si>
    <t>"lože, kuchyňka tl.100mm"3,15*(2,5+1,4+0,9)-(2*0,6*1,97+0,8*1,97)</t>
  </si>
  <si>
    <t>-521618071</t>
  </si>
  <si>
    <t>"pilíře v šatně"2*3,15*(0,33*0,46)</t>
  </si>
  <si>
    <t>"pilíř v promítárně"3,15*1,17*0,4</t>
  </si>
  <si>
    <t>-298723148</t>
  </si>
  <si>
    <t>"otvor v obvodé zdi ve WC muži"0,55*0,5*1,8</t>
  </si>
  <si>
    <t>"vsup do kinosálu"0,5*0,3*3,15</t>
  </si>
  <si>
    <t>"obvodové zdivo k VaKu"3*1*2,2*0,5</t>
  </si>
  <si>
    <t>962052314</t>
  </si>
  <si>
    <t>Bourání pilířů ze ŽB</t>
  </si>
  <si>
    <t>-121596408</t>
  </si>
  <si>
    <t>"sloup mezi S2.a"0,3*0,3*2,795</t>
  </si>
  <si>
    <t>1886870633</t>
  </si>
  <si>
    <t>"sklad  2.np"1*5,5*0,2</t>
  </si>
  <si>
    <t>41</t>
  </si>
  <si>
    <t>-400198431</t>
  </si>
  <si>
    <t>"strop po průvlak před schodištěm a soc zař"0,25*(10,2+49,5+4,43+61,3+10,5+22,1+19,9+5,3+3,8+7)</t>
  </si>
  <si>
    <t>877767513</t>
  </si>
  <si>
    <t>"schodiště u skladu 2.np"5* 1,1</t>
  </si>
  <si>
    <t>"z 2.np do 3.np"1,1*12</t>
  </si>
  <si>
    <t>6674092</t>
  </si>
  <si>
    <t>968062355</t>
  </si>
  <si>
    <t>Vybourání dřevěných rámů oken dvojitých včetně křídel pl do 2 m2</t>
  </si>
  <si>
    <t>-390924132</t>
  </si>
  <si>
    <t>"kancelář +schodiště 2.np"6*1,2*1,8</t>
  </si>
  <si>
    <t>"rotunda 2.np"6*1,2*1,8</t>
  </si>
  <si>
    <t>968062455</t>
  </si>
  <si>
    <t>Vybourání dřevěných dveřních zárubní pl do 2 m2</t>
  </si>
  <si>
    <t>-331373573</t>
  </si>
  <si>
    <t>7*0,8*2,1</t>
  </si>
  <si>
    <t>968062456</t>
  </si>
  <si>
    <t>Vybourání dřevěných dveřních zárubní pl přes 2 m2</t>
  </si>
  <si>
    <t>255287159</t>
  </si>
  <si>
    <t>"vstupní dveře z chodby"2*1,8*2,1</t>
  </si>
  <si>
    <t>"dveře do kinosálů"2*1,2*2,1</t>
  </si>
  <si>
    <t>926048443</t>
  </si>
  <si>
    <t>8*0,6*1,9+7+5*0,8*1,97+0,7*1,97</t>
  </si>
  <si>
    <t>978011191</t>
  </si>
  <si>
    <t>Otlučení (osekání) vnitřní vápenné nebo vápenocementové omítky stropů v rozsahu do 100 %</t>
  </si>
  <si>
    <t>11396397</t>
  </si>
  <si>
    <t>"mč.201 stávající stěny chodba"2,8*(2,425+5,8)-1*2,2</t>
  </si>
  <si>
    <t>"mč.203 stávající stěny chodba"2,8*(2+4,6)-2*1,2*1,8</t>
  </si>
  <si>
    <t>"mč.204,205 stávající stěny chodba"2,8*(7,3+2,16)-4*1,2*1,8</t>
  </si>
  <si>
    <t>"mč.206 stávající stěny chodba"2,8 *(6,35+1,635)</t>
  </si>
  <si>
    <t>"mč.215,216 stávající stěny chodba"2,8 *(2,105+1,075+0,95+3,15)-0,8*2,3</t>
  </si>
  <si>
    <t>"mč.210,211"2,6*3,1</t>
  </si>
  <si>
    <t>"mč.208,209,218"2,6*5,1</t>
  </si>
  <si>
    <t>"mč.207"2,6*2,205</t>
  </si>
  <si>
    <t>-1452293391</t>
  </si>
  <si>
    <t>997013311</t>
  </si>
  <si>
    <t>Montáž a demontáž shozu suti v do 10 m</t>
  </si>
  <si>
    <t>303468229</t>
  </si>
  <si>
    <t>997013321</t>
  </si>
  <si>
    <t>Příplatek k shozu suti v do 10 m za první a ZKD den použití</t>
  </si>
  <si>
    <t>-594609581</t>
  </si>
  <si>
    <t>"předpoklad 2.np 1 měsíc"10*30</t>
  </si>
  <si>
    <t>539327721</t>
  </si>
  <si>
    <t>-690665188</t>
  </si>
  <si>
    <t>269,866*7 'Přepočtené koeficientem množství</t>
  </si>
  <si>
    <t>-1934118156</t>
  </si>
  <si>
    <t>"beton"258,273+1,7</t>
  </si>
  <si>
    <t>-1708174725</t>
  </si>
  <si>
    <t>"ostatní"9,87-4,305</t>
  </si>
  <si>
    <t>1463680212</t>
  </si>
  <si>
    <t>"truhl konstrukce"4,305</t>
  </si>
  <si>
    <t xml:space="preserve">Demontáž akustických obkladů  </t>
  </si>
  <si>
    <t>1975547485</t>
  </si>
  <si>
    <t>766211811</t>
  </si>
  <si>
    <t>Demontáž schodišťového madla</t>
  </si>
  <si>
    <t>-344060993</t>
  </si>
  <si>
    <t>"2.np schodiště podél kanceláře"7</t>
  </si>
  <si>
    <t>1491007571</t>
  </si>
  <si>
    <t>"stěna šatny a protější stěna promítárny"2*(3,15*7,5)+3,15*(0,15+0,9+0,5+1,6+5,3+1,1+4,5)</t>
  </si>
  <si>
    <t>-1515568906</t>
  </si>
  <si>
    <t>766681811</t>
  </si>
  <si>
    <t xml:space="preserve">Demontáž dveřních obložkových dřevěných zárubní plochy do 2 m2 </t>
  </si>
  <si>
    <t>1818804054</t>
  </si>
  <si>
    <t>"2.np"6*0,8*2,1+0,6*2,1</t>
  </si>
  <si>
    <t>766681812</t>
  </si>
  <si>
    <t xml:space="preserve">Demontáž dveřních obložkových dřevěných zárubní plochy přes 2 m2  </t>
  </si>
  <si>
    <t>2094337047</t>
  </si>
  <si>
    <t>"2.np"2*(1,8*2,1)</t>
  </si>
  <si>
    <t>1434164606</t>
  </si>
  <si>
    <t>"2.np jednokřídlí"21</t>
  </si>
  <si>
    <t>"dvoukřídlé"2*4</t>
  </si>
  <si>
    <t>766812830</t>
  </si>
  <si>
    <t>Demontáž kuchyňských linek dřevěných nebo kovových délky do 1,8 m</t>
  </si>
  <si>
    <t>859568929</t>
  </si>
  <si>
    <t>1886950082</t>
  </si>
  <si>
    <t>"šatna a chodba"19,9+61,3</t>
  </si>
  <si>
    <t>"promítárna"10,5+22,1+3,8+5,3</t>
  </si>
  <si>
    <t>"Wc ženy+muži"2,7+1,8+2,2+4,4+2,3+1,5+4,2</t>
  </si>
  <si>
    <t>"sklad"1,45*3</t>
  </si>
  <si>
    <t>-177302191</t>
  </si>
  <si>
    <t>"WC ženy a muži"2,3+4,4+1,8+2,2+2,7</t>
  </si>
  <si>
    <t>"KU a WC v kanceláři"4,9+1,5+1,4</t>
  </si>
  <si>
    <t>-1355027161</t>
  </si>
  <si>
    <t>"podesta u schodiště"2,2*3,1</t>
  </si>
  <si>
    <t>-979539785</t>
  </si>
  <si>
    <t>"akumulátorovna"1,5+4,2</t>
  </si>
  <si>
    <t>"šatna"19,9</t>
  </si>
  <si>
    <t>"chodba"61,3</t>
  </si>
  <si>
    <t>"promítárna"22,1+3,8+5,3+10,5</t>
  </si>
  <si>
    <t>"kancelář"43,4</t>
  </si>
  <si>
    <t>"konstrukce podia jeviště"(10,6+8,9)/2*6,2</t>
  </si>
  <si>
    <t>-1497684349</t>
  </si>
  <si>
    <t>"zadní schodiště vedle kanceláře do 2.np"23*1,15</t>
  </si>
  <si>
    <t>"zadní schodiště z 2.np do 3.np"14*1,15</t>
  </si>
  <si>
    <t>776410811</t>
  </si>
  <si>
    <t>Odstranění soklíků a lišt pryžových nebo plastových</t>
  </si>
  <si>
    <t>-593305001</t>
  </si>
  <si>
    <t>781471810</t>
  </si>
  <si>
    <t>Demontáž obkladů z obkladaček keramických kladených do malty</t>
  </si>
  <si>
    <t>1070809227</t>
  </si>
  <si>
    <t>782</t>
  </si>
  <si>
    <t>Dokončovací práce - obklady z kamene</t>
  </si>
  <si>
    <t>782111811</t>
  </si>
  <si>
    <t>Demontáž obkladů stěn z kamene z měkkých kamenů kladených do malty</t>
  </si>
  <si>
    <t>-40251459</t>
  </si>
  <si>
    <t>"kancelář obklad pískovcem"2,5*3,5</t>
  </si>
  <si>
    <t>643-03 - bourací práce 3.np</t>
  </si>
  <si>
    <t xml:space="preserve">    713 - Izolace tepelné</t>
  </si>
  <si>
    <t xml:space="preserve">    763 - Konstrukce suché výstavby</t>
  </si>
  <si>
    <t>810560197</t>
  </si>
  <si>
    <t>"2/3 plochy"(20,981+215,051)/3*2</t>
  </si>
  <si>
    <t>1484005304</t>
  </si>
  <si>
    <t>"byt"2,5*(5,805+1,86+0,1+1,1)-0,6*1,97</t>
  </si>
  <si>
    <t>267825639</t>
  </si>
  <si>
    <t>"byt"2,5*(4,555+8,75+1,9+3,8+1,25+2,3+1,15+4,4+10,7+3,2+6+3,7+0,15+2,6+0,15+2,6+0,15)-(2*0,6*1,97+5*0,8*1,97+2*0,7*1,97)</t>
  </si>
  <si>
    <t>"sklad, strojovna"2,5*(4,05+0,6+1,1+0,6+3,17+7,4+3*3,92+4,55+3)-(3*0,8*1,97+0,6*1,97)</t>
  </si>
  <si>
    <t>-843716474</t>
  </si>
  <si>
    <t>"byt"2,5*(3,645+4,4+2,6+2,6+1,86+0,1+1,1)-(0,7*1,97+0,6*1,97)</t>
  </si>
  <si>
    <t>962032641</t>
  </si>
  <si>
    <t>Bourání zdiva komínového nad střechou z cihel na MC</t>
  </si>
  <si>
    <t>818731406</t>
  </si>
  <si>
    <t>"komín v bytě"1,1*0,6*8</t>
  </si>
  <si>
    <t>964061331</t>
  </si>
  <si>
    <t>Uvolnění zhlaví trámů ze zdiva cihelného průřezu zhlaví do 0,05 m2</t>
  </si>
  <si>
    <t>1449665187</t>
  </si>
  <si>
    <t>"stropní trámy"12</t>
  </si>
  <si>
    <t>965083112</t>
  </si>
  <si>
    <t>Odstranění násypů pod podlahami mezi trámy tl do 100 mm pl přes 2 m2</t>
  </si>
  <si>
    <t>643164718</t>
  </si>
  <si>
    <t>"hliněný násyp"0,07*125</t>
  </si>
  <si>
    <t>968062375</t>
  </si>
  <si>
    <t>Vybourání dřevěných rámů oken zdvojených včetně křídel pl do 2 m2</t>
  </si>
  <si>
    <t>324860123</t>
  </si>
  <si>
    <t>"3.np byt"5*1,2*1,8</t>
  </si>
  <si>
    <t>"chodba"1,2*0,6</t>
  </si>
  <si>
    <t>846646016</t>
  </si>
  <si>
    <t>-413429006</t>
  </si>
  <si>
    <t>"mč.301 schodiště"7,5*(2,7+4,8+5,8)/3</t>
  </si>
  <si>
    <t>"mč.303"2,7*(2,06+12,215)</t>
  </si>
  <si>
    <t>"mč.304"2,7*2,11</t>
  </si>
  <si>
    <t>-366380361</t>
  </si>
  <si>
    <t>2072104810</t>
  </si>
  <si>
    <t>-448440821</t>
  </si>
  <si>
    <t>"předpoklad 3.np 1 měsíc"30*20</t>
  </si>
  <si>
    <t>"předpoklad podkroví  14 dní"15*20</t>
  </si>
  <si>
    <t>-1524088046</t>
  </si>
  <si>
    <t>880994907</t>
  </si>
  <si>
    <t>103,337*7 'Přepočtené koeficientem množství</t>
  </si>
  <si>
    <t>1225038661</t>
  </si>
  <si>
    <t>1037125367</t>
  </si>
  <si>
    <t>"hliněný násyp"12,5</t>
  </si>
  <si>
    <t>1754197721</t>
  </si>
  <si>
    <t>-957114600</t>
  </si>
  <si>
    <t>713</t>
  </si>
  <si>
    <t>Izolace tepelné</t>
  </si>
  <si>
    <t>713110811</t>
  </si>
  <si>
    <t>Odstranění tepelné izolace stropů volně kladené z vláknitých materiálů suchých tl do 100 mm</t>
  </si>
  <si>
    <t>251737687</t>
  </si>
  <si>
    <t>"skladba T1"34</t>
  </si>
  <si>
    <t>762521811</t>
  </si>
  <si>
    <t>Demontáž podlah bez polštářů z prken tloušťky do 32 mm</t>
  </si>
  <si>
    <t>1929953386</t>
  </si>
  <si>
    <t>"pro zesílení vazníků"125</t>
  </si>
  <si>
    <t>"strojovna VZT"21</t>
  </si>
  <si>
    <t>"sklady"11,1+11,9</t>
  </si>
  <si>
    <t>762822820</t>
  </si>
  <si>
    <t>Demontáž stropních trámů z hraněného řeziva průřezové plochy do 288 cm2</t>
  </si>
  <si>
    <t>-704901316</t>
  </si>
  <si>
    <t>762841812</t>
  </si>
  <si>
    <t>Demontáž podbíjení obkladů stropů a střech sklonu do 60° z hrubých prken s omítkou</t>
  </si>
  <si>
    <t>1400156505</t>
  </si>
  <si>
    <t>763</t>
  </si>
  <si>
    <t>Konstrukce suché výstavby</t>
  </si>
  <si>
    <t>763231821</t>
  </si>
  <si>
    <t>Demontáž sádrovláknitého podhledu s nosnou konstrukcí z ocelových profilů opláštění jednoduché</t>
  </si>
  <si>
    <t>-75224185</t>
  </si>
  <si>
    <t>-1352239198</t>
  </si>
  <si>
    <t>767996701</t>
  </si>
  <si>
    <t>Demontáž atypických zámečnických konstrukcí řezáním hmotnosti jednotlivých dílů do 50 kg</t>
  </si>
  <si>
    <t>kg</t>
  </si>
  <si>
    <t>1275104197</t>
  </si>
  <si>
    <t>"schodiště do 3.np krajní schodnice" 15*16</t>
  </si>
  <si>
    <t>"stupně"15*8</t>
  </si>
  <si>
    <t>2100426009</t>
  </si>
  <si>
    <t>"byt KOU"10,7</t>
  </si>
  <si>
    <t>-683911160</t>
  </si>
  <si>
    <t>"byt"26,1+23,6+12,2+18,7+1,3+8,2+1,5+1,3+1,1+3,1</t>
  </si>
  <si>
    <t>643-04 - stavební práce 1.pp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</si>
  <si>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</si>
  <si>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</si>
  <si>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</si>
  <si>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 Úpravy povrchů, podlahy a osazování výplní</t>
  </si>
  <si>
    <t xml:space="preserve">    9 - Ostatní konstrukce a práce-bourání</t>
  </si>
  <si>
    <t xml:space="preserve">    998 - Přesun hmot</t>
  </si>
  <si>
    <t xml:space="preserve">    711 - Izolace proti vodě, vlhkosti a plynům</t>
  </si>
  <si>
    <t xml:space="preserve">    777 - Podlahy lité</t>
  </si>
  <si>
    <t xml:space="preserve">    784 - Dokončovací práce - malby a tapety</t>
  </si>
  <si>
    <t>133212012</t>
  </si>
  <si>
    <t>Hloubení šachet v hornině třídy těžitelnosti I, skupiny 3, plocha výkopu do 20 m2 ručně</t>
  </si>
  <si>
    <t>1166261816</t>
  </si>
  <si>
    <t>"pro patky pod hledištěm"12*(2,7*2,7*1,6)</t>
  </si>
  <si>
    <t>"odpočet podílu bourání zákl betonů"-139,968*0,15</t>
  </si>
  <si>
    <t>-417231704</t>
  </si>
  <si>
    <t>(0,3+0,8)/2*4,1*4,1</t>
  </si>
  <si>
    <t>"patky pod hledištěm"118,973</t>
  </si>
  <si>
    <t>"odpočet betonu"-(8,748+13,5)</t>
  </si>
  <si>
    <t>Zakládání</t>
  </si>
  <si>
    <t>271532212</t>
  </si>
  <si>
    <t>Podsyp pod základové konstrukce se zhutněním z hrubého kameniva frakce 16 až 32 mm</t>
  </si>
  <si>
    <t>-1362430716</t>
  </si>
  <si>
    <t>"pode dnem výtahu"0,1*4,1*4,1</t>
  </si>
  <si>
    <t>"pod zvýšenou podlahou 1.pp"0,1*0,9*(3,1+3,4)</t>
  </si>
  <si>
    <t>"doplnění štěrku pod desku  okolo nových patek"12*0,1*(2,7*2,7-1,5*1,5)</t>
  </si>
  <si>
    <t>273321211</t>
  </si>
  <si>
    <t>Základové desky ze ŽB bez zvýšených nároků na prostředí tř. C 12/15</t>
  </si>
  <si>
    <t>1239609522</t>
  </si>
  <si>
    <t>"podkladní beton pod patky"0,1*12*(2,7*2,7)</t>
  </si>
  <si>
    <t>273321411</t>
  </si>
  <si>
    <t>Základové desky ze ŽB bez zvýšených nároků na prostředí tř. C 20/25</t>
  </si>
  <si>
    <t>391859364</t>
  </si>
  <si>
    <t>"pod zvýšenou podlahou 1.pp"0,15*(1*3,1+0,785*2,8+1*2,1)</t>
  </si>
  <si>
    <t>"prolev"0,1</t>
  </si>
  <si>
    <t>273321511</t>
  </si>
  <si>
    <t>Základové desky ze ŽB bez zvýšených nároků na prostředí tř. C 25/30</t>
  </si>
  <si>
    <t>-965838787</t>
  </si>
  <si>
    <t>"pro dno výtahu"0,15*4,1*4,1</t>
  </si>
  <si>
    <t>"doplnění desky okolo nových patek"12*0,15*(2,7*2,7-1,5*1,5)</t>
  </si>
  <si>
    <t>"prolev"1</t>
  </si>
  <si>
    <t>273351121</t>
  </si>
  <si>
    <t>Zřízení bednění základových desek</t>
  </si>
  <si>
    <t>1340222317</t>
  </si>
  <si>
    <t>"podkladní beton"0,2*(4,1+2,4)</t>
  </si>
  <si>
    <t>"stěny dna"0,3*(2*2,15+2*3,3)</t>
  </si>
  <si>
    <t>273351122</t>
  </si>
  <si>
    <t>Odstranění bednění základových desek</t>
  </si>
  <si>
    <t>-381782543</t>
  </si>
  <si>
    <t>273361821</t>
  </si>
  <si>
    <t>Výztuž základových desek betonářskou ocelí 10 505 (R)</t>
  </si>
  <si>
    <t>-1357821726</t>
  </si>
  <si>
    <t>"STATIKA D.1.2.b.50 výtah dojezd"0,730</t>
  </si>
  <si>
    <t>273362021</t>
  </si>
  <si>
    <t>Výztuž základových desek svařovanými sítěmi Kari</t>
  </si>
  <si>
    <t>-1535417954</t>
  </si>
  <si>
    <t>"skladba S - spodní deska podkladní pod výtah kari 150/150/6"0,00804*(4,1*4,1)*1,2</t>
  </si>
  <si>
    <t xml:space="preserve">"skladba S1 zvýšená podlaha 1.pp kari 100/100/4"0,00208*1*(0,585+3,1+2,1)*1,2  </t>
  </si>
  <si>
    <t>275321511</t>
  </si>
  <si>
    <t>Základové patky ze ŽB bez zvýšených nároků na prostředí tř. C 25/30</t>
  </si>
  <si>
    <t>-225887016</t>
  </si>
  <si>
    <t>"patky pod hlediště"12*(1,5*1,5*0,5)</t>
  </si>
  <si>
    <t>275351121</t>
  </si>
  <si>
    <t>Zřízení bednění základových patek</t>
  </si>
  <si>
    <t>-1220865063</t>
  </si>
  <si>
    <t>12*0,5*(4*1,5)</t>
  </si>
  <si>
    <t>275351122</t>
  </si>
  <si>
    <t>Odstranění bednění základových patek</t>
  </si>
  <si>
    <t>-1268404214</t>
  </si>
  <si>
    <t>275361821</t>
  </si>
  <si>
    <t>Výztuž základových patek betonářskou ocelí 10 505 (R)</t>
  </si>
  <si>
    <t>-1467335194</t>
  </si>
  <si>
    <t>"statika patky D.1.2.b.20"1,493</t>
  </si>
  <si>
    <t>279113133</t>
  </si>
  <si>
    <t>Základová zeď tl do 250 mm z tvárnic ztraceného bednění včetně výplně z betonu tř. C 16/20</t>
  </si>
  <si>
    <t>1116856950</t>
  </si>
  <si>
    <t>"přizdění výtah šachty"1,25*(2,4+0,2+2,8+2,1)</t>
  </si>
  <si>
    <t>279232513</t>
  </si>
  <si>
    <t>Postupná podezdívka základového zdiva cihlami betonovými na MC</t>
  </si>
  <si>
    <t>2099076376</t>
  </si>
  <si>
    <t>Svislé a kompletní konstrukce</t>
  </si>
  <si>
    <t>310239211</t>
  </si>
  <si>
    <t>Zazdívka otvorů pl do 4 m2 ve zdivu nadzákladovém cihlami pálenými na MVC</t>
  </si>
  <si>
    <t>-2056454523</t>
  </si>
  <si>
    <t>"zdivo zazděných dveří pod jevištěm "1*2,1*0,4</t>
  </si>
  <si>
    <t>317944321</t>
  </si>
  <si>
    <t>Válcované nosníky do č.12 dodatečně osazované do připravených otvorů</t>
  </si>
  <si>
    <t>-1362654427</t>
  </si>
  <si>
    <t>"prostup VZT 3xI120"3*0,9*0,111</t>
  </si>
  <si>
    <t>330321610</t>
  </si>
  <si>
    <t>Sloupy nebo pilíře ze ŽB tř. C 30/37 bez výztuže</t>
  </si>
  <si>
    <t>65733950</t>
  </si>
  <si>
    <t>"p1.1"4*0,4*0,4*1,185</t>
  </si>
  <si>
    <t>"P1.2"2*0,4*0,4*2,245</t>
  </si>
  <si>
    <t>"P1.3"2*0,4*0,4*3,225</t>
  </si>
  <si>
    <t>"P1.4"2*0,4*0,4*2,67</t>
  </si>
  <si>
    <t>"P1.5"2*0,4*0,4*3,99</t>
  </si>
  <si>
    <t>82</t>
  </si>
  <si>
    <t>331351115</t>
  </si>
  <si>
    <t>Zřízení bednění čtyřúhelníkových sloupů v do 4 m průřezu do 0,08 m2</t>
  </si>
  <si>
    <t>-1444191146</t>
  </si>
  <si>
    <t>"p1.1"4*0,4*1,185</t>
  </si>
  <si>
    <t>"P1.2"4*0,4*2,245</t>
  </si>
  <si>
    <t>"P1.3"4*0,4*3,225</t>
  </si>
  <si>
    <t>"P1.4"4*0,4*2,67</t>
  </si>
  <si>
    <t>"P1.5"4*0,4*3,99</t>
  </si>
  <si>
    <t>83</t>
  </si>
  <si>
    <t>331351116</t>
  </si>
  <si>
    <t>Odstranění bednění čtyřúhelníkových sloupů v do 4 m průřezu do 0,08 m2</t>
  </si>
  <si>
    <t>-1466814555</t>
  </si>
  <si>
    <t>84</t>
  </si>
  <si>
    <t>331361821</t>
  </si>
  <si>
    <t>Výztuž sloupů hranatých betonářskou ocelí 10 505</t>
  </si>
  <si>
    <t>-1699000827</t>
  </si>
  <si>
    <t>341321410</t>
  </si>
  <si>
    <t>Stěny nosné ze ŽB tř. C 25/30</t>
  </si>
  <si>
    <t>-147862553</t>
  </si>
  <si>
    <t>"výtah do 1.np +0,120"0,25*4,22*(2,4+2,8+1,8)+0,4*4,22*2,01+1*4,22*0,15-1,2*2,28*0,4</t>
  </si>
  <si>
    <t>"doplnění mezi stáv základ a stěnu výtahu"0,185*4,1*1,85</t>
  </si>
  <si>
    <t>341351111</t>
  </si>
  <si>
    <t>Zřízení oboustranného bednění nosných stěn</t>
  </si>
  <si>
    <t>1168334973</t>
  </si>
  <si>
    <t>"vnější strana"4,47*(2,4+2,8+1,8+2,45)+4,22*(1,65+2*2,71+2,45)-(2*1,2*2,28)+0,4*(2,*2,28+1,2)</t>
  </si>
  <si>
    <t>341351112</t>
  </si>
  <si>
    <t>Odstranění oboustranného bednění nosných stěn</t>
  </si>
  <si>
    <t>239664531</t>
  </si>
  <si>
    <t>341361821</t>
  </si>
  <si>
    <t>Výztuž stěn betonářskou ocelí 10 505</t>
  </si>
  <si>
    <t>-1828231062</t>
  </si>
  <si>
    <t>"výtah stěny statika D.1.2.b.51- OBSAŽENO V 1.NP"0</t>
  </si>
  <si>
    <t>346244381</t>
  </si>
  <si>
    <t>Plentování jednostranné v do 200 mm válcovaných nosníků cihlami</t>
  </si>
  <si>
    <t>372541311</t>
  </si>
  <si>
    <t>1,1*0,5</t>
  </si>
  <si>
    <t>Vodorovné konstrukce</t>
  </si>
  <si>
    <t>411321313</t>
  </si>
  <si>
    <t>Stropy deskové ze ŽB tř. C 16/20</t>
  </si>
  <si>
    <t>-1026298111</t>
  </si>
  <si>
    <t>"zpětné zakrytí kanálu"1,2*1,1*0,1-0,6*0,6*0,1</t>
  </si>
  <si>
    <t>"zakrytí  otvorů v podlaze do kanálů"0,1*(2*0,6*1+0,6*0,4)</t>
  </si>
  <si>
    <t>411321616</t>
  </si>
  <si>
    <t>Stropy deskové ze ŽB tř. C 30/37</t>
  </si>
  <si>
    <t>-1830039006</t>
  </si>
  <si>
    <t>"strop za výtahem"2,47*2,16+6*(0,175*0,3)</t>
  </si>
  <si>
    <t>411351011</t>
  </si>
  <si>
    <t>Zřízení bednění stropů deskových tl do 25 cm bez podpěrné kce</t>
  </si>
  <si>
    <t>-556617001</t>
  </si>
  <si>
    <t>"strop za výtahem"2,4*2,395</t>
  </si>
  <si>
    <t xml:space="preserve">"zpětné zaklopení kanálu"1,2*1,1 </t>
  </si>
  <si>
    <t>411351012</t>
  </si>
  <si>
    <t>Odstranění bednění stropů deskových tl do 25 cm bez podpěrné kce</t>
  </si>
  <si>
    <t>-40921656</t>
  </si>
  <si>
    <t>411351021</t>
  </si>
  <si>
    <t>Zřízení bednění stropů deskových tl do 50 cm bez podpěrné kce</t>
  </si>
  <si>
    <t>655501052</t>
  </si>
  <si>
    <t>411351022</t>
  </si>
  <si>
    <t>Odstranění bednění stropů deskových tl do 50 cm bez podpěrné kce</t>
  </si>
  <si>
    <t>298359845</t>
  </si>
  <si>
    <t>411354214</t>
  </si>
  <si>
    <t>Bednění stropů ztracené z hraněných trapézových vln v 60 mm plech lesklý tl 0,88 mm</t>
  </si>
  <si>
    <t>-1029940062</t>
  </si>
  <si>
    <t>"zpětné zakrytí kanálu"1,1*1,2</t>
  </si>
  <si>
    <t>"zakrytí  otvorů v podlaze do kanálů"2*0,6*1+0,6*0,4</t>
  </si>
  <si>
    <t>411361821</t>
  </si>
  <si>
    <t>Výztuž stropů betonářskou ocelí 10 505</t>
  </si>
  <si>
    <t>-921425167</t>
  </si>
  <si>
    <t>"statika D.1.2.b.30 strop u výtahu"0,211</t>
  </si>
  <si>
    <t>411362021</t>
  </si>
  <si>
    <t>Výztuž stropů svařovanými sítěmi Kari</t>
  </si>
  <si>
    <t>1288689426</t>
  </si>
  <si>
    <t>"zpětné zaklopení kanálu 100/100/6"(1,2*1,1-0,6*0,6)*0,00804*1,2</t>
  </si>
  <si>
    <t>"zakrytí  otvorů v podlaze do kanálů"(2*0,6*1+0,6*0,4)*0,00804*1,2</t>
  </si>
  <si>
    <t>413232211</t>
  </si>
  <si>
    <t>Zazdívka zhlaví válcovaných nosníků v do 150 mm</t>
  </si>
  <si>
    <t>792676014</t>
  </si>
  <si>
    <t xml:space="preserve"> Úpravy povrchů, podlahy a osazování výplní</t>
  </si>
  <si>
    <t>612131101</t>
  </si>
  <si>
    <t>Cementový postřik vnitřních stěn nanášený celoplošně ručně</t>
  </si>
  <si>
    <t>879525613</t>
  </si>
  <si>
    <t>"na zdivo zazděných dveří pod jevištěm oboustranně"2*(0,8*2)</t>
  </si>
  <si>
    <t>612321141</t>
  </si>
  <si>
    <t>Vápenocementová omítka štuková dvouvrstvá vnitřních stěn nanášená ručně</t>
  </si>
  <si>
    <t>1491770510</t>
  </si>
  <si>
    <t>612821012</t>
  </si>
  <si>
    <t>Vnitřní sanační štuková omítka pro vlhké a zasolené zdivo prováděná ručně</t>
  </si>
  <si>
    <t>496912468</t>
  </si>
  <si>
    <t>631311116</t>
  </si>
  <si>
    <t>Mazanina tl do 80 mm z betonu prostého bez zvýšených nároků na prostředí tř. C 25/30</t>
  </si>
  <si>
    <t>688191859</t>
  </si>
  <si>
    <t>"pod zvýšenou podlahou 1.pp skladba S1"0,1*(1,2*3,1+0,785*2,8+1 *2,1)</t>
  </si>
  <si>
    <t>631311125</t>
  </si>
  <si>
    <t>Mazanina tl do 120 mm z betonu prostého bez zvýšených nároků na prostředí tř. C 20/25</t>
  </si>
  <si>
    <t>-1830162223</t>
  </si>
  <si>
    <t>1,2*1,1*0,1-0,6*0,6*0,1</t>
  </si>
  <si>
    <t>631319012</t>
  </si>
  <si>
    <t>Příplatek k mazanině tl do 120 mm za přehlazení povrchu</t>
  </si>
  <si>
    <t>6152917</t>
  </si>
  <si>
    <t>631319173</t>
  </si>
  <si>
    <t>Příplatek k mazanině tl do 120 mm za stržení povrchu spodní vrstvy před vložením výztuže</t>
  </si>
  <si>
    <t>2139564157</t>
  </si>
  <si>
    <t>632481213</t>
  </si>
  <si>
    <t>Separační vrstva z PE fólie Jutafol N 110 Standard</t>
  </si>
  <si>
    <t>1972543007</t>
  </si>
  <si>
    <t>"pod zvýšenou podlahou 1.pp skladba S1"(1*3,1+0,785*2,8+1*2,1)</t>
  </si>
  <si>
    <t>Ostatní konstrukce a práce-bourání</t>
  </si>
  <si>
    <t>9001</t>
  </si>
  <si>
    <t>Rozkrytí stávající kanálu dl.1100mm vč likvidace suti</t>
  </si>
  <si>
    <t>-854329709</t>
  </si>
  <si>
    <t>9002</t>
  </si>
  <si>
    <t>D+M lehkého ocelového poklopu 600x600mm</t>
  </si>
  <si>
    <t>-1954125563</t>
  </si>
  <si>
    <t>85</t>
  </si>
  <si>
    <t>919735122</t>
  </si>
  <si>
    <t>Řezání stávajícího betonového krytu hl do 100 mm</t>
  </si>
  <si>
    <t>-1429989445</t>
  </si>
  <si>
    <t>"pro patky pod hledištěm"12*(4*2,7)</t>
  </si>
  <si>
    <t>Lešení pomocné pro objekty pozemních staveb s lešeňovou podlahou v do 3,5 m zatížení do 150 kg/m2</t>
  </si>
  <si>
    <t>-1416730299</t>
  </si>
  <si>
    <t>-1914139593</t>
  </si>
  <si>
    <t>973031325</t>
  </si>
  <si>
    <t>Vysekání kapes ve zdivu cihelném na MV nebo MVC pl do 0,10 m2 hl do 300 mm</t>
  </si>
  <si>
    <t>-1993940184</t>
  </si>
  <si>
    <t>"strop za výtahem"6</t>
  </si>
  <si>
    <t>973031812</t>
  </si>
  <si>
    <t>Vysekání kapes ve zdivu cihelném na MV nebo MVC pro zavázání příček tl do 100 mm</t>
  </si>
  <si>
    <t>1136197242</t>
  </si>
  <si>
    <t>"pro osazení desky stropu za výtahem rýha 100mm"2,475+2,47</t>
  </si>
  <si>
    <t>974031664</t>
  </si>
  <si>
    <t>Vysekání rýh ve zdivu cihelném pro vtahování nosníků hl do 150 mm v do 150 mm</t>
  </si>
  <si>
    <t>1152279901</t>
  </si>
  <si>
    <t>998</t>
  </si>
  <si>
    <t>Přesun hmot</t>
  </si>
  <si>
    <t>998011001</t>
  </si>
  <si>
    <t>Přesun hmot pro budovy zděné v do 6 m</t>
  </si>
  <si>
    <t>-708515674</t>
  </si>
  <si>
    <t>711</t>
  </si>
  <si>
    <t>Izolace proti vodě, vlhkosti a plynům</t>
  </si>
  <si>
    <t>711111001</t>
  </si>
  <si>
    <t>Provedení izolace proti zemní vlhkosti vodorovné za studena nátěrem penetračním</t>
  </si>
  <si>
    <t>-328307300</t>
  </si>
  <si>
    <t>"pod výtahem skladba S"4,1*4,1</t>
  </si>
  <si>
    <t>M</t>
  </si>
  <si>
    <t>111631500</t>
  </si>
  <si>
    <t>lak asfaltový ALP/9 (MJ t) bal 9 kg</t>
  </si>
  <si>
    <t>-487702821</t>
  </si>
  <si>
    <t>24,208+39,196</t>
  </si>
  <si>
    <t>63,404*0,0003 'Přepočtené koeficientem množství</t>
  </si>
  <si>
    <t>711112001</t>
  </si>
  <si>
    <t>Provedení izolace proti zemní vlhkosti svislé za studena nátěrem penetračním</t>
  </si>
  <si>
    <t>1570221964</t>
  </si>
  <si>
    <t>"stěny výtahu"1,2*(2,4+2,96+0,65+2,1)+4,1*(1,8+0,3+1,45)</t>
  </si>
  <si>
    <t>711141559</t>
  </si>
  <si>
    <t>Provedení izolace proti zemní vlhkosti pásy přitavením vodorovné NAIP</t>
  </si>
  <si>
    <t>819509490</t>
  </si>
  <si>
    <t>"pod výtahem 2 vrstvy Sklodek+1 vrstva A330"3*(4,1*4,1)</t>
  </si>
  <si>
    <t>"pod zvýšenou podlahou 1.pp"2*(1*3,1+0,785*2,8+1*2,1)</t>
  </si>
  <si>
    <t>628331590</t>
  </si>
  <si>
    <t xml:space="preserve">pás těžký asfaltovaný SKLODEK 40 MINERAL  </t>
  </si>
  <si>
    <t>25934084</t>
  </si>
  <si>
    <t>"pod výtahem 2 vrstvy Sklodek"2*(4,1*4,1)</t>
  </si>
  <si>
    <t>"stěny výtahu"2*(1,2*(2,4+2,96+0,65+2,01)+4,1*(1,8+0,3+1,45))</t>
  </si>
  <si>
    <t>96,774*1,15 'Přepočtené koeficientem množství</t>
  </si>
  <si>
    <t>62811120</t>
  </si>
  <si>
    <t>pás asfaltovaný bez krycí vrstvy A330 H</t>
  </si>
  <si>
    <t>1267066853</t>
  </si>
  <si>
    <t>"pod výtahem 1 vrstva A330"(4,1*4,1)</t>
  </si>
  <si>
    <t>711142559</t>
  </si>
  <si>
    <t>Provedení izolace proti zemní vlhkosti pásy přitavením svislé NAIP</t>
  </si>
  <si>
    <t>-797830396</t>
  </si>
  <si>
    <t>"stěny výtahu"2*1,2*(2,4+2,96+0,65+2,01)+4,1*(1,8+0,3+1,45)</t>
  </si>
  <si>
    <t>998711201</t>
  </si>
  <si>
    <t>Přesun hmot procentní pro izolace proti vodě, vlhkosti a plynům v objektech v do 6 m</t>
  </si>
  <si>
    <t>%</t>
  </si>
  <si>
    <t>-2103290007</t>
  </si>
  <si>
    <t>713131151</t>
  </si>
  <si>
    <t>Montáž izolace tepelné stěn a základů volně vloženými rohožemi, pásy, dílci, deskami 1 vrstva</t>
  </si>
  <si>
    <t>1141087414</t>
  </si>
  <si>
    <t>"skladba S1"1*(3,1+2,8+2,1)</t>
  </si>
  <si>
    <t>28375914</t>
  </si>
  <si>
    <t>deska EPS 150 do plochých střech a podlah λ=0,035 tl 100mm</t>
  </si>
  <si>
    <t>359668254</t>
  </si>
  <si>
    <t>8,09523809523809*1,05 'Přepočtené koeficientem množství</t>
  </si>
  <si>
    <t>998713101</t>
  </si>
  <si>
    <t>Přesun hmot tonážní pro izolace tepelné v objektech v do 6 m</t>
  </si>
  <si>
    <t>-1593440885</t>
  </si>
  <si>
    <t>76701</t>
  </si>
  <si>
    <t xml:space="preserve">D+M kového žebříku dl.4m , kotveno do zdiva + nátěr </t>
  </si>
  <si>
    <t>-246498894</t>
  </si>
  <si>
    <t>"šachta u výtahu"1</t>
  </si>
  <si>
    <t>777</t>
  </si>
  <si>
    <t>Podlahy lité</t>
  </si>
  <si>
    <t>777611141</t>
  </si>
  <si>
    <t>Krycí epoxidový chemicky odolný nátěr podlahy- olejivzdorný</t>
  </si>
  <si>
    <t>-752886850</t>
  </si>
  <si>
    <t>"dojezd výtahu "1,65*2,71</t>
  </si>
  <si>
    <t>47</t>
  </si>
  <si>
    <t>777615217</t>
  </si>
  <si>
    <t>Nátěry epoxidové podlah betonových dvojnásobné např. Glasfix TOP 2K EPV šedá 7046</t>
  </si>
  <si>
    <t>-1784770601</t>
  </si>
  <si>
    <t>"plocha"3,1*4,8-2,8*2,4</t>
  </si>
  <si>
    <t>"sokl"0,08*(2+3,1+4,8+0,785)</t>
  </si>
  <si>
    <t>998777101</t>
  </si>
  <si>
    <t>Přesun hmot tonážní pro podlahy lité v objektech v do 6 m</t>
  </si>
  <si>
    <t>-2027359016</t>
  </si>
  <si>
    <t>784</t>
  </si>
  <si>
    <t>Dokončovací práce - malby a tapety</t>
  </si>
  <si>
    <t>784111011</t>
  </si>
  <si>
    <t>Obroušení podkladu omítnutého v místnostech výšky do 3,80 m</t>
  </si>
  <si>
    <t>-1720423609</t>
  </si>
  <si>
    <t>"u zvětšeného otvoru z 1.pp pod jeviště"0,5*(2*2,25+1,1)</t>
  </si>
  <si>
    <t>784111013</t>
  </si>
  <si>
    <t>Obroušení podkladu omítnutého v místnostech výšky do 5,00 m</t>
  </si>
  <si>
    <t>1111443997</t>
  </si>
  <si>
    <t>"pod malbu sanačních omítek"35,035</t>
  </si>
  <si>
    <t>784181101</t>
  </si>
  <si>
    <t>Základní akrylátová jednonásobná penetrace podkladu v místnostech výšky do 3,80m</t>
  </si>
  <si>
    <t>-1488373018</t>
  </si>
  <si>
    <t>784181103</t>
  </si>
  <si>
    <t>Základní akrylátová jednonásobná penetrace podkladu v místnostech výšky do 5,00m</t>
  </si>
  <si>
    <t>921616449</t>
  </si>
  <si>
    <t>784221101</t>
  </si>
  <si>
    <t>Dvojnásobné bílé malby ze směsí za sucha dobře otěruvzdorných v místnostech do 3,80 m</t>
  </si>
  <si>
    <t>-1291565800</t>
  </si>
  <si>
    <t>"část stávající stěny"10</t>
  </si>
  <si>
    <t>784221103</t>
  </si>
  <si>
    <t>Dvojnásobné bílé malby  ze směsí za sucha dobře otěruvzdorných v místnostech do 5,00 m</t>
  </si>
  <si>
    <t>1543394851</t>
  </si>
  <si>
    <t>643-05 - stavební práce 1.np</t>
  </si>
  <si>
    <t xml:space="preserve">    773 - Podlahy z litého teraca</t>
  </si>
  <si>
    <t xml:space="preserve">    783 - Dokončovací práce - nátěry</t>
  </si>
  <si>
    <t xml:space="preserve">    784 -  Dokončovací práce</t>
  </si>
  <si>
    <t>443963370</t>
  </si>
  <si>
    <t>"skladba A1 pod zákl.desku tl.100mm"</t>
  </si>
  <si>
    <t>"chodba ke kinosálům mč.120,145,125"0,15*(44,93+12,66+14,42)</t>
  </si>
  <si>
    <t>"mč.104,114-119,121-123,šachta"0,15*(10,34+4,26+8,19+4,57+6,12+6,84+5,12+6,44+9,14+7,15+7,130,65*2,5)</t>
  </si>
  <si>
    <t>477139706</t>
  </si>
  <si>
    <t>"skladba A1 zákl.deska tl.150mm"</t>
  </si>
  <si>
    <t>"mč.104,114-119,121-123,šachta"0,15*(10,34+4,26+8,19+4,57+6,12+6,84+5,12+6,44+9,14+7,13+7,15+0,65*2,5)</t>
  </si>
  <si>
    <t>"prolev"1,822</t>
  </si>
  <si>
    <t>890199972</t>
  </si>
  <si>
    <t>"skladba A1"</t>
  </si>
  <si>
    <t>"kari 150/*150/6"</t>
  </si>
  <si>
    <t>"chodba ke kinosálům mč.120,145,125"0,00804*(44,93+12,66+14,42)*1,2</t>
  </si>
  <si>
    <t>"mč.104,114-119,121-123,šachta"0,00804*(10,34+4,26+8,19+4,57+6,12+6,84+5,12+6,44+9,14+7,13+7,15+0,65*2,5)*1,2</t>
  </si>
  <si>
    <t>310238211</t>
  </si>
  <si>
    <t>Zazdívka otvorů pl do 1 m2 ve zdivu nadzákladovém cihlami pálenými na MVC</t>
  </si>
  <si>
    <t>-939853011</t>
  </si>
  <si>
    <t>"u schodiště 106a"0,4*0,9*2,1</t>
  </si>
  <si>
    <t>"u schodiště 106"3,73*0,5*0,74</t>
  </si>
  <si>
    <t>"štítová stěna mč.107"1,5*1,15*0,15</t>
  </si>
  <si>
    <t>:mezi mč.112-114"1*0,355*2,1</t>
  </si>
  <si>
    <t>"nadpraží dozdívka pod ŽB desku"0,13*1,1*0,3</t>
  </si>
  <si>
    <t>310278842</t>
  </si>
  <si>
    <t xml:space="preserve">Zazdívka otvorů pl do 1 m2 ve zdivu nadzákladovém z nepálených tvárnic  </t>
  </si>
  <si>
    <t>672969302</t>
  </si>
  <si>
    <t>"zadní obvodová stěna"2*(0,65*1,3*0,885)+0,65*0,8*2,265</t>
  </si>
  <si>
    <t>1244094746</t>
  </si>
  <si>
    <t>"mč.110 nade dveřmi ozn.110/L -4x I120"4*1,5*0,0111</t>
  </si>
  <si>
    <t>"překlady L 50/50/4 pro dveře ozn.111"2*1*0,00306</t>
  </si>
  <si>
    <t>"překlady L 50/50/4 pro dveře ozn.114"2*1,2*0,00306</t>
  </si>
  <si>
    <t>"překlady L 50/50/4 pro dveře ozn.115"2*1*0,00306</t>
  </si>
  <si>
    <t>"překlady L 50/50/4 pro dveře ozn.116"2*1,1*0,00306</t>
  </si>
  <si>
    <t>"překlady L 50/50/4 pro dveře ozn.118,119,120"3*1*0,00306</t>
  </si>
  <si>
    <t>"překlady L 50/50/4 pro dveře ozn.121-124"4*1,2*0,00306</t>
  </si>
  <si>
    <t>"překlady L 50/50/4 pro dveře ozn.125-127"3*1*0,00306</t>
  </si>
  <si>
    <t>"překlady L 50/50/4 pro dveře ozn.130"2*1,1*0,00306</t>
  </si>
  <si>
    <t>"překlady L 50/50/4 pro dveře ozn.131-133"3*1*0,00306</t>
  </si>
  <si>
    <t>"překlady L 50/50/4 pro dveře ozn.134,151,135"3*1,1*0,00306</t>
  </si>
  <si>
    <t>"překlady L 50/50/4 pro dveře ozn.152,153-7"(2+10)*1,1*0,00306</t>
  </si>
  <si>
    <t>319202113</t>
  </si>
  <si>
    <t>Dodatečná izolace zdiva tl do 450 mm nízkotlakou injektáží silikonovou mikroemulzí</t>
  </si>
  <si>
    <t>-2095703317</t>
  </si>
  <si>
    <t>"obvod bez rotundy"108</t>
  </si>
  <si>
    <t>"rotunda"14</t>
  </si>
  <si>
    <t>"vnitřní stěny"56</t>
  </si>
  <si>
    <t>319202114</t>
  </si>
  <si>
    <t>Dodatečná izolace zdiva tl do 600 mm nízkotlakou injektáží silikonovou mikroemulzí</t>
  </si>
  <si>
    <t>-435538035</t>
  </si>
  <si>
    <t>"vnitřní stěny"24</t>
  </si>
  <si>
    <t>266</t>
  </si>
  <si>
    <t>1129566862</t>
  </si>
  <si>
    <t>"sloup S1.a"0,3*0,3*4,3</t>
  </si>
  <si>
    <t>267</t>
  </si>
  <si>
    <t>-900778345</t>
  </si>
  <si>
    <t>"sloup S1.a"4*0,3*4,3</t>
  </si>
  <si>
    <t>268</t>
  </si>
  <si>
    <t>303665985</t>
  </si>
  <si>
    <t>270</t>
  </si>
  <si>
    <t>-876216319</t>
  </si>
  <si>
    <t>"statika D.1.2.b.42 slopupy S1.a+S2a"0,344</t>
  </si>
  <si>
    <t>198</t>
  </si>
  <si>
    <t>-25361692</t>
  </si>
  <si>
    <t>"výtah od 1.np +0,020-4,34"0,25*4,32*(2*2,71+1,65)+0,4*4,32*2,175-2*0,4*1,2*2,42</t>
  </si>
  <si>
    <t>"doplnění mezi stáv základ a stěnu výtahu"0,05*4,32*3,36</t>
  </si>
  <si>
    <t>"boční stěny se zábradlím u schodiště kinosálů"2*(5,5*0,16)+2*0,16*(2,32*1,38)</t>
  </si>
  <si>
    <t>199</t>
  </si>
  <si>
    <t>-1421516120</t>
  </si>
  <si>
    <t>"vnější strana"4,5*(2,195+2,175+3,36)+4,22*(1,65+2*2,71+2,45)-(2*1,2*2,28)+2*0,4*(2*2,24+1,2)+0,25*(2*2,24+1,2)</t>
  </si>
  <si>
    <t>"boční stěny se zábradlím u schodiště kinosálů oboustranně"2*(2*5,5+2*(2,32*1,38))</t>
  </si>
  <si>
    <t>200</t>
  </si>
  <si>
    <t>1409311735</t>
  </si>
  <si>
    <t>201</t>
  </si>
  <si>
    <t>1858693599</t>
  </si>
  <si>
    <t>"statika D.1.2.b.26 stěny u schodiště do kinosálů pruty 20-29"0,554</t>
  </si>
  <si>
    <t>"statika D.1.2.b.51 stěny výtahu"2,75</t>
  </si>
  <si>
    <t>271</t>
  </si>
  <si>
    <t>341362021</t>
  </si>
  <si>
    <t>Výztuž stěn svařovanými sítěmi Kari</t>
  </si>
  <si>
    <t>650968125</t>
  </si>
  <si>
    <t>"statika D.1.2.b.51 stěny výtahu"0,0495</t>
  </si>
  <si>
    <t>342244231.WNR</t>
  </si>
  <si>
    <t>Příčka z cihel Porotherm 8 Profi Dryfix P10 na zdicí PUR pěnu tloušťky 80 mm</t>
  </si>
  <si>
    <t>340370682</t>
  </si>
  <si>
    <t>"mč.116-dorovnání u pilíře"3,65*0,75</t>
  </si>
  <si>
    <t>"mč.118a-dorovnání u pilíře"3,65*0,6</t>
  </si>
  <si>
    <t>342244241.WNR</t>
  </si>
  <si>
    <t>Příčka z cihel Porotherm 11,5 Profi Dryfix P10 na zdicí PUR pěnu tloušťky 115 mm</t>
  </si>
  <si>
    <t>-1771240094</t>
  </si>
  <si>
    <t>"mč.11 za výtahem"4,42*2,135</t>
  </si>
  <si>
    <t>"vytvoření niky stěna mezi výtahem a schody"2*0,285*4,42</t>
  </si>
  <si>
    <t>"za středových odpočinkovým schodištěm"3,5*2,475</t>
  </si>
  <si>
    <t>"mč.112,113"4,42*(0,9*3+2,15+0,125+1,9+1,47+0,5)+4*1,55-(3*0,7*2,1+0,9*2,15)</t>
  </si>
  <si>
    <t>"mč.112 dozdívka zkosená u WC "4,42*(1,085+0,125)</t>
  </si>
  <si>
    <t>"mč.114,115"4,42*1,05+4*(2,65+1+2,015)-2*0,9*2,15</t>
  </si>
  <si>
    <t>"mč.124"4*2,74</t>
  </si>
  <si>
    <t>"mč.116,117"3,75*(3,865+2,2+1,595+1,85+3,405+1,975+0,0125+0,125+1,975++1,4)-(0,9*2,05+0,8*2,235)+2,55*(2,55+0,9)</t>
  </si>
  <si>
    <t>"mč.118a,118,119"4,42*(0,45+0,8)+2,75*(5,45+2,365+0,91+2,38+3,29+2,145+1,94)-(0,9*2,235+0,8*2,235)</t>
  </si>
  <si>
    <t>"mč.125"3,75*(2,475+1,985)-(1,9*2,15+0,8*2,2)</t>
  </si>
  <si>
    <t>"mč.121"2,82*(2,245+2,33)+(2,82+2,35)/2*(1,77+1,765)+2,35*1-2*(0,8*2,02)</t>
  </si>
  <si>
    <t>-963579182</t>
  </si>
  <si>
    <t>132*0,1</t>
  </si>
  <si>
    <t>183</t>
  </si>
  <si>
    <t>-1606599479</t>
  </si>
  <si>
    <t>"velký sál-jeviště hlediště"</t>
  </si>
  <si>
    <t>"úroveň 0,735"80,3*0,16</t>
  </si>
  <si>
    <t>"úroveň 1,050"16,7*0,43</t>
  </si>
  <si>
    <t>"úroveň 1,190"17,3*0,16</t>
  </si>
  <si>
    <t>"úroveň 1,395"18*0,16</t>
  </si>
  <si>
    <t>"úroveň 1,620"18,6*0,16</t>
  </si>
  <si>
    <t>"úroveň 1,910"24,1*0,16</t>
  </si>
  <si>
    <t>"úroveň 2,165"15,2*0,16</t>
  </si>
  <si>
    <t>"úroveň 2,430"15,8*0,16</t>
  </si>
  <si>
    <t>"úroveň 2,710"16,5*0,16</t>
  </si>
  <si>
    <t>"úroveň 3,000"17,1*0,16</t>
  </si>
  <si>
    <t>"úroveň 3,300"22,5*0,16</t>
  </si>
  <si>
    <t>"úroveň 3,610"24,1*0,16</t>
  </si>
  <si>
    <t>"úroveň 3,930"34,4*0,16</t>
  </si>
  <si>
    <t>"úroveň 4,530"20,4*0,16</t>
  </si>
  <si>
    <t>"strop za výtahem"2,345*2,475+6*(0,175*0,3)</t>
  </si>
  <si>
    <t>184</t>
  </si>
  <si>
    <t>1835352890</t>
  </si>
  <si>
    <t>"úroveň 0,735"80,3</t>
  </si>
  <si>
    <t>" boky +podhled -úroveň 1,050"16,7+16,7/1,15*0,16*2</t>
  </si>
  <si>
    <t>"úroveň 1,190"17,3+17,3/1,15*0,16*2</t>
  </si>
  <si>
    <t>"úroveň 1,395"18+18/1,15*0,16*2</t>
  </si>
  <si>
    <t>"úroveň 1,620"18,6+18,6/1,15*0,16*2</t>
  </si>
  <si>
    <t>"úroveň 1,910"24,1+24,1/1,15*0,16*2</t>
  </si>
  <si>
    <t>"úroveň 2,165"15,2+15,2/1,15*0,16*2</t>
  </si>
  <si>
    <t>"úroveň 2,430"15,8+15,8/1,15*0,16*2</t>
  </si>
  <si>
    <t>"úroveň 2,710"16,5+16,5/1,15*0,16*2</t>
  </si>
  <si>
    <t>"úroveň 3,000"17,1+17,1/1,15*0,16*2</t>
  </si>
  <si>
    <t>"úroveň 3,300"22,5+22,5/1,15*0,16*2</t>
  </si>
  <si>
    <t>"úroveň 3,610"24,1+24,1/1,15*0,16*2</t>
  </si>
  <si>
    <t>"úroveň 3,930"34,4+34,4/1,15*0,16*2</t>
  </si>
  <si>
    <t>"úroveň 4,530"20,4+20,4/1,15*0,16*2</t>
  </si>
  <si>
    <t>185</t>
  </si>
  <si>
    <t>-1593951952</t>
  </si>
  <si>
    <t>186</t>
  </si>
  <si>
    <t>-809507796</t>
  </si>
  <si>
    <t>"úroveň 1,050"16,7</t>
  </si>
  <si>
    <t>"úroveň 1,190"17,3</t>
  </si>
  <si>
    <t>"úroveň 1,395"18</t>
  </si>
  <si>
    <t>"úroveň 1,620"18,6</t>
  </si>
  <si>
    <t>"úroveň 1,910"24,1</t>
  </si>
  <si>
    <t>"úroveň 2,165"15,2</t>
  </si>
  <si>
    <t>"úroveň 2,430"15,8</t>
  </si>
  <si>
    <t>"úroveň 2,710"16,5</t>
  </si>
  <si>
    <t>"úroveň 3,000"17,1</t>
  </si>
  <si>
    <t>"úroveň 3,300"22,5</t>
  </si>
  <si>
    <t>"úroveň 3,610"24,1</t>
  </si>
  <si>
    <t>"úroveň 3,930"34,4</t>
  </si>
  <si>
    <t>"úroveň 4,530"20,4</t>
  </si>
  <si>
    <t>187</t>
  </si>
  <si>
    <t>577329267</t>
  </si>
  <si>
    <t>189</t>
  </si>
  <si>
    <t>-231284094</t>
  </si>
  <si>
    <t>"statika D.1.2.26 stěny a deska"10,268</t>
  </si>
  <si>
    <t>"odpočet stěn"-0,554</t>
  </si>
  <si>
    <t>"statika D.1.2.b.31 strop u výtahu"0,183</t>
  </si>
  <si>
    <t>"statika D.1.2.b.32 strop  HH+1,165 z 1.np do2.np u schodiště+podesta"0,299</t>
  </si>
  <si>
    <t>"statika D.1.2.b.32 strop  HH+4,53 z 1.np do2.np u schodiště+podesta"0,267</t>
  </si>
  <si>
    <t>-655522107</t>
  </si>
  <si>
    <t>177</t>
  </si>
  <si>
    <t>413321616</t>
  </si>
  <si>
    <t>Nosníky ze ŽB tř. C 30/37</t>
  </si>
  <si>
    <t>2130284495</t>
  </si>
  <si>
    <t>"průvlak P1.2,P1.2"2*(10,9*0,4)</t>
  </si>
  <si>
    <t>"průvlak P1.3,P1.4"2*(11,2*0,4)</t>
  </si>
  <si>
    <t>"Průvlak P1"0,4*0,56*(2,21+3,655)</t>
  </si>
  <si>
    <t>179</t>
  </si>
  <si>
    <t>413351111</t>
  </si>
  <si>
    <t>Zřízení bednění nosníků a průvlaků bez podpěrné kce výšky do 100 cm</t>
  </si>
  <si>
    <t>-1143671948</t>
  </si>
  <si>
    <t>"průvlak P1.2,P1.2"2*(10,9/0,4)*0,4</t>
  </si>
  <si>
    <t>"průvlak P1.3,P1.4"2*(11,2/0,4)*0,4</t>
  </si>
  <si>
    <t>180</t>
  </si>
  <si>
    <t>413351112</t>
  </si>
  <si>
    <t>Odstranění bednění nosníků a průvlaků bez podpěrné kce výšky do 100 cm</t>
  </si>
  <si>
    <t>1981587844</t>
  </si>
  <si>
    <t>181</t>
  </si>
  <si>
    <t>413352111</t>
  </si>
  <si>
    <t>Zřízení podpěrné konstrukce nosníků výšky podepření do 4 m pro nosník výšky do 100 cm</t>
  </si>
  <si>
    <t>1424051271</t>
  </si>
  <si>
    <t>"průvlak P1.2,P1.2"2*10,9</t>
  </si>
  <si>
    <t>"průvlak P1.3,P1.4"2*11,2</t>
  </si>
  <si>
    <t>182</t>
  </si>
  <si>
    <t>413352112</t>
  </si>
  <si>
    <t>Odstranění podpěrné konstrukce nosníků výšky podepření do 4 m pro nosník výšky do 100 cm</t>
  </si>
  <si>
    <t>196727580</t>
  </si>
  <si>
    <t>178</t>
  </si>
  <si>
    <t>413361821</t>
  </si>
  <si>
    <t>Výztuž nosníků, volných trámů nebo průvlaků volných trámů betonářskou ocelí 10 505</t>
  </si>
  <si>
    <t>-527791587</t>
  </si>
  <si>
    <t>"statika D.1.2.b.22-25 průvlaky"</t>
  </si>
  <si>
    <t>"P1.1"1,12</t>
  </si>
  <si>
    <t>"P1.2"1,24</t>
  </si>
  <si>
    <t>"P1.3"1,08</t>
  </si>
  <si>
    <t>"P1.4"1,18</t>
  </si>
  <si>
    <t>"statika D.1.2.b.40"0,124</t>
  </si>
  <si>
    <t>413941121</t>
  </si>
  <si>
    <t>Osazování ocelových válcovaných nosníků stropů I, IE, U, UE nebo L do č.12</t>
  </si>
  <si>
    <t>-1785828395</t>
  </si>
  <si>
    <t>"nade dveřmi ozn.111-2x I120"2*1,4*0,0111</t>
  </si>
  <si>
    <t>"nade dveřmi ozn.113-3x I120"3*1,8*0,0111</t>
  </si>
  <si>
    <t>"nade dveřmi ozn.128-2x I120"2*2,2*0,0111</t>
  </si>
  <si>
    <t>"nade dveřmi ozn.129-2x I120"2*2,2*0,0111</t>
  </si>
  <si>
    <t>"nad promítacím okénkem 4xI120"4*1,2*0,0111</t>
  </si>
  <si>
    <t>13011064</t>
  </si>
  <si>
    <t>úhelník ocelový rovnostranný jakost 11 375 50x50x4mm</t>
  </si>
  <si>
    <t>53400685</t>
  </si>
  <si>
    <t>0,131*1,02 'Přepočtené koeficientem množství</t>
  </si>
  <si>
    <t>13010744</t>
  </si>
  <si>
    <t>ocel profilová IPE 120 jakost 11 375</t>
  </si>
  <si>
    <t>1448513498</t>
  </si>
  <si>
    <t>0,211*1,02 'Přepočtené koeficientem množství</t>
  </si>
  <si>
    <t>165</t>
  </si>
  <si>
    <t>4289789</t>
  </si>
  <si>
    <t>Nabetonávka schodišťového stupně odpončinkového schodiště prokotveno se schodišťovou ŽB deskou</t>
  </si>
  <si>
    <t>1103079336</t>
  </si>
  <si>
    <t>191</t>
  </si>
  <si>
    <t>430321616</t>
  </si>
  <si>
    <t>Schodišťová konstrukce a rampa ze ŽB tř. C 30/37</t>
  </si>
  <si>
    <t>2067829672</t>
  </si>
  <si>
    <t>"schodiště SCH1 -2x-podesta započtena v desce"2*(0,3*0,28*1,9+0,16*3,5*1,9+11*0,15*1,9)</t>
  </si>
  <si>
    <t>"schodiště SCH2 úroveň 3,61 započtena v desce"0,16*1,7*1,2+5*0,153*1,2+0,5*0,16*1,2</t>
  </si>
  <si>
    <t>"schodiště SCH3"1,3*0,16*0,84+3*0,15*0,84</t>
  </si>
  <si>
    <t>"nové schodiště z +0,120 do +4,525 podesta"0,18*1,75*(0,5+1,25)/2+0,16*1,87*1,75+0,16*0,93*1,75</t>
  </si>
  <si>
    <t>"schodiště z +0,120 do +4,525 stupně"0,16*(3,3+3,5+3)*1,75+(10+10+9)*(0,152*0,3*1,75)</t>
  </si>
  <si>
    <t>"druhé rameno z +0,120 do +1,630"0,16*3*1,143+9*(0,152*0,3*1,143)</t>
  </si>
  <si>
    <t>192</t>
  </si>
  <si>
    <t>430361821</t>
  </si>
  <si>
    <t>Výztuž schodišťové konstrukce a rampy betonářskou ocelí 10 505</t>
  </si>
  <si>
    <t>-1579062811</t>
  </si>
  <si>
    <t>"statika D.1.2.b27 SCH1-3"0,312</t>
  </si>
  <si>
    <t>"statika D.1.2.b60 SCH SV R1,R2,R3 od +0,000 do +7,925"0,939</t>
  </si>
  <si>
    <t>269</t>
  </si>
  <si>
    <t>430362021</t>
  </si>
  <si>
    <t>Výztuž schodišťové konstrukce a rampy svařovanými sítěmi Kari</t>
  </si>
  <si>
    <t>1061500314</t>
  </si>
  <si>
    <t>"statika D.1.2.b27 SCH1-3"0,0252</t>
  </si>
  <si>
    <t>"statika D.1.2.b.60 SCH SV od +0110 do +4,530"0,0636</t>
  </si>
  <si>
    <t>193</t>
  </si>
  <si>
    <t>431351121</t>
  </si>
  <si>
    <t>Zřízení bednění podest schodišť a ramp přímočarých v do 4 m</t>
  </si>
  <si>
    <t>1611435541</t>
  </si>
  <si>
    <t>"2x schodiště SCH1 -podesta započtena v desce"2*(3,5*1,9)</t>
  </si>
  <si>
    <t>"schodiště SCH2 úroveň 3,61 započtena v desce"1,7*1,2</t>
  </si>
  <si>
    <t>"schodiště SCH3"1,3*0,84</t>
  </si>
  <si>
    <t>"nové schodiště z +0,120 do +4,525 podesta"1,75*(0,5+1,25)/2+1,87*1,75+0,93*1,75</t>
  </si>
  <si>
    <t>194</t>
  </si>
  <si>
    <t>431351122</t>
  </si>
  <si>
    <t>Odstranění bednění podest schodišť a ramp přímočarých v do 4 m</t>
  </si>
  <si>
    <t>-145639718</t>
  </si>
  <si>
    <t>195</t>
  </si>
  <si>
    <t>433351131</t>
  </si>
  <si>
    <t>Zřízení bednění schodnic přímočarých schodišť v do 4 m</t>
  </si>
  <si>
    <t>573440725</t>
  </si>
  <si>
    <t>"2x schodiště SCH1 -podesta započtena v desce"2*(2*(3,5*0,31)+0,28*1,9+11*0,15)</t>
  </si>
  <si>
    <t>"schodiště SCH2 úroveň 3,61 započtena v desce"2*(0,315*1,7)+5*0,15*1,2+1,2*0,143</t>
  </si>
  <si>
    <t>"schodiště SCH3"2*(0,31*0,84)+4*0,84*0,15</t>
  </si>
  <si>
    <t>"schodiště z +0,120 do +4,525 stupně"(10+10+9)*(0,152+0,3)*1,75</t>
  </si>
  <si>
    <t>"druhé rameno z +0,120 do +1,630"9*1,143*(0,152+0,3)</t>
  </si>
  <si>
    <t>196</t>
  </si>
  <si>
    <t>433351132</t>
  </si>
  <si>
    <t>Odstranění bednění schodnic přímočarých schodišť v do 4 m</t>
  </si>
  <si>
    <t>-580453127</t>
  </si>
  <si>
    <t>226</t>
  </si>
  <si>
    <t>71101</t>
  </si>
  <si>
    <t>Dobetonování odbourané stěny pod hledištěm</t>
  </si>
  <si>
    <t>-521398332</t>
  </si>
  <si>
    <t>265</t>
  </si>
  <si>
    <t>71102</t>
  </si>
  <si>
    <t>Doplění nadpraží polystyrenem</t>
  </si>
  <si>
    <t>1318080041</t>
  </si>
  <si>
    <t>272</t>
  </si>
  <si>
    <t>71103</t>
  </si>
  <si>
    <t>Příplatek za zaoblení hran schodiště</t>
  </si>
  <si>
    <t>1703259425</t>
  </si>
  <si>
    <t>170</t>
  </si>
  <si>
    <t>611111001</t>
  </si>
  <si>
    <t>Ubroušení výstupků betonu vnitřních neomítaných stropů po odbednění</t>
  </si>
  <si>
    <t>-742324682</t>
  </si>
  <si>
    <t>"na SDK pod lepidlo"</t>
  </si>
  <si>
    <t>"mč.107,108 pro imitaci betonu"101,77+25,93</t>
  </si>
  <si>
    <t>"nad odpočívacím schodištěm po imitaci bet"4,5*3</t>
  </si>
  <si>
    <t>"část chodbičky z foyer do chodby č.120"7,3</t>
  </si>
  <si>
    <t>"strop výtahové šachty"2,71*1,65</t>
  </si>
  <si>
    <t>"podhled schodišťového ramene"1,75*11,55</t>
  </si>
  <si>
    <t>"mč.110"4,2</t>
  </si>
  <si>
    <t>611131121</t>
  </si>
  <si>
    <t>Penetrační disperzní nátěr SOKRAT vnitřních stropů nanášený ručně</t>
  </si>
  <si>
    <t>-1685320440</t>
  </si>
  <si>
    <t>611142001</t>
  </si>
  <si>
    <t>Potažení vnitřních stropů sklovláknitým pletivem vtlačeným do tenkovrstvé hmoty</t>
  </si>
  <si>
    <t>-318062014</t>
  </si>
  <si>
    <t>168</t>
  </si>
  <si>
    <t>611311131</t>
  </si>
  <si>
    <t>Potažení vnitřních rovných stropů vápenným štukem tloušťky do 3 mm</t>
  </si>
  <si>
    <t>2147162836</t>
  </si>
  <si>
    <t>-765010589</t>
  </si>
  <si>
    <t>"pod cement stěrku a imitaci betonu"</t>
  </si>
  <si>
    <t>"zábaří"2,15*(2,5+2,15)</t>
  </si>
  <si>
    <t>"pilíř foyer"3,6*(0,85*2+0,5*2)</t>
  </si>
  <si>
    <t>"omítky"</t>
  </si>
  <si>
    <t>" mč.105"3,2*(3,2+1,8+1,2+1,65)-0,7*2,1</t>
  </si>
  <si>
    <t>"č.120  na stávající a nové zdivo"2,5*(0,2+0,9+0,2+0,5+0,9+0,2+0,5+0,2+0,9+0,5+0,2+0,5+4,5+0,5+0,2+0,9+0,2+0,5+0,2+0,9+0,2+0,5+0,2+0,9+0,2)</t>
  </si>
  <si>
    <t>"mč.120 nové stěny se dveřmi do kinosálů"2,5*(2*2,74)-2*1,8*2,1</t>
  </si>
  <si>
    <t>"obvod stěna u vstup dveří mč.101,102"3,4*11,5-(3*1,55*2,28)+0,2*3*(2*2,28+1,55)</t>
  </si>
  <si>
    <t>"mč.110 nové a stávající zdi"2,6*(2,135+1,865+2,07)-1,2*2,28-1,1*2,28</t>
  </si>
  <si>
    <t>"pod hrubou om (nové příčky - dř obklad)"</t>
  </si>
  <si>
    <t>"pod obklad dřevem pilíř u schodiště 106"3,7*(1,565+1,1+0,8)</t>
  </si>
  <si>
    <t>"pilířek před komínem u výtahu"3,7*(0,285+0,6+0,285)</t>
  </si>
  <si>
    <t>"na nové příčky z chodby u mč.116"3,7*4,1+2,3*10,5-(0,9*2,15+2*0,7*2,185)</t>
  </si>
  <si>
    <t>"část mč.124 nová příčka"3*2,74-0,8*2,2</t>
  </si>
  <si>
    <t>"část mč.125 nová příčka"3*2-1,9*2,15</t>
  </si>
  <si>
    <t>"nové zdivo"</t>
  </si>
  <si>
    <t>"mč.119"2,5*(3,265+1,94+0,885+0,4+2,38+1,965)-0,8*2,185</t>
  </si>
  <si>
    <t>"mč.118"2,5*(0,91+2,365+2,195+2,9+2,135+0,75+0,75+0,5)-0,7*2,185-0,7*2,15</t>
  </si>
  <si>
    <t>"mč.122"2,6*(3,1+4,3+1,8*2)-(0,8*2,02+0,7*1,97)</t>
  </si>
  <si>
    <t>"mč.121"2,6*(3,865+2,245+2,23+2*2,18)-(2*0,7*1,97)</t>
  </si>
  <si>
    <t>"mč.123"2,6*(2*1,765+3,8+4,1)-0,7*1,97</t>
  </si>
  <si>
    <t>"mč.117"2,5*(1,4+2,1+1,4+2,1+1,755+1,08+0,125+0,8+0,9+1,63+0,9+1,63)-2*0,7*2,1-0,7*2,185</t>
  </si>
  <si>
    <t>"mč.116"2,5*(1,595+0,6+0,4+1,85+2,2+2,13)-0,9*2,15</t>
  </si>
  <si>
    <t>"mč.112-113"2,6*(1,47+0,9+1,47+0,9+2,11+0,9+2,11+0,9+1,72+0,9+1,72+1,55+0,5+0,125+0,5+1,425+0,43+1,595+3,8+1,435)-(0,9*2,15+3*0,7*2,1)</t>
  </si>
  <si>
    <t>"mč.114-115"2,6*(2*2,715+1,34+1,745+2,05+0,935+0,4+2,15+3,09+2,605)</t>
  </si>
  <si>
    <t>"stěna schodiště 106, na úroveň z +0,120 na +1,645 a na +4,54"4,2*1,25+3,8*12,2+(3,8*9,2+1*4,2)</t>
  </si>
  <si>
    <t>612131121</t>
  </si>
  <si>
    <t>Penetrační disperzní nátěr SOKRAT vnitřních stěn nanášený ručně</t>
  </si>
  <si>
    <t>1586772856</t>
  </si>
  <si>
    <t xml:space="preserve">"pod štuk stěrku mč.118"2,5*(0,91+2,365+2,195+2,9+2,135+0,75+0,75+0,5-2*0,7) </t>
  </si>
  <si>
    <t xml:space="preserve">"mč.110 stěny výtahu štuk stěrka"2,6*2,07-1,2*2,28 </t>
  </si>
  <si>
    <t>"stěna schodiště 106, na úroveň z +0,120 na +1,645 a na +4,54"4,2*1,25+3,8*12,2+2,6*2,45</t>
  </si>
  <si>
    <t>"stěny výtahové šachty"15,95*(2,71*2+1,65*2)-6*1,2*2,28</t>
  </si>
  <si>
    <t>612142001</t>
  </si>
  <si>
    <t>Potažení vnitřních stěn sklovláknitým pletivem vtlačeným do tenkovrstvé hmoty</t>
  </si>
  <si>
    <t>-210189745</t>
  </si>
  <si>
    <t>111</t>
  </si>
  <si>
    <t>612311131</t>
  </si>
  <si>
    <t>Potažení vnitřních stěn vápenným štukem tloušťky do 3 mm</t>
  </si>
  <si>
    <t>594466845</t>
  </si>
  <si>
    <t>"nad obklad mč.118"1*(0,91+2,365+2,195+2,9+2,135+0,75+0,75+0,5)-2*0,6*0,7</t>
  </si>
  <si>
    <t>"mč.110 stěna výtahu monolit"2,6* 2,07-1,2*2,28 +0,3*(2,28+1,2+2,28)</t>
  </si>
  <si>
    <t>612321111</t>
  </si>
  <si>
    <t>Vápenocementová omítka hrubá jednovrstvá zatřená vnitřních stěn nanášená ručně</t>
  </si>
  <si>
    <t>-2057043292</t>
  </si>
  <si>
    <t>612321121</t>
  </si>
  <si>
    <t>Vápenocementová omítka hladká jednovrstvá vnitřních stěn nanášená ručně</t>
  </si>
  <si>
    <t>-1512102694</t>
  </si>
  <si>
    <t>"pod obklad"</t>
  </si>
  <si>
    <t>"mč.118"2,5*(0,91+2,365+2,195+2,9+2,135+0,75+0,75+0,5) -2*0,7*2,15-0,8*2,1</t>
  </si>
  <si>
    <t>"mč.122 pod obklad za výlevkou"1,5*(1+1)</t>
  </si>
  <si>
    <t>"mč.117"2,5*(1,755+1,205+1,755+0,9+0,775)-0,7*2,1</t>
  </si>
  <si>
    <t>"mč.116"2,5*(1,595+0,6+0,4+1,85+2,2)</t>
  </si>
  <si>
    <t>"mč.112-113"2,5*(1,47+2,11+1,72+1,425+0,5+1,085+0,9+0,9+1,55+0,5+0,125)</t>
  </si>
  <si>
    <t xml:space="preserve">Součet </t>
  </si>
  <si>
    <t>-437682278</t>
  </si>
  <si>
    <t>"omítka mč.105"3,2*(3,2+1,8+1,2+1,65)-0,7*2,18</t>
  </si>
  <si>
    <t>"obvod stěna u vstup dveří mč.101,102,"3,4*9,5-(3*1,55*2,28)+0,2*3*(2*2,28+1,55)</t>
  </si>
  <si>
    <t>"mč.122"2,7*(3,1+4,3+1,8*2)-(0,8*2,02+0,7*1,97)</t>
  </si>
  <si>
    <t>"mč.122 odpočet hladká om. pod obklad za výlevkou"-1,5*(1+1)</t>
  </si>
  <si>
    <t>"mč.121"2,7*(3,865+2,245+2,23+2*2,18)-(2*0,7*1,97)</t>
  </si>
  <si>
    <t>"mč.117 odpočet pod obklad"-(2,5*(1,755+1,205+1,755+0,9+0,775)-0,7*2,1)</t>
  </si>
  <si>
    <t>"mč.116"2,5*2,13-0,9*2,15</t>
  </si>
  <si>
    <t>"mč.112-113 odpočet obkladu"-(2,5*(1,47+2,11+1,72+1,425+0,5+1,085+0,9+0,9+1,55+0,5+0,125))</t>
  </si>
  <si>
    <t>"mč.114-115 odpočet obkladů"-2,5*(1,34 +0,4+3,09+2,605+1,745+2,05+2*0,985+0,4+2,15)</t>
  </si>
  <si>
    <t>103</t>
  </si>
  <si>
    <t>612325302</t>
  </si>
  <si>
    <t>Vápenocementová štuková omítka ostění nebo nadpraží</t>
  </si>
  <si>
    <t>891062427</t>
  </si>
  <si>
    <t>"mč.105 u dveří"0,3*(2,28*2+1)</t>
  </si>
  <si>
    <t>"mč.110 u dveří"0,3*(2,28*2+1,1)</t>
  </si>
  <si>
    <t>166</t>
  </si>
  <si>
    <t>619991011</t>
  </si>
  <si>
    <t>Obalení konstrukcí a prvků fólií přilepenou lepící páskou</t>
  </si>
  <si>
    <t>-221968769</t>
  </si>
  <si>
    <t>"vsup dveře"2*(1,7*2,28)+3*1,55*2,28+1,1*2,28+1,1*1,9</t>
  </si>
  <si>
    <t>1428435267</t>
  </si>
  <si>
    <t>"skladba A mč.101-103,105,106a,107,108,110,112,113"0,048*(6,26+33,61+12,3+3,73+8,92+101,77+25,93+4,2+6,57+5,42)</t>
  </si>
  <si>
    <t>"chodba ke kinosálům mč.120,124,125"0,048*(44,93+12,66+14,42)</t>
  </si>
  <si>
    <t>"mč.104,114-119,21-123,šachta"0,048*(10,34+4,26+8,19+4,57+6,12+6,84+5,12+6,44+9,14+7,15+7,13+0,65*2,5)</t>
  </si>
  <si>
    <t>211</t>
  </si>
  <si>
    <t>631311214</t>
  </si>
  <si>
    <t>Mazanina tl do 80 mm z betonu prostého s plastifikátorem tř. C 25/30</t>
  </si>
  <si>
    <t>1528073830</t>
  </si>
  <si>
    <t>"skladba A2-jeviště"80,3*0,053</t>
  </si>
  <si>
    <t>631319011</t>
  </si>
  <si>
    <t>Příplatek k mazanině tl do 80 mm za přehlazení povrchu</t>
  </si>
  <si>
    <t>-585101560</t>
  </si>
  <si>
    <t>17,166+4,256</t>
  </si>
  <si>
    <t>213</t>
  </si>
  <si>
    <t>631319171</t>
  </si>
  <si>
    <t>Příplatek k mazanině tl do 80 mm za stržení povrchu spodní vrstvy před vložením výztuže</t>
  </si>
  <si>
    <t>1742342562</t>
  </si>
  <si>
    <t>214</t>
  </si>
  <si>
    <t>631362021</t>
  </si>
  <si>
    <t>Výztuž mazanin svařovanými sítěmi Kari</t>
  </si>
  <si>
    <t>-945010289</t>
  </si>
  <si>
    <t>"skladba A2-jeviště 100/100/4" 80,3*0,0021*1,2</t>
  </si>
  <si>
    <t>"skladba A mč.101-103,105,106a,107,108,110,112,113"(6,26+33,61+12,3+3,73+8,92+101,77+25,93+4,2+6,57+5,42)*0,0021*1,2</t>
  </si>
  <si>
    <t>"chodba ke kinosálům mč.120,124,125"(44,93+12,66+14,42)*0,0021*1,2</t>
  </si>
  <si>
    <t>"mč.104,114-119,21-123,šachta"(10,34+4,26+8,19+4,57+6,12+6,84+5,12+6,44+9,14+7,15+7,13+0,65*2,5)*0,0021*1,2</t>
  </si>
  <si>
    <t>215</t>
  </si>
  <si>
    <t>632450123</t>
  </si>
  <si>
    <t>Vyrovnávací cementový potěr tl do 40 mm ze suchých směsí provedený v pásu</t>
  </si>
  <si>
    <t>-769776564</t>
  </si>
  <si>
    <t>"rotunda okna"8*1,2*0,25</t>
  </si>
  <si>
    <t>631311116/R</t>
  </si>
  <si>
    <t>Příplatek k mazanině za přísadu plastifikátor</t>
  </si>
  <si>
    <t>-420785687</t>
  </si>
  <si>
    <t>-2029638178</t>
  </si>
  <si>
    <t>"skladba A mč.101-103,105,106a,107,108,110,112,113"6,26+33,61+12,3+3,73+8,92+101,77+25,93+4,2+6,57+5,42</t>
  </si>
  <si>
    <t>"chodba ke kinosálům mč.120,124,125"(44,93+12,66+14,42)</t>
  </si>
  <si>
    <t>"mč.104,114-119,21-123,šachta"(10,34+4,26+8,19+4,57+6,12+6,84+5,12+6,44+9,14+7,15+7,13+0,65*2,5)</t>
  </si>
  <si>
    <t>"skladba A2-jeviště"80,3</t>
  </si>
  <si>
    <t>153</t>
  </si>
  <si>
    <t>633811111</t>
  </si>
  <si>
    <t>Broušení nerovností betonových podlah do 2 mm - stržení šlemu</t>
  </si>
  <si>
    <t>286306629</t>
  </si>
  <si>
    <t>"skladba A pod vyrovnávací stěrku"0</t>
  </si>
  <si>
    <t>"část 102,107"84</t>
  </si>
  <si>
    <t>"mč.101"6,26</t>
  </si>
  <si>
    <t>"mč.106 schodiště"10*(0,152+0,3)+1,87*1,75+10*(0,152+0,3)+0,95*1,75</t>
  </si>
  <si>
    <t>"schodiště 106 pod čistící zonu "1,75*1,2</t>
  </si>
  <si>
    <t>"skladba B"175</t>
  </si>
  <si>
    <t>634112123</t>
  </si>
  <si>
    <t>Obvodová dilatace podlahovým páskem s fólií v 80 mm š 5 mm mezi stěnou a samonivelačním potěrem</t>
  </si>
  <si>
    <t>-1222101283</t>
  </si>
  <si>
    <t>"mč.101"0,93+1,55+0,895+2,6</t>
  </si>
  <si>
    <t>"mč.102,103,104"9,4+1,15+1,725+3,92+2,145+4*0,85+0,85+1,7+3,7+0,3</t>
  </si>
  <si>
    <t>"mč.107,108"1,6+0,415+3,6+2,1+10,5+13+4+0,125+0,6+7,5+0,6+0,125+0,75+</t>
  </si>
  <si>
    <t>"mč.105"3,3+1,145+1,5+1,1+2</t>
  </si>
  <si>
    <t>"mč.110"2,07+2,135+1,865+2,07</t>
  </si>
  <si>
    <t>"mč.119"3,265+1,94+0,885+0,4+2,38+1,965</t>
  </si>
  <si>
    <t>"mč.118,118a"0,91+2,365+2,195+2,9+2,135+0,75+0,75+0,5</t>
  </si>
  <si>
    <t>"mč.110"2,135+1,865+2,07+2,07</t>
  </si>
  <si>
    <t>"mč.120"2,95*2+13,9+13,9+0,21*11</t>
  </si>
  <si>
    <t>"mč.121"3,865*2+2,118*2-2*0,7</t>
  </si>
  <si>
    <t>"mč.122"2*1,77+4+4,3-0,7-0,8</t>
  </si>
  <si>
    <t>"mč.122"2*1,765*2+4,3+4,3-0,8</t>
  </si>
  <si>
    <t>"mč.112-113"  1,47-0,7+0,91+0,9+2,11+0,9+1,72+0,43+1,595+3,8+1,435</t>
  </si>
  <si>
    <t>"mč.114-115"2*2,15+1,34+1,745+2,05+0,935+0,4+2,15+3,09+2,605</t>
  </si>
  <si>
    <t>"mč.116"2*2,13+2*2,2</t>
  </si>
  <si>
    <t>"mč.117"1,975*2+1,4*2+2*1,755+2*1,075+2*1,63+2*0,9</t>
  </si>
  <si>
    <t>"mč.123"1,765*2+4,1*2</t>
  </si>
  <si>
    <t>"mč.124"1,9+2,4+2,7+0,9</t>
  </si>
  <si>
    <t>"mč.125"0,9+2,8+0,885+0,4+1,9+1,83</t>
  </si>
  <si>
    <t>63411999</t>
  </si>
  <si>
    <t>Celoplošné vyrovnání podkladu stěrkou např. Solo Cret 15</t>
  </si>
  <si>
    <t>-39948836</t>
  </si>
  <si>
    <t>"skladba A pod vyrovnávací stěrku vybouraných podlah"0</t>
  </si>
  <si>
    <t>" mč.101-103,105,106a,107,108,110,112,113"6,26+33,61+12,3+3,73+8,92+101,77+25,93+4,2+6,57+5,42</t>
  </si>
  <si>
    <t>253</t>
  </si>
  <si>
    <t>9000</t>
  </si>
  <si>
    <t>Zřízení prostupů stěnou do  0,09m2</t>
  </si>
  <si>
    <t>-1061989705</t>
  </si>
  <si>
    <t>254</t>
  </si>
  <si>
    <t>9000-</t>
  </si>
  <si>
    <t>Zřízení prostupů stropem do  0,09m2</t>
  </si>
  <si>
    <t>-2104743059</t>
  </si>
  <si>
    <t>255</t>
  </si>
  <si>
    <t>9000.</t>
  </si>
  <si>
    <t>Zřízení prostupů stěnou do  0,18m2</t>
  </si>
  <si>
    <t>-1809136243</t>
  </si>
  <si>
    <t>256</t>
  </si>
  <si>
    <t>9000..</t>
  </si>
  <si>
    <t>Zřízení prostupů stropem do  0,18m2</t>
  </si>
  <si>
    <t>-1240256898</t>
  </si>
  <si>
    <t>257</t>
  </si>
  <si>
    <t>9000b</t>
  </si>
  <si>
    <t>Zřízení svislých drážek</t>
  </si>
  <si>
    <t>1150076313</t>
  </si>
  <si>
    <t>155</t>
  </si>
  <si>
    <t>D+M sejfu SS 5 MČ.103</t>
  </si>
  <si>
    <t>2135839831</t>
  </si>
  <si>
    <t>149</t>
  </si>
  <si>
    <t>-1632065417</t>
  </si>
  <si>
    <t>"pro mtž. SDk, stěrky s perlinky a imitace betonu"</t>
  </si>
  <si>
    <t>148,5*3</t>
  </si>
  <si>
    <t>"pro omítnutí výtahové šachty-14dní"15*1,6*2,7</t>
  </si>
  <si>
    <t>150</t>
  </si>
  <si>
    <t>943211211</t>
  </si>
  <si>
    <t>Příplatek k lešení prostorovému rámovému lehkému s podlahami v do 10 m za první a ZKD den použití</t>
  </si>
  <si>
    <t>897178254</t>
  </si>
  <si>
    <t>"2 měsíce"61*594</t>
  </si>
  <si>
    <t>"výtahová šachta -14 dní"14*(15*1,6*2,7)</t>
  </si>
  <si>
    <t>151</t>
  </si>
  <si>
    <t>943211811</t>
  </si>
  <si>
    <t>Demontáž lešení prostorového rámového lehkého s podlahami zatížení do 200 kg/m2 v do 10 m</t>
  </si>
  <si>
    <t>54314861</t>
  </si>
  <si>
    <t>152</t>
  </si>
  <si>
    <t>-526669334</t>
  </si>
  <si>
    <t>"zdivo nové + zazdívky"258,65+4,928+28</t>
  </si>
  <si>
    <t>"omítky"767,792</t>
  </si>
  <si>
    <t>"vysekávání rýh a kapes"200</t>
  </si>
  <si>
    <t>259</t>
  </si>
  <si>
    <t>953943211</t>
  </si>
  <si>
    <t>Osazování hasicího přístroje</t>
  </si>
  <si>
    <t>-638176064</t>
  </si>
  <si>
    <t>"provozovna občerstvení se zázemím"3</t>
  </si>
  <si>
    <t>"velký sál"3</t>
  </si>
  <si>
    <t>"ústředna EPS"1</t>
  </si>
  <si>
    <t>"vstup"1</t>
  </si>
  <si>
    <t>260</t>
  </si>
  <si>
    <t>44932114</t>
  </si>
  <si>
    <t>přístroj hasicí ruční práškový PG 6 21A, 183B</t>
  </si>
  <si>
    <t>737862073</t>
  </si>
  <si>
    <t>261</t>
  </si>
  <si>
    <t>953943211/R</t>
  </si>
  <si>
    <t>D+M výstražných a bezpečnostní tabulek na celý objekt</t>
  </si>
  <si>
    <t>-2048914108</t>
  </si>
  <si>
    <t>965046111</t>
  </si>
  <si>
    <t>Broušení stávajících betonových podlah úběr do 3 mm</t>
  </si>
  <si>
    <t>-1943512659</t>
  </si>
  <si>
    <t>197</t>
  </si>
  <si>
    <t>-1244923422</t>
  </si>
  <si>
    <t>"kapsy pro uložení schodiště z +0,120 do +4,525"2*17+3</t>
  </si>
  <si>
    <t>188</t>
  </si>
  <si>
    <t>973031335</t>
  </si>
  <si>
    <t>Vysekání kapes ve zdivu cihelném na MV nebo MVC pl do 0,16 m2 hl do 300 mm</t>
  </si>
  <si>
    <t>2057476591</t>
  </si>
  <si>
    <t>"pro průvlaky"8</t>
  </si>
  <si>
    <t>"pro osazení stropní desky za schodištěm 300x175mm"</t>
  </si>
  <si>
    <t>190</t>
  </si>
  <si>
    <t>-1534248158</t>
  </si>
  <si>
    <t>"pro osazení desky hlediště po obvodu"51</t>
  </si>
  <si>
    <t>"pro osazení desky stropu za výtahem rýha 100mm"2,475+2,65</t>
  </si>
  <si>
    <t>"pro osazení schodiště z +0,120 do +4,525"2*13</t>
  </si>
  <si>
    <t>973032864</t>
  </si>
  <si>
    <t>Vysekání kapes ve zdivu z dutých cihel nebo tvárnic pro zavázání příček nebo zdí tl do 300 mm</t>
  </si>
  <si>
    <t>-520855362</t>
  </si>
  <si>
    <t>279</t>
  </si>
  <si>
    <t>985311311</t>
  </si>
  <si>
    <t>Reprofilace rubu kleneb a podlah cementovými sanačními maltami tl 10 mm</t>
  </si>
  <si>
    <t>-1737229693</t>
  </si>
  <si>
    <t>"spodní strana stropu 5% ze stávající plochy"367,2*0,05</t>
  </si>
  <si>
    <t>"ŽB podlahy 5% ze stávající plochy"204*0,05</t>
  </si>
  <si>
    <t>278</t>
  </si>
  <si>
    <t>985441113.HLX</t>
  </si>
  <si>
    <t>Přídavná šroubovitá nerezová výztuž 1 táhlo D 8 mm v drážce v cihelném zdivu hl do 70 mm</t>
  </si>
  <si>
    <t>-956966173</t>
  </si>
  <si>
    <t>"statika 75 -1.np 1/2"75/2</t>
  </si>
  <si>
    <t>462804839</t>
  </si>
  <si>
    <t>611896969</t>
  </si>
  <si>
    <t>"3 vrstvy"</t>
  </si>
  <si>
    <t>"skladba A mč.101-103,105,106a,107,108,110,112,113"(6,26+33,61+12,3+3,73+8,92+101,77+25,93+4,2+6,57+5,42)</t>
  </si>
  <si>
    <t>"pod příčkami"10,6</t>
  </si>
  <si>
    <t>"chodba ke kinosálům mč.120,145,125"(44,93+12,66+14,42)</t>
  </si>
  <si>
    <t>"mč.104,114-119,121-123šachta"(10,34+4,26+8,19+4,57+6,12+6,84+5,12+6,44+9,14+7,15+7,13+0,65*2,5)</t>
  </si>
  <si>
    <t>-1423164101</t>
  </si>
  <si>
    <t>424*0,0003 'Přepočtené koeficientem množství</t>
  </si>
  <si>
    <t>1301132436</t>
  </si>
  <si>
    <t>"obvod vytažení pod clony"</t>
  </si>
  <si>
    <t>"obvod bez rotundy"108*0,15</t>
  </si>
  <si>
    <t>"rotunda"14*0,15</t>
  </si>
  <si>
    <t>"vnitřní stěny"(56+24)*0,15</t>
  </si>
  <si>
    <t>"stěna výtahu"4,25*3,4+1,45*(0,185+0,25+1,65+0,25+0,25+2,71+0,4+0,65+1,2+0,16)</t>
  </si>
  <si>
    <t>-92243593</t>
  </si>
  <si>
    <t>"skladba A mč.101-103,105,106a,107,108,110,112,113"3*(6,26+33,61+12,3+3,73+8,92+101,77+25,93+4,2+6,57+5,42)</t>
  </si>
  <si>
    <t>"pod příčkami"10,6*3</t>
  </si>
  <si>
    <t>"chodba ke kinosálům mč.120,124,125"3*(44,93+12,66+14,42)</t>
  </si>
  <si>
    <t>"mč.104,114-119,121-123, šachta"3*(10,34+4,26+8,19+4,57+6,12+6,84+5,12+6,44+9,14+7,15+7,13+0,65*2,5)</t>
  </si>
  <si>
    <t>-577276393</t>
  </si>
  <si>
    <t>391,919130434783*1,15 'Přepočtené koeficientem množství</t>
  </si>
  <si>
    <t>628111209</t>
  </si>
  <si>
    <t>pás asfaltovaný Paraelast AL + V40</t>
  </si>
  <si>
    <t>303249536</t>
  </si>
  <si>
    <t>"skladba A1+A mč.101-103,105,106a,107,108,110,112,113"6,26+33,61+12,3+3,73+8,92+101,77+25,93+4,2+6,57+5,42</t>
  </si>
  <si>
    <t>"obvod vytažení pod clony"0</t>
  </si>
  <si>
    <t>424,167*1,15 'Přepočtené koeficientem množství</t>
  </si>
  <si>
    <t>1468480766</t>
  </si>
  <si>
    <t>1019593436</t>
  </si>
  <si>
    <t>"svisle na obvod stěny pod infuzní clony v=150mm"</t>
  </si>
  <si>
    <t>"stěna výtahu"3*(4,25*3,4+1,45*(0,185+0,25+1,65+0,25+0,25+2,71+0,4+0,65+1,2+0,16))</t>
  </si>
  <si>
    <t>120</t>
  </si>
  <si>
    <t>711493111.SMB</t>
  </si>
  <si>
    <t>Izolace proti podpovrchové a tlakové vodě vodorovná těsnicí kaší SCHOMBURG AQUAFIN-2K/M</t>
  </si>
  <si>
    <t>402152883</t>
  </si>
  <si>
    <t>"mč.116 sprcha"1,755*1,075</t>
  </si>
  <si>
    <t>119</t>
  </si>
  <si>
    <t>711493121.SMB</t>
  </si>
  <si>
    <t>Izolace proti podpovrchové a tlakové vodě svislá těsnicí kaší SCHOMBURG AQUAFIN-2K/M</t>
  </si>
  <si>
    <t>-1346525873</t>
  </si>
  <si>
    <t>"mč.116 sprcha"2,5*1+1,075+1,1</t>
  </si>
  <si>
    <t>215495462</t>
  </si>
  <si>
    <t>1170570025</t>
  </si>
  <si>
    <t>"mč.104,114-119,šachta"(10,34+4,26+8,19+4,57+6,12+6,84+5,12+6,44+0,65*2,5)</t>
  </si>
  <si>
    <t>"skladba A2 jeviště"80,3</t>
  </si>
  <si>
    <t>39270942</t>
  </si>
  <si>
    <t>219,31*1,05 'Přepočtené koeficientem množství</t>
  </si>
  <si>
    <t>28375908</t>
  </si>
  <si>
    <t>deska EPS 150 do plochých střech a podlah λ=0,035 tl 40mm</t>
  </si>
  <si>
    <t>-1083542063</t>
  </si>
  <si>
    <t>125,515*1,05 'Přepočtené koeficientem množství</t>
  </si>
  <si>
    <t>216</t>
  </si>
  <si>
    <t>28375907</t>
  </si>
  <si>
    <t>deska EPS 150 do plochých střech a podlah λ=0,035 tl 30mm</t>
  </si>
  <si>
    <t>1663014791</t>
  </si>
  <si>
    <t>273</t>
  </si>
  <si>
    <t>854762978</t>
  </si>
  <si>
    <t>169</t>
  </si>
  <si>
    <t>762083111</t>
  </si>
  <si>
    <t>Impregnace řeziva proti dřevokaznému hmyzu a houbám máčením třída ohrožení 1 a 2</t>
  </si>
  <si>
    <t>393903149</t>
  </si>
  <si>
    <t>161</t>
  </si>
  <si>
    <t>762511217</t>
  </si>
  <si>
    <t>Podlahové kce podkladové z desek OSB tl 25 mm na sraz lepených</t>
  </si>
  <si>
    <t>1931311224</t>
  </si>
  <si>
    <t>"záklop odpočinkového schodiště"16</t>
  </si>
  <si>
    <t>162</t>
  </si>
  <si>
    <t>762595001</t>
  </si>
  <si>
    <t>Spojovací prostředky pro položení dřevěných podlah a zakrytí kanálů</t>
  </si>
  <si>
    <t>-2071444411</t>
  </si>
  <si>
    <t>157</t>
  </si>
  <si>
    <t>762713220</t>
  </si>
  <si>
    <t>Montáž prostorové vázané kce s ocelovými spojkami z hraněného řeziva průřezové plochy do 224 cm2</t>
  </si>
  <si>
    <t>1483911231</t>
  </si>
  <si>
    <t>"schodiště mč.107 dle výkresu D1.1.b31 KVH 80/80"75</t>
  </si>
  <si>
    <t>159</t>
  </si>
  <si>
    <t>54825261-</t>
  </si>
  <si>
    <t xml:space="preserve">kování tesařské úhelník BV/U 05-11-60 </t>
  </si>
  <si>
    <t>-1125241425</t>
  </si>
  <si>
    <t>158</t>
  </si>
  <si>
    <t>61223263</t>
  </si>
  <si>
    <t>hranol konstrukční KVH lepený průřezu 80x80-280mm nepohledový</t>
  </si>
  <si>
    <t>-1219020151</t>
  </si>
  <si>
    <t>75*0,08*0,08</t>
  </si>
  <si>
    <t>160</t>
  </si>
  <si>
    <t>762795000</t>
  </si>
  <si>
    <t>Spojovací prostředky pro montáž prostorových vázaných kcí</t>
  </si>
  <si>
    <t>1687071430</t>
  </si>
  <si>
    <t>274</t>
  </si>
  <si>
    <t>998762101</t>
  </si>
  <si>
    <t>Přesun hmot tonážní pro kce tesařské v objektech v do 6 m</t>
  </si>
  <si>
    <t>851861314</t>
  </si>
  <si>
    <t>218</t>
  </si>
  <si>
    <t>763121454.KNF</t>
  </si>
  <si>
    <t>SDK stěna předsazená W 626 tl 100 mm profil CW+UW 75 desky 2xWHITE (A) 12,5 bez TI EI 30</t>
  </si>
  <si>
    <t>1154536753</t>
  </si>
  <si>
    <t>"boční stěna vstupů do kinosálů"2*(6,8+1,02*2,7)</t>
  </si>
  <si>
    <t>219</t>
  </si>
  <si>
    <t>763121714</t>
  </si>
  <si>
    <t>SDK stěna předsazená základní penetrační nátěr</t>
  </si>
  <si>
    <t>-1640421196</t>
  </si>
  <si>
    <t>220</t>
  </si>
  <si>
    <t>763121751</t>
  </si>
  <si>
    <t>Příplatek k SDK stěně předsazené za plochu do 6 m2 jednotlivě</t>
  </si>
  <si>
    <t>-699167041</t>
  </si>
  <si>
    <t>763131414</t>
  </si>
  <si>
    <t>SDK podhled desky 1xA 15 bez izolace dvouvrstvá spodní kce profil CD+UD</t>
  </si>
  <si>
    <t>-72809414</t>
  </si>
  <si>
    <t>"skladba P1 mč.101-104,106,107,108,120,124,125, část nad odpočinkovým schodištěm"6,26+33,61+12,3+10,34+20+101,77+4,5*3+25,93+44,93+12,66+14,42</t>
  </si>
  <si>
    <t>"P1 mč.106c"1,75*3,7</t>
  </si>
  <si>
    <t>228</t>
  </si>
  <si>
    <t>763131443</t>
  </si>
  <si>
    <t>SDK podhled desky 2xDF 15 bez izolace dvouvrstvá spodní kce profil CD+UD REI do 60</t>
  </si>
  <si>
    <t>-268973895</t>
  </si>
  <si>
    <t>"pod šikmou podlahovou částí hlediště skladba P3"5,5*12,5</t>
  </si>
  <si>
    <t>88</t>
  </si>
  <si>
    <t>763131451/R</t>
  </si>
  <si>
    <t>SDK podhled deska 1xH2 15 bez izolace dvouvrstvá spodní kce profil CD+UD</t>
  </si>
  <si>
    <t>-608077366</t>
  </si>
  <si>
    <t>"mč.112-115"6,57+5,42+4,26+8,19</t>
  </si>
  <si>
    <t>93</t>
  </si>
  <si>
    <t>763131555/R1</t>
  </si>
  <si>
    <t>Akustický podhled zavěšený na stavitelné závěsy dle PD vč nástřiku  konzol uchycení</t>
  </si>
  <si>
    <t>1189707040</t>
  </si>
  <si>
    <t>"mč.107,108+část chodby k č.120"101,77+23,95+7,3</t>
  </si>
  <si>
    <t>94</t>
  </si>
  <si>
    <t>ECP.35442050/R</t>
  </si>
  <si>
    <t>panel akustický např. Solo Baffle 1800x300x40 mm Dark Daimond včetně příslušentví (šrouby, vodící spojky, profily....)</t>
  </si>
  <si>
    <t>447060417</t>
  </si>
  <si>
    <t>92</t>
  </si>
  <si>
    <t>763131714</t>
  </si>
  <si>
    <t>SDK podhled základní penetrační nátěr</t>
  </si>
  <si>
    <t>416089342</t>
  </si>
  <si>
    <t>295,72+24,44</t>
  </si>
  <si>
    <t>229</t>
  </si>
  <si>
    <t>763131751</t>
  </si>
  <si>
    <t>Montáž parotěsné zábrany do SDK podhledu</t>
  </si>
  <si>
    <t>-4833866</t>
  </si>
  <si>
    <t>234</t>
  </si>
  <si>
    <t>763131751/R</t>
  </si>
  <si>
    <t>Příplatek za montáž parotěsné zábrany do SDK podhledu v omezeném prostoru</t>
  </si>
  <si>
    <t>1387232141</t>
  </si>
  <si>
    <t>"pod šikmou podlahovou částí hlediště"5,2*14,5</t>
  </si>
  <si>
    <t>230</t>
  </si>
  <si>
    <t>JTA.JD135</t>
  </si>
  <si>
    <t>JUTADACH 135 (75m2/bal.)</t>
  </si>
  <si>
    <t>206738642</t>
  </si>
  <si>
    <t>75,4*1,1 'Přepočtené koeficientem množství</t>
  </si>
  <si>
    <t>231</t>
  </si>
  <si>
    <t>JTA.JDSP38</t>
  </si>
  <si>
    <t>páska spojovací JUTADACH SP 38mmx50m</t>
  </si>
  <si>
    <t>-692953760</t>
  </si>
  <si>
    <t>69,7917355371901*1,1 'Přepočtené koeficientem množství</t>
  </si>
  <si>
    <t>232</t>
  </si>
  <si>
    <t>763131752</t>
  </si>
  <si>
    <t>Montáž jedné vrstvy tepelné izolace do SDK podhledu</t>
  </si>
  <si>
    <t>42998597</t>
  </si>
  <si>
    <t>233</t>
  </si>
  <si>
    <t>KNI.0013981.URS</t>
  </si>
  <si>
    <t>deska čedičová izolační MPE tl.60mm</t>
  </si>
  <si>
    <t>-1273072083</t>
  </si>
  <si>
    <t>75,4*1,02 'Přepočtené koeficientem množství</t>
  </si>
  <si>
    <t>763431001</t>
  </si>
  <si>
    <t>Montáž minerálního podhledu s vyjímatelnými panely vel. do 0,36 m2 na zavěšený viditelný rošt</t>
  </si>
  <si>
    <t>1541068687</t>
  </si>
  <si>
    <t>"skladba P4 mč.116-119"4,57+6,12+6,84+5,12+6,44</t>
  </si>
  <si>
    <t>59036514</t>
  </si>
  <si>
    <t>deska podhledová minerální rovná bílá jemně strukturovaná mikroperforovaná zvukově pohltivá 15x600x600mm</t>
  </si>
  <si>
    <t>-253614422</t>
  </si>
  <si>
    <t>28,6009241962443*1,05 'Přepočtené koeficientem množství</t>
  </si>
  <si>
    <t>223</t>
  </si>
  <si>
    <t>763431011</t>
  </si>
  <si>
    <t>Montáž minerálního podhledu s vyjímatelnými panely vel. do 0,36 m2 na zavěšený polozapuštěný rošt</t>
  </si>
  <si>
    <t>112230122</t>
  </si>
  <si>
    <t>"sklaDBA p1"34</t>
  </si>
  <si>
    <t>224</t>
  </si>
  <si>
    <t>ECP.3541910198</t>
  </si>
  <si>
    <t>deska minerální tl.15mm např. AMF Thermatex</t>
  </si>
  <si>
    <t>319172377</t>
  </si>
  <si>
    <t>"skladba P1"34</t>
  </si>
  <si>
    <t>275</t>
  </si>
  <si>
    <t>998763301</t>
  </si>
  <si>
    <t>Přesun hmot tonážní pro sádrokartonové konstrukce v objektech v do 6 m</t>
  </si>
  <si>
    <t>2086747137</t>
  </si>
  <si>
    <t>144</t>
  </si>
  <si>
    <t>766311111</t>
  </si>
  <si>
    <t>Montáž dřevěného zábradlí vnitřního</t>
  </si>
  <si>
    <t>-1571014378</t>
  </si>
  <si>
    <t>"schodiště mč.106"19,5</t>
  </si>
  <si>
    <t>"vstupy do kinosálů"</t>
  </si>
  <si>
    <t>145</t>
  </si>
  <si>
    <t>211564161</t>
  </si>
  <si>
    <t>dřevěné madlo, kruhový průmět 40mm, ve spodní hraně zafrézovaný LED pásek</t>
  </si>
  <si>
    <t>-1758298177</t>
  </si>
  <si>
    <t>766621211/R</t>
  </si>
  <si>
    <t>Montáž dřevěných oken plochy přes 1 m2 otevíravých výšky do 1,5 m s rámem do zdiva</t>
  </si>
  <si>
    <t>-1872057338</t>
  </si>
  <si>
    <t>"ozn.01 1200/1100mm"5*(1,2*2+1,1*2)</t>
  </si>
  <si>
    <t>61110010</t>
  </si>
  <si>
    <t>okno dřevěné typu Euro pro památkově chráněný objekt dle specifikace 1200x1100mm ozn. 01</t>
  </si>
  <si>
    <t>-1910865911</t>
  </si>
  <si>
    <t>766621211/R1</t>
  </si>
  <si>
    <t>Příplatek za 3D systém zatěsnění (parotěsná x paroprpustná folie)</t>
  </si>
  <si>
    <t>932888966</t>
  </si>
  <si>
    <t>129</t>
  </si>
  <si>
    <t>766709</t>
  </si>
  <si>
    <t>D+M systém centrálního klíče</t>
  </si>
  <si>
    <t>64380041</t>
  </si>
  <si>
    <t xml:space="preserve">"dřevěné"13 </t>
  </si>
  <si>
    <t>"AL"12</t>
  </si>
  <si>
    <t>130</t>
  </si>
  <si>
    <t>766710</t>
  </si>
  <si>
    <t>D+M vnitřních dveří EW 30 DP3 dle specifikace ozn.111 včetně skryté zárubně a samozavírače 700x2150 mm</t>
  </si>
  <si>
    <t>984738427</t>
  </si>
  <si>
    <t>131</t>
  </si>
  <si>
    <t>766711</t>
  </si>
  <si>
    <t>D+Mdveře skleněné otočné EW 30 DP3 dle specifikace ozn.113 včetně samozavírače 1400x2100 mm</t>
  </si>
  <si>
    <t>2006268168</t>
  </si>
  <si>
    <t>132</t>
  </si>
  <si>
    <t>766712</t>
  </si>
  <si>
    <t>D+M vnitřních dveří  EW 30 DP3 dle specifikace ozn.114 včetně skryté zárubně samozavírače 900x2150 mm</t>
  </si>
  <si>
    <t>-479598367</t>
  </si>
  <si>
    <t>128</t>
  </si>
  <si>
    <t>766713</t>
  </si>
  <si>
    <t>D+M vnitřních dveří  EW 30 DP3 dle specifikace ozn.115 včetně skryté zárubně samozavírače 700x2150 mm</t>
  </si>
  <si>
    <t>968714137</t>
  </si>
  <si>
    <t>146</t>
  </si>
  <si>
    <t>766714</t>
  </si>
  <si>
    <t>D+M vnitřních dveří dle specifikace ozn.116 včetně skryté zárubně  800x2185 mm</t>
  </si>
  <si>
    <t>547923556</t>
  </si>
  <si>
    <t>147</t>
  </si>
  <si>
    <t>766715</t>
  </si>
  <si>
    <t>D+M vnitřních dveří dle specifikace ozn.117 včetně skryté zárubně  700x2150 mm</t>
  </si>
  <si>
    <t>419041308</t>
  </si>
  <si>
    <t>148</t>
  </si>
  <si>
    <t>766716</t>
  </si>
  <si>
    <t>D+M vnitřních dveří dle specifikace ozn.118 včetně skryté zárubně  700x2185 mm</t>
  </si>
  <si>
    <t>-1905294304</t>
  </si>
  <si>
    <t>133</t>
  </si>
  <si>
    <t>766717</t>
  </si>
  <si>
    <t>D+M vnitřních dveří dle specifikace ozn.119 včetně obložkové zárubně  700x2100 mm</t>
  </si>
  <si>
    <t>-773466349</t>
  </si>
  <si>
    <t>134</t>
  </si>
  <si>
    <t>766718</t>
  </si>
  <si>
    <t>D+M vnitřních dveří dle specifikace ozn.120 včetně obložkové zárubně  700x2100 mm</t>
  </si>
  <si>
    <t>300614598</t>
  </si>
  <si>
    <t>135</t>
  </si>
  <si>
    <t>766719</t>
  </si>
  <si>
    <t>D+M vnitřních dveří dle specifikace ozn.121 včetně skryté zárubně a samozavírače 900x2150 mm</t>
  </si>
  <si>
    <t>-2009838084</t>
  </si>
  <si>
    <t>136</t>
  </si>
  <si>
    <t>766720</t>
  </si>
  <si>
    <t>D+M vnitřních dveří dle specifikace ozn.122,124 včetně skryté zárubně 900x2150 mm</t>
  </si>
  <si>
    <t>1127211461</t>
  </si>
  <si>
    <t>137</t>
  </si>
  <si>
    <t>766721</t>
  </si>
  <si>
    <t>D+M vnitřních dveří dle specifikace ozn.123 včetně obložkové zárubně 900x2150 mm</t>
  </si>
  <si>
    <t>-371482899</t>
  </si>
  <si>
    <t>138</t>
  </si>
  <si>
    <t>766722</t>
  </si>
  <si>
    <t>D+M vnitřních dveří dle specifikace ozn.125,126,127 včetně obložkové zárubně 900x2100 mm</t>
  </si>
  <si>
    <t>707818433</t>
  </si>
  <si>
    <t>139</t>
  </si>
  <si>
    <t>766723</t>
  </si>
  <si>
    <t>D+M vnitřních dveří EW30 DP3 dle specifikace ozn.128,129 včetně obložkové zárubně a samozavírače 1800x2100 mm</t>
  </si>
  <si>
    <t>-176975480</t>
  </si>
  <si>
    <t>140</t>
  </si>
  <si>
    <t>766724</t>
  </si>
  <si>
    <t>D+M vnitřních dveří dle specifikace ozn.130,132 včetně obložkové zárubně   800x2100 mm</t>
  </si>
  <si>
    <t>-1422605979</t>
  </si>
  <si>
    <t>141</t>
  </si>
  <si>
    <t>766725</t>
  </si>
  <si>
    <t>D+M vnitřních dveří dle specifikace ozn.131,133 včetně obložkové zárubně   700x1970 mm</t>
  </si>
  <si>
    <t>-1642158399</t>
  </si>
  <si>
    <t>142</t>
  </si>
  <si>
    <t>766726</t>
  </si>
  <si>
    <t>D+M vnitřních dveří dle specifikace ozn.134 včetně obložkové zárubně a samozavírače   800x2100 mm</t>
  </si>
  <si>
    <t>246754736</t>
  </si>
  <si>
    <t>280</t>
  </si>
  <si>
    <t>766726a</t>
  </si>
  <si>
    <t>D+M vnitřních dveří dle specifikace ozn.135 včetně obložkové zárubně bez PO   700x2185 mm</t>
  </si>
  <si>
    <t>-1615247563</t>
  </si>
  <si>
    <t>172</t>
  </si>
  <si>
    <t>766727</t>
  </si>
  <si>
    <t>D+M celoskleněné stěny PS1 dle specifikace mč.101</t>
  </si>
  <si>
    <t>66989900</t>
  </si>
  <si>
    <t>225</t>
  </si>
  <si>
    <t>998766201</t>
  </si>
  <si>
    <t>Přesun hmot procentní pro konstrukce truhlářské v objektech v do 6 m</t>
  </si>
  <si>
    <t>69325213</t>
  </si>
  <si>
    <t>235</t>
  </si>
  <si>
    <t>76700</t>
  </si>
  <si>
    <t>D+M kovového žebříku dl.4 m  vč nátěru a kotvení dle specifikace v PD šachta u mč.110</t>
  </si>
  <si>
    <t>1652202951</t>
  </si>
  <si>
    <t>236</t>
  </si>
  <si>
    <t>767001</t>
  </si>
  <si>
    <t>D+M skládacího AL žebříku  dle specifikace v PD mč.110</t>
  </si>
  <si>
    <t>803151407</t>
  </si>
  <si>
    <t>D+M výtahu dle specifikace v PD (koberec v oddíle povlakových podlah)</t>
  </si>
  <si>
    <t>-1880430858</t>
  </si>
  <si>
    <t>154</t>
  </si>
  <si>
    <t>76702</t>
  </si>
  <si>
    <t>D+M ocelového schodiště z 1.np do 1.pp dle specifikace v PD</t>
  </si>
  <si>
    <t>-1653338832</t>
  </si>
  <si>
    <t>176</t>
  </si>
  <si>
    <t>76703</t>
  </si>
  <si>
    <t xml:space="preserve">D+M okrasné výtvarné mříže dle specifikace v PD vč. kotvení </t>
  </si>
  <si>
    <t>-682277152</t>
  </si>
  <si>
    <t>217</t>
  </si>
  <si>
    <t>76704</t>
  </si>
  <si>
    <t xml:space="preserve">D+M zábradlí Z1-Z8 vč. madla velkého sálu dle specifikace v PD vč. kotvení </t>
  </si>
  <si>
    <t>-1957869381</t>
  </si>
  <si>
    <t>221</t>
  </si>
  <si>
    <t>76705</t>
  </si>
  <si>
    <t>Montáž provětrávání konstrukce hlediště děrovaným plechem</t>
  </si>
  <si>
    <t>1618060527</t>
  </si>
  <si>
    <t>"velký sál"</t>
  </si>
  <si>
    <t>"úroveň +1,190"15,05</t>
  </si>
  <si>
    <t>"úroveň +1,395"15,7</t>
  </si>
  <si>
    <t>"úroveň +1,620"16,2</t>
  </si>
  <si>
    <t>"úroveň +1,910"14</t>
  </si>
  <si>
    <t>"úroveň +2,165"13,2</t>
  </si>
  <si>
    <t>"úroveň +2,430"13,8</t>
  </si>
  <si>
    <t>"úroveň +2,710"14,4</t>
  </si>
  <si>
    <t>"úroveň +3,000"14,9</t>
  </si>
  <si>
    <t>"úroveň +3,300"19,6</t>
  </si>
  <si>
    <t>"úroveň +3,610"19,6</t>
  </si>
  <si>
    <t>"úroveň +3,930"10,65</t>
  </si>
  <si>
    <t>222</t>
  </si>
  <si>
    <t>765051</t>
  </si>
  <si>
    <t>děrovaný plech , ocel tř.11, OG10/12, průměr 10mm tl.plechu 1,5mm rozteč 12mm, vč nátěru1+2</t>
  </si>
  <si>
    <t>856196623</t>
  </si>
  <si>
    <t>"úroveň +1,190"15,05*0,225</t>
  </si>
  <si>
    <t>"úroveň +1,395"15,7*0,245</t>
  </si>
  <si>
    <t>"úroveň +1,620"16,2*0,265</t>
  </si>
  <si>
    <t>"úroveň +1,910"14*0,330</t>
  </si>
  <si>
    <t>"úroveň +2,165"13,2*0,295</t>
  </si>
  <si>
    <t>"úroveň +2,430"13,8*0,305</t>
  </si>
  <si>
    <t>"úroveň +2,710"14,4*0,32</t>
  </si>
  <si>
    <t>"úroveň +3,000"14,9*0,33</t>
  </si>
  <si>
    <t>"úroveň +3,300"19,6*0,34</t>
  </si>
  <si>
    <t>"úroveň +3,610"19,6*0,35</t>
  </si>
  <si>
    <t>"úroveň +3,930"10,65*0,36</t>
  </si>
  <si>
    <t>51,132*1,115 'Přepočtené koeficientem množství</t>
  </si>
  <si>
    <t>237</t>
  </si>
  <si>
    <t>76706</t>
  </si>
  <si>
    <t>D+M revizních dvířek požárních EI60 600x600mm (např.SAM s.ro.)</t>
  </si>
  <si>
    <t>1030126022</t>
  </si>
  <si>
    <t>238</t>
  </si>
  <si>
    <t>76707</t>
  </si>
  <si>
    <t>D+M  revizní dvířka jednokřídlá požární odolnost EW-S 30 )např. Promat typ SP)</t>
  </si>
  <si>
    <t>411663614</t>
  </si>
  <si>
    <t>264</t>
  </si>
  <si>
    <t>76708</t>
  </si>
  <si>
    <t>D+M  ocelového madla kruhového  D40 mč.106b</t>
  </si>
  <si>
    <t>-1235317647</t>
  </si>
  <si>
    <t>767640221</t>
  </si>
  <si>
    <t xml:space="preserve">Montáž dveří AL vchodových dvoukřídlových bez nadsvětlíku dle specifikace </t>
  </si>
  <si>
    <t>292047363</t>
  </si>
  <si>
    <t>55341311a</t>
  </si>
  <si>
    <t>dveře Al vchodové dvoukřídlové dle specifikace ozn.101 1550 x 2280 mm</t>
  </si>
  <si>
    <t>-848540166</t>
  </si>
  <si>
    <t>55341311a1</t>
  </si>
  <si>
    <t>dveře Al vchodové dvoukřídlové dle specifikace ozn.102 1550 x 2280 mm</t>
  </si>
  <si>
    <t>-2012171336</t>
  </si>
  <si>
    <t>55341311a2</t>
  </si>
  <si>
    <t>dveře Al vchodové dvoukřídlové dle specifikace ozn.103 1550 x 2280 mm</t>
  </si>
  <si>
    <t>1228321239</t>
  </si>
  <si>
    <t>55341311a3</t>
  </si>
  <si>
    <t>dveře Al vchodové dvoukřídlové dle specifikace ozn.104 1550 x 2280 mm</t>
  </si>
  <si>
    <t>-2023874166</t>
  </si>
  <si>
    <t>55341311a4</t>
  </si>
  <si>
    <t>dveře Al vchodové dvoukřídlové dle specifikace ozn.105 1550 x 2280 mm- EL.POHON A EPS ŘEŠÍ ČÁST ELEKTRO</t>
  </si>
  <si>
    <t>188451375</t>
  </si>
  <si>
    <t>55341311a5</t>
  </si>
  <si>
    <t>dveře Al vchodové dvoukřídlové dle specifikace ozn.106 1600 x 2000 mm</t>
  </si>
  <si>
    <t>-292976474</t>
  </si>
  <si>
    <t>55341311a6</t>
  </si>
  <si>
    <t>dveře Al vchodové dvoukřídlové dle specifikace ozn.107 1000 x 2120 mm</t>
  </si>
  <si>
    <t>1339128938</t>
  </si>
  <si>
    <t>55341311a7</t>
  </si>
  <si>
    <t>dveře Al vchodové dvoukřídlové dle specifikace ozn.108 1700 x 2280 mm- EL.POHON A EPS ŘEŠÍ ČÁST ELEKTRO</t>
  </si>
  <si>
    <t>810270878</t>
  </si>
  <si>
    <t>55341311a8</t>
  </si>
  <si>
    <t>dveře Al vchodové dvoukřídlové dle specifikace ozn.109 1100 x 1900 mm</t>
  </si>
  <si>
    <t>-1531044241</t>
  </si>
  <si>
    <t>171</t>
  </si>
  <si>
    <t>55341311a9</t>
  </si>
  <si>
    <t>dveře Al vchodové dvoukřídlové dle specifikace ozn.110 1100 x 2280 mm</t>
  </si>
  <si>
    <t>-308764839</t>
  </si>
  <si>
    <t>258</t>
  </si>
  <si>
    <t>767995111/R</t>
  </si>
  <si>
    <t>D+M držáků osvětlení velké sálu</t>
  </si>
  <si>
    <t>1048788933</t>
  </si>
  <si>
    <t xml:space="preserve"> 23,7+3,5+7,1</t>
  </si>
  <si>
    <t>276</t>
  </si>
  <si>
    <t>998767101</t>
  </si>
  <si>
    <t>Přesun hmot tonážní pro zámečnické konstrukce v objektech v do 6 m</t>
  </si>
  <si>
    <t>-533063867</t>
  </si>
  <si>
    <t>101</t>
  </si>
  <si>
    <t>771474111</t>
  </si>
  <si>
    <t>Montáž soklíků z dlaždic keramických rovných flexibilní lepidlo v do 65 mm</t>
  </si>
  <si>
    <t>331043979</t>
  </si>
  <si>
    <t>"mč.105"3,3+1,145+1,5+1,1+2-1</t>
  </si>
  <si>
    <t>"mč.119"3,265+1,94+0,885+0,4+2,38+1,965-0,8</t>
  </si>
  <si>
    <t>"mč.110"2,135+1,865+2,07+2,07-1,2-1,1</t>
  </si>
  <si>
    <t>"mč.117"0,1+0,6+1,4+0,2+1,1+0,1+0,2+0,9+0,1+0,7+1,63</t>
  </si>
  <si>
    <t>102</t>
  </si>
  <si>
    <t>597614341.LSS</t>
  </si>
  <si>
    <t>keramický sokl Rako Stones 666 mat.600x95 mm</t>
  </si>
  <si>
    <t>-1445630920</t>
  </si>
  <si>
    <t>95</t>
  </si>
  <si>
    <t>771574153</t>
  </si>
  <si>
    <t>Montáž podlah keramických velkoformátových lepených rozlivovým lepidlem přes 2 do 4 ks/ m2</t>
  </si>
  <si>
    <t>-1713510745</t>
  </si>
  <si>
    <t>"mč.105"3,73</t>
  </si>
  <si>
    <t>"mč.119"6,44</t>
  </si>
  <si>
    <t>"mč.118"10,75</t>
  </si>
  <si>
    <t>"mč.121,122,123"8,22+7,27+7,13</t>
  </si>
  <si>
    <t>"mč.117"6,27</t>
  </si>
  <si>
    <t>96</t>
  </si>
  <si>
    <t>5976140672</t>
  </si>
  <si>
    <t xml:space="preserve">dlaždice keramické např. Rako Stone 666 mat 600x600mm  </t>
  </si>
  <si>
    <t>-1073143818</t>
  </si>
  <si>
    <t>97</t>
  </si>
  <si>
    <t>771579191</t>
  </si>
  <si>
    <t>Příplatek k montáž podlah keramických za plochu do 5 m2</t>
  </si>
  <si>
    <t>1286086817</t>
  </si>
  <si>
    <t>98</t>
  </si>
  <si>
    <t>771591111</t>
  </si>
  <si>
    <t>Podlahy penetrace podkladu</t>
  </si>
  <si>
    <t>-278515057</t>
  </si>
  <si>
    <t>99</t>
  </si>
  <si>
    <t>771591115</t>
  </si>
  <si>
    <t>Podlahy spárování silikonem</t>
  </si>
  <si>
    <t>1793794101</t>
  </si>
  <si>
    <t>100</t>
  </si>
  <si>
    <t>998771102</t>
  </si>
  <si>
    <t>Přesun hmot tonážní pro podlahy z dlaždic v objektech v do 12 m</t>
  </si>
  <si>
    <t>1442207598</t>
  </si>
  <si>
    <t>772991302</t>
  </si>
  <si>
    <t xml:space="preserve">Montáž přechodových profilů </t>
  </si>
  <si>
    <t>246196004</t>
  </si>
  <si>
    <t>"mezi 101-102"4,73+1,42</t>
  </si>
  <si>
    <t>"mezi 102-107-108"3,53+1,55+1,55+9,3</t>
  </si>
  <si>
    <t>"mezi 107-120"2,15+2,15</t>
  </si>
  <si>
    <t>15421</t>
  </si>
  <si>
    <t>hliníkový L profil profilpas ZG</t>
  </si>
  <si>
    <t>260804185</t>
  </si>
  <si>
    <t>773</t>
  </si>
  <si>
    <t>Podlahy z litého teraca</t>
  </si>
  <si>
    <t>112</t>
  </si>
  <si>
    <t>773411200</t>
  </si>
  <si>
    <t>Soklíky z přírodního litého teraca rovné tl 20 mm výšky do 50 mm s požlábkem</t>
  </si>
  <si>
    <t>-1947206616</t>
  </si>
  <si>
    <t>"mč.116"2,15-0,9</t>
  </si>
  <si>
    <t>"mč.114-115"2,715*2-2*0,9+1,65-0,9+0,935+0,4</t>
  </si>
  <si>
    <t>773414200</t>
  </si>
  <si>
    <t>Soklíky z přírodního litého teraca schodišťové šikmé tl 20 mm výšky do 100 mm</t>
  </si>
  <si>
    <t>1063501240</t>
  </si>
  <si>
    <t>773511261</t>
  </si>
  <si>
    <t>Podlahy z přírodního litého teraca zřízení podlahy prosté tl 20 mm vč. materiálu</t>
  </si>
  <si>
    <t>1070153015</t>
  </si>
  <si>
    <t>"teraco vzor 1"</t>
  </si>
  <si>
    <t>"mč.102,103, část 107,108"101,5</t>
  </si>
  <si>
    <t>"schodiště č.106"20</t>
  </si>
  <si>
    <t>"mč.116"4,57</t>
  </si>
  <si>
    <t>"mč.112-113"6,57+5,42</t>
  </si>
  <si>
    <t>"mč.114-114"4,26+8,19</t>
  </si>
  <si>
    <t>173</t>
  </si>
  <si>
    <t>773511261/R</t>
  </si>
  <si>
    <t>Broušení podlah z teraca</t>
  </si>
  <si>
    <t>417382233</t>
  </si>
  <si>
    <t>174</t>
  </si>
  <si>
    <t>773511261/R1</t>
  </si>
  <si>
    <t>Voskování a impregnace  teraca</t>
  </si>
  <si>
    <t>1232883498</t>
  </si>
  <si>
    <t>277</t>
  </si>
  <si>
    <t>998773101</t>
  </si>
  <si>
    <t>Přesun hmot tonážní pro podlahy teracové lité v objektech v do 6 m</t>
  </si>
  <si>
    <t>1758478429</t>
  </si>
  <si>
    <t>776121111</t>
  </si>
  <si>
    <t>Vodou ředitelná penetrace savého podkladu povlakových podlah ředěná v poměru 1:3</t>
  </si>
  <si>
    <t>682331942</t>
  </si>
  <si>
    <t>"odpočinkové schodiště"16</t>
  </si>
  <si>
    <t>"jeviště"80,3</t>
  </si>
  <si>
    <t>"úroveň +1,005"16,7</t>
  </si>
  <si>
    <t>"úroveň +1,190"17,3</t>
  </si>
  <si>
    <t>"úroveň +1,395"18</t>
  </si>
  <si>
    <t>"úroveň +1,620"18,6</t>
  </si>
  <si>
    <t>"úroveň +1,910"24,1</t>
  </si>
  <si>
    <t>"úroveň +2,165"15,2</t>
  </si>
  <si>
    <t>"úroveň +2,430"15,8</t>
  </si>
  <si>
    <t>"úroveň +2,710"16,5</t>
  </si>
  <si>
    <t>"úroveň +3,000"17,10</t>
  </si>
  <si>
    <t>"úroveň +3,300"22,5</t>
  </si>
  <si>
    <t>"úroveň +3,610"24,10</t>
  </si>
  <si>
    <t>"úroveň +3,930"34,94</t>
  </si>
  <si>
    <t>"schodiště SCH1"2*11*1,9*(0,15+0,3)</t>
  </si>
  <si>
    <t>776141111</t>
  </si>
  <si>
    <t>Vyrovnání podkladu povlakových podlah stěrkou pevnosti 20 MPa tl 3 mm</t>
  </si>
  <si>
    <t>1035562848</t>
  </si>
  <si>
    <t>206</t>
  </si>
  <si>
    <t>776211111</t>
  </si>
  <si>
    <t>Lepení textilních pásů</t>
  </si>
  <si>
    <t>598174335</t>
  </si>
  <si>
    <t>"výtah"2,1*1,1</t>
  </si>
  <si>
    <t>"mč.106 +podesty"1,897*1,75+0,93*1,75+10*2*(0,152+0,3)</t>
  </si>
  <si>
    <t>207</t>
  </si>
  <si>
    <t>BSE.135899</t>
  </si>
  <si>
    <t xml:space="preserve">sametový vinylový koberec např. Forbo Flotex Metro Anthracite, s246008 role  </t>
  </si>
  <si>
    <t>746641556</t>
  </si>
  <si>
    <t>"podstupnice"261,9*0,2</t>
  </si>
  <si>
    <t>"schodiště SCH1"2*11*1,9*(0,3+0,15)</t>
  </si>
  <si>
    <t>163</t>
  </si>
  <si>
    <t>776231111</t>
  </si>
  <si>
    <t>Lepení lamel a čtverců z vinylu standardním lepidlem</t>
  </si>
  <si>
    <t>-1604263674</t>
  </si>
  <si>
    <t>164</t>
  </si>
  <si>
    <t>BSE.86399</t>
  </si>
  <si>
    <t>Objectflor, Expona Domestic 5837, Manor Oak C7</t>
  </si>
  <si>
    <t>1524589773</t>
  </si>
  <si>
    <t>15,3181818181818*1,1 'Přepočtené koeficientem množství</t>
  </si>
  <si>
    <t>776241111</t>
  </si>
  <si>
    <t>Lepení hladkých (bez vzoru) pásů ze sametového vinylu</t>
  </si>
  <si>
    <t>1928520807</t>
  </si>
  <si>
    <t>"mč.106 podesty"1,897*1,75+0,93*1,75</t>
  </si>
  <si>
    <t>28411080/R0</t>
  </si>
  <si>
    <t>vinyl sametový vyrobený systémem vyztuženého skelným rounem, nylon 6.6,   zátěž 33, R10,  útlum 20dB nepř. Forbo Metro Indigo</t>
  </si>
  <si>
    <t>-576888167</t>
  </si>
  <si>
    <t>"mč.102,107 plocha a sokly"84</t>
  </si>
  <si>
    <t>"schodiště+podesty+sokly"17+5+5</t>
  </si>
  <si>
    <t>111*1,1 'Přepočtené koeficientem množství</t>
  </si>
  <si>
    <t>126</t>
  </si>
  <si>
    <t>776241111a</t>
  </si>
  <si>
    <t>Příplatek za lepení pásů na stěnu - sokl schodiště z pásů ze sametového vinylu</t>
  </si>
  <si>
    <t>-500419636</t>
  </si>
  <si>
    <t>"mč.106 sokly schodiště "5</t>
  </si>
  <si>
    <t>208</t>
  </si>
  <si>
    <t>776311111</t>
  </si>
  <si>
    <t>Montáž textilních podlahovin na schodišťové stupně stupnice do 300 mm</t>
  </si>
  <si>
    <t>-351031165</t>
  </si>
  <si>
    <t>"schodiště SCH1"2*11*1,9</t>
  </si>
  <si>
    <t>205</t>
  </si>
  <si>
    <t>776311211</t>
  </si>
  <si>
    <t>Montáž textilních podlahovin na schodišťové stupně podstupnice výšky do 200 mm</t>
  </si>
  <si>
    <t>-763535026</t>
  </si>
  <si>
    <t>"mč.216"4*1,1</t>
  </si>
  <si>
    <t>209</t>
  </si>
  <si>
    <t>-655636966</t>
  </si>
  <si>
    <t>"úroveň +1,005"14,5</t>
  </si>
  <si>
    <t xml:space="preserve">"schodiště SCH1"2*11*1,9 </t>
  </si>
  <si>
    <t>123</t>
  </si>
  <si>
    <t>776341111</t>
  </si>
  <si>
    <t>Montáž podlahovin ze sametového vinylu na stupnice šířky do 300 mm</t>
  </si>
  <si>
    <t>261133758</t>
  </si>
  <si>
    <t>"mč.106"1,75*(10+10)</t>
  </si>
  <si>
    <t>124</t>
  </si>
  <si>
    <t>776341121</t>
  </si>
  <si>
    <t>Montáž podlahovin ze sametového vinylu na podstupnice výšky do 200 mm</t>
  </si>
  <si>
    <t>-4514521</t>
  </si>
  <si>
    <t>776421111</t>
  </si>
  <si>
    <t>Montáž obvodových lišt lepením</t>
  </si>
  <si>
    <t>1508463266</t>
  </si>
  <si>
    <t>"mč.107 od výtahu"0,4+0,285+1,57+10,7+2*0,5+2,1-0,9</t>
  </si>
  <si>
    <t>"část mč.120 po mč.112 před dř. obklad"1,8+5,6-2*0,9</t>
  </si>
  <si>
    <t>"okolo pilíře" 2*0,4+0,5</t>
  </si>
  <si>
    <t>"mč.120 chodba"1,8++2,74+0,2+0,9+0,5+0,2+0,9+0,2+0,5+0,2+0,9+0,2+5,5+0,2+0,9+0,2+0,5+0,2+0,9+0,2+0,5+0,5+0,9+0,2+2,74-(1,9+0,7+1,9)</t>
  </si>
  <si>
    <t>"mč.101 - čistící zona"3,2</t>
  </si>
  <si>
    <t>"mč.106 - čistící zona"1,2+0,8</t>
  </si>
  <si>
    <t>69751200</t>
  </si>
  <si>
    <t>lišta kobercová  např. BOLTA25387 TSL 55-6 šedá 0107</t>
  </si>
  <si>
    <t>684135891</t>
  </si>
  <si>
    <t>45,0980392156863*1,02 'Přepočtené koeficientem množství</t>
  </si>
  <si>
    <t>776421711</t>
  </si>
  <si>
    <t>Vložení nařezaných pásků z podlahoviny do lišt</t>
  </si>
  <si>
    <t>-736415572</t>
  </si>
  <si>
    <t>125</t>
  </si>
  <si>
    <t>776431111</t>
  </si>
  <si>
    <t>Montáž schodišťových hran lepených</t>
  </si>
  <si>
    <t>2017186044</t>
  </si>
  <si>
    <t>"mč.106"2*1,75*(10+10)</t>
  </si>
  <si>
    <t>"hrany s LED podsvícením"</t>
  </si>
  <si>
    <t>"SCH1"2*12*1,9</t>
  </si>
  <si>
    <t>"boční schodiště velký sál"2*10*1,7+2*10*1,3+2*2*1,6+2*2*1,3+6*1,15+4*1,15</t>
  </si>
  <si>
    <t>175</t>
  </si>
  <si>
    <t>28342168</t>
  </si>
  <si>
    <t>LED profil hrana schodová ST , černá 095091</t>
  </si>
  <si>
    <t>-199857233</t>
  </si>
  <si>
    <t>128,7*1,02 'Přepočtené koeficientem množství</t>
  </si>
  <si>
    <t>210</t>
  </si>
  <si>
    <t>2834216899</t>
  </si>
  <si>
    <t>hrana schodová PVC Protect 158</t>
  </si>
  <si>
    <t>-647872417</t>
  </si>
  <si>
    <t>"rohy stupňů malý sál"2*(2*1,395+2*1,03+2*1,27+2*0,91)+8*0,28</t>
  </si>
  <si>
    <t>"sál velký "261,6</t>
  </si>
  <si>
    <t>282,26*1,02 'Přepočtené koeficientem množství</t>
  </si>
  <si>
    <t>776573111</t>
  </si>
  <si>
    <t>Položení textilních rohoží čistících zón</t>
  </si>
  <si>
    <t>1960033786</t>
  </si>
  <si>
    <t>"schodiště 106 "1,75*1,2</t>
  </si>
  <si>
    <t>697510300/R</t>
  </si>
  <si>
    <t>koberec čistící zóna  FORBO CORAL Brush asphalt Grey 5710</t>
  </si>
  <si>
    <t>-447082654</t>
  </si>
  <si>
    <t>122</t>
  </si>
  <si>
    <t>697510300/R1</t>
  </si>
  <si>
    <t>koberec čistící zóna  FORBO CORAL Brush Vulcan Black Grey 5730</t>
  </si>
  <si>
    <t>-580120871</t>
  </si>
  <si>
    <t>998776102</t>
  </si>
  <si>
    <t>Přesun hmot tonážní pro podlahy povlakové v objektech v do 12 m</t>
  </si>
  <si>
    <t>-154163045</t>
  </si>
  <si>
    <t>116</t>
  </si>
  <si>
    <t>781474112</t>
  </si>
  <si>
    <t>Montáž obkladů vnitřních keramických hladkých do 12 ks/m2 lepených flexibilním lepidlem</t>
  </si>
  <si>
    <t>728401870</t>
  </si>
  <si>
    <t>"mč.116"2,5*1,595</t>
  </si>
  <si>
    <t>"mč.112-113"2,5*(1,47+2,11+1,72+1,425+0,5)</t>
  </si>
  <si>
    <t>"mč.114-115"2,5*(1,34 +0,4+3,09+2,605)</t>
  </si>
  <si>
    <t>115</t>
  </si>
  <si>
    <t>1561232</t>
  </si>
  <si>
    <t>keramický obklad např. Rako Color Two RAL 0958070, 98x98 mm</t>
  </si>
  <si>
    <t>1332782386</t>
  </si>
  <si>
    <t>3,988*1,05 'Přepočtené koeficientem množství</t>
  </si>
  <si>
    <t>117</t>
  </si>
  <si>
    <t>1561233</t>
  </si>
  <si>
    <t>keramický obklad např. Rako Color Two RAL 0858070, 98x98 mm</t>
  </si>
  <si>
    <t>-101751061</t>
  </si>
  <si>
    <t>18,063*1,052 'Přepočtené koeficientem množství</t>
  </si>
  <si>
    <t>121</t>
  </si>
  <si>
    <t>1561234</t>
  </si>
  <si>
    <t>keramický obklad např. Rako Color Two RAL 1907025, 98x98 mm</t>
  </si>
  <si>
    <t>-577978621</t>
  </si>
  <si>
    <t>18,588*1,025 'Přepočtené koeficientem množství</t>
  </si>
  <si>
    <t>113</t>
  </si>
  <si>
    <t>781474152</t>
  </si>
  <si>
    <t>Montáž obkladů vnitřních keramických velkoformátových hladkých do 2 ks/m2 lepených flexibilním lepidlem</t>
  </si>
  <si>
    <t>-374160255</t>
  </si>
  <si>
    <t>"mč.116"2,5*(0,6+0,4+1,85+2,2)</t>
  </si>
  <si>
    <t>"mč.112-113"2,5*(1,085+0,9+0,9+1,55+0,5+0,125)</t>
  </si>
  <si>
    <t>"mč.114-115"2,5*(1,745+2,05+2*0,985+0,4+2,15 )</t>
  </si>
  <si>
    <t>114</t>
  </si>
  <si>
    <t>1561231</t>
  </si>
  <si>
    <t>keramický obklad např. Refin Creos bride MK 86 1200x1200 mm</t>
  </si>
  <si>
    <t>-1340887051</t>
  </si>
  <si>
    <t>46,063*1,141 'Přepočtené koeficientem množství</t>
  </si>
  <si>
    <t>106</t>
  </si>
  <si>
    <t>781474153</t>
  </si>
  <si>
    <t>Montáž obkladů vnitřních keramických velkoformátových hladkých do 4 ks/m2 lepených flexibilním lepidlem</t>
  </si>
  <si>
    <t>-1691057331</t>
  </si>
  <si>
    <t>107</t>
  </si>
  <si>
    <t>59761007.</t>
  </si>
  <si>
    <t>dlaždice keramické Rako Stone 666 600x600 mm</t>
  </si>
  <si>
    <t>-1758092491</t>
  </si>
  <si>
    <t>35,794*1,05 'Přepočtené koeficientem množství</t>
  </si>
  <si>
    <t>108</t>
  </si>
  <si>
    <t>781479191</t>
  </si>
  <si>
    <t>Příplatek k montáži obkladů vnitřních keramických hladkých za plochu do 10 m2</t>
  </si>
  <si>
    <t>1874342278</t>
  </si>
  <si>
    <t>109</t>
  </si>
  <si>
    <t>781495141</t>
  </si>
  <si>
    <t>Průnik obkladem kruhový do DN 30 bez izolace</t>
  </si>
  <si>
    <t>-1491348195</t>
  </si>
  <si>
    <t>118</t>
  </si>
  <si>
    <t>781495142</t>
  </si>
  <si>
    <t>Průnik obkladem kruhový do DN 90</t>
  </si>
  <si>
    <t>1334143596</t>
  </si>
  <si>
    <t>110</t>
  </si>
  <si>
    <t>998781102</t>
  </si>
  <si>
    <t>Přesun hmot tonážní pro obklady keramické v objektech v do 12 m</t>
  </si>
  <si>
    <t>1627497245</t>
  </si>
  <si>
    <t>783</t>
  </si>
  <si>
    <t>Dokončovací práce - nátěry</t>
  </si>
  <si>
    <t>244</t>
  </si>
  <si>
    <t>783901451</t>
  </si>
  <si>
    <t>Zametení betonových podlah před provedením nátěru</t>
  </si>
  <si>
    <t>-221536143</t>
  </si>
  <si>
    <t>"mč.126"206,58</t>
  </si>
  <si>
    <t>245</t>
  </si>
  <si>
    <t>783913161</t>
  </si>
  <si>
    <t>Penetrační syntetický nátěr pórovitých betonových podlah</t>
  </si>
  <si>
    <t>487814151</t>
  </si>
  <si>
    <t>246</t>
  </si>
  <si>
    <t>783917161</t>
  </si>
  <si>
    <t>Krycí dvojnásobný syntetický nátěr betonové podlahy</t>
  </si>
  <si>
    <t>-436098061</t>
  </si>
  <si>
    <t xml:space="preserve"> Dokončovací práce</t>
  </si>
  <si>
    <t>104</t>
  </si>
  <si>
    <t>1663681922</t>
  </si>
  <si>
    <t>"mč.110 nové a stávající zdi"2,6*(2,135+1,865+2,07+2,07)-1,2*2,28-1,1*2,28+0,3*(2,28+1,2+2,28)</t>
  </si>
  <si>
    <t>"mč.122"2,7*(3,1+4,3+1,8*2)-(0,8*2,02+0,7*1,97)-1,5*(1+1)</t>
  </si>
  <si>
    <t>"mč.118 nad obkladem"1*(0,91+2,365+2,195+2,9+2,135+0,75+0,75+0,5)-2*0,7*0,6</t>
  </si>
  <si>
    <t>"mč.117 odpočet pod obklad"2,5*(1,755+1,205+1,755+0,9+0,775)-0,7*2,1</t>
  </si>
  <si>
    <t>"stěny + strop výtahové šachty"15,95*(2,71*2+1,65*2)-6*1,2*2,28+2,71*1,65</t>
  </si>
  <si>
    <t>105</t>
  </si>
  <si>
    <t>1495834765</t>
  </si>
  <si>
    <t>89</t>
  </si>
  <si>
    <t>784211101</t>
  </si>
  <si>
    <t>Dvojnásobné bílé malby ze směsí za mokra výborně otěruvzdorných v místnostech výšky do 3,80 m</t>
  </si>
  <si>
    <t>-1832628505</t>
  </si>
  <si>
    <t>"podhledy SDK"</t>
  </si>
  <si>
    <t>"mč.101,102,103,104,106,112-115"6,26+33,61+12,3+10,34+6,57+20+5,42+4,26+8,19</t>
  </si>
  <si>
    <t>"barevné mč.120,124,125"44,93+12,66+14,42</t>
  </si>
  <si>
    <t>"stěny"</t>
  </si>
  <si>
    <t>"ostění mč.105 u dveří"0,3*(2,28*2+1)</t>
  </si>
  <si>
    <t>"mč.105,110,111"3,73+4,2+6,63</t>
  </si>
  <si>
    <t>"boční stěna SDK vstupů do kinosálů"2*(6,8+1,02*2,7)</t>
  </si>
  <si>
    <t>90</t>
  </si>
  <si>
    <t>784211107</t>
  </si>
  <si>
    <t>Dvojnásobné bílé malby ze směsí za mokra výborně otěruvzdorných na schodišti výšky do 3,80 m</t>
  </si>
  <si>
    <t>-1910808601</t>
  </si>
  <si>
    <t>"mč.106"20</t>
  </si>
  <si>
    <t>91</t>
  </si>
  <si>
    <t>784211167</t>
  </si>
  <si>
    <t>Příplatek k cenám 2x maleb ze směsí za mokra otěruvzdorných za barevnou malbu v náročném odstínu</t>
  </si>
  <si>
    <t>-278233551</t>
  </si>
  <si>
    <t>167</t>
  </si>
  <si>
    <t>1395012254</t>
  </si>
  <si>
    <t>"stěny výtahové šachty"15,95*(2,71*2+1,65*2)-6*1,2*2,28+2,65*2,71</t>
  </si>
  <si>
    <t>784661601/R</t>
  </si>
  <si>
    <t>Dekorační technika imitace betonu v místnostech výšky do 3,80 m -   odstín 18717-4, UK do RAL 7047 (40% pigmentu)+D14+DL46 (RAL 7040)</t>
  </si>
  <si>
    <t>-615592174</t>
  </si>
  <si>
    <t>784661601/R1</t>
  </si>
  <si>
    <t>Dekorační technika imitace betonu v místnostech výšky do 3,80 m -  odstín 18717-4, UK do RAL 7047 (40% pigmentu)+D14+DL46 (RAL 7040)- opatřeno matným lakem</t>
  </si>
  <si>
    <t>1885112660</t>
  </si>
  <si>
    <t>"zábaří"2,15*7,4</t>
  </si>
  <si>
    <t>"pilíř"3,6*0,85+3,37*2*0,5+3,2*0,85</t>
  </si>
  <si>
    <t>784661601/R2</t>
  </si>
  <si>
    <t>Cementová stěrka , tmavě šedá, jemně probarvená, minimální pory, opatřena matným lakem</t>
  </si>
  <si>
    <t>942261039</t>
  </si>
  <si>
    <t>"od chodby mč.120,stěna 114,112,, schody, po stěnu výtahu"3,6*(1,8+5,6+2,9+2,885+2,9+0,2+0,4+1,2+0,4)-(2*0,9*2,15+1,2*2,28)</t>
  </si>
  <si>
    <t>"stěna fyer k VaKu"3,6*(4,5+5,5)</t>
  </si>
  <si>
    <t>86</t>
  </si>
  <si>
    <t>784661601/Ra</t>
  </si>
  <si>
    <t>Dekorační technika imitace betonu stropů -   odstín 18717-4, UK do RAL 7047 (40% pigmentu)+D14+DL46 (RAL 7040)</t>
  </si>
  <si>
    <t>440889751</t>
  </si>
  <si>
    <t>"nad odpočívacím schodištěm"4,5*3</t>
  </si>
  <si>
    <t>87</t>
  </si>
  <si>
    <t>784661601/Ra1</t>
  </si>
  <si>
    <t>Příplatek za potažení dekorační technikou imitace betonu povrchu křídla dveří  vč adhezního můstku ozn.124</t>
  </si>
  <si>
    <t>-253226157</t>
  </si>
  <si>
    <t>3*0,9*2,15</t>
  </si>
  <si>
    <t>643-06 - stavební práce 2.np</t>
  </si>
  <si>
    <t>310231051.WNR</t>
  </si>
  <si>
    <t>Zazdívka otvorů ve zdivu nadzákladovém plochy do 1 m2 cihlami Porotherm 30 P15 tl 300 mm</t>
  </si>
  <si>
    <t>2103529918</t>
  </si>
  <si>
    <t>"otvory u chodby mč.201"3,2*(2,14+1,8)</t>
  </si>
  <si>
    <t>"mč.218"0,97*1,8</t>
  </si>
  <si>
    <t>"mč.215"0,8*2,3</t>
  </si>
  <si>
    <t>"chodba foyer k oknu"0,395*1+0,155*1</t>
  </si>
  <si>
    <t>-45059530</t>
  </si>
  <si>
    <t>"schodiště I120 dl.18750mm"2*1,85*0,0111</t>
  </si>
  <si>
    <t>-101755975</t>
  </si>
  <si>
    <t>"sloup S1.a"0,3*0,3*2,795</t>
  </si>
  <si>
    <t>814277588</t>
  </si>
  <si>
    <t>"sloup S1.a"4*0,3*2,795</t>
  </si>
  <si>
    <t>945343290</t>
  </si>
  <si>
    <t>773187673</t>
  </si>
  <si>
    <t xml:space="preserve">"statika D.1.2.b.42 slopupy S1.a+S2a OBSAŽENO V 1.NP"0 </t>
  </si>
  <si>
    <t>"statika D.1.2.b.44 zesílení sloupů"0,332</t>
  </si>
  <si>
    <t>-449260922</t>
  </si>
  <si>
    <t>"výtah 2.np +4,54-7,7925"0,25*3,2*(2,71+2)+(0,4+0,29)/2*3,2*2+2*0,4*1,2*2,295</t>
  </si>
  <si>
    <t>"doplnění mezi stáv základ a stěnu výtahu"0,1*3,2*3,25</t>
  </si>
  <si>
    <t>"mezi úrovní +7,925 a +9,340"1,215*0,2*(4,92+1,94+1,38+8,9+7,85+1,9+1,026)+0,2*1,415*1,94</t>
  </si>
  <si>
    <t>923820555</t>
  </si>
  <si>
    <t>"vnější strana"3,4*(3,25+2*2)+3,2*(2*1,65+2*2,71 )-(2*1,2*2,295)+2*0,4*(2*2,24+1,2)+0,25*(2*2,24+1,2)</t>
  </si>
  <si>
    <t>"mezi úrovní +7,925 a +9,340"1,215*2*(4,92+1,94+1,38+8,9+7,85+1,9+1,026)+2*1,415*1,94</t>
  </si>
  <si>
    <t>-1494939951</t>
  </si>
  <si>
    <t>-1926978009</t>
  </si>
  <si>
    <t>-1620546449</t>
  </si>
  <si>
    <t>"mč.205+dozdívka u sálu"3,185*(5,4+0,995+0,125+0,125+0,125+2,99*2+1,805+0,51+0,5+0,955)-0,7*2,1</t>
  </si>
  <si>
    <t>"šachta v mč.216"4,6*(1,725+1,03)</t>
  </si>
  <si>
    <t>"stěna mezi mč.206,215-207"2,7*(6,11+4,415)-(0,8*2,15+0,9*2,15)</t>
  </si>
  <si>
    <t>"mč.216"4,6*(1,865+0,125+1,075+2,79)</t>
  </si>
  <si>
    <t>"mč.210-214"3,5*(6,1+1+2*1,55+3,1+0,91+0,775*2+0,575+0,2+4,1+4,5+2,79+0,245+0,125+0,725)-6*0,7*2,1</t>
  </si>
  <si>
    <t>"mč.207-209,218"3,5*(4,765+1,23+1,815+1,955+2,2+2*1,86+2,3)-(3*0,7*2,1+0,9*2,1)</t>
  </si>
  <si>
    <t>"šachta u mč.109"3,185*0,925</t>
  </si>
  <si>
    <t>2073687526</t>
  </si>
  <si>
    <t>2*(32*0,1)</t>
  </si>
  <si>
    <t>143</t>
  </si>
  <si>
    <t>125086567</t>
  </si>
  <si>
    <t>"úroveň stropu +7,925"124,5*0,2</t>
  </si>
  <si>
    <t>"zazubování přední části"3*0,2</t>
  </si>
  <si>
    <t>"úroveň stropu +7,925 deska za výtahem"7,6*0,2</t>
  </si>
  <si>
    <t>-2041253958</t>
  </si>
  <si>
    <t>"úroveň stropu +7,925"124,5</t>
  </si>
  <si>
    <t>"úroveň stropu +7,925 deska za výtahem"7,6</t>
  </si>
  <si>
    <t>1529290178</t>
  </si>
  <si>
    <t>1338989607</t>
  </si>
  <si>
    <t>-983275915</t>
  </si>
  <si>
    <t>-194993054</t>
  </si>
  <si>
    <t>"statika D.1.2.b.34 strop u výtahu"0,294</t>
  </si>
  <si>
    <t>"statika D.1.2.b.35 strop "7,51</t>
  </si>
  <si>
    <t>411361821x</t>
  </si>
  <si>
    <t>Distanční výztuž DISTA 9036</t>
  </si>
  <si>
    <t>-963037540</t>
  </si>
  <si>
    <t>485045426</t>
  </si>
  <si>
    <t>32*2</t>
  </si>
  <si>
    <t>-1027553214</t>
  </si>
  <si>
    <t>"průvlak P2.1"0,3*1,19*8,9</t>
  </si>
  <si>
    <t>"průvlak P2.2"0,4*0,25*10,11</t>
  </si>
  <si>
    <t>"průvlak P2.3"0,4*0,25*10,13</t>
  </si>
  <si>
    <t>"průvlak P2.4"0,4*0,2*10,04</t>
  </si>
  <si>
    <t>"průvlak P2.5"0,4*0,2*5,3</t>
  </si>
  <si>
    <t>"průvlak P2.5a"0,155*1,815*5</t>
  </si>
  <si>
    <t>"průvlak P2.6"0,4*0,2*(9,6+1,5)</t>
  </si>
  <si>
    <t>"průvlak P2.7"0,4*0,2*8,9</t>
  </si>
  <si>
    <t>"průvlak P2.8"0,4*1,815*7,56</t>
  </si>
  <si>
    <t>"průvlak P2.9"0,4*0,2*1,5</t>
  </si>
  <si>
    <t>"průvlak P2.10"0,4*0,2*2,1</t>
  </si>
  <si>
    <t>"průvlak P2.11"0,4*0,2*3,6</t>
  </si>
  <si>
    <t>"průvlak P2.12"0,4*0,2*1,9</t>
  </si>
  <si>
    <t>1274562656</t>
  </si>
  <si>
    <t>"průvlak P2.1"(0,3+2*1,19)*8,9</t>
  </si>
  <si>
    <t>"průvlak P2.2"(0,4*2+0,25)*9,609</t>
  </si>
  <si>
    <t>"průvlak P2.3"(0,4*2+0,25)*9,625</t>
  </si>
  <si>
    <t>"průvlak P2.4"(0,4*2+0,2)*9,801</t>
  </si>
  <si>
    <t>"průvlak P2.5"(0,4*2+0,2)*4,922</t>
  </si>
  <si>
    <t>"průvlak P2.5a"(0,155+2*1,815)*5</t>
  </si>
  <si>
    <t>"průvlak P2.6"(0,4*2+0,2)*9,6</t>
  </si>
  <si>
    <t>"průvlak P2.7"(0,4*2+0,2)*8,313</t>
  </si>
  <si>
    <t>"průvlak P2.8"(0,2+2*1,815)*7,56</t>
  </si>
  <si>
    <t>"průvlak P2.9"(0,4*2+0,2)*1,5</t>
  </si>
  <si>
    <t>"průvlak P2.10"(0,4*2+0,2)*1,783</t>
  </si>
  <si>
    <t>"průvlak P2.11"(0,4*2+0,2)*3,098</t>
  </si>
  <si>
    <t>"průvlak P2.12"(0,4*2+0,2)*1,5</t>
  </si>
  <si>
    <t>200620916</t>
  </si>
  <si>
    <t>-1818384382</t>
  </si>
  <si>
    <t>"průvlak P2.1"0,3*8,9</t>
  </si>
  <si>
    <t>"průvlak P2.2"0,25*9,609</t>
  </si>
  <si>
    <t>"průvlak P2.3" 0,25*9,625</t>
  </si>
  <si>
    <t>"průvlak P2.4" 0,2*9,801</t>
  </si>
  <si>
    <t>"průvlak P2.5"0,2*4,922</t>
  </si>
  <si>
    <t>"průvlak P2.5a"0,155*5</t>
  </si>
  <si>
    <t>"průvlak P2.6"0,2*9,6</t>
  </si>
  <si>
    <t>"průvlak P2.7"0,2*8,313</t>
  </si>
  <si>
    <t>"průvlak P2.8"0,2*7,56</t>
  </si>
  <si>
    <t>"průvlak P2.9"0,2*1,5</t>
  </si>
  <si>
    <t>"průvlak P2.10" 0,2*1,783</t>
  </si>
  <si>
    <t>"průvlak P2.11"0,2*3,098</t>
  </si>
  <si>
    <t>"průvlak P2.12"0,2*1,5</t>
  </si>
  <si>
    <t>-1809246256</t>
  </si>
  <si>
    <t>2130654521</t>
  </si>
  <si>
    <t>"statika D.1.2.b.41 P2.1-P2.3"1,653</t>
  </si>
  <si>
    <t>-1914954902</t>
  </si>
  <si>
    <t>"dveře 202, hydrant, dveře  208-216 dl.1000mm"2*11*0,00306</t>
  </si>
  <si>
    <t>"dveře 205"2*0,00306</t>
  </si>
  <si>
    <t>"dveře 206,217"2*2*0,00306</t>
  </si>
  <si>
    <t>"dveře 207"2*0,00306</t>
  </si>
  <si>
    <t>1597537819</t>
  </si>
  <si>
    <t>1426579853</t>
  </si>
  <si>
    <t>"nové schodiště z  +4,525 do +7,940 podesta"0,18*1,75*(1,65+2,3)/2+0,16*1,59*1,75</t>
  </si>
  <si>
    <t>"nové schodiště z +4,525 do +7,940 stupně"0,16*(5+2,5)+(7+15)*(0,154*0,3*1,75)</t>
  </si>
  <si>
    <t>-1502725238</t>
  </si>
  <si>
    <t>"statika D.1.2.b60 SCH SV R1,R2,R3 od +0,000 do +7,925 SOUČÁSTÍ 1.NP"0</t>
  </si>
  <si>
    <t>-1544932441</t>
  </si>
  <si>
    <t>"nové schodiště z  +4,525 do +7,940 podesta"1,75*(1,65+2,3)/2+1,59*1,75</t>
  </si>
  <si>
    <t>-1837557450</t>
  </si>
  <si>
    <t>-1952721452</t>
  </si>
  <si>
    <t>"nové schodiště z +4,525 do +7,940 stupně"(7+15)*(0,154+0,3)*1,75</t>
  </si>
  <si>
    <t>246829031</t>
  </si>
  <si>
    <t>1848194837</t>
  </si>
  <si>
    <t>"MNČ.218"4,36</t>
  </si>
  <si>
    <t>"podhled schodišťových ramen"1,75*10,4</t>
  </si>
  <si>
    <t>-2033828776</t>
  </si>
  <si>
    <t>-1250392990</t>
  </si>
  <si>
    <t>740588274</t>
  </si>
  <si>
    <t>"mč.201 stávající stěny chodba"2,8*(2,425+0,3+6,09)-1*2,2</t>
  </si>
  <si>
    <t>"mč.203 stávající stěny"2,8*(3,64+0,3+2,3+4,6)-2*1,2*1,8</t>
  </si>
  <si>
    <t>"mč.204"2,8*(0,975+0,2+0,645)</t>
  </si>
  <si>
    <t>"mč.205"2,8*(2,99+1,5+0,955+0,51+0,5+1,805+0,995)</t>
  </si>
  <si>
    <t>"mč.206 "2,8 *(6,34+1,655+6,11+4,415+2,2+2,79+1,23+1,7+0,925)-(0,8*2,15+0,9*2,15+1,1*2,15)</t>
  </si>
  <si>
    <t>"mč.216"2,7*(3+6,11+1,03+0,125+1,075+2,79+0,75+0,9+3+3,115)</t>
  </si>
  <si>
    <t>"mč.210-211"2,6*(1+1,55+1+1,55+1,75+1,75+0,9*2+1,75+0,9*2+1,75)-5*0,7</t>
  </si>
  <si>
    <t>"mč.208,209"2,6*(2,8+2*2,2+2,2+1,1+1,86+0,77+0,9)-3*0,7*2,1</t>
  </si>
  <si>
    <t>"mč.207"2,6*(2*2,2+2*1,955)-0,9*2,1</t>
  </si>
  <si>
    <t>"mč.216"2,7*(1,105+3+6,11+1,03+0,125+1,075+2,79+0,75+0,9+3+3,115)-0,8*2,15</t>
  </si>
  <si>
    <t>"mč.215"2,7*(2,105+1,865+2,79+3,035)-0,9*2,15</t>
  </si>
  <si>
    <t>"mč.218"3,5*(2,3+1,8+2,2)</t>
  </si>
  <si>
    <t>"mč.212-214"3,5*(1,625+1,9+0,91+1,55+2,28*2+0,575+0,775+0,575+0,25+0,9+2,35+2,4+0,9+0,9+0,8)-6*0,7*2,1</t>
  </si>
  <si>
    <t>400566676</t>
  </si>
  <si>
    <t>"pod imitaci betonu"</t>
  </si>
  <si>
    <t>"mč.201"2,7*2,425</t>
  </si>
  <si>
    <t>"mč.206"2,7*(1,655+6,34)-2*(1*2,2)+0,15*2*(2,2*2+1)</t>
  </si>
  <si>
    <t>"mč.218,109 na stěnu výtahu ze ŽB a pod štuk stěrku"2*2*(3,5*1,8-1,2*2,28+0,25*(2,28*2+1,2))</t>
  </si>
  <si>
    <t>339463552</t>
  </si>
  <si>
    <t>"mč.218,109 na stěnu výtahu ze ŽB"2*(3,5*1,8-1,2*2,28+0,25*(2,28*2+1,2))</t>
  </si>
  <si>
    <t>-1935119295</t>
  </si>
  <si>
    <t>"mč.218 ,109 na stěnu výtahu ze ŽB"2*(3,5*1,8-1,2*2,28+0,25*(2,28*2+1,2))</t>
  </si>
  <si>
    <t>850515198</t>
  </si>
  <si>
    <t xml:space="preserve">"mč.204  "2,8*7,39-3*1,2*1,8 </t>
  </si>
  <si>
    <t>"mč.205"2,7*(2,99+0,995+0,95)</t>
  </si>
  <si>
    <t>"mč.207"2,6*(2,2+2*1,955)</t>
  </si>
  <si>
    <t>"mč.208-209"2,6*(1,1+1,86)</t>
  </si>
  <si>
    <t>"mč.210-211"2,6*(3*0,9)</t>
  </si>
  <si>
    <t>"mč.212-214"3,5*(1,55 +0,9 )</t>
  </si>
  <si>
    <t>pod dř obklad"</t>
  </si>
  <si>
    <t>"mč.206 "2,8 *(6,11+4,415+2,2)-(0,8*2,15+0,9*2,15+1,1*2,15)</t>
  </si>
  <si>
    <t>1975179739</t>
  </si>
  <si>
    <t>"mč.201"2,8*(6,09+0,3)</t>
  </si>
  <si>
    <t>"mč.204"2,8*(7,39+0,975+0,2+0,645)-(0,7*2,1+3*1,2*1,8)+0,15*(2*1,8+1,2)</t>
  </si>
  <si>
    <t>"mč.205"2,8*(2,16+0,905+0,51+0,5+0,955)-(0,7*2,1+1,2*1,8)</t>
  </si>
  <si>
    <t>"mč.207"2,6*2,2-0,9*2,1</t>
  </si>
  <si>
    <t>"mč.208,209"2,6*(2,8+2*2,2+2,2+0,77+0,9)-3*0,7*2,1</t>
  </si>
  <si>
    <t>"mč.210-211"2,6*(1,55+1+1,55+1,75+1,75+0,9+1,75+0,9+1,75)-5*0,7</t>
  </si>
  <si>
    <t>"mč.216"2,7*(1,105+3+6,11+1,03+0,125+1,075+2,79+0,75+0,9+3+3,115)-0,9*2,2</t>
  </si>
  <si>
    <t>"mč.212-214"3,5*(1,625+1,9+0,91+2,28*2+0,575+0,775+0,575+0,25+2,35+2,4+0,9+0,9+0,8)-6*0,7*2,1</t>
  </si>
  <si>
    <t xml:space="preserve">"mč.206 "2,8 *(2,79+1,23+1,7+0,925) </t>
  </si>
  <si>
    <t>612325301</t>
  </si>
  <si>
    <t>Vápenocementová hladká omítka ostění nebo nadpraží</t>
  </si>
  <si>
    <t>-782096991</t>
  </si>
  <si>
    <t>"mč.201"0,15*(2*2,2+1)</t>
  </si>
  <si>
    <t>"mč.204"0,15*3*(2*1,8+1,2)</t>
  </si>
  <si>
    <t>-190621962</t>
  </si>
  <si>
    <t>"mč.203"0,15*2*(2*1,8+1,2)</t>
  </si>
  <si>
    <t>"mč.205"0,15*(2*1,8+1,2)</t>
  </si>
  <si>
    <t>2131214970</t>
  </si>
  <si>
    <t>"okna"3*1*2,20+7*1,2*1,8</t>
  </si>
  <si>
    <t>1663895911</t>
  </si>
  <si>
    <t>"parapety okenů</t>
  </si>
  <si>
    <t>"mč.203+204,205"6*1,2*0,25</t>
  </si>
  <si>
    <t>"mč.201"1*0,25</t>
  </si>
  <si>
    <t>1727507222</t>
  </si>
  <si>
    <t>"mč.201"2,425+6,7</t>
  </si>
  <si>
    <t>"mč.202"8,5+0,16+7,06+0,21+8,5+6,45</t>
  </si>
  <si>
    <t>"mč.203"1,445+3,64+1,545+2,46+1,8+4,67+2,3</t>
  </si>
  <si>
    <t>"mč.204"0,975+0,645+2,95+0,645+0,125+4,02+2,375+1,745+7,39</t>
  </si>
  <si>
    <t>"mč.205"2,16+2,99+1,805+0,51+0,5+0,955</t>
  </si>
  <si>
    <t>"mč.206"6,34+1,655+10,02+2+4,45+6,11</t>
  </si>
  <si>
    <t>"mč.210-211"1,55+1+1,55+1,75+1,75+0,9+1,75+0,9+1,75</t>
  </si>
  <si>
    <t>"mč.212-214"1,625+1,9+0,91+1,55+2,28*2+0,575+0,775+0,575+0,25+0,9+2,35+2,4+0,9+0,9+0,8</t>
  </si>
  <si>
    <t>"mč.207"2,2*2+1,955</t>
  </si>
  <si>
    <t>"mč.208-209"1,1*2+2,2*3+1,525+0,51+1,86</t>
  </si>
  <si>
    <t>"mč.215"2,105+1,865+2,79+3,035</t>
  </si>
  <si>
    <t>"mč.216"3+6,11+1,03+0,125+1,075+2,79+0,75+0,9+3+3,115</t>
  </si>
  <si>
    <t>713903365</t>
  </si>
  <si>
    <t>9000c2</t>
  </si>
  <si>
    <t>Zřízení prostupů stropem do 1m2</t>
  </si>
  <si>
    <t>657938404</t>
  </si>
  <si>
    <t>D+M sejfu SS 5 MČ.204</t>
  </si>
  <si>
    <t>397510325</t>
  </si>
  <si>
    <t>D+M revizních dvířek s PO EI60 DP1 600x600 mm, např. SAM s.r.o.</t>
  </si>
  <si>
    <t>1849568290</t>
  </si>
  <si>
    <t>1258355005</t>
  </si>
  <si>
    <t>"zdivo nové + zazdívky"267,859+16,744</t>
  </si>
  <si>
    <t>"omítky"469,864</t>
  </si>
  <si>
    <t>2115140303</t>
  </si>
  <si>
    <t>"malý sál, zázemí kina"2+2</t>
  </si>
  <si>
    <t>"kancelář"1</t>
  </si>
  <si>
    <t>1790732965</t>
  </si>
  <si>
    <t>44932211</t>
  </si>
  <si>
    <t>přístroj hasicí ruční sněhový S5 55B</t>
  </si>
  <si>
    <t>-1120178207</t>
  </si>
  <si>
    <t>127</t>
  </si>
  <si>
    <t>953961113/R</t>
  </si>
  <si>
    <t>Kotvy chemickým tmelem M 12 hl 200 mm do betonu, ŽB nebo kamene s vyvrtáním otvoru</t>
  </si>
  <si>
    <t>1560800253</t>
  </si>
  <si>
    <t>953961113</t>
  </si>
  <si>
    <t>Kotvy chemickým tmelem M 12 hl 110 mm do betonu, ŽB nebo kamene s vyvrtáním otvoru</t>
  </si>
  <si>
    <t>685862639</t>
  </si>
  <si>
    <t>"police pro projektor"7</t>
  </si>
  <si>
    <t>953962212</t>
  </si>
  <si>
    <t>Kotvy chemickým tmelem M 10 hl 80 mm do zdiva z děrovaných cihel s pouzdrem a vyvrtáním otvoru</t>
  </si>
  <si>
    <t>1084796615</t>
  </si>
  <si>
    <t>"zábradlí v promítárně"2</t>
  </si>
  <si>
    <t>953965115</t>
  </si>
  <si>
    <t>Kotevní šroub pro chemické kotvy M 10 dl 80-200 mm</t>
  </si>
  <si>
    <t>35777610</t>
  </si>
  <si>
    <t>42+7+2</t>
  </si>
  <si>
    <t>-1828089633</t>
  </si>
  <si>
    <t>"kapsy pro uložení schodiště z +4,525 do +7,940"12</t>
  </si>
  <si>
    <t>"kapsy pro uložení stropu za výtahem"6</t>
  </si>
  <si>
    <t>-1483262467</t>
  </si>
  <si>
    <t>"pro osazení schodiště z +4,525 do +7,940"1,575+0,075+1,75+0,075+2,375+2*1,26</t>
  </si>
  <si>
    <t>"strop za výtahem"3,09+1,155</t>
  </si>
  <si>
    <t>1752773250</t>
  </si>
  <si>
    <t>"spodní strana stropu 5% ze stávající plochy"61,2*0,05</t>
  </si>
  <si>
    <t>"ŽB podlahy 5% ze stávající plochy"34*0,05</t>
  </si>
  <si>
    <t>44973518</t>
  </si>
  <si>
    <t>"statika 75 -2.np 1/4"75/4</t>
  </si>
  <si>
    <t>998018001</t>
  </si>
  <si>
    <t>Přesun hmot ruční pro budovy v do 6 m</t>
  </si>
  <si>
    <t>1368529475</t>
  </si>
  <si>
    <t>-536373027</t>
  </si>
  <si>
    <t>"mč.205"4,9</t>
  </si>
  <si>
    <t>1681860207</t>
  </si>
  <si>
    <t>"mč.205 sprcha"2,5*(0,9+0,995+0,95)</t>
  </si>
  <si>
    <t>998711101</t>
  </si>
  <si>
    <t>Přesun hmot tonážní pro izolace proti vodě, vlhkosti a plynům v objektech výšky do 6 m</t>
  </si>
  <si>
    <t>1189413229</t>
  </si>
  <si>
    <t>321177836</t>
  </si>
  <si>
    <t>762511213</t>
  </si>
  <si>
    <t>Podlahové kce podkladové z desek OSB tl 15 mm na sraz lepených</t>
  </si>
  <si>
    <t>-1793492669</t>
  </si>
  <si>
    <t>"jeviště malý sál"37,2</t>
  </si>
  <si>
    <t>"promítací kabina"19,2</t>
  </si>
  <si>
    <t>762511214</t>
  </si>
  <si>
    <t>Podlahové kce podkladové z desek OSB tl 18 mm na sraz lepených</t>
  </si>
  <si>
    <t>24249129</t>
  </si>
  <si>
    <t>"jeviště malý sál"38,5</t>
  </si>
  <si>
    <t>"promítací kabina"20,6</t>
  </si>
  <si>
    <t>-564676313</t>
  </si>
  <si>
    <t>762713210</t>
  </si>
  <si>
    <t>Montáž prostorové vázané kce s ocelovými spojkami z hraněného řeziva průřezové plochy do 120 cm2</t>
  </si>
  <si>
    <t>1057449668</t>
  </si>
  <si>
    <t>"jeviště malý sál"201</t>
  </si>
  <si>
    <t>"promítací kabina"131</t>
  </si>
  <si>
    <t>54825510</t>
  </si>
  <si>
    <t>zavětrovací pás  40x2,0mm pozinkovaný, 10-01</t>
  </si>
  <si>
    <t>-1556889931</t>
  </si>
  <si>
    <t>1704572707</t>
  </si>
  <si>
    <t>-1498807456</t>
  </si>
  <si>
    <t>332*0,08*0,08</t>
  </si>
  <si>
    <t>2,125*1,05 'Přepočtené koeficientem množství</t>
  </si>
  <si>
    <t>69670497</t>
  </si>
  <si>
    <t>196988275</t>
  </si>
  <si>
    <t>763111316.KNF</t>
  </si>
  <si>
    <t>SDK příčka W 111 tl 125 mm profil CW+UW 100 desky 1xWHITE (A) 12,5 TI 80 mm 15 kg/m3 EI 30 Rw 48 dB</t>
  </si>
  <si>
    <t>1852892601</t>
  </si>
  <si>
    <t>"mč.204 vedle KU linky"3,185*0,6</t>
  </si>
  <si>
    <t>763111717</t>
  </si>
  <si>
    <t>SDK příčka základní penetrační nátěr (oboustranně)</t>
  </si>
  <si>
    <t>476157275</t>
  </si>
  <si>
    <t>763111723</t>
  </si>
  <si>
    <t>SDK příčka Al úhelník k ochraně rohů</t>
  </si>
  <si>
    <t>2001729737</t>
  </si>
  <si>
    <t>9*4,6+2*3,185</t>
  </si>
  <si>
    <t>763112312/R.KNF</t>
  </si>
  <si>
    <t>SDK příčka mezibytová W 115 tl 155 mm zdvojený profil CW+UW 50 desky 2xWHITE DIAMANT (A) 12,5 TI TOPSIL 40+40 mm 15 kg/m3 EI 60 Rw 62 dB</t>
  </si>
  <si>
    <t>797378900</t>
  </si>
  <si>
    <t>"mč.202"4,6*(6,85+8,515+2*0,2)+3,185*(2,375+1,745)-(0,9*2,15+1*2,15)+2,8*(7,43+8,5)</t>
  </si>
  <si>
    <t>763131411</t>
  </si>
  <si>
    <t>SDK podhled desky 1xA 12,5 bez izolace dvouvrstvá spodní kce profil CD+UD</t>
  </si>
  <si>
    <t>1360777162</t>
  </si>
  <si>
    <t>"mč.201,203,204,205"18,49+25,16-10,6+20,96+4,9</t>
  </si>
  <si>
    <t>"mč.215"5,68</t>
  </si>
  <si>
    <t>763131451</t>
  </si>
  <si>
    <t>SDK podhled deska 1xH2 12,5 bez izolace dvouvrstvá spodní kce profil CD+UD</t>
  </si>
  <si>
    <t>1819531545</t>
  </si>
  <si>
    <t>"mč.207,208,209"4,15+2,42+3,02</t>
  </si>
  <si>
    <t>"mč.210-214"1,58+3,13+2,03+2,43+2,01</t>
  </si>
  <si>
    <t>1177953465</t>
  </si>
  <si>
    <t>64,59+20,77</t>
  </si>
  <si>
    <t>156</t>
  </si>
  <si>
    <t>763131721</t>
  </si>
  <si>
    <t>SDK podhled skoková změna v do 0,5 m</t>
  </si>
  <si>
    <t>523384952</t>
  </si>
  <si>
    <t>"odskok mezi mč.207 a 212"1,525</t>
  </si>
  <si>
    <t>1715607301</t>
  </si>
  <si>
    <t>50223020</t>
  </si>
  <si>
    <t>998763100</t>
  </si>
  <si>
    <t>Přesun hmot tonážní pro dřevostavby v objektech v do 6 m</t>
  </si>
  <si>
    <t>1535145723</t>
  </si>
  <si>
    <t>681093561</t>
  </si>
  <si>
    <t>"ozn.21 1200/1800mm"15*(1,2*2+1,8*2)</t>
  </si>
  <si>
    <t>"ozn.22 1000/2200mm"3*(1*2+2,2*2)</t>
  </si>
  <si>
    <t>61110011</t>
  </si>
  <si>
    <t>okno dřevěné typu Euro pro památkově chráněný objekt dle specifikace 1000x2200mm ozn.21</t>
  </si>
  <si>
    <t>-658220119</t>
  </si>
  <si>
    <t>61110012</t>
  </si>
  <si>
    <t>okno dřevěné typu Euro pro památkově chráněný objekt dle specifikace ozn.22 pevné zasklení 1000x2200mm</t>
  </si>
  <si>
    <t>-1931700614</t>
  </si>
  <si>
    <t>-390298652</t>
  </si>
  <si>
    <t>766694112</t>
  </si>
  <si>
    <t>Montáž parapetních desek dřevěných nebo plastových šířky do 30 cm délky do 1,6 m</t>
  </si>
  <si>
    <t>-1329687151</t>
  </si>
  <si>
    <t>"mč.203+204,205"6</t>
  </si>
  <si>
    <t>"mč.201"1</t>
  </si>
  <si>
    <t>"mč.206"3</t>
  </si>
  <si>
    <t>60794101/R</t>
  </si>
  <si>
    <t>deska parapetní laminovaná bez nosu, dekor EGGER H31570 ST12 dub Vincenza  vnitřní 200x1000mm</t>
  </si>
  <si>
    <t>-892273532</t>
  </si>
  <si>
    <t>1,200*6</t>
  </si>
  <si>
    <t>60794101/R1</t>
  </si>
  <si>
    <t xml:space="preserve">deska parapetní laminované DTD Polyrey N057 Noisetier Brun bez nosu </t>
  </si>
  <si>
    <t>2028223075</t>
  </si>
  <si>
    <t>"mč.206"1,2+2*1</t>
  </si>
  <si>
    <t>61140076</t>
  </si>
  <si>
    <t>koncovka k parapetu oboustranná š 600mm, barva bílá</t>
  </si>
  <si>
    <t>1402195677</t>
  </si>
  <si>
    <t>766702</t>
  </si>
  <si>
    <t>D+M vnitřních dveří EW30 DP3 dle specifikace ozn.201 včetně obložkové zárubně a samozavírače 800x2100 mm</t>
  </si>
  <si>
    <t>-1768199383</t>
  </si>
  <si>
    <t>766703</t>
  </si>
  <si>
    <t>D+M vnitřních dveří dle specifikace ozn.202 včetně obložkové zárubně   700x2100 mm</t>
  </si>
  <si>
    <t>561227604</t>
  </si>
  <si>
    <t>766704</t>
  </si>
  <si>
    <t>D+M vnitřních dveří EW30 DP3 dle specifikace ozn.203 včetně obložkové zárubně a samozavírače 900x2100 mm</t>
  </si>
  <si>
    <t>-1097893474</t>
  </si>
  <si>
    <t>766705</t>
  </si>
  <si>
    <t>D+M vnitřních dveří celoskleněných se světlíkem dle specifikace ozn.204 včetně samozavírače, větrací mříž 950+595x2700 mm</t>
  </si>
  <si>
    <t>676623117</t>
  </si>
  <si>
    <t>766706</t>
  </si>
  <si>
    <t>D+M vnitřních dveří dle specifikace ozn.205 včetně skryté zárubně   800x2150 mm</t>
  </si>
  <si>
    <t>607523078</t>
  </si>
  <si>
    <t>766707</t>
  </si>
  <si>
    <t>D+M vnitřních dveří dle specifikace ozn.206 včetně skryté zárubně   900x2150 mm</t>
  </si>
  <si>
    <t>1384961549</t>
  </si>
  <si>
    <t>766708</t>
  </si>
  <si>
    <t>D+M vnitřních dveří EW30 DP3, kouřotěsné dle specifikace ozn.207 včetně skryté zárubně a samozavírače 1100x2150 mm</t>
  </si>
  <si>
    <t>-1548191574</t>
  </si>
  <si>
    <t>D+M vnitřních dveří dle specifikace ozn.208,211,214 včetně obložkové zárubně a samozavírače 700x2100 mm</t>
  </si>
  <si>
    <t>1007078555</t>
  </si>
  <si>
    <t>D+M vnitřních dveří dle specifikace ozn.209,212 včetně obložkové zárubně 700x2100 mm</t>
  </si>
  <si>
    <t>1775516336</t>
  </si>
  <si>
    <t>D+M vnitřních dveří dle specifikace ozn.210,213,215,216 včetně obložkové zárubně 700x2100 mm</t>
  </si>
  <si>
    <t>-1903908614</t>
  </si>
  <si>
    <t>D+M vnitřních dveří dle specifikace ozn.217 včetně obložkové zárubně a samozavírače 700x2100 mm</t>
  </si>
  <si>
    <t>608784636</t>
  </si>
  <si>
    <t>D+M celoskleněné stěny PS2 dle specifikace mč.201</t>
  </si>
  <si>
    <t>922558859</t>
  </si>
  <si>
    <t>D+M systém centálního klíče</t>
  </si>
  <si>
    <t>-323439315</t>
  </si>
  <si>
    <t>-1237376700</t>
  </si>
  <si>
    <t>Police pro projektor vč. pororoštu a nátěrů</t>
  </si>
  <si>
    <t>418124813</t>
  </si>
  <si>
    <t>66,3+67,9</t>
  </si>
  <si>
    <t>767165111</t>
  </si>
  <si>
    <t>Montáž zábradlí rovného madla z trubek nebo tenkostěnných profilů šroubovaného</t>
  </si>
  <si>
    <t>-1616596839</t>
  </si>
  <si>
    <t>"mč.216 promítárna"1,4</t>
  </si>
  <si>
    <t>14011018</t>
  </si>
  <si>
    <t>trubka ocelová bezešvá hladká jakost 11 353 40x2 mm, vč nátěru</t>
  </si>
  <si>
    <t>780076947</t>
  </si>
  <si>
    <t>D+M držáků osvětlení malého sálu</t>
  </si>
  <si>
    <t>-368517502</t>
  </si>
  <si>
    <t>15,5+4,9+3,5</t>
  </si>
  <si>
    <t>-473334951</t>
  </si>
  <si>
    <t>1076181840</t>
  </si>
  <si>
    <t>"mč.205"2,99+0,9+0,51+0,5+0,455+0,5-0,7</t>
  </si>
  <si>
    <t>"mč.212-214"1,8+1,625+-0,7+0,575+2,285-0,7-0,9+0,9+2,25-0,7+0,9+2,45-0,7</t>
  </si>
  <si>
    <t>-103999847</t>
  </si>
  <si>
    <t>16053816</t>
  </si>
  <si>
    <t>"mč.212-214"2,03+2,43+2,01</t>
  </si>
  <si>
    <t>-1202542971</t>
  </si>
  <si>
    <t>6,47*1,082 'Přepočtené koeficientem množství</t>
  </si>
  <si>
    <t>5976140673</t>
  </si>
  <si>
    <t>dlaždice keramické např. Rako Color Two RAL 1907025, 198x198mm</t>
  </si>
  <si>
    <t>545121518</t>
  </si>
  <si>
    <t>1667172538</t>
  </si>
  <si>
    <t>1607016167</t>
  </si>
  <si>
    <t>2059666072</t>
  </si>
  <si>
    <t>998771101</t>
  </si>
  <si>
    <t>Přesun hmot tonážní pro podlahy z dlaždic v objektech v do 6 m</t>
  </si>
  <si>
    <t>1338604722</t>
  </si>
  <si>
    <t>170645591</t>
  </si>
  <si>
    <t>"mč.207"2,2-0,9</t>
  </si>
  <si>
    <t>"mč.208-209"2,2-0,7+1,1+2*(2,2-2*0,7)+1,525+0,77+0,35+0,75</t>
  </si>
  <si>
    <t>"mč.210-211"1,55+1+1,55+1,75+1,75+0,9+1,75+0,9+1,75-4*0,7</t>
  </si>
  <si>
    <t>"mč.206"1,5+2*4,765-(3*0,7+0,9)</t>
  </si>
  <si>
    <t>Podlahy z přírodního litého teraca zřízení podlahy prosté tl 20 mm</t>
  </si>
  <si>
    <t>-53904902</t>
  </si>
  <si>
    <t>"teraco vzor č.2"</t>
  </si>
  <si>
    <t>"mč.207"4,15</t>
  </si>
  <si>
    <t>"mč.208-209"2,42+3,02</t>
  </si>
  <si>
    <t>"mč.210,211"1,58+3,13</t>
  </si>
  <si>
    <t>"mč.206"1,5*4,765</t>
  </si>
  <si>
    <t>-832467010</t>
  </si>
  <si>
    <t>949497209</t>
  </si>
  <si>
    <t>110681370</t>
  </si>
  <si>
    <t>362902590</t>
  </si>
  <si>
    <t>"mč.201"24,32</t>
  </si>
  <si>
    <t>"mč.203- schodiště"23,04-10,4</t>
  </si>
  <si>
    <t>"mč.204"20,96</t>
  </si>
  <si>
    <t>"mč.216"19,27</t>
  </si>
  <si>
    <t>"mč.206"56,46</t>
  </si>
  <si>
    <t>"mč.206 odpočet teraco"-4,765*1,5</t>
  </si>
  <si>
    <t>"mč.202 Anthracite"54,17-(0,85*7,06)+0,2*(6,6+6,5+3,35+6,25)</t>
  </si>
  <si>
    <t>"mč.202 Anthracite Embosed Glass čtverce"0,85*7,06</t>
  </si>
  <si>
    <t>397034715</t>
  </si>
  <si>
    <t>554743261</t>
  </si>
  <si>
    <t>"mč.202 část hlediště"47</t>
  </si>
  <si>
    <t>sametový vinylový koberec např. Forbo Flotex Metro Anthracite, s246008 role š.200cm, vlákno 2400g/m2, tloušťka 15,00 mm</t>
  </si>
  <si>
    <t>305157871</t>
  </si>
  <si>
    <t>"mč.216 plocha+sokly"23</t>
  </si>
  <si>
    <t>"mč.201 plocha +sokly"26,5</t>
  </si>
  <si>
    <t>"mč.206+sokly"53</t>
  </si>
  <si>
    <t>149,5*1,0505 'Přepočtené koeficientem množství</t>
  </si>
  <si>
    <t>776211211</t>
  </si>
  <si>
    <t>Lepení textilních čtverců</t>
  </si>
  <si>
    <t>-2056357100</t>
  </si>
  <si>
    <t>BSE.13589911</t>
  </si>
  <si>
    <t>koberec např. Forbo Tessera Nexus 3500 Agenda, 500x500mm</t>
  </si>
  <si>
    <t>1666976275</t>
  </si>
  <si>
    <t>20,96*1,1 'Přepočtené koeficientem množství</t>
  </si>
  <si>
    <t>-736800878</t>
  </si>
  <si>
    <t>"mč.203"23,04</t>
  </si>
  <si>
    <t>28411080/R2</t>
  </si>
  <si>
    <t>vinyl sametový vyrobený systémem vyztuženého skelným rounem, nylon 6.6,   zátěž 33, R10,  útlum 20dB nepř. Forbo Metro INDIA INK SLATE  5056</t>
  </si>
  <si>
    <t>-972303256</t>
  </si>
  <si>
    <t>"mč.203"23,04+(15+7)*(0,155+0,3)*1,75</t>
  </si>
  <si>
    <t>46,238*1,05 'Přepočtené koeficientem množství</t>
  </si>
  <si>
    <t>776242111</t>
  </si>
  <si>
    <t>Lepení čtverců ze sametového vinylu</t>
  </si>
  <si>
    <t>-17859778</t>
  </si>
  <si>
    <t>28411080/R3</t>
  </si>
  <si>
    <t>vinyl sametový vyrobený systémem vyztuženého skelným rounem, nylon 6.6,   zátěž 33, R10,  útlum 20dB nepř. Forbo Metro Anthracite Embossed Glass, čtverce 500x500 mm</t>
  </si>
  <si>
    <t>1327348650</t>
  </si>
  <si>
    <t>15985978</t>
  </si>
  <si>
    <t>-1339058900</t>
  </si>
  <si>
    <t>604297209</t>
  </si>
  <si>
    <t>"schodiště 203"(15+7)*1,75</t>
  </si>
  <si>
    <t>-1984545475</t>
  </si>
  <si>
    <t>2036957841</t>
  </si>
  <si>
    <t>"mč.201"2,425+6,09+8,6</t>
  </si>
  <si>
    <t>"mč.202"6,15+2*(1,3+0,2+1+0,2+1+0,2+1+0,2+3,5)</t>
  </si>
  <si>
    <t>"mč.203+schodiště"3,64+2,46+1,8-0,8+4,6+2,3+2*(15+7)*(0,155+0,3)+1,56+1,56</t>
  </si>
  <si>
    <t>"mč.204"2,375+1,745+7,39+0,15+0,25</t>
  </si>
  <si>
    <t>"mč.216"3+6,11+1,03+0,125+1,075+2,79+0,75+0,9+3+3,115-0,9</t>
  </si>
  <si>
    <t>"mč.215"2,105+1,865+2,79+3,035-0,9</t>
  </si>
  <si>
    <t>-713805580</t>
  </si>
  <si>
    <t>73,37*1,105 'Přepočtené koeficientem množství</t>
  </si>
  <si>
    <t>697512001</t>
  </si>
  <si>
    <t>lišta  např. PARADOR SL18, D002, černá 70x16mm</t>
  </si>
  <si>
    <t>509797886</t>
  </si>
  <si>
    <t>46,035*1,051 'Přepočtené koeficientem množství</t>
  </si>
  <si>
    <t>697512002</t>
  </si>
  <si>
    <t>lišta  např. TILO SL516240M 50x16x2400mm, bílá</t>
  </si>
  <si>
    <t>-1023081859</t>
  </si>
  <si>
    <t>11,91*1,095 'Přepočtené koeficientem množství</t>
  </si>
  <si>
    <t>-708649773</t>
  </si>
  <si>
    <t>1548975075</t>
  </si>
  <si>
    <t>"rohy stupňů malý sál"4*7+2*1,395+2*1,03+2*1,27+2*0,91+8*0,28</t>
  </si>
  <si>
    <t>-847517484</t>
  </si>
  <si>
    <t>"rohy stupňů malý sál"4*7-(2*1,395+2*1,03+2*1,27+2*0,91 )</t>
  </si>
  <si>
    <t>18,79*1,07 'Přepočtené koeficientem množství</t>
  </si>
  <si>
    <t>958505120</t>
  </si>
  <si>
    <t>20,66*1,02 'Přepočtené koeficientem množství</t>
  </si>
  <si>
    <t>998776101</t>
  </si>
  <si>
    <t>Přesun hmot tonážní pro podlahy povlakové v objektech v do 6 m</t>
  </si>
  <si>
    <t>-2068398379</t>
  </si>
  <si>
    <t>-74857337</t>
  </si>
  <si>
    <t>"mč.207"2,5*(2,2+2*1,955)</t>
  </si>
  <si>
    <t>"mč.208-209"2,5*(1,1+1,86)</t>
  </si>
  <si>
    <t>"mč.209-210"2,5*(1+0,9+0,9)</t>
  </si>
  <si>
    <t>keramický obklad např. Refin Creos Dorian MK 23 1200x1200 mm</t>
  </si>
  <si>
    <t>1738379894</t>
  </si>
  <si>
    <t>29,6556071550433*1,132 'Přepočtené koeficientem množství</t>
  </si>
  <si>
    <t>1091317474</t>
  </si>
  <si>
    <t xml:space="preserve">"mč.212-214"3,5* (1,55 +0,9 ) </t>
  </si>
  <si>
    <t>1224693977</t>
  </si>
  <si>
    <t>21,9*1,1 'Přepočtené koeficientem množství</t>
  </si>
  <si>
    <t>1466281544</t>
  </si>
  <si>
    <t>781495152</t>
  </si>
  <si>
    <t>Průnik obkladem hranatý o delší straně do 90 mm</t>
  </si>
  <si>
    <t>1693648947</t>
  </si>
  <si>
    <t>998781101</t>
  </si>
  <si>
    <t>Přesun hmot tonážní pro obklady keramické v objektech v do 6 m</t>
  </si>
  <si>
    <t>238067770</t>
  </si>
  <si>
    <t>1595722043</t>
  </si>
  <si>
    <t>"mč.201 stávající stěny chodba"2,7*(0,3+6,09)</t>
  </si>
  <si>
    <t>"mč.204"2,7*(0,975+0,2+0,645)</t>
  </si>
  <si>
    <t>"mč.204  "2,8*7,39-3*1,2*1,8+3*0,15*(2*1,8+1,2)</t>
  </si>
  <si>
    <t>"mč.207"2,5*2,2-0,9*2,1</t>
  </si>
  <si>
    <t>"mč.208,209"2,5*(2,8+2*2,2+2,2+0,77+0,9)-3*0,7*2,1</t>
  </si>
  <si>
    <t>"mč.210-211"2,5*(1,55+1+1,55+1,75+1,75+0,9+1,75+0,9+1,75)-5*0,7</t>
  </si>
  <si>
    <t>"mč.216"2,5*(1,105+3+6,11+1,03+0,125+1,075+2,79+0,75+0,9+3+3,115)-0,8*2,15</t>
  </si>
  <si>
    <t>"mč.212-214"3,5*(1,625+1,9+0,91+2,28*2+0,575+0,775+0,575+0,25 +2,35+2,4+0,9+0,9+0,8)-6*0,7*2,1</t>
  </si>
  <si>
    <t>"mč.205 odpočet obkladu"-2,7*(2,99+0,995+0,95)</t>
  </si>
  <si>
    <t>702562905</t>
  </si>
  <si>
    <t>-1626195641</t>
  </si>
  <si>
    <t>"mč.201 stávající stěny chodba+SDK"2,7*(+0,3+6,09)-(0,9*2,1)+2,7*8,6</t>
  </si>
  <si>
    <t>"mč.204 zdivo+SDK stěny"2,7*(0,975+0,2+0,645)+2,7*(0,125+4,02+2,375+1,745)-0,8*2,1</t>
  </si>
  <si>
    <t>"mč.205"2,7*(2,16+0,905+0,51+0,5+0,955)-(0,7*2,1+1,2*1,8)+0,15*(1,8*2+1,2)</t>
  </si>
  <si>
    <t>"mč.210-211"2,5*(1,55+1+1,55+1,75+1,75+0,9+1,75+0,9+1,75)-5*0,7*2,1</t>
  </si>
  <si>
    <t xml:space="preserve">"mč.206 "2,8 *(2,79+1,23+1,7+0,925+1,405) </t>
  </si>
  <si>
    <t>784511071</t>
  </si>
  <si>
    <t>Lepení fototapet na stěny výšky do 3,00 m</t>
  </si>
  <si>
    <t>-2039072669</t>
  </si>
  <si>
    <t>"mč.204"2,7*4,02</t>
  </si>
  <si>
    <t>2056456</t>
  </si>
  <si>
    <t>fototapeta Wallsauce grossglockner 1076/0495911-1 premium</t>
  </si>
  <si>
    <t>1546425431</t>
  </si>
  <si>
    <t>1699691928</t>
  </si>
  <si>
    <t>"mč.201"2,7*2,425+0,15*(2*2,2+1)</t>
  </si>
  <si>
    <t>643-07 - stavební práce 3.np</t>
  </si>
  <si>
    <t xml:space="preserve">    765 - Krytina skládaná</t>
  </si>
  <si>
    <t>311235141.WNR</t>
  </si>
  <si>
    <t>Zdivo jednovrstvé z cihel Porotherm 24 Profi P15 na tenkovrstvou maltu tl 240 mm</t>
  </si>
  <si>
    <t>-2003341863</t>
  </si>
  <si>
    <t>"mč.301 podél schodiště"2,75*2+(2,75+4,8+5,7)/3*(0,125+4,275+0,125+3,445)</t>
  </si>
  <si>
    <t>-799991088</t>
  </si>
  <si>
    <t>"výtahová šachta úroveň +8,350 až 11,850"0,25*3,5*(2*2,71+2*2,15)+-1,2*2,295*0,2</t>
  </si>
  <si>
    <t>-1873732048</t>
  </si>
  <si>
    <t>"výtahová šachta úroveň +8,350 až 11,850"3,7*(2*2,71+2,15)+2,15*3,5-1,2*2,295</t>
  </si>
  <si>
    <t>161114586</t>
  </si>
  <si>
    <t>1216680589</t>
  </si>
  <si>
    <t>954573310</t>
  </si>
  <si>
    <t>"mč.302"2,85*(1,55+1,55)-2*0,9*2,15</t>
  </si>
  <si>
    <t>"mč.308"2,85*(3,55+3,55+0,35)-(1,7*2,15+1,3*2,15)</t>
  </si>
  <si>
    <t>"mč.304"2,85*(2*2,99+1+0,6)-(0,75*2,15)</t>
  </si>
  <si>
    <t>2142111393</t>
  </si>
  <si>
    <t>2*(1,9*0,1)</t>
  </si>
  <si>
    <t>1297438159</t>
  </si>
  <si>
    <t>"úroveň +9,340"79,6*0,2</t>
  </si>
  <si>
    <t>"výtahová šachta"3,21*2,15*0,2</t>
  </si>
  <si>
    <t>127685875</t>
  </si>
  <si>
    <t>"výtahová šachta"3,21*2,15</t>
  </si>
  <si>
    <t>"úroveň +9,340"79,6</t>
  </si>
  <si>
    <t>1566071851</t>
  </si>
  <si>
    <t>1101780029</t>
  </si>
  <si>
    <t>1009372561</t>
  </si>
  <si>
    <t>411354247</t>
  </si>
  <si>
    <t>Bednění stropů ztracené z hraněných trapézových vln v do 60 mm plech pozinkovaný tl 0,88 mm</t>
  </si>
  <si>
    <t>1369251178</t>
  </si>
  <si>
    <t>411354247/R</t>
  </si>
  <si>
    <t>Příplatek za přivaření ke stávajícím nosníkům</t>
  </si>
  <si>
    <t>985474368</t>
  </si>
  <si>
    <t>1073121789</t>
  </si>
  <si>
    <t>"statika D.1.2.b.52 výtah strop"0,189</t>
  </si>
  <si>
    <t>-2040983433</t>
  </si>
  <si>
    <t>-444774122</t>
  </si>
  <si>
    <t>728497397</t>
  </si>
  <si>
    <t>"dveře 301,302"1,1*2*2*0,00306</t>
  </si>
  <si>
    <t>"dveře 303"1*2*0,00306</t>
  </si>
  <si>
    <t>"dveře 309"1,5*2*0,00306</t>
  </si>
  <si>
    <t>"dveře 304 I120"1,9*2*0,0111</t>
  </si>
  <si>
    <t>"prostup 308 I120"3*0,9*0,111</t>
  </si>
  <si>
    <t>"prostup 305 I120"3*(1,7+2)*0,111</t>
  </si>
  <si>
    <t>"prostup kop I120"2*1,8*0,111</t>
  </si>
  <si>
    <t>"podkroví prostup štít I120"3*1,3*0,111</t>
  </si>
  <si>
    <t>"podkroví prostup štít I120"3*1,1*0,111</t>
  </si>
  <si>
    <t>-1972658320</t>
  </si>
  <si>
    <t>-1121266938</t>
  </si>
  <si>
    <t>612111001</t>
  </si>
  <si>
    <t>Ubroušení výstupků betonu vnitřních neomítaných stěn po odbednění</t>
  </si>
  <si>
    <t>-648278760</t>
  </si>
  <si>
    <t>"mč.301 chodba na ŽB stěnu"1,2*1,9</t>
  </si>
  <si>
    <t>"mč.302"1,2*4,275</t>
  </si>
  <si>
    <t>"mč.303 chodba na ŽB stěnu"1,2*4,5</t>
  </si>
  <si>
    <t>"mč.308 na ŽB stěnu"1,2*2,5</t>
  </si>
  <si>
    <t>"mč.304 na ŽB stěnu"1,2*(1,03+1,7+0,43)</t>
  </si>
  <si>
    <t>"mč.308"1,2*2,45</t>
  </si>
  <si>
    <t>-384041578</t>
  </si>
  <si>
    <t>"mč.301 schodiště"2*(7,5*(2,7+4,8+5,8)/3)+2,7*1,75</t>
  </si>
  <si>
    <t>"mč.301 chodba"2,7*(2,31+3,55+1,8)-0,8*2,10-1,6*2,1</t>
  </si>
  <si>
    <t>"mč.302"2,7*(1,5+4,275+1,5)-2*0,8*2,1</t>
  </si>
  <si>
    <t>"mč.303"2,7*(1,5+3,445+2+2,06+12,215+1+0,6)-(0,8*2,1+0,7*2,1)</t>
  </si>
  <si>
    <t>"mč.304"2,7*(0,6+1+2,11+2,99)</t>
  </si>
  <si>
    <t>"mč.304"2,7*(0,35+2,8+2*3,35)-(1,6*2,1+1,2*2,1)</t>
  </si>
  <si>
    <t>"šachta"2*(2,8*1,78)</t>
  </si>
  <si>
    <t>1558766936</t>
  </si>
  <si>
    <t>2099229184</t>
  </si>
  <si>
    <t xml:space="preserve">"mč.303 pod imitaci betonu"2,7*(3,445+2+2,06+12,215) </t>
  </si>
  <si>
    <t>1472774078</t>
  </si>
  <si>
    <t>"mč.304 na ŽB stěnu"1,2*(0,7+0,43)</t>
  </si>
  <si>
    <t>91204490</t>
  </si>
  <si>
    <t>"mč.303"2,7*(3,445+2+2,06+12,215)-(0,8*2,1+0,7*2,1-4*1,2*1,2)</t>
  </si>
  <si>
    <t>"mč.304 pod obklad"2,7*2,99</t>
  </si>
  <si>
    <t>-1817452428</t>
  </si>
  <si>
    <t>"mč.303"2,7*(1,5+1+0,6)-(0,8*2,1+0,7*2,1)</t>
  </si>
  <si>
    <t>"mč.304"2,7*(0,6+1+2,11)-1,2*1,2</t>
  </si>
  <si>
    <t>383422120</t>
  </si>
  <si>
    <t>"mč.304"0,3*(3*1,2)</t>
  </si>
  <si>
    <t>"mč.303"0,3*4*(3*1,2)</t>
  </si>
  <si>
    <t>1548304575</t>
  </si>
  <si>
    <t>"okna"5*1,2*1,2+1,2*1,6</t>
  </si>
  <si>
    <t>1135979080</t>
  </si>
  <si>
    <t>"u výtahu úroveň podlahy +8,150 na +8,350 "35,1*0,065</t>
  </si>
  <si>
    <t>"u výtahu úroveň podlahy +7,940 na +8,350"7,8*0,07</t>
  </si>
  <si>
    <t>-642610494</t>
  </si>
  <si>
    <t>-1826714145</t>
  </si>
  <si>
    <t>236865888</t>
  </si>
  <si>
    <t>"u výtahu úroveň podlahy +8,150 na +8,350  Kari 100/100/4"35,1*0,002*1,2</t>
  </si>
  <si>
    <t>"u výtahu úroveň podlahy +7,940 na +8,350 "7,8*0,002*1,2</t>
  </si>
  <si>
    <t>-943929691</t>
  </si>
  <si>
    <t>"mč.303+604,205"6*1,2*0,25</t>
  </si>
  <si>
    <t>"mč.301"1,2*0,25</t>
  </si>
  <si>
    <t>807327588</t>
  </si>
  <si>
    <t>"u výtahu úroveň podlahy +8,150 na +8,350"35,1</t>
  </si>
  <si>
    <t>"u výtahu úroveň podlahy +7,940 na +8,350"7,8</t>
  </si>
  <si>
    <t>1327053284</t>
  </si>
  <si>
    <t>"mč.301"2,31+3,55+1,9+1,75+0,41</t>
  </si>
  <si>
    <t>"mč.302"2*4,275+1,55*2</t>
  </si>
  <si>
    <t>"mč.303"7,8+1,055+3,445+0,25+2+2,06+12,215+1+0,6</t>
  </si>
  <si>
    <t>"mč.304"0,6+1+2,11+2,99+1,03+1,7+0,43</t>
  </si>
  <si>
    <t>"mč.308"2,8*2+2*4,45</t>
  </si>
  <si>
    <t>-1561259286</t>
  </si>
  <si>
    <t>-568170703</t>
  </si>
  <si>
    <t>752971184</t>
  </si>
  <si>
    <t>9000.a</t>
  </si>
  <si>
    <t>Zřízení prostupů stěnou SDK do  0,18m2</t>
  </si>
  <si>
    <t>-505522031</t>
  </si>
  <si>
    <t>9000a.</t>
  </si>
  <si>
    <t>Zřízení prostupů stropem do 0,36m2</t>
  </si>
  <si>
    <t>-1652820949</t>
  </si>
  <si>
    <t>9000c</t>
  </si>
  <si>
    <t>Zřízení prostupů stěnou do 2m2</t>
  </si>
  <si>
    <t>567939097</t>
  </si>
  <si>
    <t>9000c1</t>
  </si>
  <si>
    <t>Zřízení prostupů stěnou do 1m2</t>
  </si>
  <si>
    <t>1844956275</t>
  </si>
  <si>
    <t>9000c1a</t>
  </si>
  <si>
    <t>Zřízení prostupů stropem SDK do 1m2</t>
  </si>
  <si>
    <t>-53286866</t>
  </si>
  <si>
    <t>1207475626</t>
  </si>
  <si>
    <t>D+M montážních ok do výtahové šachty</t>
  </si>
  <si>
    <t>185117405</t>
  </si>
  <si>
    <t>Zkrácení ocelových nosníků I120 skladba T1</t>
  </si>
  <si>
    <t>-2140073539</t>
  </si>
  <si>
    <t>-2078945279</t>
  </si>
  <si>
    <t>"příčky"39,739</t>
  </si>
  <si>
    <t>"omítky"179,704</t>
  </si>
  <si>
    <t>-319058133</t>
  </si>
  <si>
    <t>"služební pokoj"1</t>
  </si>
  <si>
    <t>"strojovna VZT1"1</t>
  </si>
  <si>
    <t>"strojovna VZ2"1</t>
  </si>
  <si>
    <t>-521799131</t>
  </si>
  <si>
    <t>747928295</t>
  </si>
  <si>
    <t>"spodní strana stropu 5% ze stávající plochy"327,6*0,05</t>
  </si>
  <si>
    <t>"ŽB podlahy 5% ze stávající plochy"182*0,05</t>
  </si>
  <si>
    <t>1655477852</t>
  </si>
  <si>
    <t>"statika 75 -3.np 1/4"75/4</t>
  </si>
  <si>
    <t>998018002</t>
  </si>
  <si>
    <t>Přesun hmot ruční pro budovy v do 12 m</t>
  </si>
  <si>
    <t>168152193</t>
  </si>
  <si>
    <t>1948565057</t>
  </si>
  <si>
    <t>"mč.304"4,93</t>
  </si>
  <si>
    <t>2138120520</t>
  </si>
  <si>
    <t>"sprcha"2,6*(0,9+1,03+1)</t>
  </si>
  <si>
    <t>998711202</t>
  </si>
  <si>
    <t>Přesun hmot procentní pro izolace proti vodě, vlhkosti a plynům v objektech v do 12 m</t>
  </si>
  <si>
    <t>-1765833149</t>
  </si>
  <si>
    <t>713121111</t>
  </si>
  <si>
    <t>Montáž izolace tepelné podlah volně kladenými rohožemi, pásy, dílci, deskami 1 vrstva</t>
  </si>
  <si>
    <t>1159368490</t>
  </si>
  <si>
    <t>"u výtahu úroveň podlahy +8,150 na +8,350 tl.120mm B2"35,1</t>
  </si>
  <si>
    <t>"u výtahu úroveň podlahy +7,940 na +8,350 tl. 100+120+120mm B3"7,8*3</t>
  </si>
  <si>
    <t>"skladba C na ŽB kci 2x100mm vč.průvlaku úroveň +12,420"179,2*2</t>
  </si>
  <si>
    <t>"skladba C odpočet části stropu nad 305 a malým sálem"-(16,4+(7,43+6,375)/2*8,515)</t>
  </si>
  <si>
    <t>"skladba C1 vč. rotundy a mč.305, srojovny VZT a prostoru u kopule TI tl.100+100mm"441*2</t>
  </si>
  <si>
    <t>28375915</t>
  </si>
  <si>
    <t>deska EPS 150 do plochých střech a podlah λ=0,035 tl 120mm</t>
  </si>
  <si>
    <t>-1885325275</t>
  </si>
  <si>
    <t>"u výtahu úroveň podlahy +8,150 na +8,350 tl.120mm"35,1</t>
  </si>
  <si>
    <t>"u výtahu úroveň podlahy +7,940 na +8,350 tl. 100+120+120mm"7,8*2</t>
  </si>
  <si>
    <t>50,7*1,02 'Přepočtené koeficientem množství</t>
  </si>
  <si>
    <t>-957866324</t>
  </si>
  <si>
    <t>"u výtahu úroveň podlahy +7,940 na +8,350 tl. 100+120+120mm"7,8</t>
  </si>
  <si>
    <t>7,8*1,02 'Přepočtené koeficientem množství</t>
  </si>
  <si>
    <t>ISV.5901644638381</t>
  </si>
  <si>
    <t>Isover UNIROL PLUS 100mm, λD = 0,036 (W·m-1·K-1), šířka pásu 1200, izolace ze skelných vláken vhodná mezi krokve.</t>
  </si>
  <si>
    <t>-1671396496</t>
  </si>
  <si>
    <t>"skladba C na ŽB kci 2x100mm"179,2*2</t>
  </si>
  <si>
    <t>1165,225*1,1 'Přepočtené koeficientem množství</t>
  </si>
  <si>
    <t>713131121</t>
  </si>
  <si>
    <t>Montáž izolace tepelné stěn přichycením dráty rohoží, pásů, dílců, desek</t>
  </si>
  <si>
    <t>-219296421</t>
  </si>
  <si>
    <t>"nadstřešní část obj. pro VZT"4*2,35*1,6</t>
  </si>
  <si>
    <t>"podstřešní část obj. pro VZT od skořepiny  střechu"4*2,35*5,6</t>
  </si>
  <si>
    <t>ISV.8592248000819</t>
  </si>
  <si>
    <t>Isover UNI 100mm, λD = 0,035 (W·m-1·K-1),1200x600x100mm, univerzální izolace z čedičových vláken, vhodná zejména mezi a pod krokve.</t>
  </si>
  <si>
    <t>-60047251</t>
  </si>
  <si>
    <t>67,68*1,05 'Přepočtené koeficientem množství</t>
  </si>
  <si>
    <t>713131141</t>
  </si>
  <si>
    <t>Montáž izolace tepelné stěn a základů lepením celoplošně rohoží, pásů, dílců, desek</t>
  </si>
  <si>
    <t>-712656345</t>
  </si>
  <si>
    <t>"skladba C1 stěnaTI tl.100+100mm"24*2</t>
  </si>
  <si>
    <t>"skladba C1 svislé odskoky TI tl.100+100mm"2*(10,4*1+15*0,4)</t>
  </si>
  <si>
    <t>-823944997</t>
  </si>
  <si>
    <t>80,8*1,05 'Přepočtené koeficientem množství</t>
  </si>
  <si>
    <t>998713102</t>
  </si>
  <si>
    <t>Přesun hmot tonážní pro izolace tepelné v objektech v do 12 m</t>
  </si>
  <si>
    <t>1734720791</t>
  </si>
  <si>
    <t>847438439</t>
  </si>
  <si>
    <t>0,804+0,196+0,346+1,271+3,281</t>
  </si>
  <si>
    <t>762123210</t>
  </si>
  <si>
    <t>Montáž tesařských stěn vázaných s ocelovými spojkami z hraněného řeziva průřezové plochy do 100 cm2</t>
  </si>
  <si>
    <t>-8159160</t>
  </si>
  <si>
    <t xml:space="preserve">"krokve 80/100"14 </t>
  </si>
  <si>
    <t>60512125</t>
  </si>
  <si>
    <t>hranol stavební řezivo průřezu do 120cm2 do dl 6m</t>
  </si>
  <si>
    <t>1202336737</t>
  </si>
  <si>
    <t>"krokve 80/100"14 *0,1*0,14</t>
  </si>
  <si>
    <t>762123230</t>
  </si>
  <si>
    <t>Montáž tesařských stěn vázaných s ocelovými spojkami z hraněného řeziva průřezové plochy do 224 cm2</t>
  </si>
  <si>
    <t>-620946347</t>
  </si>
  <si>
    <t>"nadstřešní část obj. pro VZT"41</t>
  </si>
  <si>
    <t>60512135</t>
  </si>
  <si>
    <t>hranol stavební řezivo průřezu do 288cm2 do dl 6m</t>
  </si>
  <si>
    <t>1222930932</t>
  </si>
  <si>
    <t>"140/140"0,14*0,14*41</t>
  </si>
  <si>
    <t>762195000</t>
  </si>
  <si>
    <t>Spojovací prostředky pro montáž stěn, příček, bednění stěn</t>
  </si>
  <si>
    <t>-1905407939</t>
  </si>
  <si>
    <t>762430019.CDC</t>
  </si>
  <si>
    <t>Obložení stěn z cementotřískových desek CETRIS tl 24 mm na sraz šroubovaných</t>
  </si>
  <si>
    <t>769827171</t>
  </si>
  <si>
    <t>"na obj pro VZT"4*2,35*1,6-4*1,5*0,9</t>
  </si>
  <si>
    <t>665187531</t>
  </si>
  <si>
    <t>"lávka"28</t>
  </si>
  <si>
    <t>"provizorní pracovní lávka 2 desky na vazník"18*5</t>
  </si>
  <si>
    <t>762511217/R</t>
  </si>
  <si>
    <t xml:space="preserve">Příplatek za demontáž a zpěnou montáž provizorní pracovní lávky </t>
  </si>
  <si>
    <t>942731180</t>
  </si>
  <si>
    <t>762521104</t>
  </si>
  <si>
    <t>Položení podlahy z hrubých prken na sraz</t>
  </si>
  <si>
    <t>-234321488</t>
  </si>
  <si>
    <t>60511150</t>
  </si>
  <si>
    <t>řezivo stavební prkna omítaná netříděná tl 25mm dl 4m</t>
  </si>
  <si>
    <t>-1139644746</t>
  </si>
  <si>
    <t>125*0,025</t>
  </si>
  <si>
    <t>3,125*1,05 'Přepočtené koeficientem množství</t>
  </si>
  <si>
    <t>-1380322396</t>
  </si>
  <si>
    <t>"prkna záklop"125</t>
  </si>
  <si>
    <t xml:space="preserve">"osb"28 </t>
  </si>
  <si>
    <t>-178187588</t>
  </si>
  <si>
    <t>"skladba T1 120/120"12*2</t>
  </si>
  <si>
    <t>"Lávka 100/100"121</t>
  </si>
  <si>
    <t>1907050886</t>
  </si>
  <si>
    <t>"skladba T1 120/120"12*2*0,12*0,12</t>
  </si>
  <si>
    <t>1668489723</t>
  </si>
  <si>
    <t>121*0,1*0,1</t>
  </si>
  <si>
    <t>1,21*1,05 'Přepočtené koeficientem množství</t>
  </si>
  <si>
    <t>1390264130</t>
  </si>
  <si>
    <t>0,346+1,271</t>
  </si>
  <si>
    <t>762810117.CDC</t>
  </si>
  <si>
    <t>Záklop stropů z cementotřískových desek CETRIS tl 24 mm na sraz šroubovaných na trámy</t>
  </si>
  <si>
    <t>312903029</t>
  </si>
  <si>
    <t>"zastropení obj pro VZT"2,4*2,4</t>
  </si>
  <si>
    <t>998762102</t>
  </si>
  <si>
    <t>Přesun hmot tonážní pro kce tesařské v objektech v do 12 m</t>
  </si>
  <si>
    <t>690376281</t>
  </si>
  <si>
    <t>998762181</t>
  </si>
  <si>
    <t>Příplatek k přesunu hmot tonážní 762 prováděný bez použití mechanizace</t>
  </si>
  <si>
    <t>-843633566</t>
  </si>
  <si>
    <t>763111417.KNF</t>
  </si>
  <si>
    <t>SDK příčka W 112 tl 150 mm profil CW+UW 100 desky 2xWHITE (A) 12,5 TI TOPSIL 40+40 mm   EI 60 Rw 56 dB</t>
  </si>
  <si>
    <t>-435421144</t>
  </si>
  <si>
    <t>"mč.306,307"4,5*(6,62+6,6+1,17)-(1*2,15+1,3*2,15+1,3*2,15)</t>
  </si>
  <si>
    <t>763121623</t>
  </si>
  <si>
    <t>Montáž desek tl 2x12,5 mm na nosnou kci SDK stěna předsazená</t>
  </si>
  <si>
    <t>-104918515</t>
  </si>
  <si>
    <t>"opláštění podstřešní části obj pro VZT vnější strana"4*2,35*5,6</t>
  </si>
  <si>
    <t>"opláštění podstřešní části obj pro VZT vnitřní strana"4*2,35*6,1</t>
  </si>
  <si>
    <t>KNF.00167722</t>
  </si>
  <si>
    <t>Protipožární sádrokartonová deska KNAUF RED PIANO 12,5 HRAK</t>
  </si>
  <si>
    <t>-1052134237</t>
  </si>
  <si>
    <t>"2x12,5 -opláštění podstřešní části obj pro VZT vnější strana"2*(4*2,35*5,6)</t>
  </si>
  <si>
    <t>"2x12,5 -opláštění podstřešní části obj pro VZT vnitřní strana"2*(4*2,35*6,1)</t>
  </si>
  <si>
    <t>1830515827</t>
  </si>
  <si>
    <t>57,015+102,61+44,223</t>
  </si>
  <si>
    <t>-442387255</t>
  </si>
  <si>
    <t>"nad malým sálem"4,6*(6,375+5,5+0,2)+1,7*(4,705+1,94+0,2+1,375+8,515+0,2+7,43+0,2+1,635+1,235+0,25)</t>
  </si>
  <si>
    <t>763112318/R.KNF</t>
  </si>
  <si>
    <t>SDK příčka mezibytová W 115 tl 255 mm zdvojený profil CW+UW 100 desky 2xWHITE DIAMANT (A) 12,5 TI TOPSIL 100+100 mm 15 kg/m3 EI 60 Rw 65 dB</t>
  </si>
  <si>
    <t>-1663191014</t>
  </si>
  <si>
    <t>"mč.307"4,5*(6,08+1,2+1,05+1,975)-1*2,15</t>
  </si>
  <si>
    <t>763131415.KNF</t>
  </si>
  <si>
    <t>SDK podhled D 112 desky 1xWHITE (A) 15 TI 100 mm 30 kg/m3 dvouvrstvá spodní kce profil CD+UD</t>
  </si>
  <si>
    <t>-1057713425</t>
  </si>
  <si>
    <t>"skladba C"176,9</t>
  </si>
  <si>
    <t>"odpočet mč.304"-4,93</t>
  </si>
  <si>
    <t>763131432</t>
  </si>
  <si>
    <t>SDK podhled deska 1xDF 15 bez izolace dvouvrstvá spodní kce profil CD+UD REI 90</t>
  </si>
  <si>
    <t>-1763293418</t>
  </si>
  <si>
    <t>"skladba C2"73,7</t>
  </si>
  <si>
    <t>763131452.KNF</t>
  </si>
  <si>
    <t>SDK podhled D 112 deska 1xGREEN (H2) 12,5 TI 100 mm 30 kg/m3 dvouvrstvá spodní kce profil CD+UD</t>
  </si>
  <si>
    <t>-1724695992</t>
  </si>
  <si>
    <t>-2027281405</t>
  </si>
  <si>
    <t>1113320746</t>
  </si>
  <si>
    <t>"skladba C2 šikmina podkroví TI tl. 2x100mm"2,9*8,5</t>
  </si>
  <si>
    <t>JTA.JFN140SP</t>
  </si>
  <si>
    <t>folie nehořlavá parotěsná JUTAFOL N Speciál 140g/m2</t>
  </si>
  <si>
    <t>1473147743</t>
  </si>
  <si>
    <t>275,25*1,1 'Přepočtené koeficientem množství</t>
  </si>
  <si>
    <t>-1390173677</t>
  </si>
  <si>
    <t>"skladba C2 TI tl. 2x100mm"73,7*2</t>
  </si>
  <si>
    <t>-2119904098</t>
  </si>
  <si>
    <t>147,4*1,02 'Přepočtené koeficientem množství</t>
  </si>
  <si>
    <t>763161723</t>
  </si>
  <si>
    <t>SDK podkroví deska 1xDF 15 TI 200 mm 40 kg/m3 REI 45 dvouvrstvá spodní kce profil CD+UD na krokvových závěsech</t>
  </si>
  <si>
    <t>-290935086</t>
  </si>
  <si>
    <t xml:space="preserve">"skladba C2 TI tl. 2x100mm"73,7 </t>
  </si>
  <si>
    <t>763172315/R</t>
  </si>
  <si>
    <t>Montáž revizních dvířek SDK kcí vel. 1200x600 mm</t>
  </si>
  <si>
    <t>191849436</t>
  </si>
  <si>
    <t>"prostor nad promítárnou"1</t>
  </si>
  <si>
    <t>590307149</t>
  </si>
  <si>
    <t>dvířka revizní s automatickým zámkem 1200x600mm</t>
  </si>
  <si>
    <t>345798666</t>
  </si>
  <si>
    <t>763251111</t>
  </si>
  <si>
    <t>Sádrovláknitá podlaha tl 20 mm z desek tl 2x10 mm bez podsypu</t>
  </si>
  <si>
    <t>-1826976721</t>
  </si>
  <si>
    <t>"skladba T1+čílka"34+12*0,5</t>
  </si>
  <si>
    <t>998763302</t>
  </si>
  <si>
    <t>Přesun hmot tonážní pro sádrokartonové konstrukce v objektech v do 12 m</t>
  </si>
  <si>
    <t>142847041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</si>
  <si>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</si>
  <si>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</si>
  <si>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</si>
  <si>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</si>
  <si>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363151446</t>
  </si>
  <si>
    <t>"skladba C na ŽB kci 2x100mm vč.průvlaku úroveň +12,420"179,2</t>
  </si>
  <si>
    <t>JTA.JD135P</t>
  </si>
  <si>
    <t>JUTADACH 135 2 A.P. (75m2/bal.)</t>
  </si>
  <si>
    <t>25057327</t>
  </si>
  <si>
    <t>277,55*1,1 'Přepočtené koeficientem množství</t>
  </si>
  <si>
    <t>998765102</t>
  </si>
  <si>
    <t>Přesun hmot tonážní pro krytiny skládané v objektech v do 12 m</t>
  </si>
  <si>
    <t>-1871012086</t>
  </si>
  <si>
    <t>-1993071869</t>
  </si>
  <si>
    <t>"schodiště mč.301"12,6</t>
  </si>
  <si>
    <t>1717528166</t>
  </si>
  <si>
    <t>-847358544</t>
  </si>
  <si>
    <t>"ozn.31 1200/1200mm"5*(1,2*2+1,2*2)</t>
  </si>
  <si>
    <t>"ozn.32 1200/1600mm"5*(1,2*2+1,6*2)</t>
  </si>
  <si>
    <t>61110013</t>
  </si>
  <si>
    <t>okno dřevěné typu Euro pro památkově chráněný objekt dle specifikace ozn.31 pevné zasklení 1200x1200mm</t>
  </si>
  <si>
    <t>-33239332</t>
  </si>
  <si>
    <t>61110014</t>
  </si>
  <si>
    <t>okno dřevěné typu Euro pro památkově chráněný objekt dle specifikace ozn.32 1200x1600mm</t>
  </si>
  <si>
    <t>-1118145531</t>
  </si>
  <si>
    <t>-1452039481</t>
  </si>
  <si>
    <t>-1174923305</t>
  </si>
  <si>
    <t>"mč.305"1</t>
  </si>
  <si>
    <t>"mč.303+304"5</t>
  </si>
  <si>
    <t>60794101</t>
  </si>
  <si>
    <t>deska parapetní laminovaná bílá bez nosu vnitřní 200x1000mm</t>
  </si>
  <si>
    <t>-1036599090</t>
  </si>
  <si>
    <t>1486910518</t>
  </si>
  <si>
    <t>1,200*5</t>
  </si>
  <si>
    <t>89745821</t>
  </si>
  <si>
    <t>D+M vnitřních dveří EI 30 DP3 dle specifikace ozn.301 včetně obložkové zárubně  800x2100 mm</t>
  </si>
  <si>
    <t>266663915</t>
  </si>
  <si>
    <t>D+M vnitřních dveří dle specifikace ozn.302 včetně obložkové zárubně   800x2100 mm</t>
  </si>
  <si>
    <t>2065543644</t>
  </si>
  <si>
    <t>D+M vnitřních dveří dle specifikace ozn.303 včetně obložkové zárubně   700x2100 mm</t>
  </si>
  <si>
    <t>1475911952</t>
  </si>
  <si>
    <t>D+M vnitřních dveří EI 15 DP3 dle specifikace ozn.304 včetně obložkové zárubně  1600x2100 mm</t>
  </si>
  <si>
    <t>1686580198</t>
  </si>
  <si>
    <t>D+M vnitřních dveří EW 15 DP3 dle specifikace ozn.305,308 včetně obložkové zárubně a samozavírače 900x2100 mm</t>
  </si>
  <si>
    <t>1723082838</t>
  </si>
  <si>
    <t>D+M vnitřních dveří EW 15 DP3 dle specifikace ozn.306,307,309 včetně obložkové zárubně a samozavírače 1200x2100 mm</t>
  </si>
  <si>
    <t>-215060082</t>
  </si>
  <si>
    <t>1935063680</t>
  </si>
  <si>
    <t>998766202</t>
  </si>
  <si>
    <t>Přesun hmot procentní pro konstrukce truhlářské v objektech v do 12 m</t>
  </si>
  <si>
    <t>-78636250</t>
  </si>
  <si>
    <t>-1239875444</t>
  </si>
  <si>
    <t>"mč.304"0,7+0,43+0,6+1+2,11-0,7</t>
  </si>
  <si>
    <t>"u výtahu úroveň podlahy +8,150 na +8,350 "36,2</t>
  </si>
  <si>
    <t>"u výtahu úroveň podlahy +7,940 na +8,350 "7</t>
  </si>
  <si>
    <t>2120615260</t>
  </si>
  <si>
    <t>771574115</t>
  </si>
  <si>
    <t>Montáž podlah keramických hladkých lepených flexibilním lepidlem do 25 ks/m2</t>
  </si>
  <si>
    <t>327806392</t>
  </si>
  <si>
    <t>1754199377</t>
  </si>
  <si>
    <t>1446714328</t>
  </si>
  <si>
    <t>"u výtahu úroveň podlahy +8,150 na +8,350 "35,1</t>
  </si>
  <si>
    <t>"u výtahu úroveň podlahy +7,940 na +8,350 "7,8</t>
  </si>
  <si>
    <t>1380840477</t>
  </si>
  <si>
    <t>-740509421</t>
  </si>
  <si>
    <t>1482889367</t>
  </si>
  <si>
    <t>-1208946884</t>
  </si>
  <si>
    <t>21490459</t>
  </si>
  <si>
    <t>1497494606</t>
  </si>
  <si>
    <t>"mč.301"20,69</t>
  </si>
  <si>
    <t>"mč.302+303"6,48+32,62</t>
  </si>
  <si>
    <t>-1233862081</t>
  </si>
  <si>
    <t>371855141</t>
  </si>
  <si>
    <t>BSE.852</t>
  </si>
  <si>
    <t xml:space="preserve">Forbo, Sarlon Degrade Jungle,19db, PVC vinyl heterogenní akustický, 433908 role š. 2m </t>
  </si>
  <si>
    <t>1733616927</t>
  </si>
  <si>
    <t>vinyl Expona Comercial  INDIA INK SLATE  5056</t>
  </si>
  <si>
    <t>-952218409</t>
  </si>
  <si>
    <t>1647454189</t>
  </si>
  <si>
    <t>"mč.301 schodiště"20*0,3*1,75</t>
  </si>
  <si>
    <t>1842843533</t>
  </si>
  <si>
    <t>"mč.301 schodiště"21*0,152*1,75</t>
  </si>
  <si>
    <t>-1338317770</t>
  </si>
  <si>
    <t>"mč.301"2,31+3,55+1,9+1,75+0,41-(0,8+1,6)+2*21*(0,152+0,3)</t>
  </si>
  <si>
    <t>"mč.302"2*4,275+1,55*2-0,8</t>
  </si>
  <si>
    <t>"mč.303"7,8+1,055+3,445+0,2+2+2,06+12,215+1+0,6-(0,8+0,7)</t>
  </si>
  <si>
    <t>-466713945</t>
  </si>
  <si>
    <t>-145839361</t>
  </si>
  <si>
    <t>39,725*1,083 'Přepočtené koeficientem množství</t>
  </si>
  <si>
    <t>2144075708</t>
  </si>
  <si>
    <t>-1628086267</t>
  </si>
  <si>
    <t>"mč.304"2,6*(2,99+1,03+0,9)</t>
  </si>
  <si>
    <t>656903164</t>
  </si>
  <si>
    <t>-1470509124</t>
  </si>
  <si>
    <t>1509536466</t>
  </si>
  <si>
    <t>2019282765</t>
  </si>
  <si>
    <t>-1440231434</t>
  </si>
  <si>
    <t>"mč.301 chodba na ŽB stěnu"2,7*1,9</t>
  </si>
  <si>
    <t>"mč.303"2,7*(4,55+1,5+1+0,6)-(0,7*2,1+0,8*2,1)</t>
  </si>
  <si>
    <t>"mč.302"2,7*(4,275+2*1,5)-2*0,8*2,1</t>
  </si>
  <si>
    <t>"mč.304"2,7*(0,6+1+2,11)+1,2*(0,43+0,7)-0,7*2,1</t>
  </si>
  <si>
    <t>"mč.308"2,7*(0,35+2,8+2*3,35)-(1,6*2,1+1,2*2,1)</t>
  </si>
  <si>
    <t>-715070726</t>
  </si>
  <si>
    <t>"mč.305 stávající stěny"2,7*(1,2+4,545+1,5+0,38+1,85)</t>
  </si>
  <si>
    <t>1409348295</t>
  </si>
  <si>
    <t>"mč.302"2,7*(2*4,275+2*1,5)-2*0,8*2,1</t>
  </si>
  <si>
    <t>"mč.304"2,7*(0,6+1+2,11+0,43+0,7)-0,7*2,1</t>
  </si>
  <si>
    <t>"SDK příčky oboustranně"2*203,848</t>
  </si>
  <si>
    <t>1667261298</t>
  </si>
  <si>
    <t>"mč.303 pod imitaci betonu"2,7*(3,445+2+2,06+12,215)-(4*1,2*1,2)+0,3*4*(3*1,2)</t>
  </si>
  <si>
    <t>břízolit</t>
  </si>
  <si>
    <t>1073,985</t>
  </si>
  <si>
    <t>teraco</t>
  </si>
  <si>
    <t>umělý kámen teraco stěny</t>
  </si>
  <si>
    <t>401,639</t>
  </si>
  <si>
    <t>643-08 - vnější stavební práce a střecha</t>
  </si>
  <si>
    <t>273351121/R</t>
  </si>
  <si>
    <t>Zřízení bednění základových desek s vložení nerez plechu tl.8mm</t>
  </si>
  <si>
    <t>1455580478</t>
  </si>
  <si>
    <t>2*0,2*(12,465+2,1+12,765+2,2)</t>
  </si>
  <si>
    <t>334607548</t>
  </si>
  <si>
    <t>564760111</t>
  </si>
  <si>
    <t>Podklad z kameniva hrubého drceného vel. 0-32 mm tl 200 mm</t>
  </si>
  <si>
    <t>-884032188</t>
  </si>
  <si>
    <t>"vstup"12,645*2,1</t>
  </si>
  <si>
    <t>"rampa"1,65*2,5</t>
  </si>
  <si>
    <t>"schůdek"0,3*12,65</t>
  </si>
  <si>
    <t>567120107</t>
  </si>
  <si>
    <t>Podklad ze směsi stmelené cementem SC C 1,5/2,0 (SC II) tl 60 mm</t>
  </si>
  <si>
    <t>-1007058024</t>
  </si>
  <si>
    <t>591411111</t>
  </si>
  <si>
    <t>Kladení dlažby z mozaiky jednobarevné komunikací pro pěší lože z kameniva</t>
  </si>
  <si>
    <t>-1359031118</t>
  </si>
  <si>
    <t>58381004</t>
  </si>
  <si>
    <t>kostka dlažební mozaika žula 4/6 tř 1</t>
  </si>
  <si>
    <t>1957970497</t>
  </si>
  <si>
    <t>34,3137254901961*1,02 'Přepočtené koeficientem množství</t>
  </si>
  <si>
    <t>622131101/RR</t>
  </si>
  <si>
    <t>Zpevnění podkladu vnějších stěn  celoplošně ručně např. KEIM Fixativ</t>
  </si>
  <si>
    <t>2124271577</t>
  </si>
  <si>
    <t>622331121/R</t>
  </si>
  <si>
    <t>Adhezní můstek a základní profilační omítka dle PD - nosná vrstva pro finální teraco např. KEIM Porosan Trass Zementputz</t>
  </si>
  <si>
    <t>-784020619</t>
  </si>
  <si>
    <t>622331121/R1</t>
  </si>
  <si>
    <t>Základní jádrová omítka dle PD - nosná vrstva pro finální břízolit např.KEIM Grundputz – HKP (hydraulic-kalk-putz)</t>
  </si>
  <si>
    <t>782613847</t>
  </si>
  <si>
    <t>"přípočet ostění"15*0,15*(2*1,8+1,2)</t>
  </si>
  <si>
    <t>"odpočet oken"-(1,2*1,6+3*2,2*1)</t>
  </si>
  <si>
    <t>"přípočet ostění"0,15*(1,6*2+1,2+3*(2,2*2+1))</t>
  </si>
  <si>
    <t>622332111/R</t>
  </si>
  <si>
    <t xml:space="preserve">Škrábaná omítka (břízolitová) vnějších stěn nanášená ručně na omítnutý podklad dle specifikace PD např.KEIM KRATZPUTZ </t>
  </si>
  <si>
    <t>1749511765</t>
  </si>
  <si>
    <t>622332111/R1</t>
  </si>
  <si>
    <t>Finální vrstva umělý kámen teraco vnějších stěn nanášená ručně na omítnutý podklad dle specifikace PD včetně konečného pemrlování</t>
  </si>
  <si>
    <t>-934984091</t>
  </si>
  <si>
    <t>622332111/R2</t>
  </si>
  <si>
    <t>Zhotovení nové profilace fasády velké šablony</t>
  </si>
  <si>
    <t>212372289</t>
  </si>
  <si>
    <t>622332111/R2.</t>
  </si>
  <si>
    <t>Zhotovení nové profilace fasády malé šablony</t>
  </si>
  <si>
    <t>1022894978</t>
  </si>
  <si>
    <t>622332111/R2a</t>
  </si>
  <si>
    <t>Příplatek za navýšení spotřeby materiálu pro zhotovení nové profilace fasády velké šablony</t>
  </si>
  <si>
    <t>1955443126</t>
  </si>
  <si>
    <t>20*(1,2*4,25)</t>
  </si>
  <si>
    <t>622332111/R2b</t>
  </si>
  <si>
    <t>Příplatek za navýšení spotřeby materiálu pro zhotovení nové profilace fasády malé šablony</t>
  </si>
  <si>
    <t>79610053</t>
  </si>
  <si>
    <t>15*(1,2*2,1)</t>
  </si>
  <si>
    <t>622332111/R3</t>
  </si>
  <si>
    <t>Dodatečná barevná korekce a sjednocení povrchů stěn teraca dle specifikace PD např. KEIM Restauro Lasur / KEIM Restauro Fixativ</t>
  </si>
  <si>
    <t>-425695396</t>
  </si>
  <si>
    <t>622332111/R4</t>
  </si>
  <si>
    <t>Dodatečná zvýšení odolnosti stěn teraca dle specifikace PD např. KEIM Lotexan</t>
  </si>
  <si>
    <t>990889976</t>
  </si>
  <si>
    <t>629995101</t>
  </si>
  <si>
    <t>Očištění vnějších ploch tlakovou vodou</t>
  </si>
  <si>
    <t>96941322</t>
  </si>
  <si>
    <t>Zřízení otvoru včetně  začištění a osazení klíčového trezoru</t>
  </si>
  <si>
    <t>370850336</t>
  </si>
  <si>
    <t>21564123</t>
  </si>
  <si>
    <t>klíčový trezor dle PBŘ s motýlkovým zavíráním rozměr 290/270/14mm např. KTPO FSK 700/12</t>
  </si>
  <si>
    <t>-121237819</t>
  </si>
  <si>
    <t>Úpravy dopravního značení</t>
  </si>
  <si>
    <t>1292488875</t>
  </si>
  <si>
    <t>685166626</t>
  </si>
  <si>
    <t>"obvod bez zadní stěny"110,4*15</t>
  </si>
  <si>
    <t>1104580206</t>
  </si>
  <si>
    <t>"střecha + fasáda"1932,5*30*5</t>
  </si>
  <si>
    <t>-1015131755</t>
  </si>
  <si>
    <t>944121111/R</t>
  </si>
  <si>
    <t xml:space="preserve">Montáž ochranného zábradlí dílcového na vnějších stranách objektů odkloněného od svislice </t>
  </si>
  <si>
    <t>-1969540791</t>
  </si>
  <si>
    <t>944121211</t>
  </si>
  <si>
    <t>Příplatek k ochrannému zábradlí dílcovému na vnějších stranách objektů za první a ZKD den použití</t>
  </si>
  <si>
    <t>-364841945</t>
  </si>
  <si>
    <t>"6 měsíců"110,5*6*30</t>
  </si>
  <si>
    <t>944121811</t>
  </si>
  <si>
    <t xml:space="preserve">Demontáž ochranného zábradlí dílcového na vnějších stranách objektů  </t>
  </si>
  <si>
    <t>-1488715411</t>
  </si>
  <si>
    <t>944511111</t>
  </si>
  <si>
    <t>Montáž ochranné sítě z textilie z umělých vláken</t>
  </si>
  <si>
    <t>-1088214196</t>
  </si>
  <si>
    <t>944511211</t>
  </si>
  <si>
    <t>Příplatek k ochranné síti za první a ZKD den použití</t>
  </si>
  <si>
    <t>1607942798</t>
  </si>
  <si>
    <t>"6 měsíců"1932*6*30</t>
  </si>
  <si>
    <t>944511811</t>
  </si>
  <si>
    <t>Demontáž ochranné sítě z textilie z umělých vláken</t>
  </si>
  <si>
    <t>-1795421134</t>
  </si>
  <si>
    <t>985311211</t>
  </si>
  <si>
    <t>Reprofilace líce kleneb a podhledů cementovými sanačními maltami tl 10 mm dle popisu TZ</t>
  </si>
  <si>
    <t>1905967051</t>
  </si>
  <si>
    <t>"vysunutá římsa nad vstupy vč spodních žeber"9,2*(2,5+0,15)+4*2,5</t>
  </si>
  <si>
    <t>"předpoklad 15%"246,295*0,15</t>
  </si>
  <si>
    <t>998017002</t>
  </si>
  <si>
    <t>Přesun hmot s omezením mechanizace pro budovy v do 12 m</t>
  </si>
  <si>
    <t>-2040172470</t>
  </si>
  <si>
    <t>712363031/R</t>
  </si>
  <si>
    <t>Provedení povlakové krytiny střech  fólií PO kompletní montáž vč kotvení</t>
  </si>
  <si>
    <t>672570181</t>
  </si>
  <si>
    <t>"vodorovná plocha"489,5</t>
  </si>
  <si>
    <t>"vikýř"17</t>
  </si>
  <si>
    <t>"svislé plochy"19</t>
  </si>
  <si>
    <t>"vytažení na podstavec VZT"21,2</t>
  </si>
  <si>
    <t>28329022</t>
  </si>
  <si>
    <t>fólie hydroizolační střešní TPO (FPO), mechanicky kotvená tl 1,8mm</t>
  </si>
  <si>
    <t>28211381</t>
  </si>
  <si>
    <t>525,5*1,15 'Přepočtené koeficientem množství</t>
  </si>
  <si>
    <t>28322014</t>
  </si>
  <si>
    <t>fólie hydroizolační střešní mPVC mechanicky kotvená tl 1,2mm šedá</t>
  </si>
  <si>
    <t>1330322176</t>
  </si>
  <si>
    <t>"ochranná vytažení na podstavec VZT"21,2</t>
  </si>
  <si>
    <t>712363313/R04c</t>
  </si>
  <si>
    <t>Svařovací šňůra SF T Welding Cord</t>
  </si>
  <si>
    <t>-510061189</t>
  </si>
  <si>
    <t>712363352</t>
  </si>
  <si>
    <t>Povlakové krytiny střech do 10° z tvarovaných poplastovaných lišt pro folie FPO délky 2 m koutová lišta vnitřní rš 100 mm K05</t>
  </si>
  <si>
    <t>1165809962</t>
  </si>
  <si>
    <t>712363355</t>
  </si>
  <si>
    <t>Povlakové krytiny střech do 10° z tvarovaných poplastovaných lišt délky 2 m okapnice široká rš 150 mm K01</t>
  </si>
  <si>
    <t>1182753878</t>
  </si>
  <si>
    <t>712363358/R</t>
  </si>
  <si>
    <t>Povlakové krytiny střech do 10° z tvarovaných poplastovaných lišt pro folie FPO délky 2 m krycí lišta rš 250 mm K03</t>
  </si>
  <si>
    <t>433810396</t>
  </si>
  <si>
    <t>712363358/R1</t>
  </si>
  <si>
    <t>Povlakové krytiny střech do 10°  liniové obvodové kotvení pro folie FPO  K04</t>
  </si>
  <si>
    <t>-1435503225</t>
  </si>
  <si>
    <t>712363358/R2</t>
  </si>
  <si>
    <t>Povlakové krytiny střech do 10°  lišta "Z" rš 250 kotvení pro folie FPO  K13</t>
  </si>
  <si>
    <t>-1255136133</t>
  </si>
  <si>
    <t>712363359/R</t>
  </si>
  <si>
    <t>Povlakové krytiny střech do 10° z tvarovaných poplastovaných lišt  pro folii FPO délky 2 m závětrná lišta rš 330 mm</t>
  </si>
  <si>
    <t>667907754</t>
  </si>
  <si>
    <t>712363363</t>
  </si>
  <si>
    <t>Povlakové krytiny střech do 10° z tvarovaných poplastovaných lišt pro folie FPO délky 2 m krycí lišta  rš 130 mm K06</t>
  </si>
  <si>
    <t>-1576197159</t>
  </si>
  <si>
    <t>712365878</t>
  </si>
  <si>
    <t>Opracování detailů u prostupů vč dodávky folie</t>
  </si>
  <si>
    <t>911119135</t>
  </si>
  <si>
    <t>7123897</t>
  </si>
  <si>
    <t>Kompletní doplnění střešního pláště dle PD po odbourání komína</t>
  </si>
  <si>
    <t>-397999787</t>
  </si>
  <si>
    <t>7123898</t>
  </si>
  <si>
    <t>Kompletní doplnění střešního pláště dle PD po odbourání šachty na štítové stěně k VaKu vč opravy atiky</t>
  </si>
  <si>
    <t>2095048580</t>
  </si>
  <si>
    <t>712391171</t>
  </si>
  <si>
    <t>Provedení povlakové krytiny střech do 10° podkladní textilní vrstvy</t>
  </si>
  <si>
    <t>-63313207</t>
  </si>
  <si>
    <t>69311317</t>
  </si>
  <si>
    <t>textilie netkaná HPPE 300g/m2</t>
  </si>
  <si>
    <t>-1663242247</t>
  </si>
  <si>
    <t>546,7*1,15 'Přepočtené koeficientem množství</t>
  </si>
  <si>
    <t>998712102</t>
  </si>
  <si>
    <t>Přesun hmot tonážní tonážní pro krytiny povlakové v objektech v do 12 m</t>
  </si>
  <si>
    <t>429163436</t>
  </si>
  <si>
    <t>762083122</t>
  </si>
  <si>
    <t>Impregnace řeziva proti dřevokaznému hmyzu, houbám a plísním máčením třída ohrožení 3 a 4</t>
  </si>
  <si>
    <t>327607780</t>
  </si>
  <si>
    <t>0,31+1,25+1,374+0,454+0,278+0,561</t>
  </si>
  <si>
    <t>"oprava krovu"5,48</t>
  </si>
  <si>
    <t>762083122/R</t>
  </si>
  <si>
    <t>Chemické očištění vnitřní části střechy (krov, bednění...)</t>
  </si>
  <si>
    <t>-687415668</t>
  </si>
  <si>
    <t>762322912</t>
  </si>
  <si>
    <t>Zavětrování a ztužení vazníků hranoly průřezové plochy přes 100 cm2</t>
  </si>
  <si>
    <t>955678042</t>
  </si>
  <si>
    <t>"oprava krovu výkres D.1.2b.09"98+89+197+10,6+10</t>
  </si>
  <si>
    <t>"zesílení vaznic oboustranně profilem 100/160 pro VZT"58</t>
  </si>
  <si>
    <t>"zesílení vaznic oboustranně profilem 100/120 pro VZT"43</t>
  </si>
  <si>
    <t>"zesílení vaznic oboustranně profilem 100/120 pro VZT"30</t>
  </si>
  <si>
    <t>21645621</t>
  </si>
  <si>
    <t>svorník M16 dl.400mm</t>
  </si>
  <si>
    <t>1197767188</t>
  </si>
  <si>
    <t>21645621a</t>
  </si>
  <si>
    <t>svorník M16 dl.1000mm</t>
  </si>
  <si>
    <t>1384429564</t>
  </si>
  <si>
    <t>"podpůrná kce pod obj VZT výkres D.1.1b.39"30+18</t>
  </si>
  <si>
    <t>21645622</t>
  </si>
  <si>
    <t>vrut M12 dl.200mm</t>
  </si>
  <si>
    <t>-901895180</t>
  </si>
  <si>
    <t>21645623</t>
  </si>
  <si>
    <t xml:space="preserve">matice se zajištěním M24  </t>
  </si>
  <si>
    <t>-1606723028</t>
  </si>
  <si>
    <t>21645624</t>
  </si>
  <si>
    <t>ocelový Pz úhelník pro velká zatížení 90/10/105</t>
  </si>
  <si>
    <t>-1447187246</t>
  </si>
  <si>
    <t>21645625</t>
  </si>
  <si>
    <t>spojovací ocel pro opravu krovu včetně antikorozní úpravy</t>
  </si>
  <si>
    <t>-956519306</t>
  </si>
  <si>
    <t>762341210</t>
  </si>
  <si>
    <t>Montáž bednění střech rovných a šikmých sklonu do 60° z hrubých prken na sraz</t>
  </si>
  <si>
    <t>385303206</t>
  </si>
  <si>
    <t>"úprava okraje střechy horní část detail A"(0,5+0,25+0,08)*77</t>
  </si>
  <si>
    <t>"úprava okraje střechy spodní část detail B"0,6*(77+19)</t>
  </si>
  <si>
    <t>-1583467922</t>
  </si>
  <si>
    <t>"úprava okraje střechy horní část detail A"0,83*77*0,025</t>
  </si>
  <si>
    <t>"úprava okraje střechy spodní část detail B"0,6*(77+19)*0,025</t>
  </si>
  <si>
    <t>3,038*1,02 'Přepočtené koeficientem množství</t>
  </si>
  <si>
    <t>762341275</t>
  </si>
  <si>
    <t>Montáž bednění střech rovných a šikmých sklonu do 60° z desek dřevotřískových na pero a drážku</t>
  </si>
  <si>
    <t>-20462772</t>
  </si>
  <si>
    <t>"římsy pod oplechování K22"242</t>
  </si>
  <si>
    <t>60621155</t>
  </si>
  <si>
    <t>překližka vodovzdorná tl 24mm</t>
  </si>
  <si>
    <t>741493144</t>
  </si>
  <si>
    <t>242*1,05 'Přepočtené koeficientem množství</t>
  </si>
  <si>
    <t>762395000</t>
  </si>
  <si>
    <t>Spojovací prostředky krovů, bednění, laťování, nadstřešních konstrukcí</t>
  </si>
  <si>
    <t>-1159800430</t>
  </si>
  <si>
    <t>762431225</t>
  </si>
  <si>
    <t>Montáž obložení stěn deskami dřevotřískovými na pero a drážku</t>
  </si>
  <si>
    <t>-2040353094</t>
  </si>
  <si>
    <t>"K21+K24"92+16</t>
  </si>
  <si>
    <t>-570276233</t>
  </si>
  <si>
    <t>108*1,04 'Přepočtené koeficientem množství</t>
  </si>
  <si>
    <t>762439001</t>
  </si>
  <si>
    <t>Montáž obložení stěn podkladový rošt</t>
  </si>
  <si>
    <t>-703364504</t>
  </si>
  <si>
    <t>"pod K21,K24 2 prkna pod překližku na stěně"2*(77+19)</t>
  </si>
  <si>
    <t>"latě 60/60 pro vytvoření sklonu pod překližku na římsách K22 vrchní římsa"109</t>
  </si>
  <si>
    <t>"latě 60/60 pro vytvoření sklonu pod překližku na římsách K22 spodní delší římsa-2ks latí"109*2</t>
  </si>
  <si>
    <t>764182942</t>
  </si>
  <si>
    <t>"pod K21,K24 2 prkna pod překližku"2*(77+19)*0,25*0,025</t>
  </si>
  <si>
    <t>1,2*1,04 'Přepočtené koeficientem množství</t>
  </si>
  <si>
    <t>60514114</t>
  </si>
  <si>
    <t>řezivo jehličnaté lať impregnovaná dl 4 m</t>
  </si>
  <si>
    <t>-212542220</t>
  </si>
  <si>
    <t>"latě 60/60 pro vytvoření sklonu pod překližku na římsách K22 vrchní římsa"109*0,06*0,06</t>
  </si>
  <si>
    <t>"latě 60/60 pro vytvoření sklonu pod překližku na římsách K22 spodní delší římsa-2ks latí"109*2*0,06*0,06</t>
  </si>
  <si>
    <t>1,177*1,02 'Přepočtené koeficientem množství</t>
  </si>
  <si>
    <t>762495000</t>
  </si>
  <si>
    <t>Spojovací prostředky pro montáž olištování, obložení stropů, střešních podhledů a stěn</t>
  </si>
  <si>
    <t>190842106</t>
  </si>
  <si>
    <t>762511147.CDC</t>
  </si>
  <si>
    <t>Podlahové kce podkladové z cementotřískových desek CETRIS tl 24 mm na sraz šroubovaných</t>
  </si>
  <si>
    <t>187618523</t>
  </si>
  <si>
    <t>"opláštění podstavce pro objekt VZT"30,2</t>
  </si>
  <si>
    <t>-1019072186</t>
  </si>
  <si>
    <t>762713230</t>
  </si>
  <si>
    <t>Montáž prostorové vázané kce s ocelovými spojkami z hraněného řeziva průřezové plochy do 288 cm2</t>
  </si>
  <si>
    <t>160605243</t>
  </si>
  <si>
    <t>"objekt pro VZT trámky 140/200"34,5</t>
  </si>
  <si>
    <t>"objekt pro VZT trámky 140/140"17,5</t>
  </si>
  <si>
    <t>60512136</t>
  </si>
  <si>
    <t>hranol stavební řezivo průřezu do 288cm2 dl 6-8m</t>
  </si>
  <si>
    <t>336075018</t>
  </si>
  <si>
    <t>"140/200"34,5*0,2*0,14</t>
  </si>
  <si>
    <t>"140/140"17,5*0,14*0,14</t>
  </si>
  <si>
    <t>1,309*1,05 'Přepočtené koeficientem množství</t>
  </si>
  <si>
    <t>762713240</t>
  </si>
  <si>
    <t>Montáž prostorové vázané kce s ocelovými spojkami z hraněného řeziva průřezové plochy do 450 cm2</t>
  </si>
  <si>
    <t>1218203109</t>
  </si>
  <si>
    <t>"podpůrná kce pod obj VZT výkres D.1.1b.39"</t>
  </si>
  <si>
    <t>"160/200 vodorovný trám"2*8,34</t>
  </si>
  <si>
    <t>"160/200 -3ks"13,5</t>
  </si>
  <si>
    <t>"140/140sloup"14,2</t>
  </si>
  <si>
    <t>60512140</t>
  </si>
  <si>
    <t>hranol stavební řezivo průřezu do 450cm2 do dl 6m</t>
  </si>
  <si>
    <t>-1436670310</t>
  </si>
  <si>
    <t>"podpůrná kce pod obj VZT"</t>
  </si>
  <si>
    <t>"160/200 -3ks"13,5*0,16*0,2</t>
  </si>
  <si>
    <t>0,432*1,05 'Přepočtené koeficientem množství</t>
  </si>
  <si>
    <t>-1493786698</t>
  </si>
  <si>
    <t>"140/140sloup"14,2*0,14*0,14</t>
  </si>
  <si>
    <t>60512142</t>
  </si>
  <si>
    <t>hranol stavební řezivo průřezu do 450cm2 přes dl 8m</t>
  </si>
  <si>
    <t>-589827786</t>
  </si>
  <si>
    <t>"160/200 vodorovný trám"2*8,34*0,16*0,2</t>
  </si>
  <si>
    <t>0,534*1,05 'Přepočtené koeficientem množství</t>
  </si>
  <si>
    <t>-1234595550</t>
  </si>
  <si>
    <t>0,454+0,278+0,561+1,374</t>
  </si>
  <si>
    <t>762795000/R</t>
  </si>
  <si>
    <t>Kotvení pro montáž prostorových vázaných kcí včetně chemických kotev  patek BV/P</t>
  </si>
  <si>
    <t>1184898365</t>
  </si>
  <si>
    <t>"podpůrná kce pod obj VZT výkres D.1.1b.39"6</t>
  </si>
  <si>
    <t>762795000/R1</t>
  </si>
  <si>
    <t>Kotvení pro montáž propojení podélných trámů včetně pozink úhelníků 90x105x105 tl.3mm</t>
  </si>
  <si>
    <t>1529472744</t>
  </si>
  <si>
    <t>"podpůrná kce pod obj VZT výkres D.1.1b.39"6+12</t>
  </si>
  <si>
    <t>"podpůrná kce pod obj VZT výkres D.1.1b.39"18</t>
  </si>
  <si>
    <t>-1965214018</t>
  </si>
  <si>
    <t>764021406</t>
  </si>
  <si>
    <t>Podkladní plech - zatahovací pás  z Al plechu rš 570 mm K14</t>
  </si>
  <si>
    <t>-1739581926</t>
  </si>
  <si>
    <t>764121401/R</t>
  </si>
  <si>
    <t>Krytina střechy rovné drážkováním ze svitků z Al plechu pás střechy objektu VZT , komínů K10</t>
  </si>
  <si>
    <t>-1556111111</t>
  </si>
  <si>
    <t>764121405/R</t>
  </si>
  <si>
    <t>Krytina střechy rovné drážkováním ze svitků z Al plechu rš 500 mm sklonu přes 60° K16</t>
  </si>
  <si>
    <t>1010388527</t>
  </si>
  <si>
    <t>"K16"65</t>
  </si>
  <si>
    <t>"K24"16</t>
  </si>
  <si>
    <t>764121444</t>
  </si>
  <si>
    <t>Krytina střechy rovné ze šablon z Al plechu do 4 ks/m2 sklonu přes 60° K11,K21</t>
  </si>
  <si>
    <t>-1102583479</t>
  </si>
  <si>
    <t>"K11"312</t>
  </si>
  <si>
    <t>"K21"92</t>
  </si>
  <si>
    <t>764121444/R</t>
  </si>
  <si>
    <t>Příplatek za oplechování svislé části K21,K16,K24</t>
  </si>
  <si>
    <t>-1665963742</t>
  </si>
  <si>
    <t>764223451</t>
  </si>
  <si>
    <t>Střešní výlez pro folii nebokrytinu  z Al plechu včetně lemování K09</t>
  </si>
  <si>
    <t>-797554717</t>
  </si>
  <si>
    <t>764223455</t>
  </si>
  <si>
    <t>Sněhový zachytávač krytiny z Al plechu průběžný jednotrubkový K08</t>
  </si>
  <si>
    <t>1794191144</t>
  </si>
  <si>
    <t>764224406</t>
  </si>
  <si>
    <t>Oplechování horních ploch a nadezdívek (atik) bez rohů z Al plechu mechanicky kotvené rš 430 mm K07</t>
  </si>
  <si>
    <t>-1355799300</t>
  </si>
  <si>
    <t>764226442</t>
  </si>
  <si>
    <t>Oplechování parapetů rovných celoplošně lepené z Al plechu rš 200 mm</t>
  </si>
  <si>
    <t>-895248840</t>
  </si>
  <si>
    <t>"K25"10*1,2</t>
  </si>
  <si>
    <t>764226443</t>
  </si>
  <si>
    <t>Oplechování parapetů rovných celoplošně lepené z Al plechu rš 250 mm K26,K27</t>
  </si>
  <si>
    <t>-1868300689</t>
  </si>
  <si>
    <t>"K26"13*1,2</t>
  </si>
  <si>
    <t>"K27"3*1</t>
  </si>
  <si>
    <t>764228411</t>
  </si>
  <si>
    <t>Oplechování římsy rovné mechanicky kotvené z Al plechu rš přes 670 mm K22</t>
  </si>
  <si>
    <t>6533528</t>
  </si>
  <si>
    <t>764228411/R</t>
  </si>
  <si>
    <t>Oplechování  krycí lišta  z Al plechu rš 130 mm K23</t>
  </si>
  <si>
    <t>746618910</t>
  </si>
  <si>
    <t>764228998</t>
  </si>
  <si>
    <t>D+M provzdušňovacího děrovaného AL pásu rš.150mm např.Prefa barva antracit K15</t>
  </si>
  <si>
    <t>-1839305034</t>
  </si>
  <si>
    <t>764228999</t>
  </si>
  <si>
    <t>D+M provzdušňovacího děrovaného AL pásu rš.200mm např.Prefa barva antracit K02</t>
  </si>
  <si>
    <t>1391353653</t>
  </si>
  <si>
    <t>764521404</t>
  </si>
  <si>
    <t>Žlab podokapní půlkruhový z Al plechu rš 330 mm K18</t>
  </si>
  <si>
    <t>1617993273</t>
  </si>
  <si>
    <t>764523407</t>
  </si>
  <si>
    <t>Žlaby nadokapní (nástřešní ) oblého tvaru včetně háků, čel a hrdel z Al plechu rš 670 mm K12</t>
  </si>
  <si>
    <t>226211008</t>
  </si>
  <si>
    <t>764523427</t>
  </si>
  <si>
    <t>Příplatek k cenám nadokapního žlabu za provedení rohu nebo koutu z Al plechu rš 670 mm</t>
  </si>
  <si>
    <t>1189829078</t>
  </si>
  <si>
    <t>764528422</t>
  </si>
  <si>
    <t>Svody kruhové včetně objímek, kolen, odskoků z Al plechu průměru 100 mm K19,K20</t>
  </si>
  <si>
    <t>-20918268</t>
  </si>
  <si>
    <t>"K19"12*8</t>
  </si>
  <si>
    <t>"K20"2*1,2</t>
  </si>
  <si>
    <t>998764102</t>
  </si>
  <si>
    <t>Přesun hmot tonážní pro konstrukce klempířské v objektech v do 12 m</t>
  </si>
  <si>
    <t>1935980620</t>
  </si>
  <si>
    <t>-2049722691</t>
  </si>
  <si>
    <t>"K11"321</t>
  </si>
  <si>
    <t>"K22"275</t>
  </si>
  <si>
    <t>28329036</t>
  </si>
  <si>
    <t>fólie kontaktní difuzně propustná např.Bauder TOP VENT NSK</t>
  </si>
  <si>
    <t>537439696</t>
  </si>
  <si>
    <t>704*1,1 'Přepočtené koeficientem množství</t>
  </si>
  <si>
    <t>-1363009121</t>
  </si>
  <si>
    <t xml:space="preserve">D+M nerez zábradlí rampy </t>
  </si>
  <si>
    <t>286009392</t>
  </si>
  <si>
    <t>2*2,8</t>
  </si>
  <si>
    <t>D+M světelného nápisu na fasádu</t>
  </si>
  <si>
    <t>758260447</t>
  </si>
  <si>
    <t>767995117/R</t>
  </si>
  <si>
    <t>D+M konstrukce pro objekt VZT včetně kotvení  dle specifikace PD</t>
  </si>
  <si>
    <t>1986609103</t>
  </si>
  <si>
    <t>998767102</t>
  </si>
  <si>
    <t>Přesun hmot tonážní pro zámečnické konstrukce v objektech v do 12 m</t>
  </si>
  <si>
    <t>-881514201</t>
  </si>
  <si>
    <t>998767181</t>
  </si>
  <si>
    <t>Příplatek k přesunu hmot tonážní 767 prováděný bez použití mechanizace</t>
  </si>
  <si>
    <t>570963352</t>
  </si>
  <si>
    <t>643-09 - Akustika+ AV technologie</t>
  </si>
  <si>
    <t>OST - AV technologie</t>
  </si>
  <si>
    <t>71401</t>
  </si>
  <si>
    <t>Akustika 1. np velký sál dle specifikace v PD (NFR, ASO, APO, VP, AMO-S, AMO-N)</t>
  </si>
  <si>
    <t>-1229128684</t>
  </si>
  <si>
    <t>71402</t>
  </si>
  <si>
    <t>Akustická měření a projekční činnost velký sál (MDD-E, MDD-Z)</t>
  </si>
  <si>
    <t>1429148025</t>
  </si>
  <si>
    <t>71403</t>
  </si>
  <si>
    <t>Akustika 2. np malý sál dle specifikace v PD (AP, AP-NF,NFR-S,NFR, ASO, APO, VP, AMO-S)</t>
  </si>
  <si>
    <t>1653752244</t>
  </si>
  <si>
    <t>71404</t>
  </si>
  <si>
    <t>Akustická měření a projekční činnost malý sál (MDD-E, MDD-Z)</t>
  </si>
  <si>
    <t>1082537526</t>
  </si>
  <si>
    <t>OST</t>
  </si>
  <si>
    <t>AV technologie</t>
  </si>
  <si>
    <t>1545OST</t>
  </si>
  <si>
    <t>AV - velký sál mč. 217 dle soupisu a specifikace PD</t>
  </si>
  <si>
    <t>512</t>
  </si>
  <si>
    <t>1546372726</t>
  </si>
  <si>
    <t>1546OST</t>
  </si>
  <si>
    <t>AV - malý sál mč. 202 dle soupisu a specifikace PD</t>
  </si>
  <si>
    <t>900691663</t>
  </si>
  <si>
    <t>1547OST</t>
  </si>
  <si>
    <t>Elektronické plakáty dle soupisu a specifikace PD</t>
  </si>
  <si>
    <t>896131798</t>
  </si>
  <si>
    <t>1548OST</t>
  </si>
  <si>
    <t>Audio 100V, mč.110 dle soupisu a specifikace PD</t>
  </si>
  <si>
    <t>12992528</t>
  </si>
  <si>
    <t>1549OST</t>
  </si>
  <si>
    <t>Pokladní systém dle soupisu a specifikace PD</t>
  </si>
  <si>
    <t>-1708707699</t>
  </si>
  <si>
    <t>643-10 - Interiery</t>
  </si>
  <si>
    <t xml:space="preserve">    766 - Interiery</t>
  </si>
  <si>
    <t>Interiery dle specifikace</t>
  </si>
  <si>
    <t>1037463753</t>
  </si>
  <si>
    <t>643-11 - Technika prostředí staveb</t>
  </si>
  <si>
    <t xml:space="preserve">    721 - Zdravotechnika  </t>
  </si>
  <si>
    <t xml:space="preserve">    732 - Ústřední vytápění  a chlazení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</si>
  <si>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</si>
  <si>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</si>
  <si>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</si>
  <si>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791 - Zařízení velkokuchyní</t>
  </si>
  <si>
    <t>M - Práce a dodávky M</t>
  </si>
  <si>
    <t xml:space="preserve">    36-M - Montáž prov.,měř. a regul. zařízení</t>
  </si>
  <si>
    <t>721</t>
  </si>
  <si>
    <t xml:space="preserve">Zdravotechnika  </t>
  </si>
  <si>
    <t>72101</t>
  </si>
  <si>
    <t>Kanalizační přípojka dle soupisu</t>
  </si>
  <si>
    <t>-1600802782</t>
  </si>
  <si>
    <t>72102</t>
  </si>
  <si>
    <t>ZTI dle soupisu</t>
  </si>
  <si>
    <t>-252914921</t>
  </si>
  <si>
    <t>732</t>
  </si>
  <si>
    <t>Ústřední vytápění  a chlazení</t>
  </si>
  <si>
    <t>73201</t>
  </si>
  <si>
    <t>Ústřední vytápění dle soupisu</t>
  </si>
  <si>
    <t>-1935467003</t>
  </si>
  <si>
    <t>73202</t>
  </si>
  <si>
    <t>Chlazení dle soupisu</t>
  </si>
  <si>
    <t>731270653</t>
  </si>
  <si>
    <t>741</t>
  </si>
  <si>
    <t>Elektroinstalace - silnoproud</t>
  </si>
  <si>
    <t>74101</t>
  </si>
  <si>
    <t>D.1.4 Silnopuroud dle soupisu</t>
  </si>
  <si>
    <t>1171883838</t>
  </si>
  <si>
    <t>742</t>
  </si>
  <si>
    <t>Elektroinstalace - slaboproud</t>
  </si>
  <si>
    <t>74201</t>
  </si>
  <si>
    <t>D.1.4. Slaboproud dle soupisu</t>
  </si>
  <si>
    <t>315810586</t>
  </si>
  <si>
    <t>74202</t>
  </si>
  <si>
    <t>D.1.4 EPS dle soupisu</t>
  </si>
  <si>
    <t>871042296</t>
  </si>
  <si>
    <t>751</t>
  </si>
  <si>
    <t>Vzduchotechnika</t>
  </si>
  <si>
    <t>75101</t>
  </si>
  <si>
    <t>Vzduchotechnika dle soupisu</t>
  </si>
  <si>
    <t>115997683</t>
  </si>
  <si>
    <t>791</t>
  </si>
  <si>
    <t>Zařízení velkokuchyní</t>
  </si>
  <si>
    <t>79101</t>
  </si>
  <si>
    <t>Gastro dle soupisu</t>
  </si>
  <si>
    <t>-552866888</t>
  </si>
  <si>
    <t>Práce a dodávky M</t>
  </si>
  <si>
    <t>36-M</t>
  </si>
  <si>
    <t>Montáž prov.,měř. a regul. zařízení</t>
  </si>
  <si>
    <t>36-01</t>
  </si>
  <si>
    <t>Měření a regulace dle soupisu</t>
  </si>
  <si>
    <t>575237845</t>
  </si>
  <si>
    <t>643-12 - VRN</t>
  </si>
  <si>
    <t>VRN - Vedlejší rozpočtové náklady</t>
  </si>
  <si>
    <t xml:space="preserve">    VRN1 - Průzkumné, geodetické a projektové práce</t>
  </si>
  <si>
    <t xml:space="preserve">    VRN5 - Finanční náklady</t>
  </si>
  <si>
    <t>Vedlejší rozpočtové náklady</t>
  </si>
  <si>
    <t>VRN1</t>
  </si>
  <si>
    <t>Průzkumné, geodetické a projektové práce</t>
  </si>
  <si>
    <t>013294000</t>
  </si>
  <si>
    <t>Výrobní dokumentace, dokumentace skutečného provedení, geodetické vytyčení a geodetické zaměření</t>
  </si>
  <si>
    <t>1024</t>
  </si>
  <si>
    <t>-1552615997</t>
  </si>
  <si>
    <t>VRN5</t>
  </si>
  <si>
    <t>Finanční náklady</t>
  </si>
  <si>
    <t>052103000</t>
  </si>
  <si>
    <t xml:space="preserve">Povinná rozpočtová rezerva celé stavby </t>
  </si>
  <si>
    <t>861728078</t>
  </si>
  <si>
    <t>052103001</t>
  </si>
  <si>
    <t xml:space="preserve">Zařízení staveniště </t>
  </si>
  <si>
    <t>1958513000</t>
  </si>
  <si>
    <t>052103002</t>
  </si>
  <si>
    <t>-2017596704</t>
  </si>
  <si>
    <t>SEZNAM FIGUR</t>
  </si>
  <si>
    <t>Výměra</t>
  </si>
  <si>
    <t xml:space="preserve"> 643-08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</si>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</sst>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643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kina Vesmír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23. 7. 2020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ROSA ARCHITEKT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Martina Škopová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'643-00 - bourací práce vn...'!J32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'643-00 - bourací práce vn...'!P135</f>
        <v>0</v>
      </c>
      <c r="AV95" s="129">
        <f>'643-00 - bourací práce vn...'!J35</f>
        <v>0</v>
      </c>
      <c r="AW95" s="129">
        <f>'643-00 - bourací práce vn...'!J36</f>
        <v>0</v>
      </c>
      <c r="AX95" s="129">
        <f>'643-00 - bourací práce vn...'!J37</f>
        <v>0</v>
      </c>
      <c r="AY95" s="129">
        <f>'643-00 - bourací práce vn...'!J38</f>
        <v>0</v>
      </c>
      <c r="AZ95" s="129">
        <f>'643-00 - bourací práce vn...'!F35</f>
        <v>0</v>
      </c>
      <c r="BA95" s="129">
        <f>'643-00 - bourací práce vn...'!F36</f>
        <v>0</v>
      </c>
      <c r="BB95" s="129">
        <f>'643-00 - bourací práce vn...'!F37</f>
        <v>0</v>
      </c>
      <c r="BC95" s="129">
        <f>'643-00 - bourací práce vn...'!F38</f>
        <v>0</v>
      </c>
      <c r="BD95" s="131">
        <f>'643-00 - bourací práce vn...'!F39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'643-00a - bourací práce 1.pp'!J32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'643-00a - bourací práce 1.pp'!P131</f>
        <v>0</v>
      </c>
      <c r="AV96" s="129">
        <f>'643-00a - bourací práce 1.pp'!J35</f>
        <v>0</v>
      </c>
      <c r="AW96" s="129">
        <f>'643-00a - bourací práce 1.pp'!J36</f>
        <v>0</v>
      </c>
      <c r="AX96" s="129">
        <f>'643-00a - bourací práce 1.pp'!J37</f>
        <v>0</v>
      </c>
      <c r="AY96" s="129">
        <f>'643-00a - bourací práce 1.pp'!J38</f>
        <v>0</v>
      </c>
      <c r="AZ96" s="129">
        <f>'643-00a - bourací práce 1.pp'!F35</f>
        <v>0</v>
      </c>
      <c r="BA96" s="129">
        <f>'643-00a - bourací práce 1.pp'!F36</f>
        <v>0</v>
      </c>
      <c r="BB96" s="129">
        <f>'643-00a - bourací práce 1.pp'!F37</f>
        <v>0</v>
      </c>
      <c r="BC96" s="129">
        <f>'643-00a - bourací práce 1.pp'!F38</f>
        <v>0</v>
      </c>
      <c r="BD96" s="131">
        <f>'643-00a - bourací práce 1.pp'!F39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'643-01 - bourací práce 1.np'!J32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'643-01 - bourací práce 1.np'!P136</f>
        <v>0</v>
      </c>
      <c r="AV97" s="129">
        <f>'643-01 - bourací práce 1.np'!J35</f>
        <v>0</v>
      </c>
      <c r="AW97" s="129">
        <f>'643-01 - bourací práce 1.np'!J36</f>
        <v>0</v>
      </c>
      <c r="AX97" s="129">
        <f>'643-01 - bourací práce 1.np'!J37</f>
        <v>0</v>
      </c>
      <c r="AY97" s="129">
        <f>'643-01 - bourací práce 1.np'!J38</f>
        <v>0</v>
      </c>
      <c r="AZ97" s="129">
        <f>'643-01 - bourací práce 1.np'!F35</f>
        <v>0</v>
      </c>
      <c r="BA97" s="129">
        <f>'643-01 - bourací práce 1.np'!F36</f>
        <v>0</v>
      </c>
      <c r="BB97" s="129">
        <f>'643-01 - bourací práce 1.np'!F37</f>
        <v>0</v>
      </c>
      <c r="BC97" s="129">
        <f>'643-01 - bourací práce 1.np'!F38</f>
        <v>0</v>
      </c>
      <c r="BD97" s="131">
        <f>'643-01 - bourací práce 1.np'!F39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'643-02 - bourací práce 2.np'!J32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'643-02 - bourací práce 2.np'!P138</f>
        <v>0</v>
      </c>
      <c r="AV98" s="129">
        <f>'643-02 - bourací práce 2.np'!J35</f>
        <v>0</v>
      </c>
      <c r="AW98" s="129">
        <f>'643-02 - bourací práce 2.np'!J36</f>
        <v>0</v>
      </c>
      <c r="AX98" s="129">
        <f>'643-02 - bourací práce 2.np'!J37</f>
        <v>0</v>
      </c>
      <c r="AY98" s="129">
        <f>'643-02 - bourací práce 2.np'!J38</f>
        <v>0</v>
      </c>
      <c r="AZ98" s="129">
        <f>'643-02 - bourací práce 2.np'!F35</f>
        <v>0</v>
      </c>
      <c r="BA98" s="129">
        <f>'643-02 - bourací práce 2.np'!F36</f>
        <v>0</v>
      </c>
      <c r="BB98" s="129">
        <f>'643-02 - bourací práce 2.np'!F37</f>
        <v>0</v>
      </c>
      <c r="BC98" s="129">
        <f>'643-02 - bourací práce 2.np'!F38</f>
        <v>0</v>
      </c>
      <c r="BD98" s="131">
        <f>'643-02 - bourací práce 2.np'!F39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'643-03 - bourací práce 3.np'!J32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'643-03 - bourací práce 3.np'!P136</f>
        <v>0</v>
      </c>
      <c r="AV99" s="129">
        <f>'643-03 - bourací práce 3.np'!J35</f>
        <v>0</v>
      </c>
      <c r="AW99" s="129">
        <f>'643-03 - bourací práce 3.np'!J36</f>
        <v>0</v>
      </c>
      <c r="AX99" s="129">
        <f>'643-03 - bourací práce 3.np'!J37</f>
        <v>0</v>
      </c>
      <c r="AY99" s="129">
        <f>'643-03 - bourací práce 3.np'!J38</f>
        <v>0</v>
      </c>
      <c r="AZ99" s="129">
        <f>'643-03 - bourací práce 3.np'!F35</f>
        <v>0</v>
      </c>
      <c r="BA99" s="129">
        <f>'643-03 - bourací práce 3.np'!F36</f>
        <v>0</v>
      </c>
      <c r="BB99" s="129">
        <f>'643-03 - bourací práce 3.np'!F37</f>
        <v>0</v>
      </c>
      <c r="BC99" s="129">
        <f>'643-03 - bourací práce 3.np'!F38</f>
        <v>0</v>
      </c>
      <c r="BD99" s="131">
        <f>'643-03 - bourací práce 3.np'!F39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'643-04 - stavební práce 1.pp'!J32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'643-04 - stavební práce 1.pp'!P140</f>
        <v>0</v>
      </c>
      <c r="AV100" s="129">
        <f>'643-04 - stavební práce 1.pp'!J35</f>
        <v>0</v>
      </c>
      <c r="AW100" s="129">
        <f>'643-04 - stavební práce 1.pp'!J36</f>
        <v>0</v>
      </c>
      <c r="AX100" s="129">
        <f>'643-04 - stavební práce 1.pp'!J37</f>
        <v>0</v>
      </c>
      <c r="AY100" s="129">
        <f>'643-04 - stavební práce 1.pp'!J38</f>
        <v>0</v>
      </c>
      <c r="AZ100" s="129">
        <f>'643-04 - stavební práce 1.pp'!F35</f>
        <v>0</v>
      </c>
      <c r="BA100" s="129">
        <f>'643-04 - stavební práce 1.pp'!F36</f>
        <v>0</v>
      </c>
      <c r="BB100" s="129">
        <f>'643-04 - stavební práce 1.pp'!F37</f>
        <v>0</v>
      </c>
      <c r="BC100" s="129">
        <f>'643-04 - stavební práce 1.pp'!F38</f>
        <v>0</v>
      </c>
      <c r="BD100" s="131">
        <f>'643-04 - stavební práce 1.pp'!F39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'643-05 - stavební práce 1.np'!J32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'643-05 - stavební práce 1.np'!P147</f>
        <v>0</v>
      </c>
      <c r="AV101" s="129">
        <f>'643-05 - stavební práce 1.np'!J35</f>
        <v>0</v>
      </c>
      <c r="AW101" s="129">
        <f>'643-05 - stavební práce 1.np'!J36</f>
        <v>0</v>
      </c>
      <c r="AX101" s="129">
        <f>'643-05 - stavební práce 1.np'!J37</f>
        <v>0</v>
      </c>
      <c r="AY101" s="129">
        <f>'643-05 - stavební práce 1.np'!J38</f>
        <v>0</v>
      </c>
      <c r="AZ101" s="129">
        <f>'643-05 - stavební práce 1.np'!F35</f>
        <v>0</v>
      </c>
      <c r="BA101" s="129">
        <f>'643-05 - stavební práce 1.np'!F36</f>
        <v>0</v>
      </c>
      <c r="BB101" s="129">
        <f>'643-05 - stavební práce 1.np'!F37</f>
        <v>0</v>
      </c>
      <c r="BC101" s="129">
        <f>'643-05 - stavební práce 1.np'!F38</f>
        <v>0</v>
      </c>
      <c r="BD101" s="131">
        <f>'643-05 - stavební práce 1.np'!F39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'643-06 - stavební práce 2.np'!J32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'643-06 - stavební práce 2.np'!P143</f>
        <v>0</v>
      </c>
      <c r="AV102" s="129">
        <f>'643-06 - stavební práce 2.np'!J35</f>
        <v>0</v>
      </c>
      <c r="AW102" s="129">
        <f>'643-06 - stavební práce 2.np'!J36</f>
        <v>0</v>
      </c>
      <c r="AX102" s="129">
        <f>'643-06 - stavební práce 2.np'!J37</f>
        <v>0</v>
      </c>
      <c r="AY102" s="129">
        <f>'643-06 - stavební práce 2.np'!J38</f>
        <v>0</v>
      </c>
      <c r="AZ102" s="129">
        <f>'643-06 - stavební práce 2.np'!F35</f>
        <v>0</v>
      </c>
      <c r="BA102" s="129">
        <f>'643-06 - stavební práce 2.np'!F36</f>
        <v>0</v>
      </c>
      <c r="BB102" s="129">
        <f>'643-06 - stavební práce 2.np'!F37</f>
        <v>0</v>
      </c>
      <c r="BC102" s="129">
        <f>'643-06 - stavební práce 2.np'!F38</f>
        <v>0</v>
      </c>
      <c r="BD102" s="131">
        <f>'643-06 - stavební práce 2.np'!F39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'643-07 - stavební práce 3.np'!J32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'643-07 - stavební práce 3.np'!P143</f>
        <v>0</v>
      </c>
      <c r="AV103" s="129">
        <f>'643-07 - stavební práce 3.np'!J35</f>
        <v>0</v>
      </c>
      <c r="AW103" s="129">
        <f>'643-07 - stavební práce 3.np'!J36</f>
        <v>0</v>
      </c>
      <c r="AX103" s="129">
        <f>'643-07 - stavební práce 3.np'!J37</f>
        <v>0</v>
      </c>
      <c r="AY103" s="129">
        <f>'643-07 - stavební práce 3.np'!J38</f>
        <v>0</v>
      </c>
      <c r="AZ103" s="129">
        <f>'643-07 - stavební práce 3.np'!F35</f>
        <v>0</v>
      </c>
      <c r="BA103" s="129">
        <f>'643-07 - stavební práce 3.np'!F36</f>
        <v>0</v>
      </c>
      <c r="BB103" s="129">
        <f>'643-07 - stavební práce 3.np'!F37</f>
        <v>0</v>
      </c>
      <c r="BC103" s="129">
        <f>'643-07 - stavební práce 3.np'!F38</f>
        <v>0</v>
      </c>
      <c r="BD103" s="131">
        <f>'643-07 - stavební práce 3.np'!F39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'643-08 - vnější stavební ...'!J32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'643-08 - vnější stavební ...'!P138</f>
        <v>0</v>
      </c>
      <c r="AV104" s="129">
        <f>'643-08 - vnější stavební ...'!J35</f>
        <v>0</v>
      </c>
      <c r="AW104" s="129">
        <f>'643-08 - vnější stavební ...'!J36</f>
        <v>0</v>
      </c>
      <c r="AX104" s="129">
        <f>'643-08 - vnější stavební ...'!J37</f>
        <v>0</v>
      </c>
      <c r="AY104" s="129">
        <f>'643-08 - vnější stavební ...'!J38</f>
        <v>0</v>
      </c>
      <c r="AZ104" s="129">
        <f>'643-08 - vnější stavební ...'!F35</f>
        <v>0</v>
      </c>
      <c r="BA104" s="129">
        <f>'643-08 - vnější stavební ...'!F36</f>
        <v>0</v>
      </c>
      <c r="BB104" s="129">
        <f>'643-08 - vnější stavební ...'!F37</f>
        <v>0</v>
      </c>
      <c r="BC104" s="129">
        <f>'643-08 - vnější stavební ...'!F38</f>
        <v>0</v>
      </c>
      <c r="BD104" s="131">
        <f>'643-08 - vnější stavební ...'!F39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'643-09 - Akustika+ AV tec...'!J32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'643-09 - Akustika+ AV tec...'!P129</f>
        <v>0</v>
      </c>
      <c r="AV105" s="129">
        <f>'643-09 - Akustika+ AV tec...'!J35</f>
        <v>0</v>
      </c>
      <c r="AW105" s="129">
        <f>'643-09 - Akustika+ AV tec...'!J36</f>
        <v>0</v>
      </c>
      <c r="AX105" s="129">
        <f>'643-09 - Akustika+ AV tec...'!J37</f>
        <v>0</v>
      </c>
      <c r="AY105" s="129">
        <f>'643-09 - Akustika+ AV tec...'!J38</f>
        <v>0</v>
      </c>
      <c r="AZ105" s="129">
        <f>'643-09 - Akustika+ AV tec...'!F35</f>
        <v>0</v>
      </c>
      <c r="BA105" s="129">
        <f>'643-09 - Akustika+ AV tec...'!F36</f>
        <v>0</v>
      </c>
      <c r="BB105" s="129">
        <f>'643-09 - Akustika+ AV tec...'!F37</f>
        <v>0</v>
      </c>
      <c r="BC105" s="129">
        <f>'643-09 - Akustika+ AV tec...'!F38</f>
        <v>0</v>
      </c>
      <c r="BD105" s="131">
        <f>'643-09 - Akustika+ AV tec...'!F39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'643-10 - Interiery'!J32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'643-10 - Interiery'!P128</f>
        <v>0</v>
      </c>
      <c r="AV106" s="129">
        <f>'643-10 - Interiery'!J35</f>
        <v>0</v>
      </c>
      <c r="AW106" s="129">
        <f>'643-10 - Interiery'!J36</f>
        <v>0</v>
      </c>
      <c r="AX106" s="129">
        <f>'643-10 - Interiery'!J37</f>
        <v>0</v>
      </c>
      <c r="AY106" s="129">
        <f>'643-10 - Interiery'!J38</f>
        <v>0</v>
      </c>
      <c r="AZ106" s="129">
        <f>'643-10 - Interiery'!F35</f>
        <v>0</v>
      </c>
      <c r="BA106" s="129">
        <f>'643-10 - Interiery'!F36</f>
        <v>0</v>
      </c>
      <c r="BB106" s="129">
        <f>'643-10 - Interiery'!F37</f>
        <v>0</v>
      </c>
      <c r="BC106" s="129">
        <f>'643-10 - Interiery'!F38</f>
        <v>0</v>
      </c>
      <c r="BD106" s="131">
        <f>'643-10 - Interiery'!F39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'643-11 - Technika prostře...'!J32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'643-11 - Technika prostře...'!P135</f>
        <v>0</v>
      </c>
      <c r="AV107" s="129">
        <f>'643-11 - Technika prostře...'!J35</f>
        <v>0</v>
      </c>
      <c r="AW107" s="129">
        <f>'643-11 - Technika prostře...'!J36</f>
        <v>0</v>
      </c>
      <c r="AX107" s="129">
        <f>'643-11 - Technika prostře...'!J37</f>
        <v>0</v>
      </c>
      <c r="AY107" s="129">
        <f>'643-11 - Technika prostře...'!J38</f>
        <v>0</v>
      </c>
      <c r="AZ107" s="129">
        <f>'643-11 - Technika prostře...'!F35</f>
        <v>0</v>
      </c>
      <c r="BA107" s="129">
        <f>'643-11 - Technika prostře...'!F36</f>
        <v>0</v>
      </c>
      <c r="BB107" s="129">
        <f>'643-11 - Technika prostře...'!F37</f>
        <v>0</v>
      </c>
      <c r="BC107" s="129">
        <f>'643-11 - Technika prostře...'!F38</f>
        <v>0</v>
      </c>
      <c r="BD107" s="131">
        <f>'643-11 - Technika prostře...'!F39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'643-12 - VRN'!J32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'643-12 - VRN'!P129</f>
        <v>0</v>
      </c>
      <c r="AV108" s="134">
        <f>'643-12 - VRN'!J35</f>
        <v>0</v>
      </c>
      <c r="AW108" s="134">
        <f>'643-12 - VRN'!J36</f>
        <v>0</v>
      </c>
      <c r="AX108" s="134">
        <f>'643-12 - VRN'!J37</f>
        <v>0</v>
      </c>
      <c r="AY108" s="134">
        <f>'643-12 - VRN'!J38</f>
        <v>0</v>
      </c>
      <c r="AZ108" s="134">
        <f>'643-12 - VRN'!F35</f>
        <v>0</v>
      </c>
      <c r="BA108" s="134">
        <f>'643-12 - VRN'!F36</f>
        <v>0</v>
      </c>
      <c r="BB108" s="134">
        <f>'643-12 - VRN'!F37</f>
        <v>0</v>
      </c>
      <c r="BC108" s="134">
        <f>'643-12 - VRN'!F38</f>
        <v>0</v>
      </c>
      <c r="BD108" s="136">
        <f>'643-12 - VRN'!F39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643-00 - bourací práce vn...'!C2" display="/"/>
    <hyperlink ref="A96" location="'643-00a - bourací práce 1.pp'!C2" display="/"/>
    <hyperlink ref="A97" location="'643-01 - bourací práce 1.np'!C2" display="/"/>
    <hyperlink ref="A98" location="'643-02 - bourací práce 2.np'!C2" display="/"/>
    <hyperlink ref="A99" location="'643-03 - bourací práce 3.np'!C2" display="/"/>
    <hyperlink ref="A100" location="'643-04 - stavební práce 1.pp'!C2" display="/"/>
    <hyperlink ref="A101" location="'643-05 - stavební práce 1.np'!C2" display="/"/>
    <hyperlink ref="A102" location="'643-06 - stavební práce 2.np'!C2" display="/"/>
    <hyperlink ref="A103" location="'643-07 - stavební práce 3.np'!C2" display="/"/>
    <hyperlink ref="A104" location="'643-08 - vnější stavební ...'!C2" display="/"/>
    <hyperlink ref="A105" location="'643-09 - Akustika+ AV tec...'!C2" display="/"/>
    <hyperlink ref="A106" location="'643-10 - Interiery'!C2" display="/"/>
    <hyperlink ref="A107" location="'643-11 - Technika prostře...'!C2" display="/"/>
    <hyperlink ref="A108" location="'643-1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3188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ROUND((SUM(BE116:BE123)+SUM(BE143:BE588)),2)</f>
        <v>0</v>
      </c>
      <c r="G35" s="39"/>
      <c r="H35" s="39"/>
      <c r="I35" s="158">
        <v>0.21</v>
      </c>
      <c r="J35" s="157">
        <f>ROUND(((SUM(BE116:BE123)+SUM(BE143:BE588))*I35),2)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ROUND((SUM(BF116:BF123)+SUM(BF143:BF588)),2)</f>
        <v>0</v>
      </c>
      <c r="G36" s="39"/>
      <c r="H36" s="39"/>
      <c r="I36" s="158">
        <v>0.15</v>
      </c>
      <c r="J36" s="157">
        <f>ROUND(((SUM(BF116:BF123)+SUM(BF143:BF588))*I36),2)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ROUND((SUM(BG116:BG123)+SUM(BG143:BG588)),2)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ROUND((SUM(BH116:BH123)+SUM(BH143:BH588)),2)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ROUND((SUM(BI116:BI123)+SUM(BI143:BI588)),2)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643-07 - stavební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J162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J206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J291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J319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J321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J322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962</v>
      </c>
      <c r="E105" s="191"/>
      <c r="F105" s="191"/>
      <c r="G105" s="191"/>
      <c r="H105" s="191"/>
      <c r="I105" s="191"/>
      <c r="J105" s="192">
        <f>J328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141</v>
      </c>
      <c r="E106" s="191"/>
      <c r="F106" s="191"/>
      <c r="G106" s="191"/>
      <c r="H106" s="191"/>
      <c r="I106" s="191"/>
      <c r="J106" s="192">
        <f>J367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963</v>
      </c>
      <c r="E107" s="191"/>
      <c r="F107" s="191"/>
      <c r="G107" s="191"/>
      <c r="H107" s="191"/>
      <c r="I107" s="191"/>
      <c r="J107" s="192">
        <f>J410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3189</v>
      </c>
      <c r="E108" s="191"/>
      <c r="F108" s="191"/>
      <c r="G108" s="191"/>
      <c r="H108" s="191"/>
      <c r="I108" s="191"/>
      <c r="J108" s="192">
        <f>J460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J469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465</v>
      </c>
      <c r="E110" s="191"/>
      <c r="F110" s="191"/>
      <c r="G110" s="191"/>
      <c r="H110" s="191"/>
      <c r="I110" s="191"/>
      <c r="J110" s="192">
        <f>J500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J521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J552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J559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643-07 - stavební práce 3.np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P144+P321</f>
        <v>0</v>
      </c>
      <c r="Q143" s="105"/>
      <c r="R143" s="216">
        <f>R144+R321</f>
        <v>128.454599</v>
      </c>
      <c r="S143" s="105"/>
      <c r="T143" s="217">
        <f>T144+T321</f>
        <v>0.021114149999999998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BK144+BK321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P145+P162+P206+P291+P319</f>
        <v>0</v>
      </c>
      <c r="Q144" s="227"/>
      <c r="R144" s="228">
        <f>R145+R162+R206+R291+R319</f>
        <v>93.64156601</v>
      </c>
      <c r="S144" s="227"/>
      <c r="T144" s="229">
        <f>T145+T162+T206+T291+T319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BK145+BK162+BK206+BK291+BK319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SUM(P146:P161)</f>
        <v>0</v>
      </c>
      <c r="Q145" s="227"/>
      <c r="R145" s="228">
        <f>SUM(R146:R161)</f>
        <v>32.67614827</v>
      </c>
      <c r="S145" s="227"/>
      <c r="T145" s="229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SUM(BK146:BK161)</f>
        <v>0</v>
      </c>
    </row>
    <row r="146" spans="1:65" s="2" customFormat="1" ht="21.75" customHeight="1">
      <c r="A146" s="39"/>
      <c r="B146" s="40"/>
      <c r="C146" s="235" t="s">
        <v>364</v>
      </c>
      <c r="D146" s="235" t="s">
        <v>173</v>
      </c>
      <c r="E146" s="236" t="s">
        <v>3190</v>
      </c>
      <c r="F146" s="237" t="s">
        <v>3191</v>
      </c>
      <c r="G146" s="238" t="s">
        <v>176</v>
      </c>
      <c r="H146" s="239">
        <v>40.701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0.22158</v>
      </c>
      <c r="R146" s="245">
        <f>Q146*H146</f>
        <v>9.01852758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3192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3193</v>
      </c>
      <c r="G147" s="250"/>
      <c r="H147" s="254">
        <v>40.701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16.5" customHeight="1">
      <c r="A148" s="39"/>
      <c r="B148" s="40"/>
      <c r="C148" s="235" t="s">
        <v>498</v>
      </c>
      <c r="D148" s="235" t="s">
        <v>173</v>
      </c>
      <c r="E148" s="236" t="s">
        <v>1156</v>
      </c>
      <c r="F148" s="237" t="s">
        <v>1157</v>
      </c>
      <c r="G148" s="238" t="s">
        <v>199</v>
      </c>
      <c r="H148" s="239">
        <v>7.954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2.4533</v>
      </c>
      <c r="R148" s="245">
        <f>Q148*H148</f>
        <v>19.5135482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3194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3195</v>
      </c>
      <c r="G149" s="250"/>
      <c r="H149" s="254">
        <v>7.954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84</v>
      </c>
      <c r="AY149" s="260" t="s">
        <v>169</v>
      </c>
    </row>
    <row r="150" spans="1:65" s="2" customFormat="1" ht="16.5" customHeight="1">
      <c r="A150" s="39"/>
      <c r="B150" s="40"/>
      <c r="C150" s="235" t="s">
        <v>614</v>
      </c>
      <c r="D150" s="235" t="s">
        <v>173</v>
      </c>
      <c r="E150" s="236" t="s">
        <v>1161</v>
      </c>
      <c r="F150" s="237" t="s">
        <v>1162</v>
      </c>
      <c r="G150" s="238" t="s">
        <v>176</v>
      </c>
      <c r="H150" s="239">
        <v>32.78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0.00275</v>
      </c>
      <c r="R150" s="245">
        <f>Q150*H150</f>
        <v>0.090145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3196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3197</v>
      </c>
      <c r="G151" s="250"/>
      <c r="H151" s="254">
        <v>32.78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84</v>
      </c>
      <c r="AY151" s="260" t="s">
        <v>169</v>
      </c>
    </row>
    <row r="152" spans="1:65" s="2" customFormat="1" ht="16.5" customHeight="1">
      <c r="A152" s="39"/>
      <c r="B152" s="40"/>
      <c r="C152" s="235" t="s">
        <v>1139</v>
      </c>
      <c r="D152" s="235" t="s">
        <v>173</v>
      </c>
      <c r="E152" s="236" t="s">
        <v>1165</v>
      </c>
      <c r="F152" s="237" t="s">
        <v>1166</v>
      </c>
      <c r="G152" s="238" t="s">
        <v>176</v>
      </c>
      <c r="H152" s="239">
        <v>32.78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3198</v>
      </c>
    </row>
    <row r="153" spans="1:65" s="2" customFormat="1" ht="16.5" customHeight="1">
      <c r="A153" s="39"/>
      <c r="B153" s="40"/>
      <c r="C153" s="235" t="s">
        <v>1148</v>
      </c>
      <c r="D153" s="235" t="s">
        <v>173</v>
      </c>
      <c r="E153" s="236" t="s">
        <v>1168</v>
      </c>
      <c r="F153" s="237" t="s">
        <v>1169</v>
      </c>
      <c r="G153" s="238" t="s">
        <v>249</v>
      </c>
      <c r="H153" s="239">
        <v>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1.04614</v>
      </c>
      <c r="R153" s="245">
        <f>Q153*H153</f>
        <v>0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3199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1171</v>
      </c>
      <c r="G154" s="250"/>
      <c r="H154" s="254">
        <v>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65" s="2" customFormat="1" ht="21.75" customHeight="1">
      <c r="A155" s="39"/>
      <c r="B155" s="40"/>
      <c r="C155" s="235" t="s">
        <v>351</v>
      </c>
      <c r="D155" s="235" t="s">
        <v>173</v>
      </c>
      <c r="E155" s="236" t="s">
        <v>1457</v>
      </c>
      <c r="F155" s="237" t="s">
        <v>1458</v>
      </c>
      <c r="G155" s="238" t="s">
        <v>176</v>
      </c>
      <c r="H155" s="239">
        <v>39.739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0.10031</v>
      </c>
      <c r="R155" s="245">
        <f>Q155*H155</f>
        <v>3.9862190899999996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3200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3201</v>
      </c>
      <c r="G156" s="250"/>
      <c r="H156" s="254">
        <v>4.965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3202</v>
      </c>
      <c r="G157" s="250"/>
      <c r="H157" s="254">
        <v>14.783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3203</v>
      </c>
      <c r="G158" s="250"/>
      <c r="H158" s="254">
        <v>19.991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4" customFormat="1" ht="12">
      <c r="A159" s="14"/>
      <c r="B159" s="261"/>
      <c r="C159" s="262"/>
      <c r="D159" s="251" t="s">
        <v>179</v>
      </c>
      <c r="E159" s="263" t="s">
        <v>1</v>
      </c>
      <c r="F159" s="264" t="s">
        <v>182</v>
      </c>
      <c r="G159" s="262"/>
      <c r="H159" s="265">
        <v>39.739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179</v>
      </c>
      <c r="AU159" s="271" t="s">
        <v>86</v>
      </c>
      <c r="AV159" s="14" t="s">
        <v>177</v>
      </c>
      <c r="AW159" s="14" t="s">
        <v>32</v>
      </c>
      <c r="AX159" s="14" t="s">
        <v>84</v>
      </c>
      <c r="AY159" s="271" t="s">
        <v>169</v>
      </c>
    </row>
    <row r="160" spans="1:65" s="2" customFormat="1" ht="21.75" customHeight="1">
      <c r="A160" s="39"/>
      <c r="B160" s="40"/>
      <c r="C160" s="235" t="s">
        <v>355</v>
      </c>
      <c r="D160" s="235" t="s">
        <v>173</v>
      </c>
      <c r="E160" s="236" t="s">
        <v>1172</v>
      </c>
      <c r="F160" s="237" t="s">
        <v>1173</v>
      </c>
      <c r="G160" s="238" t="s">
        <v>176</v>
      </c>
      <c r="H160" s="239">
        <v>0.38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0.17818</v>
      </c>
      <c r="R160" s="245">
        <f>Q160*H160</f>
        <v>0.0677084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3204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3205</v>
      </c>
      <c r="G161" s="250"/>
      <c r="H161" s="254">
        <v>0.38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3" s="12" customFormat="1" ht="22.8" customHeight="1">
      <c r="A162" s="12"/>
      <c r="B162" s="219"/>
      <c r="C162" s="220"/>
      <c r="D162" s="221" t="s">
        <v>75</v>
      </c>
      <c r="E162" s="233" t="s">
        <v>177</v>
      </c>
      <c r="F162" s="233" t="s">
        <v>1176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SUM(P163:P205)</f>
        <v>0</v>
      </c>
      <c r="Q162" s="227"/>
      <c r="R162" s="228">
        <f>SUM(R163:R205)</f>
        <v>47.63019448</v>
      </c>
      <c r="S162" s="227"/>
      <c r="T162" s="229">
        <f>SUM(T163:T205)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169</v>
      </c>
      <c r="BK162" s="232">
        <f>SUM(BK163:BK205)</f>
        <v>0</v>
      </c>
    </row>
    <row r="163" spans="1:65" s="2" customFormat="1" ht="16.5" customHeight="1">
      <c r="A163" s="39"/>
      <c r="B163" s="40"/>
      <c r="C163" s="235" t="s">
        <v>347</v>
      </c>
      <c r="D163" s="235" t="s">
        <v>173</v>
      </c>
      <c r="E163" s="236" t="s">
        <v>1182</v>
      </c>
      <c r="F163" s="237" t="s">
        <v>1183</v>
      </c>
      <c r="G163" s="238" t="s">
        <v>199</v>
      </c>
      <c r="H163" s="239">
        <v>17.3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2.45343</v>
      </c>
      <c r="R163" s="245">
        <f>Q163*H163</f>
        <v>42.444339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3206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3207</v>
      </c>
      <c r="G164" s="250"/>
      <c r="H164" s="254">
        <v>15.92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3208</v>
      </c>
      <c r="G165" s="250"/>
      <c r="H165" s="254">
        <v>1.38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4" customFormat="1" ht="12">
      <c r="A166" s="14"/>
      <c r="B166" s="261"/>
      <c r="C166" s="262"/>
      <c r="D166" s="251" t="s">
        <v>179</v>
      </c>
      <c r="E166" s="263" t="s">
        <v>1</v>
      </c>
      <c r="F166" s="264" t="s">
        <v>182</v>
      </c>
      <c r="G166" s="262"/>
      <c r="H166" s="265">
        <v>17.3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179</v>
      </c>
      <c r="AU166" s="271" t="s">
        <v>86</v>
      </c>
      <c r="AV166" s="14" t="s">
        <v>177</v>
      </c>
      <c r="AW166" s="14" t="s">
        <v>32</v>
      </c>
      <c r="AX166" s="14" t="s">
        <v>84</v>
      </c>
      <c r="AY166" s="271" t="s">
        <v>169</v>
      </c>
    </row>
    <row r="167" spans="1:65" s="2" customFormat="1" ht="21.75" customHeight="1">
      <c r="A167" s="39"/>
      <c r="B167" s="40"/>
      <c r="C167" s="235" t="s">
        <v>329</v>
      </c>
      <c r="D167" s="235" t="s">
        <v>173</v>
      </c>
      <c r="E167" s="236" t="s">
        <v>1186</v>
      </c>
      <c r="F167" s="237" t="s">
        <v>1187</v>
      </c>
      <c r="G167" s="238" t="s">
        <v>176</v>
      </c>
      <c r="H167" s="239">
        <v>86.502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0.00533</v>
      </c>
      <c r="R167" s="245">
        <f>Q167*H167</f>
        <v>0.4610556599999999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3209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3210</v>
      </c>
      <c r="G168" s="250"/>
      <c r="H168" s="254">
        <v>6.902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3211</v>
      </c>
      <c r="G169" s="250"/>
      <c r="H169" s="254">
        <v>79.6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4" customFormat="1" ht="12">
      <c r="A170" s="14"/>
      <c r="B170" s="261"/>
      <c r="C170" s="262"/>
      <c r="D170" s="251" t="s">
        <v>179</v>
      </c>
      <c r="E170" s="263" t="s">
        <v>1</v>
      </c>
      <c r="F170" s="264" t="s">
        <v>182</v>
      </c>
      <c r="G170" s="262"/>
      <c r="H170" s="265">
        <v>86.502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179</v>
      </c>
      <c r="AU170" s="271" t="s">
        <v>86</v>
      </c>
      <c r="AV170" s="14" t="s">
        <v>177</v>
      </c>
      <c r="AW170" s="14" t="s">
        <v>32</v>
      </c>
      <c r="AX170" s="14" t="s">
        <v>84</v>
      </c>
      <c r="AY170" s="271" t="s">
        <v>169</v>
      </c>
    </row>
    <row r="171" spans="1:65" s="2" customFormat="1" ht="21.75" customHeight="1">
      <c r="A171" s="39"/>
      <c r="B171" s="40"/>
      <c r="C171" s="235" t="s">
        <v>7</v>
      </c>
      <c r="D171" s="235" t="s">
        <v>173</v>
      </c>
      <c r="E171" s="236" t="s">
        <v>1191</v>
      </c>
      <c r="F171" s="237" t="s">
        <v>1192</v>
      </c>
      <c r="G171" s="238" t="s">
        <v>176</v>
      </c>
      <c r="H171" s="239">
        <v>86.502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3212</v>
      </c>
    </row>
    <row r="172" spans="1:65" s="2" customFormat="1" ht="21.75" customHeight="1">
      <c r="A172" s="39"/>
      <c r="B172" s="40"/>
      <c r="C172" s="235" t="s">
        <v>289</v>
      </c>
      <c r="D172" s="235" t="s">
        <v>173</v>
      </c>
      <c r="E172" s="236" t="s">
        <v>1194</v>
      </c>
      <c r="F172" s="237" t="s">
        <v>1195</v>
      </c>
      <c r="G172" s="238" t="s">
        <v>176</v>
      </c>
      <c r="H172" s="239">
        <v>86.502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0.00552</v>
      </c>
      <c r="R172" s="245">
        <f>Q172*H172</f>
        <v>0.47749104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3213</v>
      </c>
    </row>
    <row r="173" spans="1:65" s="2" customFormat="1" ht="21.75" customHeight="1">
      <c r="A173" s="39"/>
      <c r="B173" s="40"/>
      <c r="C173" s="235" t="s">
        <v>270</v>
      </c>
      <c r="D173" s="235" t="s">
        <v>173</v>
      </c>
      <c r="E173" s="236" t="s">
        <v>1197</v>
      </c>
      <c r="F173" s="237" t="s">
        <v>1198</v>
      </c>
      <c r="G173" s="238" t="s">
        <v>176</v>
      </c>
      <c r="H173" s="239">
        <v>86.502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3214</v>
      </c>
    </row>
    <row r="174" spans="1:65" s="2" customFormat="1" ht="33" customHeight="1">
      <c r="A174" s="39"/>
      <c r="B174" s="40"/>
      <c r="C174" s="235" t="s">
        <v>2152</v>
      </c>
      <c r="D174" s="235" t="s">
        <v>173</v>
      </c>
      <c r="E174" s="236" t="s">
        <v>3215</v>
      </c>
      <c r="F174" s="237" t="s">
        <v>3216</v>
      </c>
      <c r="G174" s="238" t="s">
        <v>176</v>
      </c>
      <c r="H174" s="239">
        <v>34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0.00973</v>
      </c>
      <c r="R174" s="245">
        <f>Q174*H174</f>
        <v>0.33082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3217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1013</v>
      </c>
      <c r="G175" s="250"/>
      <c r="H175" s="254">
        <v>34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2156</v>
      </c>
      <c r="D176" s="235" t="s">
        <v>173</v>
      </c>
      <c r="E176" s="236" t="s">
        <v>3218</v>
      </c>
      <c r="F176" s="237" t="s">
        <v>3219</v>
      </c>
      <c r="G176" s="238" t="s">
        <v>176</v>
      </c>
      <c r="H176" s="239">
        <v>34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0.00973</v>
      </c>
      <c r="R176" s="245">
        <f>Q176*H176</f>
        <v>0.33082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3220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1013</v>
      </c>
      <c r="G177" s="250"/>
      <c r="H177" s="254">
        <v>34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16.5" customHeight="1">
      <c r="A178" s="39"/>
      <c r="B178" s="40"/>
      <c r="C178" s="235" t="s">
        <v>172</v>
      </c>
      <c r="D178" s="235" t="s">
        <v>173</v>
      </c>
      <c r="E178" s="236" t="s">
        <v>1205</v>
      </c>
      <c r="F178" s="237" t="s">
        <v>1206</v>
      </c>
      <c r="G178" s="238" t="s">
        <v>249</v>
      </c>
      <c r="H178" s="239">
        <v>0.189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1.05516</v>
      </c>
      <c r="R178" s="245">
        <f>Q178*H178</f>
        <v>0.19942524000000003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3221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3222</v>
      </c>
      <c r="G179" s="250"/>
      <c r="H179" s="254">
        <v>0.189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84</v>
      </c>
      <c r="AY179" s="260" t="s">
        <v>169</v>
      </c>
    </row>
    <row r="180" spans="1:65" s="2" customFormat="1" ht="16.5" customHeight="1">
      <c r="A180" s="39"/>
      <c r="B180" s="40"/>
      <c r="C180" s="235" t="s">
        <v>183</v>
      </c>
      <c r="D180" s="235" t="s">
        <v>173</v>
      </c>
      <c r="E180" s="236" t="s">
        <v>2706</v>
      </c>
      <c r="F180" s="237" t="s">
        <v>2707</v>
      </c>
      <c r="G180" s="238" t="s">
        <v>322</v>
      </c>
      <c r="H180" s="239">
        <v>79.6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0.00552</v>
      </c>
      <c r="R180" s="245">
        <f>Q180*H180</f>
        <v>0.43939199999999995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3223</v>
      </c>
    </row>
    <row r="181" spans="1:65" s="2" customFormat="1" ht="21.75" customHeight="1">
      <c r="A181" s="39"/>
      <c r="B181" s="40"/>
      <c r="C181" s="235" t="s">
        <v>433</v>
      </c>
      <c r="D181" s="235" t="s">
        <v>173</v>
      </c>
      <c r="E181" s="236" t="s">
        <v>1214</v>
      </c>
      <c r="F181" s="237" t="s">
        <v>1215</v>
      </c>
      <c r="G181" s="238" t="s">
        <v>327</v>
      </c>
      <c r="H181" s="239">
        <v>4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0.02278</v>
      </c>
      <c r="R181" s="245">
        <f>Q181*H181</f>
        <v>0.09112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3224</v>
      </c>
    </row>
    <row r="182" spans="1:65" s="2" customFormat="1" ht="21.75" customHeight="1">
      <c r="A182" s="39"/>
      <c r="B182" s="40"/>
      <c r="C182" s="235" t="s">
        <v>8</v>
      </c>
      <c r="D182" s="235" t="s">
        <v>173</v>
      </c>
      <c r="E182" s="236" t="s">
        <v>1571</v>
      </c>
      <c r="F182" s="237" t="s">
        <v>1572</v>
      </c>
      <c r="G182" s="238" t="s">
        <v>249</v>
      </c>
      <c r="H182" s="239">
        <v>2.801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0.01954</v>
      </c>
      <c r="R182" s="245">
        <f>Q182*H182</f>
        <v>0.054731539999999995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3225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3226</v>
      </c>
      <c r="G183" s="250"/>
      <c r="H183" s="254">
        <v>0.013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3227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3228</v>
      </c>
      <c r="G185" s="250"/>
      <c r="H185" s="254">
        <v>0.009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3229</v>
      </c>
      <c r="G186" s="250"/>
      <c r="H186" s="254">
        <v>0.042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3230</v>
      </c>
      <c r="G187" s="250"/>
      <c r="H187" s="254">
        <v>0.3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3231</v>
      </c>
      <c r="G188" s="250"/>
      <c r="H188" s="254">
        <v>1.232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3232</v>
      </c>
      <c r="G189" s="250"/>
      <c r="H189" s="254">
        <v>0.4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3233</v>
      </c>
      <c r="G190" s="250"/>
      <c r="H190" s="254">
        <v>0.433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3234</v>
      </c>
      <c r="G191" s="250"/>
      <c r="H191" s="254">
        <v>0.366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4" customFormat="1" ht="12">
      <c r="A192" s="14"/>
      <c r="B192" s="261"/>
      <c r="C192" s="262"/>
      <c r="D192" s="251" t="s">
        <v>179</v>
      </c>
      <c r="E192" s="263" t="s">
        <v>1</v>
      </c>
      <c r="F192" s="264" t="s">
        <v>182</v>
      </c>
      <c r="G192" s="262"/>
      <c r="H192" s="265">
        <v>2.801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179</v>
      </c>
      <c r="AU192" s="271" t="s">
        <v>86</v>
      </c>
      <c r="AV192" s="14" t="s">
        <v>177</v>
      </c>
      <c r="AW192" s="14" t="s">
        <v>32</v>
      </c>
      <c r="AX192" s="14" t="s">
        <v>84</v>
      </c>
      <c r="AY192" s="271" t="s">
        <v>169</v>
      </c>
    </row>
    <row r="193" spans="1:65" s="2" customFormat="1" ht="21.75" customHeight="1">
      <c r="A193" s="39"/>
      <c r="B193" s="40"/>
      <c r="C193" s="304" t="s">
        <v>286</v>
      </c>
      <c r="D193" s="304" t="s">
        <v>1283</v>
      </c>
      <c r="E193" s="305" t="s">
        <v>1579</v>
      </c>
      <c r="F193" s="306" t="s">
        <v>1580</v>
      </c>
      <c r="G193" s="307" t="s">
        <v>249</v>
      </c>
      <c r="H193" s="308">
        <v>0.028</v>
      </c>
      <c r="I193" s="309"/>
      <c r="J193" s="310">
        <f>ROUND(I193*H193,2)</f>
        <v>0</v>
      </c>
      <c r="K193" s="311"/>
      <c r="L193" s="312"/>
      <c r="M193" s="313" t="s">
        <v>1</v>
      </c>
      <c r="N193" s="314" t="s">
        <v>41</v>
      </c>
      <c r="O193" s="92"/>
      <c r="P193" s="245">
        <f>O193*H193</f>
        <v>0</v>
      </c>
      <c r="Q193" s="245">
        <v>1</v>
      </c>
      <c r="R193" s="245">
        <f>Q193*H193</f>
        <v>0.028</v>
      </c>
      <c r="S193" s="245">
        <v>0</v>
      </c>
      <c r="T193" s="24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7" t="s">
        <v>260</v>
      </c>
      <c r="AT193" s="247" t="s">
        <v>1283</v>
      </c>
      <c r="AU193" s="247" t="s">
        <v>86</v>
      </c>
      <c r="AY193" s="18" t="s">
        <v>169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8" t="s">
        <v>84</v>
      </c>
      <c r="BK193" s="248">
        <f>ROUND(I193*H193,2)</f>
        <v>0</v>
      </c>
      <c r="BL193" s="18" t="s">
        <v>177</v>
      </c>
      <c r="BM193" s="247" t="s">
        <v>3235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3226</v>
      </c>
      <c r="G194" s="250"/>
      <c r="H194" s="254">
        <v>0.013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3227</v>
      </c>
      <c r="G195" s="250"/>
      <c r="H195" s="254">
        <v>0.006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3228</v>
      </c>
      <c r="G196" s="250"/>
      <c r="H196" s="254">
        <v>0.009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4" customFormat="1" ht="12">
      <c r="A197" s="14"/>
      <c r="B197" s="261"/>
      <c r="C197" s="262"/>
      <c r="D197" s="251" t="s">
        <v>179</v>
      </c>
      <c r="E197" s="263" t="s">
        <v>1</v>
      </c>
      <c r="F197" s="264" t="s">
        <v>182</v>
      </c>
      <c r="G197" s="262"/>
      <c r="H197" s="265">
        <v>0.028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179</v>
      </c>
      <c r="AU197" s="271" t="s">
        <v>86</v>
      </c>
      <c r="AV197" s="14" t="s">
        <v>177</v>
      </c>
      <c r="AW197" s="14" t="s">
        <v>32</v>
      </c>
      <c r="AX197" s="14" t="s">
        <v>84</v>
      </c>
      <c r="AY197" s="271" t="s">
        <v>169</v>
      </c>
    </row>
    <row r="198" spans="1:65" s="2" customFormat="1" ht="16.5" customHeight="1">
      <c r="A198" s="39"/>
      <c r="B198" s="40"/>
      <c r="C198" s="304" t="s">
        <v>428</v>
      </c>
      <c r="D198" s="304" t="s">
        <v>1283</v>
      </c>
      <c r="E198" s="305" t="s">
        <v>1583</v>
      </c>
      <c r="F198" s="306" t="s">
        <v>1584</v>
      </c>
      <c r="G198" s="307" t="s">
        <v>249</v>
      </c>
      <c r="H198" s="308">
        <v>2.773</v>
      </c>
      <c r="I198" s="309"/>
      <c r="J198" s="310">
        <f>ROUND(I198*H198,2)</f>
        <v>0</v>
      </c>
      <c r="K198" s="311"/>
      <c r="L198" s="312"/>
      <c r="M198" s="313" t="s">
        <v>1</v>
      </c>
      <c r="N198" s="314" t="s">
        <v>41</v>
      </c>
      <c r="O198" s="92"/>
      <c r="P198" s="245">
        <f>O198*H198</f>
        <v>0</v>
      </c>
      <c r="Q198" s="245">
        <v>1</v>
      </c>
      <c r="R198" s="245">
        <f>Q198*H198</f>
        <v>2.773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260</v>
      </c>
      <c r="AT198" s="247" t="s">
        <v>1283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3236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3229</v>
      </c>
      <c r="G199" s="250"/>
      <c r="H199" s="254">
        <v>0.042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3230</v>
      </c>
      <c r="G200" s="250"/>
      <c r="H200" s="254">
        <v>0.3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3231</v>
      </c>
      <c r="G201" s="250"/>
      <c r="H201" s="254">
        <v>1.232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3232</v>
      </c>
      <c r="G202" s="250"/>
      <c r="H202" s="254">
        <v>0.4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3233</v>
      </c>
      <c r="G203" s="250"/>
      <c r="H203" s="254">
        <v>0.433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3234</v>
      </c>
      <c r="G204" s="250"/>
      <c r="H204" s="254">
        <v>0.366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4" customFormat="1" ht="12">
      <c r="A205" s="14"/>
      <c r="B205" s="261"/>
      <c r="C205" s="262"/>
      <c r="D205" s="251" t="s">
        <v>179</v>
      </c>
      <c r="E205" s="263" t="s">
        <v>1</v>
      </c>
      <c r="F205" s="264" t="s">
        <v>182</v>
      </c>
      <c r="G205" s="262"/>
      <c r="H205" s="265">
        <v>2.773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179</v>
      </c>
      <c r="AU205" s="271" t="s">
        <v>86</v>
      </c>
      <c r="AV205" s="14" t="s">
        <v>177</v>
      </c>
      <c r="AW205" s="14" t="s">
        <v>32</v>
      </c>
      <c r="AX205" s="14" t="s">
        <v>84</v>
      </c>
      <c r="AY205" s="271" t="s">
        <v>169</v>
      </c>
    </row>
    <row r="206" spans="1:63" s="12" customFormat="1" ht="22.8" customHeight="1">
      <c r="A206" s="12"/>
      <c r="B206" s="219"/>
      <c r="C206" s="220"/>
      <c r="D206" s="221" t="s">
        <v>75</v>
      </c>
      <c r="E206" s="233" t="s">
        <v>251</v>
      </c>
      <c r="F206" s="233" t="s">
        <v>1217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SUM(P207:P290)</f>
        <v>0</v>
      </c>
      <c r="Q206" s="227"/>
      <c r="R206" s="228">
        <f>SUM(R207:R290)</f>
        <v>12.737642169999999</v>
      </c>
      <c r="S206" s="227"/>
      <c r="T206" s="229">
        <f>SUM(T207:T290)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84</v>
      </c>
      <c r="AT206" s="231" t="s">
        <v>75</v>
      </c>
      <c r="AU206" s="231" t="s">
        <v>84</v>
      </c>
      <c r="AY206" s="230" t="s">
        <v>169</v>
      </c>
      <c r="BK206" s="232">
        <f>SUM(BK207:BK290)</f>
        <v>0</v>
      </c>
    </row>
    <row r="207" spans="1:65" s="2" customFormat="1" ht="21.75" customHeight="1">
      <c r="A207" s="39"/>
      <c r="B207" s="40"/>
      <c r="C207" s="235" t="s">
        <v>2650</v>
      </c>
      <c r="D207" s="235" t="s">
        <v>173</v>
      </c>
      <c r="E207" s="236" t="s">
        <v>3237</v>
      </c>
      <c r="F207" s="237" t="s">
        <v>3238</v>
      </c>
      <c r="G207" s="238" t="s">
        <v>176</v>
      </c>
      <c r="H207" s="239">
        <v>22.542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3239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3240</v>
      </c>
      <c r="G208" s="250"/>
      <c r="H208" s="254">
        <v>2.28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3241</v>
      </c>
      <c r="G209" s="250"/>
      <c r="H209" s="254">
        <v>5.13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3242</v>
      </c>
      <c r="G210" s="250"/>
      <c r="H210" s="254">
        <v>5.4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3243</v>
      </c>
      <c r="G211" s="250"/>
      <c r="H211" s="254">
        <v>3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3244</v>
      </c>
      <c r="G212" s="250"/>
      <c r="H212" s="254">
        <v>3.792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3245</v>
      </c>
      <c r="G213" s="250"/>
      <c r="H213" s="254">
        <v>2.94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4" customFormat="1" ht="12">
      <c r="A214" s="14"/>
      <c r="B214" s="261"/>
      <c r="C214" s="262"/>
      <c r="D214" s="251" t="s">
        <v>179</v>
      </c>
      <c r="E214" s="263" t="s">
        <v>1</v>
      </c>
      <c r="F214" s="264" t="s">
        <v>182</v>
      </c>
      <c r="G214" s="262"/>
      <c r="H214" s="265">
        <v>22.542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179</v>
      </c>
      <c r="AU214" s="271" t="s">
        <v>86</v>
      </c>
      <c r="AV214" s="14" t="s">
        <v>177</v>
      </c>
      <c r="AW214" s="14" t="s">
        <v>32</v>
      </c>
      <c r="AX214" s="14" t="s">
        <v>84</v>
      </c>
      <c r="AY214" s="271" t="s">
        <v>169</v>
      </c>
    </row>
    <row r="215" spans="1:65" s="2" customFormat="1" ht="21.75" customHeight="1">
      <c r="A215" s="39"/>
      <c r="B215" s="40"/>
      <c r="C215" s="235" t="s">
        <v>324</v>
      </c>
      <c r="D215" s="235" t="s">
        <v>173</v>
      </c>
      <c r="E215" s="236" t="s">
        <v>1218</v>
      </c>
      <c r="F215" s="237" t="s">
        <v>1219</v>
      </c>
      <c r="G215" s="238" t="s">
        <v>176</v>
      </c>
      <c r="H215" s="239">
        <v>210.387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0.00735</v>
      </c>
      <c r="R215" s="245">
        <f>Q215*H215</f>
        <v>1.5463444499999999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3246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3247</v>
      </c>
      <c r="G216" s="250"/>
      <c r="H216" s="254">
        <v>71.225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3248</v>
      </c>
      <c r="G217" s="250"/>
      <c r="H217" s="254">
        <v>15.642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3249</v>
      </c>
      <c r="G218" s="250"/>
      <c r="H218" s="254">
        <v>16.283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3250</v>
      </c>
      <c r="G219" s="250"/>
      <c r="H219" s="254">
        <v>58.464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3251</v>
      </c>
      <c r="G220" s="250"/>
      <c r="H220" s="254">
        <v>18.09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3252</v>
      </c>
      <c r="G221" s="250"/>
      <c r="H221" s="254">
        <v>20.715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3253</v>
      </c>
      <c r="G222" s="250"/>
      <c r="H222" s="254">
        <v>9.968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210.387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21.75" customHeight="1">
      <c r="A224" s="39"/>
      <c r="B224" s="40"/>
      <c r="C224" s="235" t="s">
        <v>855</v>
      </c>
      <c r="D224" s="235" t="s">
        <v>173</v>
      </c>
      <c r="E224" s="236" t="s">
        <v>1698</v>
      </c>
      <c r="F224" s="237" t="s">
        <v>1699</v>
      </c>
      <c r="G224" s="238" t="s">
        <v>176</v>
      </c>
      <c r="H224" s="239">
        <v>22.542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0.00026</v>
      </c>
      <c r="R224" s="245">
        <f>Q224*H224</f>
        <v>0.0058609199999999995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3254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3240</v>
      </c>
      <c r="G225" s="250"/>
      <c r="H225" s="254">
        <v>2.28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3241</v>
      </c>
      <c r="G226" s="250"/>
      <c r="H226" s="254">
        <v>5.13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3242</v>
      </c>
      <c r="G227" s="250"/>
      <c r="H227" s="254">
        <v>5.4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3243</v>
      </c>
      <c r="G228" s="250"/>
      <c r="H228" s="254">
        <v>3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3244</v>
      </c>
      <c r="G229" s="250"/>
      <c r="H229" s="254">
        <v>3.792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3245</v>
      </c>
      <c r="G230" s="250"/>
      <c r="H230" s="254">
        <v>2.94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4" customFormat="1" ht="12">
      <c r="A231" s="14"/>
      <c r="B231" s="261"/>
      <c r="C231" s="262"/>
      <c r="D231" s="251" t="s">
        <v>179</v>
      </c>
      <c r="E231" s="263" t="s">
        <v>1</v>
      </c>
      <c r="F231" s="264" t="s">
        <v>182</v>
      </c>
      <c r="G231" s="262"/>
      <c r="H231" s="265">
        <v>22.542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179</v>
      </c>
      <c r="AU231" s="271" t="s">
        <v>86</v>
      </c>
      <c r="AV231" s="14" t="s">
        <v>177</v>
      </c>
      <c r="AW231" s="14" t="s">
        <v>32</v>
      </c>
      <c r="AX231" s="14" t="s">
        <v>84</v>
      </c>
      <c r="AY231" s="271" t="s">
        <v>169</v>
      </c>
    </row>
    <row r="232" spans="1:65" s="2" customFormat="1" ht="21.75" customHeight="1">
      <c r="A232" s="39"/>
      <c r="B232" s="40"/>
      <c r="C232" s="235" t="s">
        <v>714</v>
      </c>
      <c r="D232" s="235" t="s">
        <v>173</v>
      </c>
      <c r="E232" s="236" t="s">
        <v>1705</v>
      </c>
      <c r="F232" s="237" t="s">
        <v>1706</v>
      </c>
      <c r="G232" s="238" t="s">
        <v>176</v>
      </c>
      <c r="H232" s="239">
        <v>72.846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0.00438</v>
      </c>
      <c r="R232" s="245">
        <f>Q232*H232</f>
        <v>0.31906548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3255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3241</v>
      </c>
      <c r="G233" s="250"/>
      <c r="H233" s="254">
        <v>5.13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3240</v>
      </c>
      <c r="G234" s="250"/>
      <c r="H234" s="254">
        <v>2.28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3242</v>
      </c>
      <c r="G235" s="250"/>
      <c r="H235" s="254">
        <v>5.4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3243</v>
      </c>
      <c r="G236" s="250"/>
      <c r="H236" s="254">
        <v>3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3256</v>
      </c>
      <c r="G237" s="250"/>
      <c r="H237" s="254">
        <v>53.244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3244</v>
      </c>
      <c r="G238" s="250"/>
      <c r="H238" s="254">
        <v>3.792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72.846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785</v>
      </c>
      <c r="D240" s="235" t="s">
        <v>173</v>
      </c>
      <c r="E240" s="236" t="s">
        <v>1709</v>
      </c>
      <c r="F240" s="237" t="s">
        <v>1710</v>
      </c>
      <c r="G240" s="238" t="s">
        <v>176</v>
      </c>
      <c r="H240" s="239">
        <v>20.106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0.003</v>
      </c>
      <c r="R240" s="245">
        <f>Q240*H240</f>
        <v>0.060318000000000004</v>
      </c>
      <c r="S240" s="245">
        <v>0</v>
      </c>
      <c r="T240" s="24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3257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3240</v>
      </c>
      <c r="G241" s="250"/>
      <c r="H241" s="254">
        <v>2.28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3241</v>
      </c>
      <c r="G242" s="250"/>
      <c r="H242" s="254">
        <v>5.13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3242</v>
      </c>
      <c r="G243" s="250"/>
      <c r="H243" s="254">
        <v>5.4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3243</v>
      </c>
      <c r="G244" s="250"/>
      <c r="H244" s="254">
        <v>3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3258</v>
      </c>
      <c r="G245" s="250"/>
      <c r="H245" s="254">
        <v>1.356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3245</v>
      </c>
      <c r="G246" s="250"/>
      <c r="H246" s="254">
        <v>2.94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4" customFormat="1" ht="12">
      <c r="A247" s="14"/>
      <c r="B247" s="261"/>
      <c r="C247" s="262"/>
      <c r="D247" s="251" t="s">
        <v>179</v>
      </c>
      <c r="E247" s="263" t="s">
        <v>1</v>
      </c>
      <c r="F247" s="264" t="s">
        <v>182</v>
      </c>
      <c r="G247" s="262"/>
      <c r="H247" s="265">
        <v>20.106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179</v>
      </c>
      <c r="AU247" s="271" t="s">
        <v>86</v>
      </c>
      <c r="AV247" s="14" t="s">
        <v>177</v>
      </c>
      <c r="AW247" s="14" t="s">
        <v>32</v>
      </c>
      <c r="AX247" s="14" t="s">
        <v>84</v>
      </c>
      <c r="AY247" s="271" t="s">
        <v>169</v>
      </c>
    </row>
    <row r="248" spans="1:65" s="2" customFormat="1" ht="21.75" customHeight="1">
      <c r="A248" s="39"/>
      <c r="B248" s="40"/>
      <c r="C248" s="235" t="s">
        <v>821</v>
      </c>
      <c r="D248" s="235" t="s">
        <v>173</v>
      </c>
      <c r="E248" s="236" t="s">
        <v>1717</v>
      </c>
      <c r="F248" s="237" t="s">
        <v>1718</v>
      </c>
      <c r="G248" s="238" t="s">
        <v>176</v>
      </c>
      <c r="H248" s="239">
        <v>63.927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0.0154</v>
      </c>
      <c r="R248" s="245">
        <f>Q248*H248</f>
        <v>0.9844758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3259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3260</v>
      </c>
      <c r="G249" s="250"/>
      <c r="H249" s="254">
        <v>55.854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3261</v>
      </c>
      <c r="G250" s="250"/>
      <c r="H250" s="254">
        <v>8.073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63.927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21.75" customHeight="1">
      <c r="A252" s="39"/>
      <c r="B252" s="40"/>
      <c r="C252" s="235" t="s">
        <v>342</v>
      </c>
      <c r="D252" s="235" t="s">
        <v>173</v>
      </c>
      <c r="E252" s="236" t="s">
        <v>1222</v>
      </c>
      <c r="F252" s="237" t="s">
        <v>1223</v>
      </c>
      <c r="G252" s="238" t="s">
        <v>176</v>
      </c>
      <c r="H252" s="239">
        <v>131.988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0.01838</v>
      </c>
      <c r="R252" s="245">
        <f>Q252*H252</f>
        <v>2.42593944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3262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3247</v>
      </c>
      <c r="G253" s="250"/>
      <c r="H253" s="254">
        <v>71.225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3249</v>
      </c>
      <c r="G254" s="250"/>
      <c r="H254" s="254">
        <v>16.283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3263</v>
      </c>
      <c r="G255" s="250"/>
      <c r="H255" s="254">
        <v>5.22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3264</v>
      </c>
      <c r="G256" s="250"/>
      <c r="H256" s="254">
        <v>8.577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3252</v>
      </c>
      <c r="G257" s="250"/>
      <c r="H257" s="254">
        <v>20.715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3253</v>
      </c>
      <c r="G258" s="250"/>
      <c r="H258" s="254">
        <v>9.968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131.988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758</v>
      </c>
      <c r="D260" s="235" t="s">
        <v>173</v>
      </c>
      <c r="E260" s="236" t="s">
        <v>2821</v>
      </c>
      <c r="F260" s="237" t="s">
        <v>2822</v>
      </c>
      <c r="G260" s="238" t="s">
        <v>176</v>
      </c>
      <c r="H260" s="239">
        <v>5.4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0.03045</v>
      </c>
      <c r="R260" s="245">
        <f>Q260*H260</f>
        <v>0.16443000000000002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3265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3266</v>
      </c>
      <c r="G261" s="250"/>
      <c r="H261" s="254">
        <v>1.08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3267</v>
      </c>
      <c r="G262" s="250"/>
      <c r="H262" s="254">
        <v>4.32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4" customFormat="1" ht="12">
      <c r="A263" s="14"/>
      <c r="B263" s="261"/>
      <c r="C263" s="262"/>
      <c r="D263" s="251" t="s">
        <v>179</v>
      </c>
      <c r="E263" s="263" t="s">
        <v>1</v>
      </c>
      <c r="F263" s="264" t="s">
        <v>182</v>
      </c>
      <c r="G263" s="262"/>
      <c r="H263" s="265">
        <v>5.4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179</v>
      </c>
      <c r="AU263" s="271" t="s">
        <v>86</v>
      </c>
      <c r="AV263" s="14" t="s">
        <v>177</v>
      </c>
      <c r="AW263" s="14" t="s">
        <v>32</v>
      </c>
      <c r="AX263" s="14" t="s">
        <v>84</v>
      </c>
      <c r="AY263" s="271" t="s">
        <v>169</v>
      </c>
    </row>
    <row r="264" spans="1:65" s="2" customFormat="1" ht="21.75" customHeight="1">
      <c r="A264" s="39"/>
      <c r="B264" s="40"/>
      <c r="C264" s="235" t="s">
        <v>1152</v>
      </c>
      <c r="D264" s="235" t="s">
        <v>173</v>
      </c>
      <c r="E264" s="236" t="s">
        <v>1744</v>
      </c>
      <c r="F264" s="237" t="s">
        <v>1745</v>
      </c>
      <c r="G264" s="238" t="s">
        <v>176</v>
      </c>
      <c r="H264" s="239">
        <v>9.12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3268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3269</v>
      </c>
      <c r="G265" s="250"/>
      <c r="H265" s="254">
        <v>9.12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84</v>
      </c>
      <c r="AY265" s="260" t="s">
        <v>169</v>
      </c>
    </row>
    <row r="266" spans="1:65" s="2" customFormat="1" ht="21.75" customHeight="1">
      <c r="A266" s="39"/>
      <c r="B266" s="40"/>
      <c r="C266" s="235" t="s">
        <v>2338</v>
      </c>
      <c r="D266" s="235" t="s">
        <v>173</v>
      </c>
      <c r="E266" s="236" t="s">
        <v>1228</v>
      </c>
      <c r="F266" s="237" t="s">
        <v>1229</v>
      </c>
      <c r="G266" s="238" t="s">
        <v>199</v>
      </c>
      <c r="H266" s="239">
        <v>2.828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2.45329</v>
      </c>
      <c r="R266" s="245">
        <f>Q266*H266</f>
        <v>6.93790412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3270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3271</v>
      </c>
      <c r="G267" s="250"/>
      <c r="H267" s="254">
        <v>2.282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3272</v>
      </c>
      <c r="G268" s="250"/>
      <c r="H268" s="254">
        <v>0.546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4" customFormat="1" ht="12">
      <c r="A269" s="14"/>
      <c r="B269" s="261"/>
      <c r="C269" s="262"/>
      <c r="D269" s="251" t="s">
        <v>179</v>
      </c>
      <c r="E269" s="263" t="s">
        <v>1</v>
      </c>
      <c r="F269" s="264" t="s">
        <v>182</v>
      </c>
      <c r="G269" s="262"/>
      <c r="H269" s="265">
        <v>2.828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179</v>
      </c>
      <c r="AU269" s="271" t="s">
        <v>86</v>
      </c>
      <c r="AV269" s="14" t="s">
        <v>177</v>
      </c>
      <c r="AW269" s="14" t="s">
        <v>32</v>
      </c>
      <c r="AX269" s="14" t="s">
        <v>84</v>
      </c>
      <c r="AY269" s="271" t="s">
        <v>169</v>
      </c>
    </row>
    <row r="270" spans="1:65" s="2" customFormat="1" ht="21.75" customHeight="1">
      <c r="A270" s="39"/>
      <c r="B270" s="40"/>
      <c r="C270" s="235" t="s">
        <v>2346</v>
      </c>
      <c r="D270" s="235" t="s">
        <v>173</v>
      </c>
      <c r="E270" s="236" t="s">
        <v>1757</v>
      </c>
      <c r="F270" s="237" t="s">
        <v>1758</v>
      </c>
      <c r="G270" s="238" t="s">
        <v>199</v>
      </c>
      <c r="H270" s="239">
        <v>2.828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3273</v>
      </c>
    </row>
    <row r="271" spans="1:65" s="2" customFormat="1" ht="21.75" customHeight="1">
      <c r="A271" s="39"/>
      <c r="B271" s="40"/>
      <c r="C271" s="235" t="s">
        <v>2350</v>
      </c>
      <c r="D271" s="235" t="s">
        <v>173</v>
      </c>
      <c r="E271" s="236" t="s">
        <v>1762</v>
      </c>
      <c r="F271" s="237" t="s">
        <v>1763</v>
      </c>
      <c r="G271" s="238" t="s">
        <v>199</v>
      </c>
      <c r="H271" s="239">
        <v>2.828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3274</v>
      </c>
    </row>
    <row r="272" spans="1:65" s="2" customFormat="1" ht="16.5" customHeight="1">
      <c r="A272" s="39"/>
      <c r="B272" s="40"/>
      <c r="C272" s="235" t="s">
        <v>2313</v>
      </c>
      <c r="D272" s="235" t="s">
        <v>173</v>
      </c>
      <c r="E272" s="236" t="s">
        <v>1766</v>
      </c>
      <c r="F272" s="237" t="s">
        <v>1767</v>
      </c>
      <c r="G272" s="238" t="s">
        <v>249</v>
      </c>
      <c r="H272" s="239">
        <v>0.103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1.06277</v>
      </c>
      <c r="R272" s="245">
        <f>Q272*H272</f>
        <v>0.10946531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177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177</v>
      </c>
      <c r="BM272" s="247" t="s">
        <v>3275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3276</v>
      </c>
      <c r="G273" s="250"/>
      <c r="H273" s="254">
        <v>0.084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3277</v>
      </c>
      <c r="G274" s="250"/>
      <c r="H274" s="254">
        <v>0.019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0.103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2029</v>
      </c>
      <c r="D276" s="235" t="s">
        <v>173</v>
      </c>
      <c r="E276" s="236" t="s">
        <v>1774</v>
      </c>
      <c r="F276" s="237" t="s">
        <v>1775</v>
      </c>
      <c r="G276" s="238" t="s">
        <v>176</v>
      </c>
      <c r="H276" s="239">
        <v>2.1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0.084</v>
      </c>
      <c r="R276" s="245">
        <f>Q276*H276</f>
        <v>0.17640000000000003</v>
      </c>
      <c r="S276" s="245">
        <v>0</v>
      </c>
      <c r="T276" s="24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3278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3279</v>
      </c>
      <c r="G277" s="250"/>
      <c r="H277" s="254">
        <v>1.8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3280</v>
      </c>
      <c r="G278" s="250"/>
      <c r="H278" s="254">
        <v>0.3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2.1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2325</v>
      </c>
      <c r="D280" s="235" t="s">
        <v>173</v>
      </c>
      <c r="E280" s="236" t="s">
        <v>1242</v>
      </c>
      <c r="F280" s="237" t="s">
        <v>1243</v>
      </c>
      <c r="G280" s="238" t="s">
        <v>176</v>
      </c>
      <c r="H280" s="239">
        <v>42.9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0.00012</v>
      </c>
      <c r="R280" s="245">
        <f>Q280*H280</f>
        <v>0.005148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3281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3282</v>
      </c>
      <c r="G281" s="250"/>
      <c r="H281" s="254">
        <v>35.1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3283</v>
      </c>
      <c r="G282" s="250"/>
      <c r="H282" s="254">
        <v>7.8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4" customFormat="1" ht="12">
      <c r="A283" s="14"/>
      <c r="B283" s="261"/>
      <c r="C283" s="262"/>
      <c r="D283" s="251" t="s">
        <v>179</v>
      </c>
      <c r="E283" s="263" t="s">
        <v>1</v>
      </c>
      <c r="F283" s="264" t="s">
        <v>182</v>
      </c>
      <c r="G283" s="262"/>
      <c r="H283" s="265">
        <v>42.9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179</v>
      </c>
      <c r="AU283" s="271" t="s">
        <v>86</v>
      </c>
      <c r="AV283" s="14" t="s">
        <v>177</v>
      </c>
      <c r="AW283" s="14" t="s">
        <v>32</v>
      </c>
      <c r="AX283" s="14" t="s">
        <v>84</v>
      </c>
      <c r="AY283" s="271" t="s">
        <v>169</v>
      </c>
    </row>
    <row r="284" spans="1:65" s="2" customFormat="1" ht="33" customHeight="1">
      <c r="A284" s="39"/>
      <c r="B284" s="40"/>
      <c r="C284" s="235" t="s">
        <v>192</v>
      </c>
      <c r="D284" s="235" t="s">
        <v>173</v>
      </c>
      <c r="E284" s="236" t="s">
        <v>1796</v>
      </c>
      <c r="F284" s="237" t="s">
        <v>1797</v>
      </c>
      <c r="G284" s="238" t="s">
        <v>322</v>
      </c>
      <c r="H284" s="239">
        <v>76.355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3E-05</v>
      </c>
      <c r="R284" s="245">
        <f>Q284*H284</f>
        <v>0.00229065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3284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3285</v>
      </c>
      <c r="G285" s="250"/>
      <c r="H285" s="254">
        <v>9.92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3286</v>
      </c>
      <c r="G286" s="250"/>
      <c r="H286" s="254">
        <v>11.65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3287</v>
      </c>
      <c r="G287" s="250"/>
      <c r="H287" s="254">
        <v>30.425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3288</v>
      </c>
      <c r="G288" s="250"/>
      <c r="H288" s="254">
        <v>9.86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3289</v>
      </c>
      <c r="G289" s="250"/>
      <c r="H289" s="254">
        <v>14.5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4" customFormat="1" ht="12">
      <c r="A290" s="14"/>
      <c r="B290" s="261"/>
      <c r="C290" s="262"/>
      <c r="D290" s="251" t="s">
        <v>179</v>
      </c>
      <c r="E290" s="263" t="s">
        <v>1</v>
      </c>
      <c r="F290" s="264" t="s">
        <v>182</v>
      </c>
      <c r="G290" s="262"/>
      <c r="H290" s="265">
        <v>76.355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179</v>
      </c>
      <c r="AU290" s="271" t="s">
        <v>86</v>
      </c>
      <c r="AV290" s="14" t="s">
        <v>177</v>
      </c>
      <c r="AW290" s="14" t="s">
        <v>32</v>
      </c>
      <c r="AX290" s="14" t="s">
        <v>84</v>
      </c>
      <c r="AY290" s="271" t="s">
        <v>169</v>
      </c>
    </row>
    <row r="291" spans="1:63" s="12" customFormat="1" ht="22.8" customHeight="1">
      <c r="A291" s="12"/>
      <c r="B291" s="219"/>
      <c r="C291" s="220"/>
      <c r="D291" s="221" t="s">
        <v>75</v>
      </c>
      <c r="E291" s="233" t="s">
        <v>170</v>
      </c>
      <c r="F291" s="233" t="s">
        <v>1246</v>
      </c>
      <c r="G291" s="220"/>
      <c r="H291" s="220"/>
      <c r="I291" s="223"/>
      <c r="J291" s="234">
        <f>BK291</f>
        <v>0</v>
      </c>
      <c r="K291" s="220"/>
      <c r="L291" s="225"/>
      <c r="M291" s="226"/>
      <c r="N291" s="227"/>
      <c r="O291" s="227"/>
      <c r="P291" s="228">
        <f>SUM(P292:P318)</f>
        <v>0</v>
      </c>
      <c r="Q291" s="227"/>
      <c r="R291" s="228">
        <f>SUM(R292:R318)</f>
        <v>0.59758109</v>
      </c>
      <c r="S291" s="227"/>
      <c r="T291" s="229">
        <f>SUM(T292:T318)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0" t="s">
        <v>84</v>
      </c>
      <c r="AT291" s="231" t="s">
        <v>75</v>
      </c>
      <c r="AU291" s="231" t="s">
        <v>84</v>
      </c>
      <c r="AY291" s="230" t="s">
        <v>169</v>
      </c>
      <c r="BK291" s="232">
        <f>SUM(BK292:BK318)</f>
        <v>0</v>
      </c>
    </row>
    <row r="292" spans="1:65" s="2" customFormat="1" ht="16.5" customHeight="1">
      <c r="A292" s="39"/>
      <c r="B292" s="40"/>
      <c r="C292" s="235" t="s">
        <v>2428</v>
      </c>
      <c r="D292" s="235" t="s">
        <v>173</v>
      </c>
      <c r="E292" s="236" t="s">
        <v>1824</v>
      </c>
      <c r="F292" s="237" t="s">
        <v>1825</v>
      </c>
      <c r="G292" s="238" t="s">
        <v>699</v>
      </c>
      <c r="H292" s="239">
        <v>2</v>
      </c>
      <c r="I292" s="240"/>
      <c r="J292" s="241">
        <f>ROUND(I292*H292,2)</f>
        <v>0</v>
      </c>
      <c r="K292" s="242"/>
      <c r="L292" s="45"/>
      <c r="M292" s="243" t="s">
        <v>1</v>
      </c>
      <c r="N292" s="244" t="s">
        <v>41</v>
      </c>
      <c r="O292" s="92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7" t="s">
        <v>177</v>
      </c>
      <c r="AT292" s="247" t="s">
        <v>173</v>
      </c>
      <c r="AU292" s="247" t="s">
        <v>86</v>
      </c>
      <c r="AY292" s="18" t="s">
        <v>169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8" t="s">
        <v>84</v>
      </c>
      <c r="BK292" s="248">
        <f>ROUND(I292*H292,2)</f>
        <v>0</v>
      </c>
      <c r="BL292" s="18" t="s">
        <v>177</v>
      </c>
      <c r="BM292" s="247" t="s">
        <v>3290</v>
      </c>
    </row>
    <row r="293" spans="1:65" s="2" customFormat="1" ht="16.5" customHeight="1">
      <c r="A293" s="39"/>
      <c r="B293" s="40"/>
      <c r="C293" s="235" t="s">
        <v>2432</v>
      </c>
      <c r="D293" s="235" t="s">
        <v>173</v>
      </c>
      <c r="E293" s="236" t="s">
        <v>1828</v>
      </c>
      <c r="F293" s="237" t="s">
        <v>1829</v>
      </c>
      <c r="G293" s="238" t="s">
        <v>699</v>
      </c>
      <c r="H293" s="239">
        <v>2</v>
      </c>
      <c r="I293" s="240"/>
      <c r="J293" s="241">
        <f>ROUND(I293*H293,2)</f>
        <v>0</v>
      </c>
      <c r="K293" s="242"/>
      <c r="L293" s="45"/>
      <c r="M293" s="243" t="s">
        <v>1</v>
      </c>
      <c r="N293" s="24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177</v>
      </c>
      <c r="AT293" s="247" t="s">
        <v>173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177</v>
      </c>
      <c r="BM293" s="247" t="s">
        <v>3291</v>
      </c>
    </row>
    <row r="294" spans="1:65" s="2" customFormat="1" ht="16.5" customHeight="1">
      <c r="A294" s="39"/>
      <c r="B294" s="40"/>
      <c r="C294" s="235" t="s">
        <v>1587</v>
      </c>
      <c r="D294" s="235" t="s">
        <v>173</v>
      </c>
      <c r="E294" s="236" t="s">
        <v>1832</v>
      </c>
      <c r="F294" s="237" t="s">
        <v>1833</v>
      </c>
      <c r="G294" s="238" t="s">
        <v>699</v>
      </c>
      <c r="H294" s="239">
        <v>1</v>
      </c>
      <c r="I294" s="240"/>
      <c r="J294" s="241">
        <f>ROUND(I294*H294,2)</f>
        <v>0</v>
      </c>
      <c r="K294" s="242"/>
      <c r="L294" s="45"/>
      <c r="M294" s="243" t="s">
        <v>1</v>
      </c>
      <c r="N294" s="24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177</v>
      </c>
      <c r="AT294" s="247" t="s">
        <v>173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177</v>
      </c>
      <c r="BM294" s="247" t="s">
        <v>3292</v>
      </c>
    </row>
    <row r="295" spans="1:65" s="2" customFormat="1" ht="16.5" customHeight="1">
      <c r="A295" s="39"/>
      <c r="B295" s="40"/>
      <c r="C295" s="235" t="s">
        <v>2387</v>
      </c>
      <c r="D295" s="235" t="s">
        <v>173</v>
      </c>
      <c r="E295" s="236" t="s">
        <v>3293</v>
      </c>
      <c r="F295" s="237" t="s">
        <v>3294</v>
      </c>
      <c r="G295" s="238" t="s">
        <v>699</v>
      </c>
      <c r="H295" s="239">
        <v>2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3295</v>
      </c>
    </row>
    <row r="296" spans="1:65" s="2" customFormat="1" ht="16.5" customHeight="1">
      <c r="A296" s="39"/>
      <c r="B296" s="40"/>
      <c r="C296" s="235" t="s">
        <v>1971</v>
      </c>
      <c r="D296" s="235" t="s">
        <v>173</v>
      </c>
      <c r="E296" s="236" t="s">
        <v>3296</v>
      </c>
      <c r="F296" s="237" t="s">
        <v>3297</v>
      </c>
      <c r="G296" s="238" t="s">
        <v>699</v>
      </c>
      <c r="H296" s="239">
        <v>1</v>
      </c>
      <c r="I296" s="240"/>
      <c r="J296" s="241">
        <f>ROUND(I296*H296,2)</f>
        <v>0</v>
      </c>
      <c r="K296" s="242"/>
      <c r="L296" s="45"/>
      <c r="M296" s="243" t="s">
        <v>1</v>
      </c>
      <c r="N296" s="24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177</v>
      </c>
      <c r="AT296" s="247" t="s">
        <v>173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177</v>
      </c>
      <c r="BM296" s="247" t="s">
        <v>3298</v>
      </c>
    </row>
    <row r="297" spans="1:65" s="2" customFormat="1" ht="16.5" customHeight="1">
      <c r="A297" s="39"/>
      <c r="B297" s="40"/>
      <c r="C297" s="235" t="s">
        <v>1650</v>
      </c>
      <c r="D297" s="235" t="s">
        <v>173</v>
      </c>
      <c r="E297" s="236" t="s">
        <v>3299</v>
      </c>
      <c r="F297" s="237" t="s">
        <v>3300</v>
      </c>
      <c r="G297" s="238" t="s">
        <v>699</v>
      </c>
      <c r="H297" s="239">
        <v>1</v>
      </c>
      <c r="I297" s="240"/>
      <c r="J297" s="241">
        <f>ROUND(I297*H297,2)</f>
        <v>0</v>
      </c>
      <c r="K297" s="242"/>
      <c r="L297" s="45"/>
      <c r="M297" s="243" t="s">
        <v>1</v>
      </c>
      <c r="N297" s="24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177</v>
      </c>
      <c r="AT297" s="247" t="s">
        <v>173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177</v>
      </c>
      <c r="BM297" s="247" t="s">
        <v>3301</v>
      </c>
    </row>
    <row r="298" spans="1:65" s="2" customFormat="1" ht="16.5" customHeight="1">
      <c r="A298" s="39"/>
      <c r="B298" s="40"/>
      <c r="C298" s="235" t="s">
        <v>2300</v>
      </c>
      <c r="D298" s="235" t="s">
        <v>173</v>
      </c>
      <c r="E298" s="236" t="s">
        <v>3302</v>
      </c>
      <c r="F298" s="237" t="s">
        <v>3303</v>
      </c>
      <c r="G298" s="238" t="s">
        <v>699</v>
      </c>
      <c r="H298" s="239">
        <v>2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3304</v>
      </c>
    </row>
    <row r="299" spans="1:65" s="2" customFormat="1" ht="16.5" customHeight="1">
      <c r="A299" s="39"/>
      <c r="B299" s="40"/>
      <c r="C299" s="235" t="s">
        <v>2383</v>
      </c>
      <c r="D299" s="235" t="s">
        <v>173</v>
      </c>
      <c r="E299" s="236" t="s">
        <v>3305</v>
      </c>
      <c r="F299" s="237" t="s">
        <v>3306</v>
      </c>
      <c r="G299" s="238" t="s">
        <v>699</v>
      </c>
      <c r="H299" s="239">
        <v>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3307</v>
      </c>
    </row>
    <row r="300" spans="1:65" s="2" customFormat="1" ht="16.5" customHeight="1">
      <c r="A300" s="39"/>
      <c r="B300" s="40"/>
      <c r="C300" s="235" t="s">
        <v>2196</v>
      </c>
      <c r="D300" s="235" t="s">
        <v>173</v>
      </c>
      <c r="E300" s="236" t="s">
        <v>2849</v>
      </c>
      <c r="F300" s="237" t="s">
        <v>2850</v>
      </c>
      <c r="G300" s="238" t="s">
        <v>699</v>
      </c>
      <c r="H300" s="239">
        <v>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177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177</v>
      </c>
      <c r="BM300" s="247" t="s">
        <v>3308</v>
      </c>
    </row>
    <row r="301" spans="1:65" s="2" customFormat="1" ht="16.5" customHeight="1">
      <c r="A301" s="39"/>
      <c r="B301" s="40"/>
      <c r="C301" s="235" t="s">
        <v>2645</v>
      </c>
      <c r="D301" s="235" t="s">
        <v>173</v>
      </c>
      <c r="E301" s="236" t="s">
        <v>1247</v>
      </c>
      <c r="F301" s="237" t="s">
        <v>3309</v>
      </c>
      <c r="G301" s="238" t="s">
        <v>699</v>
      </c>
      <c r="H301" s="239">
        <v>3</v>
      </c>
      <c r="I301" s="240"/>
      <c r="J301" s="241">
        <f>ROUND(I301*H301,2)</f>
        <v>0</v>
      </c>
      <c r="K301" s="242"/>
      <c r="L301" s="45"/>
      <c r="M301" s="243" t="s">
        <v>1</v>
      </c>
      <c r="N301" s="244" t="s">
        <v>41</v>
      </c>
      <c r="O301" s="92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7" t="s">
        <v>177</v>
      </c>
      <c r="AT301" s="247" t="s">
        <v>173</v>
      </c>
      <c r="AU301" s="247" t="s">
        <v>86</v>
      </c>
      <c r="AY301" s="18" t="s">
        <v>169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8" t="s">
        <v>84</v>
      </c>
      <c r="BK301" s="248">
        <f>ROUND(I301*H301,2)</f>
        <v>0</v>
      </c>
      <c r="BL301" s="18" t="s">
        <v>177</v>
      </c>
      <c r="BM301" s="247" t="s">
        <v>3310</v>
      </c>
    </row>
    <row r="302" spans="1:65" s="2" customFormat="1" ht="16.5" customHeight="1">
      <c r="A302" s="39"/>
      <c r="B302" s="40"/>
      <c r="C302" s="235" t="s">
        <v>2118</v>
      </c>
      <c r="D302" s="235" t="s">
        <v>173</v>
      </c>
      <c r="E302" s="236" t="s">
        <v>1250</v>
      </c>
      <c r="F302" s="237" t="s">
        <v>3311</v>
      </c>
      <c r="G302" s="238" t="s">
        <v>239</v>
      </c>
      <c r="H302" s="239">
        <v>1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177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177</v>
      </c>
      <c r="BM302" s="247" t="s">
        <v>3312</v>
      </c>
    </row>
    <row r="303" spans="1:65" s="2" customFormat="1" ht="33" customHeight="1">
      <c r="A303" s="39"/>
      <c r="B303" s="40"/>
      <c r="C303" s="235" t="s">
        <v>1253</v>
      </c>
      <c r="D303" s="235" t="s">
        <v>173</v>
      </c>
      <c r="E303" s="236" t="s">
        <v>493</v>
      </c>
      <c r="F303" s="237" t="s">
        <v>494</v>
      </c>
      <c r="G303" s="238" t="s">
        <v>176</v>
      </c>
      <c r="H303" s="239">
        <v>219.443</v>
      </c>
      <c r="I303" s="240"/>
      <c r="J303" s="241">
        <f>ROUND(I303*H303,2)</f>
        <v>0</v>
      </c>
      <c r="K303" s="242"/>
      <c r="L303" s="45"/>
      <c r="M303" s="243" t="s">
        <v>1</v>
      </c>
      <c r="N303" s="244" t="s">
        <v>41</v>
      </c>
      <c r="O303" s="92"/>
      <c r="P303" s="245">
        <f>O303*H303</f>
        <v>0</v>
      </c>
      <c r="Q303" s="245">
        <v>0.00013</v>
      </c>
      <c r="R303" s="245">
        <f>Q303*H303</f>
        <v>0.02852759</v>
      </c>
      <c r="S303" s="245">
        <v>0</v>
      </c>
      <c r="T303" s="24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7" t="s">
        <v>177</v>
      </c>
      <c r="AT303" s="247" t="s">
        <v>173</v>
      </c>
      <c r="AU303" s="247" t="s">
        <v>86</v>
      </c>
      <c r="AY303" s="18" t="s">
        <v>169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8" t="s">
        <v>84</v>
      </c>
      <c r="BK303" s="248">
        <f>ROUND(I303*H303,2)</f>
        <v>0</v>
      </c>
      <c r="BL303" s="18" t="s">
        <v>177</v>
      </c>
      <c r="BM303" s="247" t="s">
        <v>3313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3314</v>
      </c>
      <c r="G304" s="250"/>
      <c r="H304" s="254">
        <v>39.739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3315</v>
      </c>
      <c r="G305" s="250"/>
      <c r="H305" s="254">
        <v>179.704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4" customFormat="1" ht="12">
      <c r="A306" s="14"/>
      <c r="B306" s="261"/>
      <c r="C306" s="262"/>
      <c r="D306" s="251" t="s">
        <v>179</v>
      </c>
      <c r="E306" s="263" t="s">
        <v>1</v>
      </c>
      <c r="F306" s="264" t="s">
        <v>182</v>
      </c>
      <c r="G306" s="262"/>
      <c r="H306" s="265">
        <v>219.443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179</v>
      </c>
      <c r="AU306" s="271" t="s">
        <v>86</v>
      </c>
      <c r="AV306" s="14" t="s">
        <v>177</v>
      </c>
      <c r="AW306" s="14" t="s">
        <v>32</v>
      </c>
      <c r="AX306" s="14" t="s">
        <v>84</v>
      </c>
      <c r="AY306" s="271" t="s">
        <v>169</v>
      </c>
    </row>
    <row r="307" spans="1:65" s="2" customFormat="1" ht="16.5" customHeight="1">
      <c r="A307" s="39"/>
      <c r="B307" s="40"/>
      <c r="C307" s="235" t="s">
        <v>2499</v>
      </c>
      <c r="D307" s="235" t="s">
        <v>173</v>
      </c>
      <c r="E307" s="236" t="s">
        <v>1867</v>
      </c>
      <c r="F307" s="237" t="s">
        <v>1868</v>
      </c>
      <c r="G307" s="238" t="s">
        <v>327</v>
      </c>
      <c r="H307" s="239">
        <v>3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0.00018</v>
      </c>
      <c r="R307" s="245">
        <f>Q307*H307</f>
        <v>0.00054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3316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3317</v>
      </c>
      <c r="G308" s="250"/>
      <c r="H308" s="254">
        <v>1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3318</v>
      </c>
      <c r="G309" s="250"/>
      <c r="H309" s="254">
        <v>1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3319</v>
      </c>
      <c r="G310" s="250"/>
      <c r="H310" s="254">
        <v>1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3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16.5" customHeight="1">
      <c r="A312" s="39"/>
      <c r="B312" s="40"/>
      <c r="C312" s="304" t="s">
        <v>2218</v>
      </c>
      <c r="D312" s="304" t="s">
        <v>1283</v>
      </c>
      <c r="E312" s="305" t="s">
        <v>1875</v>
      </c>
      <c r="F312" s="306" t="s">
        <v>1876</v>
      </c>
      <c r="G312" s="307" t="s">
        <v>327</v>
      </c>
      <c r="H312" s="308">
        <v>3</v>
      </c>
      <c r="I312" s="309"/>
      <c r="J312" s="310">
        <f>ROUND(I312*H312,2)</f>
        <v>0</v>
      </c>
      <c r="K312" s="311"/>
      <c r="L312" s="312"/>
      <c r="M312" s="313" t="s">
        <v>1</v>
      </c>
      <c r="N312" s="314" t="s">
        <v>41</v>
      </c>
      <c r="O312" s="92"/>
      <c r="P312" s="245">
        <f>O312*H312</f>
        <v>0</v>
      </c>
      <c r="Q312" s="245">
        <v>0.012</v>
      </c>
      <c r="R312" s="245">
        <f>Q312*H312</f>
        <v>0.036000000000000004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260</v>
      </c>
      <c r="AT312" s="247" t="s">
        <v>1283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3320</v>
      </c>
    </row>
    <row r="313" spans="1:65" s="2" customFormat="1" ht="21.75" customHeight="1">
      <c r="A313" s="39"/>
      <c r="B313" s="40"/>
      <c r="C313" s="235" t="s">
        <v>1534</v>
      </c>
      <c r="D313" s="235" t="s">
        <v>173</v>
      </c>
      <c r="E313" s="236" t="s">
        <v>1903</v>
      </c>
      <c r="F313" s="237" t="s">
        <v>1904</v>
      </c>
      <c r="G313" s="238" t="s">
        <v>176</v>
      </c>
      <c r="H313" s="239">
        <v>25.48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0.01995</v>
      </c>
      <c r="R313" s="245">
        <f>Q313*H313</f>
        <v>0.508326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3321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3322</v>
      </c>
      <c r="G314" s="250"/>
      <c r="H314" s="254">
        <v>16.38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3323</v>
      </c>
      <c r="G315" s="250"/>
      <c r="H315" s="254">
        <v>9.1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4" customFormat="1" ht="12">
      <c r="A316" s="14"/>
      <c r="B316" s="261"/>
      <c r="C316" s="262"/>
      <c r="D316" s="251" t="s">
        <v>179</v>
      </c>
      <c r="E316" s="263" t="s">
        <v>1</v>
      </c>
      <c r="F316" s="264" t="s">
        <v>182</v>
      </c>
      <c r="G316" s="262"/>
      <c r="H316" s="265">
        <v>25.48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179</v>
      </c>
      <c r="AU316" s="271" t="s">
        <v>86</v>
      </c>
      <c r="AV316" s="14" t="s">
        <v>177</v>
      </c>
      <c r="AW316" s="14" t="s">
        <v>32</v>
      </c>
      <c r="AX316" s="14" t="s">
        <v>84</v>
      </c>
      <c r="AY316" s="271" t="s">
        <v>169</v>
      </c>
    </row>
    <row r="317" spans="1:65" s="2" customFormat="1" ht="21.75" customHeight="1">
      <c r="A317" s="39"/>
      <c r="B317" s="40"/>
      <c r="C317" s="235" t="s">
        <v>1561</v>
      </c>
      <c r="D317" s="235" t="s">
        <v>173</v>
      </c>
      <c r="E317" s="236" t="s">
        <v>1909</v>
      </c>
      <c r="F317" s="237" t="s">
        <v>1910</v>
      </c>
      <c r="G317" s="238" t="s">
        <v>322</v>
      </c>
      <c r="H317" s="239">
        <v>18.75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0.00129</v>
      </c>
      <c r="R317" s="245">
        <f>Q317*H317</f>
        <v>0.024187499999999997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3324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3325</v>
      </c>
      <c r="G318" s="250"/>
      <c r="H318" s="254">
        <v>18.75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3" s="12" customFormat="1" ht="22.8" customHeight="1">
      <c r="A319" s="12"/>
      <c r="B319" s="219"/>
      <c r="C319" s="220"/>
      <c r="D319" s="221" t="s">
        <v>75</v>
      </c>
      <c r="E319" s="233" t="s">
        <v>1272</v>
      </c>
      <c r="F319" s="233" t="s">
        <v>1273</v>
      </c>
      <c r="G319" s="220"/>
      <c r="H319" s="220"/>
      <c r="I319" s="223"/>
      <c r="J319" s="234">
        <f>BK319</f>
        <v>0</v>
      </c>
      <c r="K319" s="220"/>
      <c r="L319" s="225"/>
      <c r="M319" s="226"/>
      <c r="N319" s="227"/>
      <c r="O319" s="227"/>
      <c r="P319" s="228">
        <f>P320</f>
        <v>0</v>
      </c>
      <c r="Q319" s="227"/>
      <c r="R319" s="228">
        <f>R320</f>
        <v>0</v>
      </c>
      <c r="S319" s="227"/>
      <c r="T319" s="229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0" t="s">
        <v>84</v>
      </c>
      <c r="AT319" s="231" t="s">
        <v>75</v>
      </c>
      <c r="AU319" s="231" t="s">
        <v>84</v>
      </c>
      <c r="AY319" s="230" t="s">
        <v>169</v>
      </c>
      <c r="BK319" s="232">
        <f>BK320</f>
        <v>0</v>
      </c>
    </row>
    <row r="320" spans="1:65" s="2" customFormat="1" ht="16.5" customHeight="1">
      <c r="A320" s="39"/>
      <c r="B320" s="40"/>
      <c r="C320" s="235" t="s">
        <v>188</v>
      </c>
      <c r="D320" s="235" t="s">
        <v>173</v>
      </c>
      <c r="E320" s="236" t="s">
        <v>3326</v>
      </c>
      <c r="F320" s="237" t="s">
        <v>3327</v>
      </c>
      <c r="G320" s="238" t="s">
        <v>249</v>
      </c>
      <c r="H320" s="239">
        <v>93.642</v>
      </c>
      <c r="I320" s="240"/>
      <c r="J320" s="241">
        <f>ROUND(I320*H320,2)</f>
        <v>0</v>
      </c>
      <c r="K320" s="242"/>
      <c r="L320" s="45"/>
      <c r="M320" s="243" t="s">
        <v>1</v>
      </c>
      <c r="N320" s="244" t="s">
        <v>41</v>
      </c>
      <c r="O320" s="92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7" t="s">
        <v>177</v>
      </c>
      <c r="AT320" s="247" t="s">
        <v>173</v>
      </c>
      <c r="AU320" s="247" t="s">
        <v>86</v>
      </c>
      <c r="AY320" s="18" t="s">
        <v>169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8" t="s">
        <v>84</v>
      </c>
      <c r="BK320" s="248">
        <f>ROUND(I320*H320,2)</f>
        <v>0</v>
      </c>
      <c r="BL320" s="18" t="s">
        <v>177</v>
      </c>
      <c r="BM320" s="247" t="s">
        <v>3328</v>
      </c>
    </row>
    <row r="321" spans="1:63" s="12" customFormat="1" ht="25.9" customHeight="1">
      <c r="A321" s="12"/>
      <c r="B321" s="219"/>
      <c r="C321" s="220"/>
      <c r="D321" s="221" t="s">
        <v>75</v>
      </c>
      <c r="E321" s="222" t="s">
        <v>280</v>
      </c>
      <c r="F321" s="222" t="s">
        <v>281</v>
      </c>
      <c r="G321" s="220"/>
      <c r="H321" s="220"/>
      <c r="I321" s="223"/>
      <c r="J321" s="224">
        <f>BK321</f>
        <v>0</v>
      </c>
      <c r="K321" s="220"/>
      <c r="L321" s="225"/>
      <c r="M321" s="226"/>
      <c r="N321" s="227"/>
      <c r="O321" s="227"/>
      <c r="P321" s="228">
        <f>P322+P328+P367+P410+P460+P469+P500+P521+P552+P559</f>
        <v>0</v>
      </c>
      <c r="Q321" s="227"/>
      <c r="R321" s="228">
        <f>R322+R328+R367+R410+R460+R469+R500+R521+R552+R559</f>
        <v>34.81303299</v>
      </c>
      <c r="S321" s="227"/>
      <c r="T321" s="229">
        <f>T322+T328+T367+T410+T460+T469+T500+T521+T552+T559</f>
        <v>0.021114149999999998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0" t="s">
        <v>86</v>
      </c>
      <c r="AT321" s="231" t="s">
        <v>75</v>
      </c>
      <c r="AU321" s="231" t="s">
        <v>76</v>
      </c>
      <c r="AY321" s="230" t="s">
        <v>169</v>
      </c>
      <c r="BK321" s="232">
        <f>BK322+BK328+BK367+BK410+BK460+BK469+BK500+BK521+BK552+BK559</f>
        <v>0</v>
      </c>
    </row>
    <row r="322" spans="1:63" s="12" customFormat="1" ht="22.8" customHeight="1">
      <c r="A322" s="12"/>
      <c r="B322" s="219"/>
      <c r="C322" s="220"/>
      <c r="D322" s="221" t="s">
        <v>75</v>
      </c>
      <c r="E322" s="233" t="s">
        <v>1277</v>
      </c>
      <c r="F322" s="233" t="s">
        <v>1278</v>
      </c>
      <c r="G322" s="220"/>
      <c r="H322" s="220"/>
      <c r="I322" s="223"/>
      <c r="J322" s="234">
        <f>BK322</f>
        <v>0</v>
      </c>
      <c r="K322" s="220"/>
      <c r="L322" s="225"/>
      <c r="M322" s="226"/>
      <c r="N322" s="227"/>
      <c r="O322" s="227"/>
      <c r="P322" s="228">
        <f>SUM(P323:P327)</f>
        <v>0</v>
      </c>
      <c r="Q322" s="227"/>
      <c r="R322" s="228">
        <f>SUM(R323:R327)</f>
        <v>0.05659148</v>
      </c>
      <c r="S322" s="227"/>
      <c r="T322" s="229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86</v>
      </c>
      <c r="AT322" s="231" t="s">
        <v>75</v>
      </c>
      <c r="AU322" s="231" t="s">
        <v>84</v>
      </c>
      <c r="AY322" s="230" t="s">
        <v>169</v>
      </c>
      <c r="BK322" s="232">
        <f>SUM(BK323:BK327)</f>
        <v>0</v>
      </c>
    </row>
    <row r="323" spans="1:65" s="2" customFormat="1" ht="33" customHeight="1">
      <c r="A323" s="39"/>
      <c r="B323" s="40"/>
      <c r="C323" s="235" t="s">
        <v>562</v>
      </c>
      <c r="D323" s="235" t="s">
        <v>173</v>
      </c>
      <c r="E323" s="236" t="s">
        <v>1946</v>
      </c>
      <c r="F323" s="237" t="s">
        <v>1947</v>
      </c>
      <c r="G323" s="238" t="s">
        <v>176</v>
      </c>
      <c r="H323" s="239">
        <v>4.93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0.00451</v>
      </c>
      <c r="R323" s="245">
        <f>Q323*H323</f>
        <v>0.0222343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3329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3330</v>
      </c>
      <c r="G324" s="250"/>
      <c r="H324" s="254">
        <v>4.93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65" s="2" customFormat="1" ht="21.75" customHeight="1">
      <c r="A325" s="39"/>
      <c r="B325" s="40"/>
      <c r="C325" s="235" t="s">
        <v>651</v>
      </c>
      <c r="D325" s="235" t="s">
        <v>173</v>
      </c>
      <c r="E325" s="236" t="s">
        <v>1951</v>
      </c>
      <c r="F325" s="237" t="s">
        <v>1952</v>
      </c>
      <c r="G325" s="238" t="s">
        <v>176</v>
      </c>
      <c r="H325" s="239">
        <v>7.618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0.00451</v>
      </c>
      <c r="R325" s="245">
        <f>Q325*H325</f>
        <v>0.03435718</v>
      </c>
      <c r="S325" s="245">
        <v>0</v>
      </c>
      <c r="T325" s="246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3331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3332</v>
      </c>
      <c r="G326" s="250"/>
      <c r="H326" s="254">
        <v>7.618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2176</v>
      </c>
      <c r="D327" s="235" t="s">
        <v>173</v>
      </c>
      <c r="E327" s="236" t="s">
        <v>3333</v>
      </c>
      <c r="F327" s="237" t="s">
        <v>3334</v>
      </c>
      <c r="G327" s="238" t="s">
        <v>1314</v>
      </c>
      <c r="H327" s="315"/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3335</v>
      </c>
    </row>
    <row r="328" spans="1:63" s="12" customFormat="1" ht="22.8" customHeight="1">
      <c r="A328" s="12"/>
      <c r="B328" s="219"/>
      <c r="C328" s="220"/>
      <c r="D328" s="221" t="s">
        <v>75</v>
      </c>
      <c r="E328" s="233" t="s">
        <v>1008</v>
      </c>
      <c r="F328" s="233" t="s">
        <v>1009</v>
      </c>
      <c r="G328" s="220"/>
      <c r="H328" s="220"/>
      <c r="I328" s="223"/>
      <c r="J328" s="234">
        <f>BK328</f>
        <v>0</v>
      </c>
      <c r="K328" s="220"/>
      <c r="L328" s="225"/>
      <c r="M328" s="226"/>
      <c r="N328" s="227"/>
      <c r="O328" s="227"/>
      <c r="P328" s="228">
        <f>SUM(P329:P366)</f>
        <v>0</v>
      </c>
      <c r="Q328" s="227"/>
      <c r="R328" s="228">
        <f>SUM(R329:R366)</f>
        <v>4.1921336</v>
      </c>
      <c r="S328" s="227"/>
      <c r="T328" s="229">
        <f>SUM(T329:T366)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0" t="s">
        <v>86</v>
      </c>
      <c r="AT328" s="231" t="s">
        <v>75</v>
      </c>
      <c r="AU328" s="231" t="s">
        <v>84</v>
      </c>
      <c r="AY328" s="230" t="s">
        <v>169</v>
      </c>
      <c r="BK328" s="232">
        <f>SUM(BK329:BK366)</f>
        <v>0</v>
      </c>
    </row>
    <row r="329" spans="1:65" s="2" customFormat="1" ht="21.75" customHeight="1">
      <c r="A329" s="39"/>
      <c r="B329" s="40"/>
      <c r="C329" s="235" t="s">
        <v>2034</v>
      </c>
      <c r="D329" s="235" t="s">
        <v>173</v>
      </c>
      <c r="E329" s="236" t="s">
        <v>3336</v>
      </c>
      <c r="F329" s="237" t="s">
        <v>3337</v>
      </c>
      <c r="G329" s="238" t="s">
        <v>176</v>
      </c>
      <c r="H329" s="239">
        <v>1223.725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3338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3339</v>
      </c>
      <c r="G330" s="250"/>
      <c r="H330" s="254">
        <v>35.1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3340</v>
      </c>
      <c r="G331" s="250"/>
      <c r="H331" s="254">
        <v>23.4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5" customFormat="1" ht="12">
      <c r="A332" s="15"/>
      <c r="B332" s="272"/>
      <c r="C332" s="273"/>
      <c r="D332" s="251" t="s">
        <v>179</v>
      </c>
      <c r="E332" s="274" t="s">
        <v>1</v>
      </c>
      <c r="F332" s="275" t="s">
        <v>211</v>
      </c>
      <c r="G332" s="273"/>
      <c r="H332" s="276">
        <v>58.5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179</v>
      </c>
      <c r="AU332" s="282" t="s">
        <v>86</v>
      </c>
      <c r="AV332" s="15" t="s">
        <v>212</v>
      </c>
      <c r="AW332" s="15" t="s">
        <v>32</v>
      </c>
      <c r="AX332" s="15" t="s">
        <v>76</v>
      </c>
      <c r="AY332" s="282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3341</v>
      </c>
      <c r="G333" s="250"/>
      <c r="H333" s="254">
        <v>358.4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3342</v>
      </c>
      <c r="G334" s="250"/>
      <c r="H334" s="254">
        <v>-75.175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3343</v>
      </c>
      <c r="G335" s="250"/>
      <c r="H335" s="254">
        <v>882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4" customFormat="1" ht="12">
      <c r="A336" s="14"/>
      <c r="B336" s="261"/>
      <c r="C336" s="262"/>
      <c r="D336" s="251" t="s">
        <v>179</v>
      </c>
      <c r="E336" s="263" t="s">
        <v>1</v>
      </c>
      <c r="F336" s="264" t="s">
        <v>182</v>
      </c>
      <c r="G336" s="262"/>
      <c r="H336" s="265">
        <v>1223.725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1" t="s">
        <v>179</v>
      </c>
      <c r="AU336" s="271" t="s">
        <v>86</v>
      </c>
      <c r="AV336" s="14" t="s">
        <v>177</v>
      </c>
      <c r="AW336" s="14" t="s">
        <v>32</v>
      </c>
      <c r="AX336" s="14" t="s">
        <v>84</v>
      </c>
      <c r="AY336" s="271" t="s">
        <v>169</v>
      </c>
    </row>
    <row r="337" spans="1:65" s="2" customFormat="1" ht="21.75" customHeight="1">
      <c r="A337" s="39"/>
      <c r="B337" s="40"/>
      <c r="C337" s="304" t="s">
        <v>2039</v>
      </c>
      <c r="D337" s="304" t="s">
        <v>1283</v>
      </c>
      <c r="E337" s="305" t="s">
        <v>3344</v>
      </c>
      <c r="F337" s="306" t="s">
        <v>3345</v>
      </c>
      <c r="G337" s="307" t="s">
        <v>176</v>
      </c>
      <c r="H337" s="308">
        <v>51.714</v>
      </c>
      <c r="I337" s="309"/>
      <c r="J337" s="310">
        <f>ROUND(I337*H337,2)</f>
        <v>0</v>
      </c>
      <c r="K337" s="311"/>
      <c r="L337" s="312"/>
      <c r="M337" s="313" t="s">
        <v>1</v>
      </c>
      <c r="N337" s="314" t="s">
        <v>41</v>
      </c>
      <c r="O337" s="92"/>
      <c r="P337" s="245">
        <f>O337*H337</f>
        <v>0</v>
      </c>
      <c r="Q337" s="245">
        <v>0.0032</v>
      </c>
      <c r="R337" s="245">
        <f>Q337*H337</f>
        <v>0.16548480000000002</v>
      </c>
      <c r="S337" s="245">
        <v>0</v>
      </c>
      <c r="T337" s="246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7" t="s">
        <v>298</v>
      </c>
      <c r="AT337" s="247" t="s">
        <v>1283</v>
      </c>
      <c r="AU337" s="247" t="s">
        <v>86</v>
      </c>
      <c r="AY337" s="18" t="s">
        <v>169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8" t="s">
        <v>84</v>
      </c>
      <c r="BK337" s="248">
        <f>ROUND(I337*H337,2)</f>
        <v>0</v>
      </c>
      <c r="BL337" s="18" t="s">
        <v>286</v>
      </c>
      <c r="BM337" s="247" t="s">
        <v>3346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3347</v>
      </c>
      <c r="G338" s="250"/>
      <c r="H338" s="254">
        <v>35.1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3348</v>
      </c>
      <c r="G339" s="250"/>
      <c r="H339" s="254">
        <v>15.6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4" customFormat="1" ht="12">
      <c r="A340" s="14"/>
      <c r="B340" s="261"/>
      <c r="C340" s="262"/>
      <c r="D340" s="251" t="s">
        <v>179</v>
      </c>
      <c r="E340" s="263" t="s">
        <v>1</v>
      </c>
      <c r="F340" s="264" t="s">
        <v>182</v>
      </c>
      <c r="G340" s="262"/>
      <c r="H340" s="265">
        <v>50.7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179</v>
      </c>
      <c r="AU340" s="271" t="s">
        <v>86</v>
      </c>
      <c r="AV340" s="14" t="s">
        <v>177</v>
      </c>
      <c r="AW340" s="14" t="s">
        <v>32</v>
      </c>
      <c r="AX340" s="14" t="s">
        <v>84</v>
      </c>
      <c r="AY340" s="271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0"/>
      <c r="F341" s="253" t="s">
        <v>3349</v>
      </c>
      <c r="G341" s="250"/>
      <c r="H341" s="254">
        <v>51.714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4</v>
      </c>
      <c r="AX341" s="13" t="s">
        <v>84</v>
      </c>
      <c r="AY341" s="260" t="s">
        <v>169</v>
      </c>
    </row>
    <row r="342" spans="1:65" s="2" customFormat="1" ht="21.75" customHeight="1">
      <c r="A342" s="39"/>
      <c r="B342" s="40"/>
      <c r="C342" s="304" t="s">
        <v>2334</v>
      </c>
      <c r="D342" s="304" t="s">
        <v>1283</v>
      </c>
      <c r="E342" s="305" t="s">
        <v>1320</v>
      </c>
      <c r="F342" s="306" t="s">
        <v>1321</v>
      </c>
      <c r="G342" s="307" t="s">
        <v>176</v>
      </c>
      <c r="H342" s="308">
        <v>7.956</v>
      </c>
      <c r="I342" s="309"/>
      <c r="J342" s="310">
        <f>ROUND(I342*H342,2)</f>
        <v>0</v>
      </c>
      <c r="K342" s="311"/>
      <c r="L342" s="312"/>
      <c r="M342" s="313" t="s">
        <v>1</v>
      </c>
      <c r="N342" s="314" t="s">
        <v>41</v>
      </c>
      <c r="O342" s="92"/>
      <c r="P342" s="245">
        <f>O342*H342</f>
        <v>0</v>
      </c>
      <c r="Q342" s="245">
        <v>0.0029</v>
      </c>
      <c r="R342" s="245">
        <f>Q342*H342</f>
        <v>0.0230724</v>
      </c>
      <c r="S342" s="245">
        <v>0</v>
      </c>
      <c r="T342" s="246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7" t="s">
        <v>298</v>
      </c>
      <c r="AT342" s="247" t="s">
        <v>1283</v>
      </c>
      <c r="AU342" s="247" t="s">
        <v>86</v>
      </c>
      <c r="AY342" s="18" t="s">
        <v>169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8" t="s">
        <v>84</v>
      </c>
      <c r="BK342" s="248">
        <f>ROUND(I342*H342,2)</f>
        <v>0</v>
      </c>
      <c r="BL342" s="18" t="s">
        <v>286</v>
      </c>
      <c r="BM342" s="247" t="s">
        <v>3350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3351</v>
      </c>
      <c r="G343" s="250"/>
      <c r="H343" s="254">
        <v>7.8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84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0"/>
      <c r="F344" s="253" t="s">
        <v>3352</v>
      </c>
      <c r="G344" s="250"/>
      <c r="H344" s="254">
        <v>7.956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4</v>
      </c>
      <c r="AX344" s="13" t="s">
        <v>84</v>
      </c>
      <c r="AY344" s="260" t="s">
        <v>169</v>
      </c>
    </row>
    <row r="345" spans="1:65" s="2" customFormat="1" ht="33" customHeight="1">
      <c r="A345" s="39"/>
      <c r="B345" s="40"/>
      <c r="C345" s="304" t="s">
        <v>2568</v>
      </c>
      <c r="D345" s="304" t="s">
        <v>1283</v>
      </c>
      <c r="E345" s="305" t="s">
        <v>3353</v>
      </c>
      <c r="F345" s="306" t="s">
        <v>3354</v>
      </c>
      <c r="G345" s="307" t="s">
        <v>176</v>
      </c>
      <c r="H345" s="308">
        <v>1281.748</v>
      </c>
      <c r="I345" s="309"/>
      <c r="J345" s="310">
        <f>ROUND(I345*H345,2)</f>
        <v>0</v>
      </c>
      <c r="K345" s="311"/>
      <c r="L345" s="312"/>
      <c r="M345" s="313" t="s">
        <v>1</v>
      </c>
      <c r="N345" s="314" t="s">
        <v>41</v>
      </c>
      <c r="O345" s="92"/>
      <c r="P345" s="245">
        <f>O345*H345</f>
        <v>0</v>
      </c>
      <c r="Q345" s="245">
        <v>0.0023</v>
      </c>
      <c r="R345" s="245">
        <f>Q345*H345</f>
        <v>2.9480204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298</v>
      </c>
      <c r="AT345" s="247" t="s">
        <v>1283</v>
      </c>
      <c r="AU345" s="247" t="s">
        <v>86</v>
      </c>
      <c r="AY345" s="18" t="s">
        <v>169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84</v>
      </c>
      <c r="BK345" s="248">
        <f>ROUND(I345*H345,2)</f>
        <v>0</v>
      </c>
      <c r="BL345" s="18" t="s">
        <v>286</v>
      </c>
      <c r="BM345" s="247" t="s">
        <v>3355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3356</v>
      </c>
      <c r="G346" s="250"/>
      <c r="H346" s="254">
        <v>358.4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3343</v>
      </c>
      <c r="G347" s="250"/>
      <c r="H347" s="254">
        <v>882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3342</v>
      </c>
      <c r="G348" s="250"/>
      <c r="H348" s="254">
        <v>-75.175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1165.225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51" s="13" customFormat="1" ht="12">
      <c r="A350" s="13"/>
      <c r="B350" s="249"/>
      <c r="C350" s="250"/>
      <c r="D350" s="251" t="s">
        <v>179</v>
      </c>
      <c r="E350" s="250"/>
      <c r="F350" s="253" t="s">
        <v>3357</v>
      </c>
      <c r="G350" s="250"/>
      <c r="H350" s="254">
        <v>1281.748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4</v>
      </c>
      <c r="AX350" s="13" t="s">
        <v>84</v>
      </c>
      <c r="AY350" s="260" t="s">
        <v>169</v>
      </c>
    </row>
    <row r="351" spans="1:65" s="2" customFormat="1" ht="21.75" customHeight="1">
      <c r="A351" s="39"/>
      <c r="B351" s="40"/>
      <c r="C351" s="235" t="s">
        <v>2537</v>
      </c>
      <c r="D351" s="235" t="s">
        <v>173</v>
      </c>
      <c r="E351" s="236" t="s">
        <v>3358</v>
      </c>
      <c r="F351" s="237" t="s">
        <v>3359</v>
      </c>
      <c r="G351" s="238" t="s">
        <v>176</v>
      </c>
      <c r="H351" s="239">
        <v>67.68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0.0003</v>
      </c>
      <c r="R351" s="245">
        <f>Q351*H351</f>
        <v>0.020304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286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286</v>
      </c>
      <c r="BM351" s="247" t="s">
        <v>3360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3361</v>
      </c>
      <c r="G352" s="250"/>
      <c r="H352" s="254">
        <v>15.04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3362</v>
      </c>
      <c r="G353" s="250"/>
      <c r="H353" s="254">
        <v>52.64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4" customFormat="1" ht="12">
      <c r="A354" s="14"/>
      <c r="B354" s="261"/>
      <c r="C354" s="262"/>
      <c r="D354" s="251" t="s">
        <v>179</v>
      </c>
      <c r="E354" s="263" t="s">
        <v>1</v>
      </c>
      <c r="F354" s="264" t="s">
        <v>182</v>
      </c>
      <c r="G354" s="262"/>
      <c r="H354" s="265">
        <v>67.68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1" t="s">
        <v>179</v>
      </c>
      <c r="AU354" s="271" t="s">
        <v>86</v>
      </c>
      <c r="AV354" s="14" t="s">
        <v>177</v>
      </c>
      <c r="AW354" s="14" t="s">
        <v>32</v>
      </c>
      <c r="AX354" s="14" t="s">
        <v>84</v>
      </c>
      <c r="AY354" s="271" t="s">
        <v>169</v>
      </c>
    </row>
    <row r="355" spans="1:65" s="2" customFormat="1" ht="44.25" customHeight="1">
      <c r="A355" s="39"/>
      <c r="B355" s="40"/>
      <c r="C355" s="304" t="s">
        <v>2576</v>
      </c>
      <c r="D355" s="304" t="s">
        <v>1283</v>
      </c>
      <c r="E355" s="305" t="s">
        <v>3363</v>
      </c>
      <c r="F355" s="306" t="s">
        <v>3364</v>
      </c>
      <c r="G355" s="307" t="s">
        <v>176</v>
      </c>
      <c r="H355" s="308">
        <v>71.064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0.005</v>
      </c>
      <c r="R355" s="245">
        <f>Q355*H355</f>
        <v>0.35531999999999997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3365</v>
      </c>
    </row>
    <row r="356" spans="1:51" s="13" customFormat="1" ht="12">
      <c r="A356" s="13"/>
      <c r="B356" s="249"/>
      <c r="C356" s="250"/>
      <c r="D356" s="251" t="s">
        <v>179</v>
      </c>
      <c r="E356" s="250"/>
      <c r="F356" s="253" t="s">
        <v>3366</v>
      </c>
      <c r="G356" s="250"/>
      <c r="H356" s="254">
        <v>71.064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4</v>
      </c>
      <c r="AX356" s="13" t="s">
        <v>84</v>
      </c>
      <c r="AY356" s="260" t="s">
        <v>169</v>
      </c>
    </row>
    <row r="357" spans="1:65" s="2" customFormat="1" ht="21.75" customHeight="1">
      <c r="A357" s="39"/>
      <c r="B357" s="40"/>
      <c r="C357" s="235" t="s">
        <v>2532</v>
      </c>
      <c r="D357" s="235" t="s">
        <v>173</v>
      </c>
      <c r="E357" s="236" t="s">
        <v>3367</v>
      </c>
      <c r="F357" s="237" t="s">
        <v>3368</v>
      </c>
      <c r="G357" s="238" t="s">
        <v>176</v>
      </c>
      <c r="H357" s="239">
        <v>80.8</v>
      </c>
      <c r="I357" s="240"/>
      <c r="J357" s="241">
        <f>ROUND(I357*H357,2)</f>
        <v>0</v>
      </c>
      <c r="K357" s="242"/>
      <c r="L357" s="45"/>
      <c r="M357" s="243" t="s">
        <v>1</v>
      </c>
      <c r="N357" s="244" t="s">
        <v>41</v>
      </c>
      <c r="O357" s="92"/>
      <c r="P357" s="245">
        <f>O357*H357</f>
        <v>0</v>
      </c>
      <c r="Q357" s="245">
        <v>0.006</v>
      </c>
      <c r="R357" s="245">
        <f>Q357*H357</f>
        <v>0.4848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286</v>
      </c>
      <c r="AT357" s="247" t="s">
        <v>173</v>
      </c>
      <c r="AU357" s="247" t="s">
        <v>86</v>
      </c>
      <c r="AY357" s="18" t="s">
        <v>169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84</v>
      </c>
      <c r="BK357" s="248">
        <f>ROUND(I357*H357,2)</f>
        <v>0</v>
      </c>
      <c r="BL357" s="18" t="s">
        <v>286</v>
      </c>
      <c r="BM357" s="247" t="s">
        <v>3369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3370</v>
      </c>
      <c r="G358" s="250"/>
      <c r="H358" s="254">
        <v>48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3371</v>
      </c>
      <c r="G359" s="250"/>
      <c r="H359" s="254">
        <v>32.8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80.8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33" customHeight="1">
      <c r="A361" s="39"/>
      <c r="B361" s="40"/>
      <c r="C361" s="304" t="s">
        <v>2525</v>
      </c>
      <c r="D361" s="304" t="s">
        <v>1283</v>
      </c>
      <c r="E361" s="305" t="s">
        <v>3353</v>
      </c>
      <c r="F361" s="306" t="s">
        <v>3354</v>
      </c>
      <c r="G361" s="307" t="s">
        <v>176</v>
      </c>
      <c r="H361" s="308">
        <v>84.84</v>
      </c>
      <c r="I361" s="309"/>
      <c r="J361" s="310">
        <f>ROUND(I361*H361,2)</f>
        <v>0</v>
      </c>
      <c r="K361" s="311"/>
      <c r="L361" s="312"/>
      <c r="M361" s="313" t="s">
        <v>1</v>
      </c>
      <c r="N361" s="314" t="s">
        <v>41</v>
      </c>
      <c r="O361" s="92"/>
      <c r="P361" s="245">
        <f>O361*H361</f>
        <v>0</v>
      </c>
      <c r="Q361" s="245">
        <v>0.0023</v>
      </c>
      <c r="R361" s="245">
        <f>Q361*H361</f>
        <v>0.195132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298</v>
      </c>
      <c r="AT361" s="247" t="s">
        <v>1283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3372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3370</v>
      </c>
      <c r="G362" s="250"/>
      <c r="H362" s="254">
        <v>48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3371</v>
      </c>
      <c r="G363" s="250"/>
      <c r="H363" s="254">
        <v>32.8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80.8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3373</v>
      </c>
      <c r="G365" s="250"/>
      <c r="H365" s="254">
        <v>84.84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2172</v>
      </c>
      <c r="D366" s="235" t="s">
        <v>173</v>
      </c>
      <c r="E366" s="236" t="s">
        <v>3374</v>
      </c>
      <c r="F366" s="237" t="s">
        <v>3375</v>
      </c>
      <c r="G366" s="238" t="s">
        <v>249</v>
      </c>
      <c r="H366" s="239">
        <v>4.192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3376</v>
      </c>
    </row>
    <row r="367" spans="1:63" s="12" customFormat="1" ht="22.8" customHeight="1">
      <c r="A367" s="12"/>
      <c r="B367" s="219"/>
      <c r="C367" s="220"/>
      <c r="D367" s="221" t="s">
        <v>75</v>
      </c>
      <c r="E367" s="233" t="s">
        <v>296</v>
      </c>
      <c r="F367" s="233" t="s">
        <v>297</v>
      </c>
      <c r="G367" s="220"/>
      <c r="H367" s="220"/>
      <c r="I367" s="223"/>
      <c r="J367" s="234">
        <f>BK367</f>
        <v>0</v>
      </c>
      <c r="K367" s="220"/>
      <c r="L367" s="225"/>
      <c r="M367" s="226"/>
      <c r="N367" s="227"/>
      <c r="O367" s="227"/>
      <c r="P367" s="228">
        <f>SUM(P368:P409)</f>
        <v>0</v>
      </c>
      <c r="Q367" s="227"/>
      <c r="R367" s="228">
        <f>SUM(R368:R409)</f>
        <v>5.78033675</v>
      </c>
      <c r="S367" s="227"/>
      <c r="T367" s="229">
        <f>SUM(T368:T409)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0" t="s">
        <v>86</v>
      </c>
      <c r="AT367" s="231" t="s">
        <v>75</v>
      </c>
      <c r="AU367" s="231" t="s">
        <v>84</v>
      </c>
      <c r="AY367" s="230" t="s">
        <v>169</v>
      </c>
      <c r="BK367" s="232">
        <f>SUM(BK368:BK409)</f>
        <v>0</v>
      </c>
    </row>
    <row r="368" spans="1:65" s="2" customFormat="1" ht="21.75" customHeight="1">
      <c r="A368" s="39"/>
      <c r="B368" s="40"/>
      <c r="C368" s="235" t="s">
        <v>2471</v>
      </c>
      <c r="D368" s="235" t="s">
        <v>173</v>
      </c>
      <c r="E368" s="236" t="s">
        <v>1972</v>
      </c>
      <c r="F368" s="237" t="s">
        <v>1973</v>
      </c>
      <c r="G368" s="238" t="s">
        <v>199</v>
      </c>
      <c r="H368" s="239">
        <v>5.898</v>
      </c>
      <c r="I368" s="240"/>
      <c r="J368" s="241">
        <f>ROUND(I368*H368,2)</f>
        <v>0</v>
      </c>
      <c r="K368" s="242"/>
      <c r="L368" s="45"/>
      <c r="M368" s="243" t="s">
        <v>1</v>
      </c>
      <c r="N368" s="244" t="s">
        <v>41</v>
      </c>
      <c r="O368" s="92"/>
      <c r="P368" s="245">
        <f>O368*H368</f>
        <v>0</v>
      </c>
      <c r="Q368" s="245">
        <v>0.00122</v>
      </c>
      <c r="R368" s="245">
        <f>Q368*H368</f>
        <v>0.007195559999999999</v>
      </c>
      <c r="S368" s="245">
        <v>0</v>
      </c>
      <c r="T368" s="246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7" t="s">
        <v>286</v>
      </c>
      <c r="AT368" s="247" t="s">
        <v>173</v>
      </c>
      <c r="AU368" s="247" t="s">
        <v>86</v>
      </c>
      <c r="AY368" s="18" t="s">
        <v>169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8" t="s">
        <v>84</v>
      </c>
      <c r="BK368" s="248">
        <f>ROUND(I368*H368,2)</f>
        <v>0</v>
      </c>
      <c r="BL368" s="18" t="s">
        <v>286</v>
      </c>
      <c r="BM368" s="247" t="s">
        <v>3377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3378</v>
      </c>
      <c r="G369" s="250"/>
      <c r="H369" s="254">
        <v>5.898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84</v>
      </c>
      <c r="AY369" s="260" t="s">
        <v>169</v>
      </c>
    </row>
    <row r="370" spans="1:65" s="2" customFormat="1" ht="33" customHeight="1">
      <c r="A370" s="39"/>
      <c r="B370" s="40"/>
      <c r="C370" s="235" t="s">
        <v>2542</v>
      </c>
      <c r="D370" s="235" t="s">
        <v>173</v>
      </c>
      <c r="E370" s="236" t="s">
        <v>3379</v>
      </c>
      <c r="F370" s="237" t="s">
        <v>3380</v>
      </c>
      <c r="G370" s="238" t="s">
        <v>322</v>
      </c>
      <c r="H370" s="239">
        <v>14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3381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3382</v>
      </c>
      <c r="G371" s="250"/>
      <c r="H371" s="254">
        <v>14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84</v>
      </c>
      <c r="AY371" s="260" t="s">
        <v>169</v>
      </c>
    </row>
    <row r="372" spans="1:65" s="2" customFormat="1" ht="21.75" customHeight="1">
      <c r="A372" s="39"/>
      <c r="B372" s="40"/>
      <c r="C372" s="304" t="s">
        <v>2518</v>
      </c>
      <c r="D372" s="304" t="s">
        <v>1283</v>
      </c>
      <c r="E372" s="305" t="s">
        <v>3383</v>
      </c>
      <c r="F372" s="306" t="s">
        <v>3384</v>
      </c>
      <c r="G372" s="307" t="s">
        <v>199</v>
      </c>
      <c r="H372" s="308">
        <v>0.196</v>
      </c>
      <c r="I372" s="309"/>
      <c r="J372" s="310">
        <f>ROUND(I372*H372,2)</f>
        <v>0</v>
      </c>
      <c r="K372" s="311"/>
      <c r="L372" s="312"/>
      <c r="M372" s="313" t="s">
        <v>1</v>
      </c>
      <c r="N372" s="314" t="s">
        <v>41</v>
      </c>
      <c r="O372" s="92"/>
      <c r="P372" s="245">
        <f>O372*H372</f>
        <v>0</v>
      </c>
      <c r="Q372" s="245">
        <v>0.55</v>
      </c>
      <c r="R372" s="245">
        <f>Q372*H372</f>
        <v>0.1078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298</v>
      </c>
      <c r="AT372" s="247" t="s">
        <v>1283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3385</v>
      </c>
    </row>
    <row r="373" spans="1:51" s="13" customFormat="1" ht="12">
      <c r="A373" s="13"/>
      <c r="B373" s="249"/>
      <c r="C373" s="250"/>
      <c r="D373" s="251" t="s">
        <v>179</v>
      </c>
      <c r="E373" s="252" t="s">
        <v>1</v>
      </c>
      <c r="F373" s="253" t="s">
        <v>3386</v>
      </c>
      <c r="G373" s="250"/>
      <c r="H373" s="254">
        <v>0.196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179</v>
      </c>
      <c r="AU373" s="260" t="s">
        <v>86</v>
      </c>
      <c r="AV373" s="13" t="s">
        <v>86</v>
      </c>
      <c r="AW373" s="13" t="s">
        <v>32</v>
      </c>
      <c r="AX373" s="13" t="s">
        <v>84</v>
      </c>
      <c r="AY373" s="260" t="s">
        <v>169</v>
      </c>
    </row>
    <row r="374" spans="1:65" s="2" customFormat="1" ht="33" customHeight="1">
      <c r="A374" s="39"/>
      <c r="B374" s="40"/>
      <c r="C374" s="235" t="s">
        <v>1950</v>
      </c>
      <c r="D374" s="235" t="s">
        <v>173</v>
      </c>
      <c r="E374" s="236" t="s">
        <v>3387</v>
      </c>
      <c r="F374" s="237" t="s">
        <v>3388</v>
      </c>
      <c r="G374" s="238" t="s">
        <v>322</v>
      </c>
      <c r="H374" s="239">
        <v>41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3389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3390</v>
      </c>
      <c r="G375" s="250"/>
      <c r="H375" s="254">
        <v>41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84</v>
      </c>
      <c r="AY375" s="260" t="s">
        <v>169</v>
      </c>
    </row>
    <row r="376" spans="1:65" s="2" customFormat="1" ht="21.75" customHeight="1">
      <c r="A376" s="39"/>
      <c r="B376" s="40"/>
      <c r="C376" s="304" t="s">
        <v>1945</v>
      </c>
      <c r="D376" s="304" t="s">
        <v>1283</v>
      </c>
      <c r="E376" s="305" t="s">
        <v>3391</v>
      </c>
      <c r="F376" s="306" t="s">
        <v>3392</v>
      </c>
      <c r="G376" s="307" t="s">
        <v>199</v>
      </c>
      <c r="H376" s="308">
        <v>0.804</v>
      </c>
      <c r="I376" s="309"/>
      <c r="J376" s="310">
        <f>ROUND(I376*H376,2)</f>
        <v>0</v>
      </c>
      <c r="K376" s="311"/>
      <c r="L376" s="312"/>
      <c r="M376" s="313" t="s">
        <v>1</v>
      </c>
      <c r="N376" s="314" t="s">
        <v>41</v>
      </c>
      <c r="O376" s="92"/>
      <c r="P376" s="245">
        <f>O376*H376</f>
        <v>0</v>
      </c>
      <c r="Q376" s="245">
        <v>0.55</v>
      </c>
      <c r="R376" s="245">
        <f>Q376*H376</f>
        <v>0.44220000000000004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298</v>
      </c>
      <c r="AT376" s="247" t="s">
        <v>1283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286</v>
      </c>
      <c r="BM376" s="247" t="s">
        <v>3393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3394</v>
      </c>
      <c r="G377" s="250"/>
      <c r="H377" s="254">
        <v>0.804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84</v>
      </c>
      <c r="AY377" s="260" t="s">
        <v>169</v>
      </c>
    </row>
    <row r="378" spans="1:65" s="2" customFormat="1" ht="21.75" customHeight="1">
      <c r="A378" s="39"/>
      <c r="B378" s="40"/>
      <c r="C378" s="235" t="s">
        <v>2466</v>
      </c>
      <c r="D378" s="235" t="s">
        <v>173</v>
      </c>
      <c r="E378" s="236" t="s">
        <v>3395</v>
      </c>
      <c r="F378" s="237" t="s">
        <v>3396</v>
      </c>
      <c r="G378" s="238" t="s">
        <v>199</v>
      </c>
      <c r="H378" s="239">
        <v>1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0.01266</v>
      </c>
      <c r="R378" s="245">
        <f>Q378*H378</f>
        <v>0.01266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3397</v>
      </c>
    </row>
    <row r="379" spans="1:65" s="2" customFormat="1" ht="21.75" customHeight="1">
      <c r="A379" s="39"/>
      <c r="B379" s="40"/>
      <c r="C379" s="235" t="s">
        <v>2491</v>
      </c>
      <c r="D379" s="235" t="s">
        <v>173</v>
      </c>
      <c r="E379" s="236" t="s">
        <v>3398</v>
      </c>
      <c r="F379" s="237" t="s">
        <v>3399</v>
      </c>
      <c r="G379" s="238" t="s">
        <v>176</v>
      </c>
      <c r="H379" s="239">
        <v>9.64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0.03253</v>
      </c>
      <c r="R379" s="245">
        <f>Q379*H379</f>
        <v>0.31358920000000007</v>
      </c>
      <c r="S379" s="245">
        <v>0</v>
      </c>
      <c r="T379" s="24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3400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3401</v>
      </c>
      <c r="G380" s="250"/>
      <c r="H380" s="254">
        <v>9.64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84</v>
      </c>
      <c r="AY380" s="260" t="s">
        <v>169</v>
      </c>
    </row>
    <row r="381" spans="1:65" s="2" customFormat="1" ht="21.75" customHeight="1">
      <c r="A381" s="39"/>
      <c r="B381" s="40"/>
      <c r="C381" s="235" t="s">
        <v>1851</v>
      </c>
      <c r="D381" s="235" t="s">
        <v>173</v>
      </c>
      <c r="E381" s="236" t="s">
        <v>1976</v>
      </c>
      <c r="F381" s="237" t="s">
        <v>1977</v>
      </c>
      <c r="G381" s="238" t="s">
        <v>176</v>
      </c>
      <c r="H381" s="239">
        <v>118</v>
      </c>
      <c r="I381" s="240"/>
      <c r="J381" s="241">
        <f>ROUND(I381*H381,2)</f>
        <v>0</v>
      </c>
      <c r="K381" s="242"/>
      <c r="L381" s="45"/>
      <c r="M381" s="243" t="s">
        <v>1</v>
      </c>
      <c r="N381" s="244" t="s">
        <v>41</v>
      </c>
      <c r="O381" s="92"/>
      <c r="P381" s="245">
        <f>O381*H381</f>
        <v>0</v>
      </c>
      <c r="Q381" s="245">
        <v>0.01574</v>
      </c>
      <c r="R381" s="245">
        <f>Q381*H381</f>
        <v>1.85732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286</v>
      </c>
      <c r="AT381" s="247" t="s">
        <v>173</v>
      </c>
      <c r="AU381" s="247" t="s">
        <v>86</v>
      </c>
      <c r="AY381" s="18" t="s">
        <v>169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84</v>
      </c>
      <c r="BK381" s="248">
        <f>ROUND(I381*H381,2)</f>
        <v>0</v>
      </c>
      <c r="BL381" s="18" t="s">
        <v>286</v>
      </c>
      <c r="BM381" s="247" t="s">
        <v>3402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3403</v>
      </c>
      <c r="G382" s="250"/>
      <c r="H382" s="254">
        <v>28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3404</v>
      </c>
      <c r="G383" s="250"/>
      <c r="H383" s="254">
        <v>90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4" customFormat="1" ht="12">
      <c r="A384" s="14"/>
      <c r="B384" s="261"/>
      <c r="C384" s="262"/>
      <c r="D384" s="251" t="s">
        <v>179</v>
      </c>
      <c r="E384" s="263" t="s">
        <v>1</v>
      </c>
      <c r="F384" s="264" t="s">
        <v>182</v>
      </c>
      <c r="G384" s="262"/>
      <c r="H384" s="265">
        <v>118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179</v>
      </c>
      <c r="AU384" s="271" t="s">
        <v>86</v>
      </c>
      <c r="AV384" s="14" t="s">
        <v>177</v>
      </c>
      <c r="AW384" s="14" t="s">
        <v>32</v>
      </c>
      <c r="AX384" s="14" t="s">
        <v>84</v>
      </c>
      <c r="AY384" s="271" t="s">
        <v>169</v>
      </c>
    </row>
    <row r="385" spans="1:65" s="2" customFormat="1" ht="21.75" customHeight="1">
      <c r="A385" s="39"/>
      <c r="B385" s="40"/>
      <c r="C385" s="235" t="s">
        <v>1998</v>
      </c>
      <c r="D385" s="235" t="s">
        <v>173</v>
      </c>
      <c r="E385" s="236" t="s">
        <v>3405</v>
      </c>
      <c r="F385" s="237" t="s">
        <v>3406</v>
      </c>
      <c r="G385" s="238" t="s">
        <v>239</v>
      </c>
      <c r="H385" s="239">
        <v>4</v>
      </c>
      <c r="I385" s="240"/>
      <c r="J385" s="241">
        <f>ROUND(I385*H385,2)</f>
        <v>0</v>
      </c>
      <c r="K385" s="242"/>
      <c r="L385" s="45"/>
      <c r="M385" s="243" t="s">
        <v>1</v>
      </c>
      <c r="N385" s="244" t="s">
        <v>41</v>
      </c>
      <c r="O385" s="92"/>
      <c r="P385" s="245">
        <f>O385*H385</f>
        <v>0</v>
      </c>
      <c r="Q385" s="245">
        <v>0.01574</v>
      </c>
      <c r="R385" s="245">
        <f>Q385*H385</f>
        <v>0.06296</v>
      </c>
      <c r="S385" s="245">
        <v>0</v>
      </c>
      <c r="T385" s="24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7" t="s">
        <v>286</v>
      </c>
      <c r="AT385" s="247" t="s">
        <v>173</v>
      </c>
      <c r="AU385" s="247" t="s">
        <v>86</v>
      </c>
      <c r="AY385" s="18" t="s">
        <v>169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8" t="s">
        <v>84</v>
      </c>
      <c r="BK385" s="248">
        <f>ROUND(I385*H385,2)</f>
        <v>0</v>
      </c>
      <c r="BL385" s="18" t="s">
        <v>286</v>
      </c>
      <c r="BM385" s="247" t="s">
        <v>3407</v>
      </c>
    </row>
    <row r="386" spans="1:65" s="2" customFormat="1" ht="16.5" customHeight="1">
      <c r="A386" s="39"/>
      <c r="B386" s="40"/>
      <c r="C386" s="235" t="s">
        <v>1857</v>
      </c>
      <c r="D386" s="235" t="s">
        <v>173</v>
      </c>
      <c r="E386" s="236" t="s">
        <v>3408</v>
      </c>
      <c r="F386" s="237" t="s">
        <v>3409</v>
      </c>
      <c r="G386" s="238" t="s">
        <v>176</v>
      </c>
      <c r="H386" s="239">
        <v>125</v>
      </c>
      <c r="I386" s="240"/>
      <c r="J386" s="241">
        <f>ROUND(I386*H386,2)</f>
        <v>0</v>
      </c>
      <c r="K386" s="242"/>
      <c r="L386" s="45"/>
      <c r="M386" s="243" t="s">
        <v>1</v>
      </c>
      <c r="N386" s="244" t="s">
        <v>41</v>
      </c>
      <c r="O386" s="92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7" t="s">
        <v>286</v>
      </c>
      <c r="AT386" s="247" t="s">
        <v>173</v>
      </c>
      <c r="AU386" s="247" t="s">
        <v>86</v>
      </c>
      <c r="AY386" s="18" t="s">
        <v>169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18" t="s">
        <v>84</v>
      </c>
      <c r="BK386" s="248">
        <f>ROUND(I386*H386,2)</f>
        <v>0</v>
      </c>
      <c r="BL386" s="18" t="s">
        <v>286</v>
      </c>
      <c r="BM386" s="247" t="s">
        <v>3410</v>
      </c>
    </row>
    <row r="387" spans="1:51" s="13" customFormat="1" ht="12">
      <c r="A387" s="13"/>
      <c r="B387" s="249"/>
      <c r="C387" s="250"/>
      <c r="D387" s="251" t="s">
        <v>179</v>
      </c>
      <c r="E387" s="252" t="s">
        <v>1</v>
      </c>
      <c r="F387" s="253" t="s">
        <v>1017</v>
      </c>
      <c r="G387" s="250"/>
      <c r="H387" s="254">
        <v>125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179</v>
      </c>
      <c r="AU387" s="260" t="s">
        <v>86</v>
      </c>
      <c r="AV387" s="13" t="s">
        <v>86</v>
      </c>
      <c r="AW387" s="13" t="s">
        <v>32</v>
      </c>
      <c r="AX387" s="13" t="s">
        <v>84</v>
      </c>
      <c r="AY387" s="260" t="s">
        <v>169</v>
      </c>
    </row>
    <row r="388" spans="1:65" s="2" customFormat="1" ht="21.75" customHeight="1">
      <c r="A388" s="39"/>
      <c r="B388" s="40"/>
      <c r="C388" s="304" t="s">
        <v>1861</v>
      </c>
      <c r="D388" s="304" t="s">
        <v>1283</v>
      </c>
      <c r="E388" s="305" t="s">
        <v>3411</v>
      </c>
      <c r="F388" s="306" t="s">
        <v>3412</v>
      </c>
      <c r="G388" s="307" t="s">
        <v>199</v>
      </c>
      <c r="H388" s="308">
        <v>3.281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0.55</v>
      </c>
      <c r="R388" s="245">
        <f>Q388*H388</f>
        <v>1.8045500000000003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298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3413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3414</v>
      </c>
      <c r="G389" s="250"/>
      <c r="H389" s="254">
        <v>3.125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84</v>
      </c>
      <c r="AY389" s="260" t="s">
        <v>169</v>
      </c>
    </row>
    <row r="390" spans="1:51" s="13" customFormat="1" ht="12">
      <c r="A390" s="13"/>
      <c r="B390" s="249"/>
      <c r="C390" s="250"/>
      <c r="D390" s="251" t="s">
        <v>179</v>
      </c>
      <c r="E390" s="250"/>
      <c r="F390" s="253" t="s">
        <v>3415</v>
      </c>
      <c r="G390" s="250"/>
      <c r="H390" s="254">
        <v>3.281</v>
      </c>
      <c r="I390" s="255"/>
      <c r="J390" s="250"/>
      <c r="K390" s="250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179</v>
      </c>
      <c r="AU390" s="260" t="s">
        <v>86</v>
      </c>
      <c r="AV390" s="13" t="s">
        <v>86</v>
      </c>
      <c r="AW390" s="13" t="s">
        <v>4</v>
      </c>
      <c r="AX390" s="13" t="s">
        <v>84</v>
      </c>
      <c r="AY390" s="260" t="s">
        <v>169</v>
      </c>
    </row>
    <row r="391" spans="1:65" s="2" customFormat="1" ht="21.75" customHeight="1">
      <c r="A391" s="39"/>
      <c r="B391" s="40"/>
      <c r="C391" s="235" t="s">
        <v>2214</v>
      </c>
      <c r="D391" s="235" t="s">
        <v>173</v>
      </c>
      <c r="E391" s="236" t="s">
        <v>1981</v>
      </c>
      <c r="F391" s="237" t="s">
        <v>1982</v>
      </c>
      <c r="G391" s="238" t="s">
        <v>176</v>
      </c>
      <c r="H391" s="239">
        <v>153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0.0002</v>
      </c>
      <c r="R391" s="245">
        <f>Q391*H391</f>
        <v>0.030600000000000002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3416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3417</v>
      </c>
      <c r="G392" s="250"/>
      <c r="H392" s="254">
        <v>125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3418</v>
      </c>
      <c r="G393" s="250"/>
      <c r="H393" s="254">
        <v>28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4" customFormat="1" ht="12">
      <c r="A394" s="14"/>
      <c r="B394" s="261"/>
      <c r="C394" s="262"/>
      <c r="D394" s="251" t="s">
        <v>179</v>
      </c>
      <c r="E394" s="263" t="s">
        <v>1</v>
      </c>
      <c r="F394" s="264" t="s">
        <v>182</v>
      </c>
      <c r="G394" s="262"/>
      <c r="H394" s="265">
        <v>153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1" t="s">
        <v>179</v>
      </c>
      <c r="AU394" s="271" t="s">
        <v>86</v>
      </c>
      <c r="AV394" s="14" t="s">
        <v>177</v>
      </c>
      <c r="AW394" s="14" t="s">
        <v>32</v>
      </c>
      <c r="AX394" s="14" t="s">
        <v>84</v>
      </c>
      <c r="AY394" s="271" t="s">
        <v>169</v>
      </c>
    </row>
    <row r="395" spans="1:65" s="2" customFormat="1" ht="33" customHeight="1">
      <c r="A395" s="39"/>
      <c r="B395" s="40"/>
      <c r="C395" s="235" t="s">
        <v>2124</v>
      </c>
      <c r="D395" s="235" t="s">
        <v>173</v>
      </c>
      <c r="E395" s="236" t="s">
        <v>2915</v>
      </c>
      <c r="F395" s="237" t="s">
        <v>2916</v>
      </c>
      <c r="G395" s="238" t="s">
        <v>322</v>
      </c>
      <c r="H395" s="239">
        <v>145</v>
      </c>
      <c r="I395" s="240"/>
      <c r="J395" s="241">
        <f>ROUND(I395*H395,2)</f>
        <v>0</v>
      </c>
      <c r="K395" s="242"/>
      <c r="L395" s="45"/>
      <c r="M395" s="243" t="s">
        <v>1</v>
      </c>
      <c r="N395" s="244" t="s">
        <v>41</v>
      </c>
      <c r="O395" s="92"/>
      <c r="P395" s="245">
        <f>O395*H395</f>
        <v>0</v>
      </c>
      <c r="Q395" s="245">
        <v>0</v>
      </c>
      <c r="R395" s="245">
        <f>Q395*H395</f>
        <v>0</v>
      </c>
      <c r="S395" s="245">
        <v>0</v>
      </c>
      <c r="T395" s="246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7" t="s">
        <v>286</v>
      </c>
      <c r="AT395" s="247" t="s">
        <v>173</v>
      </c>
      <c r="AU395" s="247" t="s">
        <v>86</v>
      </c>
      <c r="AY395" s="18" t="s">
        <v>169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8" t="s">
        <v>84</v>
      </c>
      <c r="BK395" s="248">
        <f>ROUND(I395*H395,2)</f>
        <v>0</v>
      </c>
      <c r="BL395" s="18" t="s">
        <v>286</v>
      </c>
      <c r="BM395" s="247" t="s">
        <v>3419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3420</v>
      </c>
      <c r="G396" s="250"/>
      <c r="H396" s="254">
        <v>24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3421</v>
      </c>
      <c r="G397" s="250"/>
      <c r="H397" s="254">
        <v>121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4" customFormat="1" ht="12">
      <c r="A398" s="14"/>
      <c r="B398" s="261"/>
      <c r="C398" s="262"/>
      <c r="D398" s="251" t="s">
        <v>179</v>
      </c>
      <c r="E398" s="263" t="s">
        <v>1</v>
      </c>
      <c r="F398" s="264" t="s">
        <v>182</v>
      </c>
      <c r="G398" s="262"/>
      <c r="H398" s="265">
        <v>145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179</v>
      </c>
      <c r="AU398" s="271" t="s">
        <v>86</v>
      </c>
      <c r="AV398" s="14" t="s">
        <v>177</v>
      </c>
      <c r="AW398" s="14" t="s">
        <v>32</v>
      </c>
      <c r="AX398" s="14" t="s">
        <v>84</v>
      </c>
      <c r="AY398" s="271" t="s">
        <v>169</v>
      </c>
    </row>
    <row r="399" spans="1:65" s="2" customFormat="1" ht="21.75" customHeight="1">
      <c r="A399" s="39"/>
      <c r="B399" s="40"/>
      <c r="C399" s="304" t="s">
        <v>2128</v>
      </c>
      <c r="D399" s="304" t="s">
        <v>1283</v>
      </c>
      <c r="E399" s="305" t="s">
        <v>3383</v>
      </c>
      <c r="F399" s="306" t="s">
        <v>3384</v>
      </c>
      <c r="G399" s="307" t="s">
        <v>199</v>
      </c>
      <c r="H399" s="308">
        <v>0.346</v>
      </c>
      <c r="I399" s="309"/>
      <c r="J399" s="310">
        <f>ROUND(I399*H399,2)</f>
        <v>0</v>
      </c>
      <c r="K399" s="311"/>
      <c r="L399" s="312"/>
      <c r="M399" s="313" t="s">
        <v>1</v>
      </c>
      <c r="N399" s="314" t="s">
        <v>41</v>
      </c>
      <c r="O399" s="92"/>
      <c r="P399" s="245">
        <f>O399*H399</f>
        <v>0</v>
      </c>
      <c r="Q399" s="245">
        <v>0.55</v>
      </c>
      <c r="R399" s="245">
        <f>Q399*H399</f>
        <v>0.1903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298</v>
      </c>
      <c r="AT399" s="247" t="s">
        <v>1283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3422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3423</v>
      </c>
      <c r="G400" s="250"/>
      <c r="H400" s="254">
        <v>0.346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84</v>
      </c>
      <c r="AY400" s="260" t="s">
        <v>169</v>
      </c>
    </row>
    <row r="401" spans="1:65" s="2" customFormat="1" ht="21.75" customHeight="1">
      <c r="A401" s="39"/>
      <c r="B401" s="40"/>
      <c r="C401" s="304" t="s">
        <v>2956</v>
      </c>
      <c r="D401" s="304" t="s">
        <v>1283</v>
      </c>
      <c r="E401" s="305" t="s">
        <v>3383</v>
      </c>
      <c r="F401" s="306" t="s">
        <v>3384</v>
      </c>
      <c r="G401" s="307" t="s">
        <v>199</v>
      </c>
      <c r="H401" s="308">
        <v>1.271</v>
      </c>
      <c r="I401" s="309"/>
      <c r="J401" s="310">
        <f>ROUND(I401*H401,2)</f>
        <v>0</v>
      </c>
      <c r="K401" s="311"/>
      <c r="L401" s="312"/>
      <c r="M401" s="313" t="s">
        <v>1</v>
      </c>
      <c r="N401" s="314" t="s">
        <v>41</v>
      </c>
      <c r="O401" s="92"/>
      <c r="P401" s="245">
        <f>O401*H401</f>
        <v>0</v>
      </c>
      <c r="Q401" s="245">
        <v>0.55</v>
      </c>
      <c r="R401" s="245">
        <f>Q401*H401</f>
        <v>0.6990500000000001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298</v>
      </c>
      <c r="AT401" s="247" t="s">
        <v>1283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3424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3425</v>
      </c>
      <c r="G402" s="250"/>
      <c r="H402" s="254">
        <v>1.21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84</v>
      </c>
      <c r="AY402" s="260" t="s">
        <v>169</v>
      </c>
    </row>
    <row r="403" spans="1:51" s="13" customFormat="1" ht="12">
      <c r="A403" s="13"/>
      <c r="B403" s="249"/>
      <c r="C403" s="250"/>
      <c r="D403" s="251" t="s">
        <v>179</v>
      </c>
      <c r="E403" s="250"/>
      <c r="F403" s="253" t="s">
        <v>3426</v>
      </c>
      <c r="G403" s="250"/>
      <c r="H403" s="254">
        <v>1.271</v>
      </c>
      <c r="I403" s="255"/>
      <c r="J403" s="250"/>
      <c r="K403" s="250"/>
      <c r="L403" s="256"/>
      <c r="M403" s="257"/>
      <c r="N403" s="258"/>
      <c r="O403" s="258"/>
      <c r="P403" s="258"/>
      <c r="Q403" s="258"/>
      <c r="R403" s="258"/>
      <c r="S403" s="258"/>
      <c r="T403" s="25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0" t="s">
        <v>179</v>
      </c>
      <c r="AU403" s="260" t="s">
        <v>86</v>
      </c>
      <c r="AV403" s="13" t="s">
        <v>86</v>
      </c>
      <c r="AW403" s="13" t="s">
        <v>4</v>
      </c>
      <c r="AX403" s="13" t="s">
        <v>84</v>
      </c>
      <c r="AY403" s="260" t="s">
        <v>169</v>
      </c>
    </row>
    <row r="404" spans="1:65" s="2" customFormat="1" ht="21.75" customHeight="1">
      <c r="A404" s="39"/>
      <c r="B404" s="40"/>
      <c r="C404" s="235" t="s">
        <v>1984</v>
      </c>
      <c r="D404" s="235" t="s">
        <v>173</v>
      </c>
      <c r="E404" s="236" t="s">
        <v>1999</v>
      </c>
      <c r="F404" s="237" t="s">
        <v>2000</v>
      </c>
      <c r="G404" s="238" t="s">
        <v>199</v>
      </c>
      <c r="H404" s="239">
        <v>1.617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0.02447</v>
      </c>
      <c r="R404" s="245">
        <f>Q404*H404</f>
        <v>0.03956799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286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286</v>
      </c>
      <c r="BM404" s="247" t="s">
        <v>3427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3428</v>
      </c>
      <c r="G405" s="250"/>
      <c r="H405" s="254">
        <v>1.617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84</v>
      </c>
      <c r="AY405" s="260" t="s">
        <v>169</v>
      </c>
    </row>
    <row r="406" spans="1:65" s="2" customFormat="1" ht="21.75" customHeight="1">
      <c r="A406" s="39"/>
      <c r="B406" s="40"/>
      <c r="C406" s="235" t="s">
        <v>2447</v>
      </c>
      <c r="D406" s="235" t="s">
        <v>173</v>
      </c>
      <c r="E406" s="236" t="s">
        <v>3429</v>
      </c>
      <c r="F406" s="237" t="s">
        <v>3430</v>
      </c>
      <c r="G406" s="238" t="s">
        <v>176</v>
      </c>
      <c r="H406" s="239">
        <v>5.76</v>
      </c>
      <c r="I406" s="240"/>
      <c r="J406" s="241">
        <f>ROUND(I406*H406,2)</f>
        <v>0</v>
      </c>
      <c r="K406" s="242"/>
      <c r="L406" s="45"/>
      <c r="M406" s="243" t="s">
        <v>1</v>
      </c>
      <c r="N406" s="244" t="s">
        <v>41</v>
      </c>
      <c r="O406" s="92"/>
      <c r="P406" s="245">
        <f>O406*H406</f>
        <v>0</v>
      </c>
      <c r="Q406" s="245">
        <v>0.0369</v>
      </c>
      <c r="R406" s="245">
        <f>Q406*H406</f>
        <v>0.212544</v>
      </c>
      <c r="S406" s="245">
        <v>0</v>
      </c>
      <c r="T406" s="24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7" t="s">
        <v>286</v>
      </c>
      <c r="AT406" s="247" t="s">
        <v>173</v>
      </c>
      <c r="AU406" s="247" t="s">
        <v>86</v>
      </c>
      <c r="AY406" s="18" t="s">
        <v>169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18" t="s">
        <v>84</v>
      </c>
      <c r="BK406" s="248">
        <f>ROUND(I406*H406,2)</f>
        <v>0</v>
      </c>
      <c r="BL406" s="18" t="s">
        <v>286</v>
      </c>
      <c r="BM406" s="247" t="s">
        <v>3431</v>
      </c>
    </row>
    <row r="407" spans="1:51" s="13" customFormat="1" ht="12">
      <c r="A407" s="13"/>
      <c r="B407" s="249"/>
      <c r="C407" s="250"/>
      <c r="D407" s="251" t="s">
        <v>179</v>
      </c>
      <c r="E407" s="252" t="s">
        <v>1</v>
      </c>
      <c r="F407" s="253" t="s">
        <v>3432</v>
      </c>
      <c r="G407" s="250"/>
      <c r="H407" s="254">
        <v>5.76</v>
      </c>
      <c r="I407" s="255"/>
      <c r="J407" s="250"/>
      <c r="K407" s="250"/>
      <c r="L407" s="256"/>
      <c r="M407" s="257"/>
      <c r="N407" s="258"/>
      <c r="O407" s="258"/>
      <c r="P407" s="258"/>
      <c r="Q407" s="258"/>
      <c r="R407" s="258"/>
      <c r="S407" s="258"/>
      <c r="T407" s="25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0" t="s">
        <v>179</v>
      </c>
      <c r="AU407" s="260" t="s">
        <v>86</v>
      </c>
      <c r="AV407" s="13" t="s">
        <v>86</v>
      </c>
      <c r="AW407" s="13" t="s">
        <v>32</v>
      </c>
      <c r="AX407" s="13" t="s">
        <v>84</v>
      </c>
      <c r="AY407" s="260" t="s">
        <v>169</v>
      </c>
    </row>
    <row r="408" spans="1:65" s="2" customFormat="1" ht="21.75" customHeight="1">
      <c r="A408" s="39"/>
      <c r="B408" s="40"/>
      <c r="C408" s="235" t="s">
        <v>2168</v>
      </c>
      <c r="D408" s="235" t="s">
        <v>173</v>
      </c>
      <c r="E408" s="236" t="s">
        <v>3433</v>
      </c>
      <c r="F408" s="237" t="s">
        <v>3434</v>
      </c>
      <c r="G408" s="238" t="s">
        <v>249</v>
      </c>
      <c r="H408" s="239">
        <v>5.78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286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286</v>
      </c>
      <c r="BM408" s="247" t="s">
        <v>3435</v>
      </c>
    </row>
    <row r="409" spans="1:65" s="2" customFormat="1" ht="21.75" customHeight="1">
      <c r="A409" s="39"/>
      <c r="B409" s="40"/>
      <c r="C409" s="235" t="s">
        <v>1989</v>
      </c>
      <c r="D409" s="235" t="s">
        <v>173</v>
      </c>
      <c r="E409" s="236" t="s">
        <v>3436</v>
      </c>
      <c r="F409" s="237" t="s">
        <v>3437</v>
      </c>
      <c r="G409" s="238" t="s">
        <v>249</v>
      </c>
      <c r="H409" s="239">
        <v>5.78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3438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1026</v>
      </c>
      <c r="F410" s="233" t="s">
        <v>1027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SUM(P411:P459)</f>
        <v>0</v>
      </c>
      <c r="Q410" s="227"/>
      <c r="R410" s="228">
        <f>SUM(R411:R459)</f>
        <v>20.389752570000006</v>
      </c>
      <c r="S410" s="227"/>
      <c r="T410" s="229">
        <f>SUM(T411:T459)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86</v>
      </c>
      <c r="AT410" s="231" t="s">
        <v>75</v>
      </c>
      <c r="AU410" s="231" t="s">
        <v>84</v>
      </c>
      <c r="AY410" s="230" t="s">
        <v>169</v>
      </c>
      <c r="BK410" s="232">
        <f>SUM(BK411:BK459)</f>
        <v>0</v>
      </c>
    </row>
    <row r="411" spans="1:65" s="2" customFormat="1" ht="33" customHeight="1">
      <c r="A411" s="39"/>
      <c r="B411" s="40"/>
      <c r="C411" s="235" t="s">
        <v>370</v>
      </c>
      <c r="D411" s="235" t="s">
        <v>173</v>
      </c>
      <c r="E411" s="236" t="s">
        <v>3439</v>
      </c>
      <c r="F411" s="237" t="s">
        <v>3440</v>
      </c>
      <c r="G411" s="238" t="s">
        <v>176</v>
      </c>
      <c r="H411" s="239">
        <v>57.015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0.04811</v>
      </c>
      <c r="R411" s="245">
        <f>Q411*H411</f>
        <v>2.74299165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286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286</v>
      </c>
      <c r="BM411" s="247" t="s">
        <v>3441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3442</v>
      </c>
      <c r="G412" s="250"/>
      <c r="H412" s="254">
        <v>57.015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84</v>
      </c>
      <c r="AY412" s="260" t="s">
        <v>169</v>
      </c>
    </row>
    <row r="413" spans="1:65" s="2" customFormat="1" ht="21.75" customHeight="1">
      <c r="A413" s="39"/>
      <c r="B413" s="40"/>
      <c r="C413" s="235" t="s">
        <v>2866</v>
      </c>
      <c r="D413" s="235" t="s">
        <v>173</v>
      </c>
      <c r="E413" s="236" t="s">
        <v>3443</v>
      </c>
      <c r="F413" s="237" t="s">
        <v>3444</v>
      </c>
      <c r="G413" s="238" t="s">
        <v>176</v>
      </c>
      <c r="H413" s="239">
        <v>109.98</v>
      </c>
      <c r="I413" s="240"/>
      <c r="J413" s="241">
        <f>ROUND(I413*H413,2)</f>
        <v>0</v>
      </c>
      <c r="K413" s="242"/>
      <c r="L413" s="45"/>
      <c r="M413" s="243" t="s">
        <v>1</v>
      </c>
      <c r="N413" s="244" t="s">
        <v>41</v>
      </c>
      <c r="O413" s="92"/>
      <c r="P413" s="245">
        <f>O413*H413</f>
        <v>0</v>
      </c>
      <c r="Q413" s="245">
        <v>0.00062</v>
      </c>
      <c r="R413" s="245">
        <f>Q413*H413</f>
        <v>0.0681876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286</v>
      </c>
      <c r="AT413" s="247" t="s">
        <v>173</v>
      </c>
      <c r="AU413" s="247" t="s">
        <v>86</v>
      </c>
      <c r="AY413" s="18" t="s">
        <v>169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84</v>
      </c>
      <c r="BK413" s="248">
        <f>ROUND(I413*H413,2)</f>
        <v>0</v>
      </c>
      <c r="BL413" s="18" t="s">
        <v>286</v>
      </c>
      <c r="BM413" s="247" t="s">
        <v>3445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3446</v>
      </c>
      <c r="G414" s="250"/>
      <c r="H414" s="254">
        <v>52.64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3447</v>
      </c>
      <c r="G415" s="250"/>
      <c r="H415" s="254">
        <v>57.34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4" customFormat="1" ht="12">
      <c r="A416" s="14"/>
      <c r="B416" s="261"/>
      <c r="C416" s="262"/>
      <c r="D416" s="251" t="s">
        <v>179</v>
      </c>
      <c r="E416" s="263" t="s">
        <v>1</v>
      </c>
      <c r="F416" s="264" t="s">
        <v>182</v>
      </c>
      <c r="G416" s="262"/>
      <c r="H416" s="265">
        <v>109.98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1" t="s">
        <v>179</v>
      </c>
      <c r="AU416" s="271" t="s">
        <v>86</v>
      </c>
      <c r="AV416" s="14" t="s">
        <v>177</v>
      </c>
      <c r="AW416" s="14" t="s">
        <v>32</v>
      </c>
      <c r="AX416" s="14" t="s">
        <v>84</v>
      </c>
      <c r="AY416" s="271" t="s">
        <v>169</v>
      </c>
    </row>
    <row r="417" spans="1:65" s="2" customFormat="1" ht="21.75" customHeight="1">
      <c r="A417" s="39"/>
      <c r="B417" s="40"/>
      <c r="C417" s="304" t="s">
        <v>2136</v>
      </c>
      <c r="D417" s="304" t="s">
        <v>1283</v>
      </c>
      <c r="E417" s="305" t="s">
        <v>3448</v>
      </c>
      <c r="F417" s="306" t="s">
        <v>3449</v>
      </c>
      <c r="G417" s="307" t="s">
        <v>176</v>
      </c>
      <c r="H417" s="308">
        <v>219.96</v>
      </c>
      <c r="I417" s="309"/>
      <c r="J417" s="310">
        <f>ROUND(I417*H417,2)</f>
        <v>0</v>
      </c>
      <c r="K417" s="311"/>
      <c r="L417" s="312"/>
      <c r="M417" s="313" t="s">
        <v>1</v>
      </c>
      <c r="N417" s="314" t="s">
        <v>41</v>
      </c>
      <c r="O417" s="92"/>
      <c r="P417" s="245">
        <f>O417*H417</f>
        <v>0</v>
      </c>
      <c r="Q417" s="245">
        <v>0.0105</v>
      </c>
      <c r="R417" s="245">
        <f>Q417*H417</f>
        <v>2.3095800000000004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298</v>
      </c>
      <c r="AT417" s="247" t="s">
        <v>1283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3450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3451</v>
      </c>
      <c r="G418" s="250"/>
      <c r="H418" s="254">
        <v>105.28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3452</v>
      </c>
      <c r="G419" s="250"/>
      <c r="H419" s="254">
        <v>114.68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4" customFormat="1" ht="12">
      <c r="A420" s="14"/>
      <c r="B420" s="261"/>
      <c r="C420" s="262"/>
      <c r="D420" s="251" t="s">
        <v>179</v>
      </c>
      <c r="E420" s="263" t="s">
        <v>1</v>
      </c>
      <c r="F420" s="264" t="s">
        <v>182</v>
      </c>
      <c r="G420" s="262"/>
      <c r="H420" s="265">
        <v>219.96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1" t="s">
        <v>179</v>
      </c>
      <c r="AU420" s="271" t="s">
        <v>86</v>
      </c>
      <c r="AV420" s="14" t="s">
        <v>177</v>
      </c>
      <c r="AW420" s="14" t="s">
        <v>32</v>
      </c>
      <c r="AX420" s="14" t="s">
        <v>84</v>
      </c>
      <c r="AY420" s="271" t="s">
        <v>169</v>
      </c>
    </row>
    <row r="421" spans="1:65" s="2" customFormat="1" ht="21.75" customHeight="1">
      <c r="A421" s="39"/>
      <c r="B421" s="40"/>
      <c r="C421" s="235" t="s">
        <v>260</v>
      </c>
      <c r="D421" s="235" t="s">
        <v>173</v>
      </c>
      <c r="E421" s="236" t="s">
        <v>2933</v>
      </c>
      <c r="F421" s="237" t="s">
        <v>2934</v>
      </c>
      <c r="G421" s="238" t="s">
        <v>176</v>
      </c>
      <c r="H421" s="239">
        <v>203.848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0.0002</v>
      </c>
      <c r="R421" s="245">
        <f>Q421*H421</f>
        <v>0.0407696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3453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3454</v>
      </c>
      <c r="G422" s="250"/>
      <c r="H422" s="254">
        <v>203.848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84</v>
      </c>
      <c r="AY422" s="260" t="s">
        <v>169</v>
      </c>
    </row>
    <row r="423" spans="1:65" s="2" customFormat="1" ht="44.25" customHeight="1">
      <c r="A423" s="39"/>
      <c r="B423" s="40"/>
      <c r="C423" s="235" t="s">
        <v>170</v>
      </c>
      <c r="D423" s="235" t="s">
        <v>173</v>
      </c>
      <c r="E423" s="236" t="s">
        <v>2940</v>
      </c>
      <c r="F423" s="237" t="s">
        <v>2941</v>
      </c>
      <c r="G423" s="238" t="s">
        <v>176</v>
      </c>
      <c r="H423" s="239">
        <v>102.61</v>
      </c>
      <c r="I423" s="240"/>
      <c r="J423" s="241">
        <f>ROUND(I423*H423,2)</f>
        <v>0</v>
      </c>
      <c r="K423" s="242"/>
      <c r="L423" s="45"/>
      <c r="M423" s="243" t="s">
        <v>1</v>
      </c>
      <c r="N423" s="244" t="s">
        <v>41</v>
      </c>
      <c r="O423" s="92"/>
      <c r="P423" s="245">
        <f>O423*H423</f>
        <v>0</v>
      </c>
      <c r="Q423" s="245">
        <v>0.04895</v>
      </c>
      <c r="R423" s="245">
        <f>Q423*H423</f>
        <v>5.0227595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3455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3456</v>
      </c>
      <c r="G424" s="250"/>
      <c r="H424" s="254">
        <v>102.61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84</v>
      </c>
      <c r="AY424" s="260" t="s">
        <v>169</v>
      </c>
    </row>
    <row r="425" spans="1:65" s="2" customFormat="1" ht="44.25" customHeight="1">
      <c r="A425" s="39"/>
      <c r="B425" s="40"/>
      <c r="C425" s="235" t="s">
        <v>453</v>
      </c>
      <c r="D425" s="235" t="s">
        <v>173</v>
      </c>
      <c r="E425" s="236" t="s">
        <v>3457</v>
      </c>
      <c r="F425" s="237" t="s">
        <v>3458</v>
      </c>
      <c r="G425" s="238" t="s">
        <v>176</v>
      </c>
      <c r="H425" s="239">
        <v>44.223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0.05474</v>
      </c>
      <c r="R425" s="245">
        <f>Q425*H425</f>
        <v>2.42076702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3459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3460</v>
      </c>
      <c r="G426" s="250"/>
      <c r="H426" s="254">
        <v>44.223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84</v>
      </c>
      <c r="AY426" s="260" t="s">
        <v>169</v>
      </c>
    </row>
    <row r="427" spans="1:65" s="2" customFormat="1" ht="33" customHeight="1">
      <c r="A427" s="39"/>
      <c r="B427" s="40"/>
      <c r="C427" s="235" t="s">
        <v>2625</v>
      </c>
      <c r="D427" s="235" t="s">
        <v>173</v>
      </c>
      <c r="E427" s="236" t="s">
        <v>3461</v>
      </c>
      <c r="F427" s="237" t="s">
        <v>3462</v>
      </c>
      <c r="G427" s="238" t="s">
        <v>176</v>
      </c>
      <c r="H427" s="239">
        <v>171.97</v>
      </c>
      <c r="I427" s="240"/>
      <c r="J427" s="241">
        <f>ROUND(I427*H427,2)</f>
        <v>0</v>
      </c>
      <c r="K427" s="242"/>
      <c r="L427" s="45"/>
      <c r="M427" s="243" t="s">
        <v>1</v>
      </c>
      <c r="N427" s="244" t="s">
        <v>41</v>
      </c>
      <c r="O427" s="92"/>
      <c r="P427" s="245">
        <f>O427*H427</f>
        <v>0</v>
      </c>
      <c r="Q427" s="245">
        <v>0.01807</v>
      </c>
      <c r="R427" s="245">
        <f>Q427*H427</f>
        <v>3.1074979</v>
      </c>
      <c r="S427" s="245">
        <v>0</v>
      </c>
      <c r="T427" s="246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7" t="s">
        <v>286</v>
      </c>
      <c r="AT427" s="247" t="s">
        <v>173</v>
      </c>
      <c r="AU427" s="247" t="s">
        <v>86</v>
      </c>
      <c r="AY427" s="18" t="s">
        <v>169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18" t="s">
        <v>84</v>
      </c>
      <c r="BK427" s="248">
        <f>ROUND(I427*H427,2)</f>
        <v>0</v>
      </c>
      <c r="BL427" s="18" t="s">
        <v>286</v>
      </c>
      <c r="BM427" s="247" t="s">
        <v>3463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3464</v>
      </c>
      <c r="G428" s="250"/>
      <c r="H428" s="254">
        <v>176.9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3465</v>
      </c>
      <c r="G429" s="250"/>
      <c r="H429" s="254">
        <v>-4.93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4" customFormat="1" ht="12">
      <c r="A430" s="14"/>
      <c r="B430" s="261"/>
      <c r="C430" s="262"/>
      <c r="D430" s="251" t="s">
        <v>179</v>
      </c>
      <c r="E430" s="263" t="s">
        <v>1</v>
      </c>
      <c r="F430" s="264" t="s">
        <v>182</v>
      </c>
      <c r="G430" s="262"/>
      <c r="H430" s="265">
        <v>171.97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1" t="s">
        <v>179</v>
      </c>
      <c r="AU430" s="271" t="s">
        <v>86</v>
      </c>
      <c r="AV430" s="14" t="s">
        <v>177</v>
      </c>
      <c r="AW430" s="14" t="s">
        <v>32</v>
      </c>
      <c r="AX430" s="14" t="s">
        <v>84</v>
      </c>
      <c r="AY430" s="271" t="s">
        <v>169</v>
      </c>
    </row>
    <row r="431" spans="1:65" s="2" customFormat="1" ht="21.75" customHeight="1">
      <c r="A431" s="39"/>
      <c r="B431" s="40"/>
      <c r="C431" s="235" t="s">
        <v>1708</v>
      </c>
      <c r="D431" s="235" t="s">
        <v>173</v>
      </c>
      <c r="E431" s="236" t="s">
        <v>3466</v>
      </c>
      <c r="F431" s="237" t="s">
        <v>3467</v>
      </c>
      <c r="G431" s="238" t="s">
        <v>176</v>
      </c>
      <c r="H431" s="239">
        <v>73.7</v>
      </c>
      <c r="I431" s="240"/>
      <c r="J431" s="241">
        <f>ROUND(I431*H431,2)</f>
        <v>0</v>
      </c>
      <c r="K431" s="242"/>
      <c r="L431" s="45"/>
      <c r="M431" s="243" t="s">
        <v>1</v>
      </c>
      <c r="N431" s="244" t="s">
        <v>41</v>
      </c>
      <c r="O431" s="92"/>
      <c r="P431" s="245">
        <f>O431*H431</f>
        <v>0</v>
      </c>
      <c r="Q431" s="245">
        <v>0.01691</v>
      </c>
      <c r="R431" s="245">
        <f>Q431*H431</f>
        <v>1.2462670000000002</v>
      </c>
      <c r="S431" s="245">
        <v>0</v>
      </c>
      <c r="T431" s="246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7" t="s">
        <v>286</v>
      </c>
      <c r="AT431" s="247" t="s">
        <v>173</v>
      </c>
      <c r="AU431" s="247" t="s">
        <v>86</v>
      </c>
      <c r="AY431" s="18" t="s">
        <v>169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18" t="s">
        <v>84</v>
      </c>
      <c r="BK431" s="248">
        <f>ROUND(I431*H431,2)</f>
        <v>0</v>
      </c>
      <c r="BL431" s="18" t="s">
        <v>286</v>
      </c>
      <c r="BM431" s="247" t="s">
        <v>3468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3469</v>
      </c>
      <c r="G432" s="250"/>
      <c r="H432" s="254">
        <v>73.7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84</v>
      </c>
      <c r="AY432" s="260" t="s">
        <v>169</v>
      </c>
    </row>
    <row r="433" spans="1:65" s="2" customFormat="1" ht="33" customHeight="1">
      <c r="A433" s="39"/>
      <c r="B433" s="40"/>
      <c r="C433" s="235" t="s">
        <v>2043</v>
      </c>
      <c r="D433" s="235" t="s">
        <v>173</v>
      </c>
      <c r="E433" s="236" t="s">
        <v>3470</v>
      </c>
      <c r="F433" s="237" t="s">
        <v>3471</v>
      </c>
      <c r="G433" s="238" t="s">
        <v>176</v>
      </c>
      <c r="H433" s="239">
        <v>4.93</v>
      </c>
      <c r="I433" s="240"/>
      <c r="J433" s="241">
        <f>ROUND(I433*H433,2)</f>
        <v>0</v>
      </c>
      <c r="K433" s="242"/>
      <c r="L433" s="45"/>
      <c r="M433" s="243" t="s">
        <v>1</v>
      </c>
      <c r="N433" s="244" t="s">
        <v>41</v>
      </c>
      <c r="O433" s="92"/>
      <c r="P433" s="245">
        <f>O433*H433</f>
        <v>0</v>
      </c>
      <c r="Q433" s="245">
        <v>0.01608</v>
      </c>
      <c r="R433" s="245">
        <f>Q433*H433</f>
        <v>0.0792744</v>
      </c>
      <c r="S433" s="245">
        <v>0</v>
      </c>
      <c r="T433" s="24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7" t="s">
        <v>286</v>
      </c>
      <c r="AT433" s="247" t="s">
        <v>173</v>
      </c>
      <c r="AU433" s="247" t="s">
        <v>86</v>
      </c>
      <c r="AY433" s="18" t="s">
        <v>169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8" t="s">
        <v>84</v>
      </c>
      <c r="BK433" s="248">
        <f>ROUND(I433*H433,2)</f>
        <v>0</v>
      </c>
      <c r="BL433" s="18" t="s">
        <v>286</v>
      </c>
      <c r="BM433" s="247" t="s">
        <v>3472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3330</v>
      </c>
      <c r="G434" s="250"/>
      <c r="H434" s="254">
        <v>4.93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84</v>
      </c>
      <c r="AY434" s="260" t="s">
        <v>169</v>
      </c>
    </row>
    <row r="435" spans="1:65" s="2" customFormat="1" ht="16.5" customHeight="1">
      <c r="A435" s="39"/>
      <c r="B435" s="40"/>
      <c r="C435" s="235" t="s">
        <v>2607</v>
      </c>
      <c r="D435" s="235" t="s">
        <v>173</v>
      </c>
      <c r="E435" s="236" t="s">
        <v>2044</v>
      </c>
      <c r="F435" s="237" t="s">
        <v>2045</v>
      </c>
      <c r="G435" s="238" t="s">
        <v>176</v>
      </c>
      <c r="H435" s="239">
        <v>250.6</v>
      </c>
      <c r="I435" s="240"/>
      <c r="J435" s="241">
        <f>ROUND(I435*H435,2)</f>
        <v>0</v>
      </c>
      <c r="K435" s="242"/>
      <c r="L435" s="45"/>
      <c r="M435" s="243" t="s">
        <v>1</v>
      </c>
      <c r="N435" s="244" t="s">
        <v>41</v>
      </c>
      <c r="O435" s="92"/>
      <c r="P435" s="245">
        <f>O435*H435</f>
        <v>0</v>
      </c>
      <c r="Q435" s="245">
        <v>0.0001</v>
      </c>
      <c r="R435" s="245">
        <f>Q435*H435</f>
        <v>0.02506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286</v>
      </c>
      <c r="AT435" s="247" t="s">
        <v>173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3473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3464</v>
      </c>
      <c r="G436" s="250"/>
      <c r="H436" s="254">
        <v>176.9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3469</v>
      </c>
      <c r="G437" s="250"/>
      <c r="H437" s="254">
        <v>73.7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76</v>
      </c>
      <c r="AY437" s="260" t="s">
        <v>169</v>
      </c>
    </row>
    <row r="438" spans="1:51" s="14" customFormat="1" ht="12">
      <c r="A438" s="14"/>
      <c r="B438" s="261"/>
      <c r="C438" s="262"/>
      <c r="D438" s="251" t="s">
        <v>179</v>
      </c>
      <c r="E438" s="263" t="s">
        <v>1</v>
      </c>
      <c r="F438" s="264" t="s">
        <v>182</v>
      </c>
      <c r="G438" s="262"/>
      <c r="H438" s="265">
        <v>250.6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1" t="s">
        <v>179</v>
      </c>
      <c r="AU438" s="271" t="s">
        <v>86</v>
      </c>
      <c r="AV438" s="14" t="s">
        <v>177</v>
      </c>
      <c r="AW438" s="14" t="s">
        <v>32</v>
      </c>
      <c r="AX438" s="14" t="s">
        <v>84</v>
      </c>
      <c r="AY438" s="271" t="s">
        <v>169</v>
      </c>
    </row>
    <row r="439" spans="1:65" s="2" customFormat="1" ht="16.5" customHeight="1">
      <c r="A439" s="39"/>
      <c r="B439" s="40"/>
      <c r="C439" s="235" t="s">
        <v>2559</v>
      </c>
      <c r="D439" s="235" t="s">
        <v>173</v>
      </c>
      <c r="E439" s="236" t="s">
        <v>2049</v>
      </c>
      <c r="F439" s="237" t="s">
        <v>2050</v>
      </c>
      <c r="G439" s="238" t="s">
        <v>176</v>
      </c>
      <c r="H439" s="239">
        <v>275.25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</v>
      </c>
      <c r="R439" s="245">
        <f>Q439*H439</f>
        <v>0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3474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3464</v>
      </c>
      <c r="G440" s="250"/>
      <c r="H440" s="254">
        <v>176.9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3469</v>
      </c>
      <c r="G441" s="250"/>
      <c r="H441" s="254">
        <v>73.7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3" customFormat="1" ht="12">
      <c r="A442" s="13"/>
      <c r="B442" s="249"/>
      <c r="C442" s="250"/>
      <c r="D442" s="251" t="s">
        <v>179</v>
      </c>
      <c r="E442" s="252" t="s">
        <v>1</v>
      </c>
      <c r="F442" s="253" t="s">
        <v>3475</v>
      </c>
      <c r="G442" s="250"/>
      <c r="H442" s="254">
        <v>24.65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179</v>
      </c>
      <c r="AU442" s="260" t="s">
        <v>86</v>
      </c>
      <c r="AV442" s="13" t="s">
        <v>86</v>
      </c>
      <c r="AW442" s="13" t="s">
        <v>32</v>
      </c>
      <c r="AX442" s="13" t="s">
        <v>76</v>
      </c>
      <c r="AY442" s="260" t="s">
        <v>169</v>
      </c>
    </row>
    <row r="443" spans="1:51" s="14" customFormat="1" ht="12">
      <c r="A443" s="14"/>
      <c r="B443" s="261"/>
      <c r="C443" s="262"/>
      <c r="D443" s="251" t="s">
        <v>179</v>
      </c>
      <c r="E443" s="263" t="s">
        <v>1</v>
      </c>
      <c r="F443" s="264" t="s">
        <v>182</v>
      </c>
      <c r="G443" s="262"/>
      <c r="H443" s="265">
        <v>275.25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1" t="s">
        <v>179</v>
      </c>
      <c r="AU443" s="271" t="s">
        <v>86</v>
      </c>
      <c r="AV443" s="14" t="s">
        <v>177</v>
      </c>
      <c r="AW443" s="14" t="s">
        <v>32</v>
      </c>
      <c r="AX443" s="14" t="s">
        <v>84</v>
      </c>
      <c r="AY443" s="271" t="s">
        <v>169</v>
      </c>
    </row>
    <row r="444" spans="1:65" s="2" customFormat="1" ht="21.75" customHeight="1">
      <c r="A444" s="39"/>
      <c r="B444" s="40"/>
      <c r="C444" s="304" t="s">
        <v>2563</v>
      </c>
      <c r="D444" s="304" t="s">
        <v>1283</v>
      </c>
      <c r="E444" s="305" t="s">
        <v>3476</v>
      </c>
      <c r="F444" s="306" t="s">
        <v>3477</v>
      </c>
      <c r="G444" s="307" t="s">
        <v>176</v>
      </c>
      <c r="H444" s="308">
        <v>302.775</v>
      </c>
      <c r="I444" s="309"/>
      <c r="J444" s="310">
        <f>ROUND(I444*H444,2)</f>
        <v>0</v>
      </c>
      <c r="K444" s="311"/>
      <c r="L444" s="312"/>
      <c r="M444" s="313" t="s">
        <v>1</v>
      </c>
      <c r="N444" s="314" t="s">
        <v>41</v>
      </c>
      <c r="O444" s="92"/>
      <c r="P444" s="245">
        <f>O444*H444</f>
        <v>0</v>
      </c>
      <c r="Q444" s="245">
        <v>0.0001</v>
      </c>
      <c r="R444" s="245">
        <f>Q444*H444</f>
        <v>0.0302775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298</v>
      </c>
      <c r="AT444" s="247" t="s">
        <v>1283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3478</v>
      </c>
    </row>
    <row r="445" spans="1:51" s="13" customFormat="1" ht="12">
      <c r="A445" s="13"/>
      <c r="B445" s="249"/>
      <c r="C445" s="250"/>
      <c r="D445" s="251" t="s">
        <v>179</v>
      </c>
      <c r="E445" s="250"/>
      <c r="F445" s="253" t="s">
        <v>3479</v>
      </c>
      <c r="G445" s="250"/>
      <c r="H445" s="254">
        <v>302.775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4</v>
      </c>
      <c r="AX445" s="13" t="s">
        <v>84</v>
      </c>
      <c r="AY445" s="260" t="s">
        <v>169</v>
      </c>
    </row>
    <row r="446" spans="1:65" s="2" customFormat="1" ht="21.75" customHeight="1">
      <c r="A446" s="39"/>
      <c r="B446" s="40"/>
      <c r="C446" s="235" t="s">
        <v>2365</v>
      </c>
      <c r="D446" s="235" t="s">
        <v>173</v>
      </c>
      <c r="E446" s="236" t="s">
        <v>2068</v>
      </c>
      <c r="F446" s="237" t="s">
        <v>2069</v>
      </c>
      <c r="G446" s="238" t="s">
        <v>176</v>
      </c>
      <c r="H446" s="239">
        <v>147.4</v>
      </c>
      <c r="I446" s="240"/>
      <c r="J446" s="241">
        <f>ROUND(I446*H446,2)</f>
        <v>0</v>
      </c>
      <c r="K446" s="242"/>
      <c r="L446" s="45"/>
      <c r="M446" s="243" t="s">
        <v>1</v>
      </c>
      <c r="N446" s="244" t="s">
        <v>41</v>
      </c>
      <c r="O446" s="92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7" t="s">
        <v>286</v>
      </c>
      <c r="AT446" s="247" t="s">
        <v>173</v>
      </c>
      <c r="AU446" s="247" t="s">
        <v>86</v>
      </c>
      <c r="AY446" s="18" t="s">
        <v>169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8" t="s">
        <v>84</v>
      </c>
      <c r="BK446" s="248">
        <f>ROUND(I446*H446,2)</f>
        <v>0</v>
      </c>
      <c r="BL446" s="18" t="s">
        <v>286</v>
      </c>
      <c r="BM446" s="247" t="s">
        <v>3480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3481</v>
      </c>
      <c r="G447" s="250"/>
      <c r="H447" s="254">
        <v>147.4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84</v>
      </c>
      <c r="AY447" s="260" t="s">
        <v>169</v>
      </c>
    </row>
    <row r="448" spans="1:65" s="2" customFormat="1" ht="33" customHeight="1">
      <c r="A448" s="39"/>
      <c r="B448" s="40"/>
      <c r="C448" s="304" t="s">
        <v>2547</v>
      </c>
      <c r="D448" s="304" t="s">
        <v>1283</v>
      </c>
      <c r="E448" s="305" t="s">
        <v>3353</v>
      </c>
      <c r="F448" s="306" t="s">
        <v>3354</v>
      </c>
      <c r="G448" s="307" t="s">
        <v>176</v>
      </c>
      <c r="H448" s="308">
        <v>150.348</v>
      </c>
      <c r="I448" s="309"/>
      <c r="J448" s="310">
        <f>ROUND(I448*H448,2)</f>
        <v>0</v>
      </c>
      <c r="K448" s="311"/>
      <c r="L448" s="312"/>
      <c r="M448" s="313" t="s">
        <v>1</v>
      </c>
      <c r="N448" s="314" t="s">
        <v>41</v>
      </c>
      <c r="O448" s="92"/>
      <c r="P448" s="245">
        <f>O448*H448</f>
        <v>0</v>
      </c>
      <c r="Q448" s="245">
        <v>0.0023</v>
      </c>
      <c r="R448" s="245">
        <f>Q448*H448</f>
        <v>0.3458004</v>
      </c>
      <c r="S448" s="245">
        <v>0</v>
      </c>
      <c r="T448" s="246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7" t="s">
        <v>298</v>
      </c>
      <c r="AT448" s="247" t="s">
        <v>1283</v>
      </c>
      <c r="AU448" s="247" t="s">
        <v>86</v>
      </c>
      <c r="AY448" s="18" t="s">
        <v>169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18" t="s">
        <v>84</v>
      </c>
      <c r="BK448" s="248">
        <f>ROUND(I448*H448,2)</f>
        <v>0</v>
      </c>
      <c r="BL448" s="18" t="s">
        <v>286</v>
      </c>
      <c r="BM448" s="247" t="s">
        <v>3482</v>
      </c>
    </row>
    <row r="449" spans="1:51" s="13" customFormat="1" ht="12">
      <c r="A449" s="13"/>
      <c r="B449" s="249"/>
      <c r="C449" s="250"/>
      <c r="D449" s="251" t="s">
        <v>179</v>
      </c>
      <c r="E449" s="252" t="s">
        <v>1</v>
      </c>
      <c r="F449" s="253" t="s">
        <v>3481</v>
      </c>
      <c r="G449" s="250"/>
      <c r="H449" s="254">
        <v>147.4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179</v>
      </c>
      <c r="AU449" s="260" t="s">
        <v>86</v>
      </c>
      <c r="AV449" s="13" t="s">
        <v>86</v>
      </c>
      <c r="AW449" s="13" t="s">
        <v>32</v>
      </c>
      <c r="AX449" s="13" t="s">
        <v>84</v>
      </c>
      <c r="AY449" s="260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0"/>
      <c r="F450" s="253" t="s">
        <v>3483</v>
      </c>
      <c r="G450" s="250"/>
      <c r="H450" s="254">
        <v>150.348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4</v>
      </c>
      <c r="AX450" s="13" t="s">
        <v>84</v>
      </c>
      <c r="AY450" s="260" t="s">
        <v>169</v>
      </c>
    </row>
    <row r="451" spans="1:65" s="2" customFormat="1" ht="33" customHeight="1">
      <c r="A451" s="39"/>
      <c r="B451" s="40"/>
      <c r="C451" s="235" t="s">
        <v>2554</v>
      </c>
      <c r="D451" s="235" t="s">
        <v>173</v>
      </c>
      <c r="E451" s="236" t="s">
        <v>3484</v>
      </c>
      <c r="F451" s="237" t="s">
        <v>3485</v>
      </c>
      <c r="G451" s="238" t="s">
        <v>176</v>
      </c>
      <c r="H451" s="239">
        <v>73.7</v>
      </c>
      <c r="I451" s="240"/>
      <c r="J451" s="241">
        <f>ROUND(I451*H451,2)</f>
        <v>0</v>
      </c>
      <c r="K451" s="242"/>
      <c r="L451" s="45"/>
      <c r="M451" s="243" t="s">
        <v>1</v>
      </c>
      <c r="N451" s="244" t="s">
        <v>41</v>
      </c>
      <c r="O451" s="92"/>
      <c r="P451" s="245">
        <f>O451*H451</f>
        <v>0</v>
      </c>
      <c r="Q451" s="245">
        <v>0.0265</v>
      </c>
      <c r="R451" s="245">
        <f>Q451*H451</f>
        <v>1.95305</v>
      </c>
      <c r="S451" s="245">
        <v>0</v>
      </c>
      <c r="T451" s="24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7" t="s">
        <v>286</v>
      </c>
      <c r="AT451" s="247" t="s">
        <v>173</v>
      </c>
      <c r="AU451" s="247" t="s">
        <v>86</v>
      </c>
      <c r="AY451" s="18" t="s">
        <v>169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18" t="s">
        <v>84</v>
      </c>
      <c r="BK451" s="248">
        <f>ROUND(I451*H451,2)</f>
        <v>0</v>
      </c>
      <c r="BL451" s="18" t="s">
        <v>286</v>
      </c>
      <c r="BM451" s="247" t="s">
        <v>3486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3487</v>
      </c>
      <c r="G452" s="250"/>
      <c r="H452" s="254">
        <v>73.7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84</v>
      </c>
      <c r="AY452" s="260" t="s">
        <v>169</v>
      </c>
    </row>
    <row r="453" spans="1:65" s="2" customFormat="1" ht="21.75" customHeight="1">
      <c r="A453" s="39"/>
      <c r="B453" s="40"/>
      <c r="C453" s="235" t="s">
        <v>1975</v>
      </c>
      <c r="D453" s="235" t="s">
        <v>173</v>
      </c>
      <c r="E453" s="236" t="s">
        <v>3488</v>
      </c>
      <c r="F453" s="237" t="s">
        <v>3489</v>
      </c>
      <c r="G453" s="238" t="s">
        <v>327</v>
      </c>
      <c r="H453" s="239">
        <v>1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7E-05</v>
      </c>
      <c r="R453" s="245">
        <f>Q453*H453</f>
        <v>7E-05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3490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3491</v>
      </c>
      <c r="G454" s="250"/>
      <c r="H454" s="254">
        <v>1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84</v>
      </c>
      <c r="AY454" s="260" t="s">
        <v>169</v>
      </c>
    </row>
    <row r="455" spans="1:65" s="2" customFormat="1" ht="21.75" customHeight="1">
      <c r="A455" s="39"/>
      <c r="B455" s="40"/>
      <c r="C455" s="304" t="s">
        <v>1980</v>
      </c>
      <c r="D455" s="304" t="s">
        <v>1283</v>
      </c>
      <c r="E455" s="305" t="s">
        <v>3492</v>
      </c>
      <c r="F455" s="306" t="s">
        <v>3493</v>
      </c>
      <c r="G455" s="307" t="s">
        <v>327</v>
      </c>
      <c r="H455" s="308">
        <v>1</v>
      </c>
      <c r="I455" s="309"/>
      <c r="J455" s="310">
        <f>ROUND(I455*H455,2)</f>
        <v>0</v>
      </c>
      <c r="K455" s="311"/>
      <c r="L455" s="312"/>
      <c r="M455" s="313" t="s">
        <v>1</v>
      </c>
      <c r="N455" s="314" t="s">
        <v>41</v>
      </c>
      <c r="O455" s="92"/>
      <c r="P455" s="245">
        <f>O455*H455</f>
        <v>0</v>
      </c>
      <c r="Q455" s="245">
        <v>0.0042</v>
      </c>
      <c r="R455" s="245">
        <f>Q455*H455</f>
        <v>0.0042</v>
      </c>
      <c r="S455" s="245">
        <v>0</v>
      </c>
      <c r="T455" s="24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7" t="s">
        <v>298</v>
      </c>
      <c r="AT455" s="247" t="s">
        <v>1283</v>
      </c>
      <c r="AU455" s="247" t="s">
        <v>86</v>
      </c>
      <c r="AY455" s="18" t="s">
        <v>169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8" t="s">
        <v>84</v>
      </c>
      <c r="BK455" s="248">
        <f>ROUND(I455*H455,2)</f>
        <v>0</v>
      </c>
      <c r="BL455" s="18" t="s">
        <v>286</v>
      </c>
      <c r="BM455" s="247" t="s">
        <v>3494</v>
      </c>
    </row>
    <row r="456" spans="1:51" s="13" customFormat="1" ht="12">
      <c r="A456" s="13"/>
      <c r="B456" s="249"/>
      <c r="C456" s="250"/>
      <c r="D456" s="251" t="s">
        <v>179</v>
      </c>
      <c r="E456" s="252" t="s">
        <v>1</v>
      </c>
      <c r="F456" s="253" t="s">
        <v>3491</v>
      </c>
      <c r="G456" s="250"/>
      <c r="H456" s="254">
        <v>1</v>
      </c>
      <c r="I456" s="255"/>
      <c r="J456" s="250"/>
      <c r="K456" s="250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179</v>
      </c>
      <c r="AU456" s="260" t="s">
        <v>86</v>
      </c>
      <c r="AV456" s="13" t="s">
        <v>86</v>
      </c>
      <c r="AW456" s="13" t="s">
        <v>32</v>
      </c>
      <c r="AX456" s="13" t="s">
        <v>84</v>
      </c>
      <c r="AY456" s="260" t="s">
        <v>169</v>
      </c>
    </row>
    <row r="457" spans="1:65" s="2" customFormat="1" ht="21.75" customHeight="1">
      <c r="A457" s="39"/>
      <c r="B457" s="40"/>
      <c r="C457" s="235" t="s">
        <v>2160</v>
      </c>
      <c r="D457" s="235" t="s">
        <v>173</v>
      </c>
      <c r="E457" s="236" t="s">
        <v>3495</v>
      </c>
      <c r="F457" s="237" t="s">
        <v>3496</v>
      </c>
      <c r="G457" s="238" t="s">
        <v>176</v>
      </c>
      <c r="H457" s="239">
        <v>40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0.02483</v>
      </c>
      <c r="R457" s="245">
        <f>Q457*H457</f>
        <v>0.9932000000000001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3497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3498</v>
      </c>
      <c r="G458" s="250"/>
      <c r="H458" s="254">
        <v>40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21.75" customHeight="1">
      <c r="A459" s="39"/>
      <c r="B459" s="40"/>
      <c r="C459" s="235" t="s">
        <v>2164</v>
      </c>
      <c r="D459" s="235" t="s">
        <v>173</v>
      </c>
      <c r="E459" s="236" t="s">
        <v>3499</v>
      </c>
      <c r="F459" s="237" t="s">
        <v>3500</v>
      </c>
      <c r="G459" s="238" t="s">
        <v>249</v>
      </c>
      <c r="H459" s="239">
        <v>20.39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</v>
      </c>
      <c r="R459" s="245">
        <f>Q459*H459</f>
        <v>0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3501</v>
      </c>
    </row>
    <row r="460" spans="1:63" s="12" customFormat="1" ht="22.8" customHeight="1">
      <c r="A460" s="12"/>
      <c r="B460" s="219"/>
      <c r="C460" s="220"/>
      <c r="D460" s="221" t="s">
        <v>75</v>
      </c>
      <c r="E460" s="233" t="s">
        <v>3502</v>
      </c>
      <c r="F460" s="233" t="s">
        <v>3503</v>
      </c>
      <c r="G460" s="220"/>
      <c r="H460" s="220"/>
      <c r="I460" s="223"/>
      <c r="J460" s="234">
        <f>BK460</f>
        <v>0</v>
      </c>
      <c r="K460" s="220"/>
      <c r="L460" s="225"/>
      <c r="M460" s="226"/>
      <c r="N460" s="227"/>
      <c r="O460" s="227"/>
      <c r="P460" s="228">
        <f>SUM(P461:P468)</f>
        <v>0</v>
      </c>
      <c r="Q460" s="227"/>
      <c r="R460" s="228">
        <f>SUM(R461:R468)</f>
        <v>0.033306</v>
      </c>
      <c r="S460" s="227"/>
      <c r="T460" s="229">
        <f>SUM(T461:T468)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30" t="s">
        <v>86</v>
      </c>
      <c r="AT460" s="231" t="s">
        <v>75</v>
      </c>
      <c r="AU460" s="231" t="s">
        <v>84</v>
      </c>
      <c r="AY460" s="230" t="s">
        <v>169</v>
      </c>
      <c r="BK460" s="232">
        <f>SUM(BK461:BK468)</f>
        <v>0</v>
      </c>
    </row>
    <row r="461" spans="1:65" s="2" customFormat="1" ht="33" customHeight="1">
      <c r="A461" s="39"/>
      <c r="B461" s="40"/>
      <c r="C461" s="235" t="s">
        <v>2572</v>
      </c>
      <c r="D461" s="235" t="s">
        <v>173</v>
      </c>
      <c r="E461" s="236" t="s">
        <v>3504</v>
      </c>
      <c r="F461" s="237" t="s">
        <v>3505</v>
      </c>
      <c r="G461" s="238" t="s">
        <v>176</v>
      </c>
      <c r="H461" s="239">
        <v>277.55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1E-05</v>
      </c>
      <c r="R461" s="245">
        <f>Q461*H461</f>
        <v>0.0027755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3506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3507</v>
      </c>
      <c r="G462" s="250"/>
      <c r="H462" s="254">
        <v>179.2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3" customFormat="1" ht="12">
      <c r="A463" s="13"/>
      <c r="B463" s="249"/>
      <c r="C463" s="250"/>
      <c r="D463" s="251" t="s">
        <v>179</v>
      </c>
      <c r="E463" s="252" t="s">
        <v>1</v>
      </c>
      <c r="F463" s="253" t="s">
        <v>3487</v>
      </c>
      <c r="G463" s="250"/>
      <c r="H463" s="254">
        <v>73.7</v>
      </c>
      <c r="I463" s="255"/>
      <c r="J463" s="250"/>
      <c r="K463" s="250"/>
      <c r="L463" s="256"/>
      <c r="M463" s="257"/>
      <c r="N463" s="258"/>
      <c r="O463" s="258"/>
      <c r="P463" s="258"/>
      <c r="Q463" s="258"/>
      <c r="R463" s="258"/>
      <c r="S463" s="258"/>
      <c r="T463" s="25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0" t="s">
        <v>179</v>
      </c>
      <c r="AU463" s="260" t="s">
        <v>86</v>
      </c>
      <c r="AV463" s="13" t="s">
        <v>86</v>
      </c>
      <c r="AW463" s="13" t="s">
        <v>32</v>
      </c>
      <c r="AX463" s="13" t="s">
        <v>76</v>
      </c>
      <c r="AY463" s="260" t="s">
        <v>169</v>
      </c>
    </row>
    <row r="464" spans="1:51" s="13" customFormat="1" ht="12">
      <c r="A464" s="13"/>
      <c r="B464" s="249"/>
      <c r="C464" s="250"/>
      <c r="D464" s="251" t="s">
        <v>179</v>
      </c>
      <c r="E464" s="252" t="s">
        <v>1</v>
      </c>
      <c r="F464" s="253" t="s">
        <v>3475</v>
      </c>
      <c r="G464" s="250"/>
      <c r="H464" s="254">
        <v>24.65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0" t="s">
        <v>179</v>
      </c>
      <c r="AU464" s="260" t="s">
        <v>86</v>
      </c>
      <c r="AV464" s="13" t="s">
        <v>86</v>
      </c>
      <c r="AW464" s="13" t="s">
        <v>32</v>
      </c>
      <c r="AX464" s="13" t="s">
        <v>76</v>
      </c>
      <c r="AY464" s="260" t="s">
        <v>169</v>
      </c>
    </row>
    <row r="465" spans="1:51" s="14" customFormat="1" ht="12">
      <c r="A465" s="14"/>
      <c r="B465" s="261"/>
      <c r="C465" s="262"/>
      <c r="D465" s="251" t="s">
        <v>179</v>
      </c>
      <c r="E465" s="263" t="s">
        <v>1</v>
      </c>
      <c r="F465" s="264" t="s">
        <v>182</v>
      </c>
      <c r="G465" s="262"/>
      <c r="H465" s="265">
        <v>277.55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1" t="s">
        <v>179</v>
      </c>
      <c r="AU465" s="271" t="s">
        <v>86</v>
      </c>
      <c r="AV465" s="14" t="s">
        <v>177</v>
      </c>
      <c r="AW465" s="14" t="s">
        <v>32</v>
      </c>
      <c r="AX465" s="14" t="s">
        <v>84</v>
      </c>
      <c r="AY465" s="271" t="s">
        <v>169</v>
      </c>
    </row>
    <row r="466" spans="1:65" s="2" customFormat="1" ht="16.5" customHeight="1">
      <c r="A466" s="39"/>
      <c r="B466" s="40"/>
      <c r="C466" s="304" t="s">
        <v>2580</v>
      </c>
      <c r="D466" s="304" t="s">
        <v>1283</v>
      </c>
      <c r="E466" s="305" t="s">
        <v>3508</v>
      </c>
      <c r="F466" s="306" t="s">
        <v>3509</v>
      </c>
      <c r="G466" s="307" t="s">
        <v>176</v>
      </c>
      <c r="H466" s="308">
        <v>305.305</v>
      </c>
      <c r="I466" s="309"/>
      <c r="J466" s="310">
        <f>ROUND(I466*H466,2)</f>
        <v>0</v>
      </c>
      <c r="K466" s="311"/>
      <c r="L466" s="312"/>
      <c r="M466" s="313" t="s">
        <v>1</v>
      </c>
      <c r="N466" s="314" t="s">
        <v>41</v>
      </c>
      <c r="O466" s="92"/>
      <c r="P466" s="245">
        <f>O466*H466</f>
        <v>0</v>
      </c>
      <c r="Q466" s="245">
        <v>0.0001</v>
      </c>
      <c r="R466" s="245">
        <f>Q466*H466</f>
        <v>0.030530500000000002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298</v>
      </c>
      <c r="AT466" s="247" t="s">
        <v>1283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3510</v>
      </c>
    </row>
    <row r="467" spans="1:51" s="13" customFormat="1" ht="12">
      <c r="A467" s="13"/>
      <c r="B467" s="249"/>
      <c r="C467" s="250"/>
      <c r="D467" s="251" t="s">
        <v>179</v>
      </c>
      <c r="E467" s="250"/>
      <c r="F467" s="253" t="s">
        <v>3511</v>
      </c>
      <c r="G467" s="250"/>
      <c r="H467" s="254">
        <v>305.305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4</v>
      </c>
      <c r="AX467" s="13" t="s">
        <v>84</v>
      </c>
      <c r="AY467" s="260" t="s">
        <v>169</v>
      </c>
    </row>
    <row r="468" spans="1:65" s="2" customFormat="1" ht="21.75" customHeight="1">
      <c r="A468" s="39"/>
      <c r="B468" s="40"/>
      <c r="C468" s="235" t="s">
        <v>2180</v>
      </c>
      <c r="D468" s="235" t="s">
        <v>173</v>
      </c>
      <c r="E468" s="236" t="s">
        <v>3512</v>
      </c>
      <c r="F468" s="237" t="s">
        <v>3513</v>
      </c>
      <c r="G468" s="238" t="s">
        <v>249</v>
      </c>
      <c r="H468" s="239">
        <v>0.033</v>
      </c>
      <c r="I468" s="240"/>
      <c r="J468" s="241">
        <f>ROUND(I468*H468,2)</f>
        <v>0</v>
      </c>
      <c r="K468" s="242"/>
      <c r="L468" s="45"/>
      <c r="M468" s="243" t="s">
        <v>1</v>
      </c>
      <c r="N468" s="244" t="s">
        <v>41</v>
      </c>
      <c r="O468" s="92"/>
      <c r="P468" s="245">
        <f>O468*H468</f>
        <v>0</v>
      </c>
      <c r="Q468" s="245">
        <v>0</v>
      </c>
      <c r="R468" s="245">
        <f>Q468*H468</f>
        <v>0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286</v>
      </c>
      <c r="AT468" s="247" t="s">
        <v>173</v>
      </c>
      <c r="AU468" s="247" t="s">
        <v>86</v>
      </c>
      <c r="AY468" s="18" t="s">
        <v>169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84</v>
      </c>
      <c r="BK468" s="248">
        <f>ROUND(I468*H468,2)</f>
        <v>0</v>
      </c>
      <c r="BL468" s="18" t="s">
        <v>286</v>
      </c>
      <c r="BM468" s="247" t="s">
        <v>3514</v>
      </c>
    </row>
    <row r="469" spans="1:63" s="12" customFormat="1" ht="22.8" customHeight="1">
      <c r="A469" s="12"/>
      <c r="B469" s="219"/>
      <c r="C469" s="220"/>
      <c r="D469" s="221" t="s">
        <v>75</v>
      </c>
      <c r="E469" s="233" t="s">
        <v>683</v>
      </c>
      <c r="F469" s="233" t="s">
        <v>684</v>
      </c>
      <c r="G469" s="220"/>
      <c r="H469" s="220"/>
      <c r="I469" s="223"/>
      <c r="J469" s="234">
        <f>BK469</f>
        <v>0</v>
      </c>
      <c r="K469" s="220"/>
      <c r="L469" s="225"/>
      <c r="M469" s="226"/>
      <c r="N469" s="227"/>
      <c r="O469" s="227"/>
      <c r="P469" s="228">
        <f>SUM(P470:P499)</f>
        <v>0</v>
      </c>
      <c r="Q469" s="227"/>
      <c r="R469" s="228">
        <f>SUM(R470:R499)</f>
        <v>0.25038</v>
      </c>
      <c r="S469" s="227"/>
      <c r="T469" s="229">
        <f>SUM(T470:T499)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30" t="s">
        <v>86</v>
      </c>
      <c r="AT469" s="231" t="s">
        <v>75</v>
      </c>
      <c r="AU469" s="231" t="s">
        <v>84</v>
      </c>
      <c r="AY469" s="230" t="s">
        <v>169</v>
      </c>
      <c r="BK469" s="232">
        <f>SUM(BK470:BK499)</f>
        <v>0</v>
      </c>
    </row>
    <row r="470" spans="1:65" s="2" customFormat="1" ht="16.5" customHeight="1">
      <c r="A470" s="39"/>
      <c r="B470" s="40"/>
      <c r="C470" s="235" t="s">
        <v>553</v>
      </c>
      <c r="D470" s="235" t="s">
        <v>173</v>
      </c>
      <c r="E470" s="236" t="s">
        <v>2099</v>
      </c>
      <c r="F470" s="237" t="s">
        <v>2100</v>
      </c>
      <c r="G470" s="238" t="s">
        <v>322</v>
      </c>
      <c r="H470" s="239">
        <v>12.6</v>
      </c>
      <c r="I470" s="240"/>
      <c r="J470" s="241">
        <f>ROUND(I470*H470,2)</f>
        <v>0</v>
      </c>
      <c r="K470" s="242"/>
      <c r="L470" s="45"/>
      <c r="M470" s="243" t="s">
        <v>1</v>
      </c>
      <c r="N470" s="244" t="s">
        <v>41</v>
      </c>
      <c r="O470" s="92"/>
      <c r="P470" s="245">
        <f>O470*H470</f>
        <v>0</v>
      </c>
      <c r="Q470" s="245">
        <v>0</v>
      </c>
      <c r="R470" s="245">
        <f>Q470*H470</f>
        <v>0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286</v>
      </c>
      <c r="AT470" s="247" t="s">
        <v>173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3515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3516</v>
      </c>
      <c r="G471" s="250"/>
      <c r="H471" s="254">
        <v>12.6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4" customFormat="1" ht="12">
      <c r="A472" s="14"/>
      <c r="B472" s="261"/>
      <c r="C472" s="262"/>
      <c r="D472" s="251" t="s">
        <v>179</v>
      </c>
      <c r="E472" s="263" t="s">
        <v>1</v>
      </c>
      <c r="F472" s="264" t="s">
        <v>182</v>
      </c>
      <c r="G472" s="262"/>
      <c r="H472" s="265">
        <v>12.6</v>
      </c>
      <c r="I472" s="266"/>
      <c r="J472" s="262"/>
      <c r="K472" s="262"/>
      <c r="L472" s="267"/>
      <c r="M472" s="268"/>
      <c r="N472" s="269"/>
      <c r="O472" s="269"/>
      <c r="P472" s="269"/>
      <c r="Q472" s="269"/>
      <c r="R472" s="269"/>
      <c r="S472" s="269"/>
      <c r="T472" s="27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1" t="s">
        <v>179</v>
      </c>
      <c r="AU472" s="271" t="s">
        <v>86</v>
      </c>
      <c r="AV472" s="14" t="s">
        <v>177</v>
      </c>
      <c r="AW472" s="14" t="s">
        <v>32</v>
      </c>
      <c r="AX472" s="14" t="s">
        <v>84</v>
      </c>
      <c r="AY472" s="271" t="s">
        <v>169</v>
      </c>
    </row>
    <row r="473" spans="1:65" s="2" customFormat="1" ht="21.75" customHeight="1">
      <c r="A473" s="39"/>
      <c r="B473" s="40"/>
      <c r="C473" s="304" t="s">
        <v>578</v>
      </c>
      <c r="D473" s="304" t="s">
        <v>1283</v>
      </c>
      <c r="E473" s="305" t="s">
        <v>2105</v>
      </c>
      <c r="F473" s="306" t="s">
        <v>2106</v>
      </c>
      <c r="G473" s="307" t="s">
        <v>322</v>
      </c>
      <c r="H473" s="308">
        <v>12.6</v>
      </c>
      <c r="I473" s="309"/>
      <c r="J473" s="310">
        <f>ROUND(I473*H473,2)</f>
        <v>0</v>
      </c>
      <c r="K473" s="311"/>
      <c r="L473" s="312"/>
      <c r="M473" s="313" t="s">
        <v>1</v>
      </c>
      <c r="N473" s="314" t="s">
        <v>41</v>
      </c>
      <c r="O473" s="92"/>
      <c r="P473" s="245">
        <f>O473*H473</f>
        <v>0</v>
      </c>
      <c r="Q473" s="245">
        <v>0</v>
      </c>
      <c r="R473" s="245">
        <f>Q473*H473</f>
        <v>0</v>
      </c>
      <c r="S473" s="245">
        <v>0</v>
      </c>
      <c r="T473" s="246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7" t="s">
        <v>298</v>
      </c>
      <c r="AT473" s="247" t="s">
        <v>1283</v>
      </c>
      <c r="AU473" s="247" t="s">
        <v>86</v>
      </c>
      <c r="AY473" s="18" t="s">
        <v>169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8" t="s">
        <v>84</v>
      </c>
      <c r="BK473" s="248">
        <f>ROUND(I473*H473,2)</f>
        <v>0</v>
      </c>
      <c r="BL473" s="18" t="s">
        <v>286</v>
      </c>
      <c r="BM473" s="247" t="s">
        <v>3517</v>
      </c>
    </row>
    <row r="474" spans="1:65" s="2" customFormat="1" ht="21.75" customHeight="1">
      <c r="A474" s="39"/>
      <c r="B474" s="40"/>
      <c r="C474" s="235" t="s">
        <v>84</v>
      </c>
      <c r="D474" s="235" t="s">
        <v>173</v>
      </c>
      <c r="E474" s="236" t="s">
        <v>2108</v>
      </c>
      <c r="F474" s="237" t="s">
        <v>2109</v>
      </c>
      <c r="G474" s="238" t="s">
        <v>322</v>
      </c>
      <c r="H474" s="239">
        <v>52</v>
      </c>
      <c r="I474" s="240"/>
      <c r="J474" s="241">
        <f>ROUND(I474*H474,2)</f>
        <v>0</v>
      </c>
      <c r="K474" s="242"/>
      <c r="L474" s="45"/>
      <c r="M474" s="243" t="s">
        <v>1</v>
      </c>
      <c r="N474" s="244" t="s">
        <v>41</v>
      </c>
      <c r="O474" s="92"/>
      <c r="P474" s="245">
        <f>O474*H474</f>
        <v>0</v>
      </c>
      <c r="Q474" s="245">
        <v>0.00027</v>
      </c>
      <c r="R474" s="245">
        <f>Q474*H474</f>
        <v>0.01404</v>
      </c>
      <c r="S474" s="245">
        <v>0</v>
      </c>
      <c r="T474" s="24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47" t="s">
        <v>286</v>
      </c>
      <c r="AT474" s="247" t="s">
        <v>173</v>
      </c>
      <c r="AU474" s="247" t="s">
        <v>86</v>
      </c>
      <c r="AY474" s="18" t="s">
        <v>169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18" t="s">
        <v>84</v>
      </c>
      <c r="BK474" s="248">
        <f>ROUND(I474*H474,2)</f>
        <v>0</v>
      </c>
      <c r="BL474" s="18" t="s">
        <v>286</v>
      </c>
      <c r="BM474" s="247" t="s">
        <v>3518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3519</v>
      </c>
      <c r="G475" s="250"/>
      <c r="H475" s="254">
        <v>24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3" customFormat="1" ht="12">
      <c r="A476" s="13"/>
      <c r="B476" s="249"/>
      <c r="C476" s="250"/>
      <c r="D476" s="251" t="s">
        <v>179</v>
      </c>
      <c r="E476" s="252" t="s">
        <v>1</v>
      </c>
      <c r="F476" s="253" t="s">
        <v>3520</v>
      </c>
      <c r="G476" s="250"/>
      <c r="H476" s="254">
        <v>28</v>
      </c>
      <c r="I476" s="255"/>
      <c r="J476" s="250"/>
      <c r="K476" s="250"/>
      <c r="L476" s="256"/>
      <c r="M476" s="257"/>
      <c r="N476" s="258"/>
      <c r="O476" s="258"/>
      <c r="P476" s="258"/>
      <c r="Q476" s="258"/>
      <c r="R476" s="258"/>
      <c r="S476" s="258"/>
      <c r="T476" s="25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0" t="s">
        <v>179</v>
      </c>
      <c r="AU476" s="260" t="s">
        <v>86</v>
      </c>
      <c r="AV476" s="13" t="s">
        <v>86</v>
      </c>
      <c r="AW476" s="13" t="s">
        <v>32</v>
      </c>
      <c r="AX476" s="13" t="s">
        <v>76</v>
      </c>
      <c r="AY476" s="260" t="s">
        <v>169</v>
      </c>
    </row>
    <row r="477" spans="1:51" s="14" customFormat="1" ht="12">
      <c r="A477" s="14"/>
      <c r="B477" s="261"/>
      <c r="C477" s="262"/>
      <c r="D477" s="251" t="s">
        <v>179</v>
      </c>
      <c r="E477" s="263" t="s">
        <v>1</v>
      </c>
      <c r="F477" s="264" t="s">
        <v>182</v>
      </c>
      <c r="G477" s="262"/>
      <c r="H477" s="265">
        <v>52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1" t="s">
        <v>179</v>
      </c>
      <c r="AU477" s="271" t="s">
        <v>86</v>
      </c>
      <c r="AV477" s="14" t="s">
        <v>177</v>
      </c>
      <c r="AW477" s="14" t="s">
        <v>32</v>
      </c>
      <c r="AX477" s="14" t="s">
        <v>84</v>
      </c>
      <c r="AY477" s="271" t="s">
        <v>169</v>
      </c>
    </row>
    <row r="478" spans="1:65" s="2" customFormat="1" ht="33" customHeight="1">
      <c r="A478" s="39"/>
      <c r="B478" s="40"/>
      <c r="C478" s="304" t="s">
        <v>251</v>
      </c>
      <c r="D478" s="304" t="s">
        <v>1283</v>
      </c>
      <c r="E478" s="305" t="s">
        <v>3521</v>
      </c>
      <c r="F478" s="306" t="s">
        <v>3522</v>
      </c>
      <c r="G478" s="307" t="s">
        <v>699</v>
      </c>
      <c r="H478" s="308">
        <v>5</v>
      </c>
      <c r="I478" s="309"/>
      <c r="J478" s="310">
        <f>ROUND(I478*H478,2)</f>
        <v>0</v>
      </c>
      <c r="K478" s="311"/>
      <c r="L478" s="312"/>
      <c r="M478" s="313" t="s">
        <v>1</v>
      </c>
      <c r="N478" s="314" t="s">
        <v>41</v>
      </c>
      <c r="O478" s="92"/>
      <c r="P478" s="245">
        <f>O478*H478</f>
        <v>0</v>
      </c>
      <c r="Q478" s="245">
        <v>0.03333</v>
      </c>
      <c r="R478" s="245">
        <f>Q478*H478</f>
        <v>0.16665</v>
      </c>
      <c r="S478" s="245">
        <v>0</v>
      </c>
      <c r="T478" s="24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7" t="s">
        <v>298</v>
      </c>
      <c r="AT478" s="247" t="s">
        <v>1283</v>
      </c>
      <c r="AU478" s="247" t="s">
        <v>86</v>
      </c>
      <c r="AY478" s="18" t="s">
        <v>169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18" t="s">
        <v>84</v>
      </c>
      <c r="BK478" s="248">
        <f>ROUND(I478*H478,2)</f>
        <v>0</v>
      </c>
      <c r="BL478" s="18" t="s">
        <v>286</v>
      </c>
      <c r="BM478" s="247" t="s">
        <v>3523</v>
      </c>
    </row>
    <row r="479" spans="1:65" s="2" customFormat="1" ht="33" customHeight="1">
      <c r="A479" s="39"/>
      <c r="B479" s="40"/>
      <c r="C479" s="304" t="s">
        <v>255</v>
      </c>
      <c r="D479" s="304" t="s">
        <v>1283</v>
      </c>
      <c r="E479" s="305" t="s">
        <v>3524</v>
      </c>
      <c r="F479" s="306" t="s">
        <v>3525</v>
      </c>
      <c r="G479" s="307" t="s">
        <v>699</v>
      </c>
      <c r="H479" s="308">
        <v>1</v>
      </c>
      <c r="I479" s="309"/>
      <c r="J479" s="310">
        <f>ROUND(I479*H479,2)</f>
        <v>0</v>
      </c>
      <c r="K479" s="311"/>
      <c r="L479" s="312"/>
      <c r="M479" s="313" t="s">
        <v>1</v>
      </c>
      <c r="N479" s="314" t="s">
        <v>41</v>
      </c>
      <c r="O479" s="92"/>
      <c r="P479" s="245">
        <f>O479*H479</f>
        <v>0</v>
      </c>
      <c r="Q479" s="245">
        <v>0.03333</v>
      </c>
      <c r="R479" s="245">
        <f>Q479*H479</f>
        <v>0.03333</v>
      </c>
      <c r="S479" s="245">
        <v>0</v>
      </c>
      <c r="T479" s="24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7" t="s">
        <v>298</v>
      </c>
      <c r="AT479" s="247" t="s">
        <v>1283</v>
      </c>
      <c r="AU479" s="247" t="s">
        <v>86</v>
      </c>
      <c r="AY479" s="18" t="s">
        <v>169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18" t="s">
        <v>84</v>
      </c>
      <c r="BK479" s="248">
        <f>ROUND(I479*H479,2)</f>
        <v>0</v>
      </c>
      <c r="BL479" s="18" t="s">
        <v>286</v>
      </c>
      <c r="BM479" s="247" t="s">
        <v>3526</v>
      </c>
    </row>
    <row r="480" spans="1:65" s="2" customFormat="1" ht="21.75" customHeight="1">
      <c r="A480" s="39"/>
      <c r="B480" s="40"/>
      <c r="C480" s="235" t="s">
        <v>406</v>
      </c>
      <c r="D480" s="235" t="s">
        <v>173</v>
      </c>
      <c r="E480" s="236" t="s">
        <v>2115</v>
      </c>
      <c r="F480" s="237" t="s">
        <v>2116</v>
      </c>
      <c r="G480" s="238" t="s">
        <v>322</v>
      </c>
      <c r="H480" s="239">
        <v>52</v>
      </c>
      <c r="I480" s="240"/>
      <c r="J480" s="241">
        <f>ROUND(I480*H480,2)</f>
        <v>0</v>
      </c>
      <c r="K480" s="242"/>
      <c r="L480" s="45"/>
      <c r="M480" s="243" t="s">
        <v>1</v>
      </c>
      <c r="N480" s="244" t="s">
        <v>41</v>
      </c>
      <c r="O480" s="92"/>
      <c r="P480" s="245">
        <f>O480*H480</f>
        <v>0</v>
      </c>
      <c r="Q480" s="245">
        <v>0.00027</v>
      </c>
      <c r="R480" s="245">
        <f>Q480*H480</f>
        <v>0.01404</v>
      </c>
      <c r="S480" s="245">
        <v>0</v>
      </c>
      <c r="T480" s="246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7" t="s">
        <v>286</v>
      </c>
      <c r="AT480" s="247" t="s">
        <v>173</v>
      </c>
      <c r="AU480" s="247" t="s">
        <v>86</v>
      </c>
      <c r="AY480" s="18" t="s">
        <v>169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8" t="s">
        <v>84</v>
      </c>
      <c r="BK480" s="248">
        <f>ROUND(I480*H480,2)</f>
        <v>0</v>
      </c>
      <c r="BL480" s="18" t="s">
        <v>286</v>
      </c>
      <c r="BM480" s="247" t="s">
        <v>3527</v>
      </c>
    </row>
    <row r="481" spans="1:51" s="13" customFormat="1" ht="12">
      <c r="A481" s="13"/>
      <c r="B481" s="249"/>
      <c r="C481" s="250"/>
      <c r="D481" s="251" t="s">
        <v>179</v>
      </c>
      <c r="E481" s="252" t="s">
        <v>1</v>
      </c>
      <c r="F481" s="253" t="s">
        <v>3519</v>
      </c>
      <c r="G481" s="250"/>
      <c r="H481" s="254">
        <v>24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0" t="s">
        <v>179</v>
      </c>
      <c r="AU481" s="260" t="s">
        <v>86</v>
      </c>
      <c r="AV481" s="13" t="s">
        <v>86</v>
      </c>
      <c r="AW481" s="13" t="s">
        <v>32</v>
      </c>
      <c r="AX481" s="13" t="s">
        <v>76</v>
      </c>
      <c r="AY481" s="260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3520</v>
      </c>
      <c r="G482" s="250"/>
      <c r="H482" s="254">
        <v>28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4" customFormat="1" ht="12">
      <c r="A483" s="14"/>
      <c r="B483" s="261"/>
      <c r="C483" s="262"/>
      <c r="D483" s="251" t="s">
        <v>179</v>
      </c>
      <c r="E483" s="263" t="s">
        <v>1</v>
      </c>
      <c r="F483" s="264" t="s">
        <v>182</v>
      </c>
      <c r="G483" s="262"/>
      <c r="H483" s="265">
        <v>52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1" t="s">
        <v>179</v>
      </c>
      <c r="AU483" s="271" t="s">
        <v>86</v>
      </c>
      <c r="AV483" s="14" t="s">
        <v>177</v>
      </c>
      <c r="AW483" s="14" t="s">
        <v>32</v>
      </c>
      <c r="AX483" s="14" t="s">
        <v>84</v>
      </c>
      <c r="AY483" s="271" t="s">
        <v>169</v>
      </c>
    </row>
    <row r="484" spans="1:65" s="2" customFormat="1" ht="21.75" customHeight="1">
      <c r="A484" s="39"/>
      <c r="B484" s="40"/>
      <c r="C484" s="235" t="s">
        <v>610</v>
      </c>
      <c r="D484" s="235" t="s">
        <v>173</v>
      </c>
      <c r="E484" s="236" t="s">
        <v>2976</v>
      </c>
      <c r="F484" s="237" t="s">
        <v>2977</v>
      </c>
      <c r="G484" s="238" t="s">
        <v>327</v>
      </c>
      <c r="H484" s="239">
        <v>6</v>
      </c>
      <c r="I484" s="240"/>
      <c r="J484" s="241">
        <f>ROUND(I484*H484,2)</f>
        <v>0</v>
      </c>
      <c r="K484" s="242"/>
      <c r="L484" s="45"/>
      <c r="M484" s="243" t="s">
        <v>1</v>
      </c>
      <c r="N484" s="244" t="s">
        <v>41</v>
      </c>
      <c r="O484" s="92"/>
      <c r="P484" s="245">
        <f>O484*H484</f>
        <v>0</v>
      </c>
      <c r="Q484" s="245">
        <v>0</v>
      </c>
      <c r="R484" s="245">
        <f>Q484*H484</f>
        <v>0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286</v>
      </c>
      <c r="AT484" s="247" t="s">
        <v>173</v>
      </c>
      <c r="AU484" s="247" t="s">
        <v>86</v>
      </c>
      <c r="AY484" s="18" t="s">
        <v>169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84</v>
      </c>
      <c r="BK484" s="248">
        <f>ROUND(I484*H484,2)</f>
        <v>0</v>
      </c>
      <c r="BL484" s="18" t="s">
        <v>286</v>
      </c>
      <c r="BM484" s="247" t="s">
        <v>3528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3529</v>
      </c>
      <c r="G485" s="250"/>
      <c r="H485" s="254">
        <v>1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3530</v>
      </c>
      <c r="G486" s="250"/>
      <c r="H486" s="254">
        <v>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4" customFormat="1" ht="12">
      <c r="A487" s="14"/>
      <c r="B487" s="261"/>
      <c r="C487" s="262"/>
      <c r="D487" s="251" t="s">
        <v>179</v>
      </c>
      <c r="E487" s="263" t="s">
        <v>1</v>
      </c>
      <c r="F487" s="264" t="s">
        <v>182</v>
      </c>
      <c r="G487" s="262"/>
      <c r="H487" s="265">
        <v>6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1" t="s">
        <v>179</v>
      </c>
      <c r="AU487" s="271" t="s">
        <v>86</v>
      </c>
      <c r="AV487" s="14" t="s">
        <v>177</v>
      </c>
      <c r="AW487" s="14" t="s">
        <v>32</v>
      </c>
      <c r="AX487" s="14" t="s">
        <v>84</v>
      </c>
      <c r="AY487" s="271" t="s">
        <v>169</v>
      </c>
    </row>
    <row r="488" spans="1:65" s="2" customFormat="1" ht="21.75" customHeight="1">
      <c r="A488" s="39"/>
      <c r="B488" s="40"/>
      <c r="C488" s="304" t="s">
        <v>532</v>
      </c>
      <c r="D488" s="304" t="s">
        <v>1283</v>
      </c>
      <c r="E488" s="305" t="s">
        <v>3531</v>
      </c>
      <c r="F488" s="306" t="s">
        <v>3532</v>
      </c>
      <c r="G488" s="307" t="s">
        <v>322</v>
      </c>
      <c r="H488" s="308">
        <v>1.2</v>
      </c>
      <c r="I488" s="309"/>
      <c r="J488" s="310">
        <f>ROUND(I488*H488,2)</f>
        <v>0</v>
      </c>
      <c r="K488" s="311"/>
      <c r="L488" s="312"/>
      <c r="M488" s="313" t="s">
        <v>1</v>
      </c>
      <c r="N488" s="314" t="s">
        <v>41</v>
      </c>
      <c r="O488" s="92"/>
      <c r="P488" s="245">
        <f>O488*H488</f>
        <v>0</v>
      </c>
      <c r="Q488" s="245">
        <v>0.003</v>
      </c>
      <c r="R488" s="245">
        <f>Q488*H488</f>
        <v>0.0036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298</v>
      </c>
      <c r="AT488" s="247" t="s">
        <v>1283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3533</v>
      </c>
    </row>
    <row r="489" spans="1:65" s="2" customFormat="1" ht="33" customHeight="1">
      <c r="A489" s="39"/>
      <c r="B489" s="40"/>
      <c r="C489" s="304" t="s">
        <v>678</v>
      </c>
      <c r="D489" s="304" t="s">
        <v>1283</v>
      </c>
      <c r="E489" s="305" t="s">
        <v>2982</v>
      </c>
      <c r="F489" s="306" t="s">
        <v>2983</v>
      </c>
      <c r="G489" s="307" t="s">
        <v>322</v>
      </c>
      <c r="H489" s="308">
        <v>6</v>
      </c>
      <c r="I489" s="309"/>
      <c r="J489" s="310">
        <f>ROUND(I489*H489,2)</f>
        <v>0</v>
      </c>
      <c r="K489" s="311"/>
      <c r="L489" s="312"/>
      <c r="M489" s="313" t="s">
        <v>1</v>
      </c>
      <c r="N489" s="314" t="s">
        <v>41</v>
      </c>
      <c r="O489" s="92"/>
      <c r="P489" s="245">
        <f>O489*H489</f>
        <v>0</v>
      </c>
      <c r="Q489" s="245">
        <v>0.003</v>
      </c>
      <c r="R489" s="245">
        <f>Q489*H489</f>
        <v>0.018000000000000002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298</v>
      </c>
      <c r="AT489" s="247" t="s">
        <v>1283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3534</v>
      </c>
    </row>
    <row r="490" spans="1:51" s="13" customFormat="1" ht="12">
      <c r="A490" s="13"/>
      <c r="B490" s="249"/>
      <c r="C490" s="250"/>
      <c r="D490" s="251" t="s">
        <v>179</v>
      </c>
      <c r="E490" s="252" t="s">
        <v>1</v>
      </c>
      <c r="F490" s="253" t="s">
        <v>3535</v>
      </c>
      <c r="G490" s="250"/>
      <c r="H490" s="254">
        <v>6</v>
      </c>
      <c r="I490" s="255"/>
      <c r="J490" s="250"/>
      <c r="K490" s="250"/>
      <c r="L490" s="256"/>
      <c r="M490" s="257"/>
      <c r="N490" s="258"/>
      <c r="O490" s="258"/>
      <c r="P490" s="258"/>
      <c r="Q490" s="258"/>
      <c r="R490" s="258"/>
      <c r="S490" s="258"/>
      <c r="T490" s="25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0" t="s">
        <v>179</v>
      </c>
      <c r="AU490" s="260" t="s">
        <v>86</v>
      </c>
      <c r="AV490" s="13" t="s">
        <v>86</v>
      </c>
      <c r="AW490" s="13" t="s">
        <v>32</v>
      </c>
      <c r="AX490" s="13" t="s">
        <v>84</v>
      </c>
      <c r="AY490" s="260" t="s">
        <v>169</v>
      </c>
    </row>
    <row r="491" spans="1:65" s="2" customFormat="1" ht="21.75" customHeight="1">
      <c r="A491" s="39"/>
      <c r="B491" s="40"/>
      <c r="C491" s="304" t="s">
        <v>701</v>
      </c>
      <c r="D491" s="304" t="s">
        <v>1283</v>
      </c>
      <c r="E491" s="305" t="s">
        <v>2990</v>
      </c>
      <c r="F491" s="306" t="s">
        <v>2991</v>
      </c>
      <c r="G491" s="307" t="s">
        <v>327</v>
      </c>
      <c r="H491" s="308">
        <v>12</v>
      </c>
      <c r="I491" s="309"/>
      <c r="J491" s="310">
        <f>ROUND(I491*H491,2)</f>
        <v>0</v>
      </c>
      <c r="K491" s="311"/>
      <c r="L491" s="312"/>
      <c r="M491" s="313" t="s">
        <v>1</v>
      </c>
      <c r="N491" s="314" t="s">
        <v>41</v>
      </c>
      <c r="O491" s="92"/>
      <c r="P491" s="245">
        <f>O491*H491</f>
        <v>0</v>
      </c>
      <c r="Q491" s="245">
        <v>6E-05</v>
      </c>
      <c r="R491" s="245">
        <f>Q491*H491</f>
        <v>0.00072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298</v>
      </c>
      <c r="AT491" s="247" t="s">
        <v>1283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3536</v>
      </c>
    </row>
    <row r="492" spans="1:65" s="2" customFormat="1" ht="33" customHeight="1">
      <c r="A492" s="39"/>
      <c r="B492" s="40"/>
      <c r="C492" s="235" t="s">
        <v>468</v>
      </c>
      <c r="D492" s="235" t="s">
        <v>173</v>
      </c>
      <c r="E492" s="236" t="s">
        <v>2993</v>
      </c>
      <c r="F492" s="237" t="s">
        <v>3537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3538</v>
      </c>
    </row>
    <row r="493" spans="1:65" s="2" customFormat="1" ht="21.75" customHeight="1">
      <c r="A493" s="39"/>
      <c r="B493" s="40"/>
      <c r="C493" s="235" t="s">
        <v>473</v>
      </c>
      <c r="D493" s="235" t="s">
        <v>173</v>
      </c>
      <c r="E493" s="236" t="s">
        <v>2996</v>
      </c>
      <c r="F493" s="237" t="s">
        <v>3539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3540</v>
      </c>
    </row>
    <row r="494" spans="1:65" s="2" customFormat="1" ht="21.75" customHeight="1">
      <c r="A494" s="39"/>
      <c r="B494" s="40"/>
      <c r="C494" s="235" t="s">
        <v>478</v>
      </c>
      <c r="D494" s="235" t="s">
        <v>173</v>
      </c>
      <c r="E494" s="236" t="s">
        <v>2999</v>
      </c>
      <c r="F494" s="237" t="s">
        <v>3541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3542</v>
      </c>
    </row>
    <row r="495" spans="1:65" s="2" customFormat="1" ht="33" customHeight="1">
      <c r="A495" s="39"/>
      <c r="B495" s="40"/>
      <c r="C495" s="235" t="s">
        <v>705</v>
      </c>
      <c r="D495" s="235" t="s">
        <v>173</v>
      </c>
      <c r="E495" s="236" t="s">
        <v>3002</v>
      </c>
      <c r="F495" s="237" t="s">
        <v>3543</v>
      </c>
      <c r="G495" s="238" t="s">
        <v>699</v>
      </c>
      <c r="H495" s="239">
        <v>1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3544</v>
      </c>
    </row>
    <row r="496" spans="1:65" s="2" customFormat="1" ht="33" customHeight="1">
      <c r="A496" s="39"/>
      <c r="B496" s="40"/>
      <c r="C496" s="235" t="s">
        <v>639</v>
      </c>
      <c r="D496" s="235" t="s">
        <v>173</v>
      </c>
      <c r="E496" s="236" t="s">
        <v>3005</v>
      </c>
      <c r="F496" s="237" t="s">
        <v>3545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3546</v>
      </c>
    </row>
    <row r="497" spans="1:65" s="2" customFormat="1" ht="33" customHeight="1">
      <c r="A497" s="39"/>
      <c r="B497" s="40"/>
      <c r="C497" s="235" t="s">
        <v>503</v>
      </c>
      <c r="D497" s="235" t="s">
        <v>173</v>
      </c>
      <c r="E497" s="236" t="s">
        <v>3008</v>
      </c>
      <c r="F497" s="237" t="s">
        <v>3547</v>
      </c>
      <c r="G497" s="238" t="s">
        <v>699</v>
      </c>
      <c r="H497" s="239">
        <v>3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3548</v>
      </c>
    </row>
    <row r="498" spans="1:65" s="2" customFormat="1" ht="16.5" customHeight="1">
      <c r="A498" s="39"/>
      <c r="B498" s="40"/>
      <c r="C498" s="235" t="s">
        <v>2609</v>
      </c>
      <c r="D498" s="235" t="s">
        <v>173</v>
      </c>
      <c r="E498" s="236" t="s">
        <v>2119</v>
      </c>
      <c r="F498" s="237" t="s">
        <v>2120</v>
      </c>
      <c r="G498" s="238" t="s">
        <v>699</v>
      </c>
      <c r="H498" s="239">
        <v>7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3549</v>
      </c>
    </row>
    <row r="499" spans="1:65" s="2" customFormat="1" ht="21.75" customHeight="1">
      <c r="A499" s="39"/>
      <c r="B499" s="40"/>
      <c r="C499" s="235" t="s">
        <v>2184</v>
      </c>
      <c r="D499" s="235" t="s">
        <v>173</v>
      </c>
      <c r="E499" s="236" t="s">
        <v>3550</v>
      </c>
      <c r="F499" s="237" t="s">
        <v>3551</v>
      </c>
      <c r="G499" s="238" t="s">
        <v>1314</v>
      </c>
      <c r="H499" s="315"/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3552</v>
      </c>
    </row>
    <row r="500" spans="1:63" s="12" customFormat="1" ht="22.8" customHeight="1">
      <c r="A500" s="12"/>
      <c r="B500" s="219"/>
      <c r="C500" s="220"/>
      <c r="D500" s="221" t="s">
        <v>75</v>
      </c>
      <c r="E500" s="233" t="s">
        <v>783</v>
      </c>
      <c r="F500" s="233" t="s">
        <v>784</v>
      </c>
      <c r="G500" s="220"/>
      <c r="H500" s="220"/>
      <c r="I500" s="223"/>
      <c r="J500" s="234">
        <f>BK500</f>
        <v>0</v>
      </c>
      <c r="K500" s="220"/>
      <c r="L500" s="225"/>
      <c r="M500" s="226"/>
      <c r="N500" s="227"/>
      <c r="O500" s="227"/>
      <c r="P500" s="228">
        <f>SUM(P501:P520)</f>
        <v>0</v>
      </c>
      <c r="Q500" s="227"/>
      <c r="R500" s="228">
        <f>SUM(R501:R520)</f>
        <v>2.7719897999999996</v>
      </c>
      <c r="S500" s="227"/>
      <c r="T500" s="229">
        <f>SUM(T501:T520)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0" t="s">
        <v>86</v>
      </c>
      <c r="AT500" s="231" t="s">
        <v>75</v>
      </c>
      <c r="AU500" s="231" t="s">
        <v>84</v>
      </c>
      <c r="AY500" s="230" t="s">
        <v>169</v>
      </c>
      <c r="BK500" s="232">
        <f>SUM(BK501:BK520)</f>
        <v>0</v>
      </c>
    </row>
    <row r="501" spans="1:65" s="2" customFormat="1" ht="21.75" customHeight="1">
      <c r="A501" s="39"/>
      <c r="B501" s="40"/>
      <c r="C501" s="235" t="s">
        <v>511</v>
      </c>
      <c r="D501" s="235" t="s">
        <v>173</v>
      </c>
      <c r="E501" s="236" t="s">
        <v>2314</v>
      </c>
      <c r="F501" s="237" t="s">
        <v>2315</v>
      </c>
      <c r="G501" s="238" t="s">
        <v>322</v>
      </c>
      <c r="H501" s="239">
        <v>47.34</v>
      </c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0.00032</v>
      </c>
      <c r="R501" s="245">
        <f>Q501*H501</f>
        <v>0.015148800000000002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3553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3554</v>
      </c>
      <c r="G502" s="250"/>
      <c r="H502" s="254">
        <v>4.14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5" customFormat="1" ht="12">
      <c r="A503" s="15"/>
      <c r="B503" s="272"/>
      <c r="C503" s="273"/>
      <c r="D503" s="251" t="s">
        <v>179</v>
      </c>
      <c r="E503" s="274" t="s">
        <v>1</v>
      </c>
      <c r="F503" s="275" t="s">
        <v>211</v>
      </c>
      <c r="G503" s="273"/>
      <c r="H503" s="276">
        <v>4.14</v>
      </c>
      <c r="I503" s="277"/>
      <c r="J503" s="273"/>
      <c r="K503" s="273"/>
      <c r="L503" s="278"/>
      <c r="M503" s="279"/>
      <c r="N503" s="280"/>
      <c r="O503" s="280"/>
      <c r="P503" s="280"/>
      <c r="Q503" s="280"/>
      <c r="R503" s="280"/>
      <c r="S503" s="280"/>
      <c r="T503" s="281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2" t="s">
        <v>179</v>
      </c>
      <c r="AU503" s="282" t="s">
        <v>86</v>
      </c>
      <c r="AV503" s="15" t="s">
        <v>212</v>
      </c>
      <c r="AW503" s="15" t="s">
        <v>32</v>
      </c>
      <c r="AX503" s="15" t="s">
        <v>76</v>
      </c>
      <c r="AY503" s="282" t="s">
        <v>169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3555</v>
      </c>
      <c r="G504" s="250"/>
      <c r="H504" s="254">
        <v>36.2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76</v>
      </c>
      <c r="AY504" s="260" t="s">
        <v>169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3556</v>
      </c>
      <c r="G505" s="250"/>
      <c r="H505" s="254">
        <v>7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5" customFormat="1" ht="12">
      <c r="A506" s="15"/>
      <c r="B506" s="272"/>
      <c r="C506" s="273"/>
      <c r="D506" s="251" t="s">
        <v>179</v>
      </c>
      <c r="E506" s="274" t="s">
        <v>1</v>
      </c>
      <c r="F506" s="275" t="s">
        <v>211</v>
      </c>
      <c r="G506" s="273"/>
      <c r="H506" s="276">
        <v>43.2</v>
      </c>
      <c r="I506" s="277"/>
      <c r="J506" s="273"/>
      <c r="K506" s="273"/>
      <c r="L506" s="278"/>
      <c r="M506" s="279"/>
      <c r="N506" s="280"/>
      <c r="O506" s="280"/>
      <c r="P506" s="280"/>
      <c r="Q506" s="280"/>
      <c r="R506" s="280"/>
      <c r="S506" s="280"/>
      <c r="T506" s="28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2" t="s">
        <v>179</v>
      </c>
      <c r="AU506" s="282" t="s">
        <v>86</v>
      </c>
      <c r="AV506" s="15" t="s">
        <v>212</v>
      </c>
      <c r="AW506" s="15" t="s">
        <v>32</v>
      </c>
      <c r="AX506" s="15" t="s">
        <v>76</v>
      </c>
      <c r="AY506" s="282" t="s">
        <v>169</v>
      </c>
    </row>
    <row r="507" spans="1:51" s="14" customFormat="1" ht="12">
      <c r="A507" s="14"/>
      <c r="B507" s="261"/>
      <c r="C507" s="262"/>
      <c r="D507" s="251" t="s">
        <v>179</v>
      </c>
      <c r="E507" s="263" t="s">
        <v>1</v>
      </c>
      <c r="F507" s="264" t="s">
        <v>182</v>
      </c>
      <c r="G507" s="262"/>
      <c r="H507" s="265">
        <v>47.34</v>
      </c>
      <c r="I507" s="266"/>
      <c r="J507" s="262"/>
      <c r="K507" s="262"/>
      <c r="L507" s="267"/>
      <c r="M507" s="268"/>
      <c r="N507" s="269"/>
      <c r="O507" s="269"/>
      <c r="P507" s="269"/>
      <c r="Q507" s="269"/>
      <c r="R507" s="269"/>
      <c r="S507" s="269"/>
      <c r="T507" s="27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1" t="s">
        <v>179</v>
      </c>
      <c r="AU507" s="271" t="s">
        <v>86</v>
      </c>
      <c r="AV507" s="14" t="s">
        <v>177</v>
      </c>
      <c r="AW507" s="14" t="s">
        <v>32</v>
      </c>
      <c r="AX507" s="14" t="s">
        <v>84</v>
      </c>
      <c r="AY507" s="271" t="s">
        <v>169</v>
      </c>
    </row>
    <row r="508" spans="1:65" s="2" customFormat="1" ht="21.75" customHeight="1">
      <c r="A508" s="39"/>
      <c r="B508" s="40"/>
      <c r="C508" s="304" t="s">
        <v>2321</v>
      </c>
      <c r="D508" s="304" t="s">
        <v>1283</v>
      </c>
      <c r="E508" s="305" t="s">
        <v>2322</v>
      </c>
      <c r="F508" s="306" t="s">
        <v>2323</v>
      </c>
      <c r="G508" s="307" t="s">
        <v>699</v>
      </c>
      <c r="H508" s="308">
        <v>72</v>
      </c>
      <c r="I508" s="309"/>
      <c r="J508" s="310">
        <f>ROUND(I508*H508,2)</f>
        <v>0</v>
      </c>
      <c r="K508" s="311"/>
      <c r="L508" s="312"/>
      <c r="M508" s="313" t="s">
        <v>1</v>
      </c>
      <c r="N508" s="314" t="s">
        <v>41</v>
      </c>
      <c r="O508" s="92"/>
      <c r="P508" s="245">
        <f>O508*H508</f>
        <v>0</v>
      </c>
      <c r="Q508" s="245">
        <v>0.0192</v>
      </c>
      <c r="R508" s="245">
        <f>Q508*H508</f>
        <v>1.3823999999999999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298</v>
      </c>
      <c r="AT508" s="247" t="s">
        <v>1283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3557</v>
      </c>
    </row>
    <row r="509" spans="1:65" s="2" customFormat="1" ht="21.75" customHeight="1">
      <c r="A509" s="39"/>
      <c r="B509" s="40"/>
      <c r="C509" s="235" t="s">
        <v>2600</v>
      </c>
      <c r="D509" s="235" t="s">
        <v>173</v>
      </c>
      <c r="E509" s="236" t="s">
        <v>3558</v>
      </c>
      <c r="F509" s="237" t="s">
        <v>3559</v>
      </c>
      <c r="G509" s="238" t="s">
        <v>176</v>
      </c>
      <c r="H509" s="239">
        <v>4.93</v>
      </c>
      <c r="I509" s="240"/>
      <c r="J509" s="241">
        <f>ROUND(I509*H509,2)</f>
        <v>0</v>
      </c>
      <c r="K509" s="242"/>
      <c r="L509" s="45"/>
      <c r="M509" s="243" t="s">
        <v>1</v>
      </c>
      <c r="N509" s="244" t="s">
        <v>41</v>
      </c>
      <c r="O509" s="92"/>
      <c r="P509" s="245">
        <f>O509*H509</f>
        <v>0</v>
      </c>
      <c r="Q509" s="245">
        <v>0.0054</v>
      </c>
      <c r="R509" s="245">
        <f>Q509*H509</f>
        <v>0.026622</v>
      </c>
      <c r="S509" s="245">
        <v>0</v>
      </c>
      <c r="T509" s="246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7" t="s">
        <v>286</v>
      </c>
      <c r="AT509" s="247" t="s">
        <v>173</v>
      </c>
      <c r="AU509" s="247" t="s">
        <v>86</v>
      </c>
      <c r="AY509" s="18" t="s">
        <v>169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18" t="s">
        <v>84</v>
      </c>
      <c r="BK509" s="248">
        <f>ROUND(I509*H509,2)</f>
        <v>0</v>
      </c>
      <c r="BL509" s="18" t="s">
        <v>286</v>
      </c>
      <c r="BM509" s="247" t="s">
        <v>3560</v>
      </c>
    </row>
    <row r="510" spans="1:51" s="13" customFormat="1" ht="12">
      <c r="A510" s="13"/>
      <c r="B510" s="249"/>
      <c r="C510" s="250"/>
      <c r="D510" s="251" t="s">
        <v>179</v>
      </c>
      <c r="E510" s="252" t="s">
        <v>1</v>
      </c>
      <c r="F510" s="253" t="s">
        <v>3330</v>
      </c>
      <c r="G510" s="250"/>
      <c r="H510" s="254">
        <v>4.93</v>
      </c>
      <c r="I510" s="255"/>
      <c r="J510" s="250"/>
      <c r="K510" s="250"/>
      <c r="L510" s="256"/>
      <c r="M510" s="257"/>
      <c r="N510" s="258"/>
      <c r="O510" s="258"/>
      <c r="P510" s="258"/>
      <c r="Q510" s="258"/>
      <c r="R510" s="258"/>
      <c r="S510" s="258"/>
      <c r="T510" s="25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0" t="s">
        <v>179</v>
      </c>
      <c r="AU510" s="260" t="s">
        <v>86</v>
      </c>
      <c r="AV510" s="13" t="s">
        <v>86</v>
      </c>
      <c r="AW510" s="13" t="s">
        <v>32</v>
      </c>
      <c r="AX510" s="13" t="s">
        <v>84</v>
      </c>
      <c r="AY510" s="260" t="s">
        <v>169</v>
      </c>
    </row>
    <row r="511" spans="1:65" s="2" customFormat="1" ht="21.75" customHeight="1">
      <c r="A511" s="39"/>
      <c r="B511" s="40"/>
      <c r="C511" s="304" t="s">
        <v>718</v>
      </c>
      <c r="D511" s="304" t="s">
        <v>1283</v>
      </c>
      <c r="E511" s="305" t="s">
        <v>3049</v>
      </c>
      <c r="F511" s="306" t="s">
        <v>3050</v>
      </c>
      <c r="G511" s="307" t="s">
        <v>176</v>
      </c>
      <c r="H511" s="308">
        <v>6</v>
      </c>
      <c r="I511" s="309"/>
      <c r="J511" s="310">
        <f>ROUND(I511*H511,2)</f>
        <v>0</v>
      </c>
      <c r="K511" s="311"/>
      <c r="L511" s="312"/>
      <c r="M511" s="313" t="s">
        <v>1</v>
      </c>
      <c r="N511" s="314" t="s">
        <v>41</v>
      </c>
      <c r="O511" s="92"/>
      <c r="P511" s="245">
        <f>O511*H511</f>
        <v>0</v>
      </c>
      <c r="Q511" s="245">
        <v>0.0192</v>
      </c>
      <c r="R511" s="245">
        <f>Q511*H511</f>
        <v>0.1152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298</v>
      </c>
      <c r="AT511" s="247" t="s">
        <v>1283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286</v>
      </c>
      <c r="BM511" s="247" t="s">
        <v>3561</v>
      </c>
    </row>
    <row r="512" spans="1:65" s="2" customFormat="1" ht="33" customHeight="1">
      <c r="A512" s="39"/>
      <c r="B512" s="40"/>
      <c r="C512" s="235" t="s">
        <v>528</v>
      </c>
      <c r="D512" s="235" t="s">
        <v>173</v>
      </c>
      <c r="E512" s="236" t="s">
        <v>2326</v>
      </c>
      <c r="F512" s="237" t="s">
        <v>2327</v>
      </c>
      <c r="G512" s="238" t="s">
        <v>176</v>
      </c>
      <c r="H512" s="239">
        <v>42.9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0.009</v>
      </c>
      <c r="R512" s="245">
        <f>Q512*H512</f>
        <v>0.38609999999999994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3562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3563</v>
      </c>
      <c r="G513" s="250"/>
      <c r="H513" s="254">
        <v>35.1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3564</v>
      </c>
      <c r="G514" s="250"/>
      <c r="H514" s="254">
        <v>7.8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42.9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1737</v>
      </c>
      <c r="D516" s="304" t="s">
        <v>1283</v>
      </c>
      <c r="E516" s="305" t="s">
        <v>2335</v>
      </c>
      <c r="F516" s="306" t="s">
        <v>2336</v>
      </c>
      <c r="G516" s="307" t="s">
        <v>176</v>
      </c>
      <c r="H516" s="308">
        <v>44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0.8447999999999999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3565</v>
      </c>
    </row>
    <row r="517" spans="1:65" s="2" customFormat="1" ht="21.75" customHeight="1">
      <c r="A517" s="39"/>
      <c r="B517" s="40"/>
      <c r="C517" s="235" t="s">
        <v>794</v>
      </c>
      <c r="D517" s="235" t="s">
        <v>173</v>
      </c>
      <c r="E517" s="236" t="s">
        <v>2339</v>
      </c>
      <c r="F517" s="237" t="s">
        <v>2340</v>
      </c>
      <c r="G517" s="238" t="s">
        <v>176</v>
      </c>
      <c r="H517" s="239">
        <v>4.93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3566</v>
      </c>
    </row>
    <row r="518" spans="1:65" s="2" customFormat="1" ht="16.5" customHeight="1">
      <c r="A518" s="39"/>
      <c r="B518" s="40"/>
      <c r="C518" s="235" t="s">
        <v>574</v>
      </c>
      <c r="D518" s="235" t="s">
        <v>173</v>
      </c>
      <c r="E518" s="236" t="s">
        <v>2343</v>
      </c>
      <c r="F518" s="237" t="s">
        <v>2344</v>
      </c>
      <c r="G518" s="238" t="s">
        <v>176</v>
      </c>
      <c r="H518" s="239">
        <v>4.93</v>
      </c>
      <c r="I518" s="240"/>
      <c r="J518" s="241">
        <f>ROUND(I518*H518,2)</f>
        <v>0</v>
      </c>
      <c r="K518" s="242"/>
      <c r="L518" s="45"/>
      <c r="M518" s="243" t="s">
        <v>1</v>
      </c>
      <c r="N518" s="244" t="s">
        <v>41</v>
      </c>
      <c r="O518" s="92"/>
      <c r="P518" s="245">
        <f>O518*H518</f>
        <v>0</v>
      </c>
      <c r="Q518" s="245">
        <v>0.0003</v>
      </c>
      <c r="R518" s="245">
        <f>Q518*H518</f>
        <v>0.0014789999999999998</v>
      </c>
      <c r="S518" s="245">
        <v>0</v>
      </c>
      <c r="T518" s="24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7" t="s">
        <v>286</v>
      </c>
      <c r="AT518" s="247" t="s">
        <v>173</v>
      </c>
      <c r="AU518" s="247" t="s">
        <v>86</v>
      </c>
      <c r="AY518" s="18" t="s">
        <v>169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18" t="s">
        <v>84</v>
      </c>
      <c r="BK518" s="248">
        <f>ROUND(I518*H518,2)</f>
        <v>0</v>
      </c>
      <c r="BL518" s="18" t="s">
        <v>286</v>
      </c>
      <c r="BM518" s="247" t="s">
        <v>3567</v>
      </c>
    </row>
    <row r="519" spans="1:65" s="2" customFormat="1" ht="16.5" customHeight="1">
      <c r="A519" s="39"/>
      <c r="B519" s="40"/>
      <c r="C519" s="235" t="s">
        <v>488</v>
      </c>
      <c r="D519" s="235" t="s">
        <v>173</v>
      </c>
      <c r="E519" s="236" t="s">
        <v>2347</v>
      </c>
      <c r="F519" s="237" t="s">
        <v>2348</v>
      </c>
      <c r="G519" s="238" t="s">
        <v>322</v>
      </c>
      <c r="H519" s="239">
        <v>8</v>
      </c>
      <c r="I519" s="240"/>
      <c r="J519" s="241">
        <f>ROUND(I519*H519,2)</f>
        <v>0</v>
      </c>
      <c r="K519" s="242"/>
      <c r="L519" s="45"/>
      <c r="M519" s="243" t="s">
        <v>1</v>
      </c>
      <c r="N519" s="244" t="s">
        <v>41</v>
      </c>
      <c r="O519" s="92"/>
      <c r="P519" s="245">
        <f>O519*H519</f>
        <v>0</v>
      </c>
      <c r="Q519" s="245">
        <v>3E-05</v>
      </c>
      <c r="R519" s="245">
        <f>Q519*H519</f>
        <v>0.00024</v>
      </c>
      <c r="S519" s="245">
        <v>0</v>
      </c>
      <c r="T519" s="24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7" t="s">
        <v>286</v>
      </c>
      <c r="AT519" s="247" t="s">
        <v>173</v>
      </c>
      <c r="AU519" s="247" t="s">
        <v>86</v>
      </c>
      <c r="AY519" s="18" t="s">
        <v>169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18" t="s">
        <v>84</v>
      </c>
      <c r="BK519" s="248">
        <f>ROUND(I519*H519,2)</f>
        <v>0</v>
      </c>
      <c r="BL519" s="18" t="s">
        <v>286</v>
      </c>
      <c r="BM519" s="247" t="s">
        <v>3568</v>
      </c>
    </row>
    <row r="520" spans="1:65" s="2" customFormat="1" ht="21.75" customHeight="1">
      <c r="A520" s="39"/>
      <c r="B520" s="40"/>
      <c r="C520" s="235" t="s">
        <v>815</v>
      </c>
      <c r="D520" s="235" t="s">
        <v>173</v>
      </c>
      <c r="E520" s="236" t="s">
        <v>2351</v>
      </c>
      <c r="F520" s="237" t="s">
        <v>2352</v>
      </c>
      <c r="G520" s="238" t="s">
        <v>249</v>
      </c>
      <c r="H520" s="239">
        <v>2.772</v>
      </c>
      <c r="I520" s="240"/>
      <c r="J520" s="241">
        <f>ROUND(I520*H520,2)</f>
        <v>0</v>
      </c>
      <c r="K520" s="242"/>
      <c r="L520" s="45"/>
      <c r="M520" s="243" t="s">
        <v>1</v>
      </c>
      <c r="N520" s="244" t="s">
        <v>41</v>
      </c>
      <c r="O520" s="92"/>
      <c r="P520" s="245">
        <f>O520*H520</f>
        <v>0</v>
      </c>
      <c r="Q520" s="245">
        <v>0</v>
      </c>
      <c r="R520" s="245">
        <f>Q520*H520</f>
        <v>0</v>
      </c>
      <c r="S520" s="245">
        <v>0</v>
      </c>
      <c r="T520" s="24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7" t="s">
        <v>286</v>
      </c>
      <c r="AT520" s="247" t="s">
        <v>173</v>
      </c>
      <c r="AU520" s="247" t="s">
        <v>86</v>
      </c>
      <c r="AY520" s="18" t="s">
        <v>169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18" t="s">
        <v>84</v>
      </c>
      <c r="BK520" s="248">
        <f>ROUND(I520*H520,2)</f>
        <v>0</v>
      </c>
      <c r="BL520" s="18" t="s">
        <v>286</v>
      </c>
      <c r="BM520" s="247" t="s">
        <v>3569</v>
      </c>
    </row>
    <row r="521" spans="1:63" s="12" customFormat="1" ht="22.8" customHeight="1">
      <c r="A521" s="12"/>
      <c r="B521" s="219"/>
      <c r="C521" s="220"/>
      <c r="D521" s="221" t="s">
        <v>75</v>
      </c>
      <c r="E521" s="233" t="s">
        <v>813</v>
      </c>
      <c r="F521" s="233" t="s">
        <v>814</v>
      </c>
      <c r="G521" s="220"/>
      <c r="H521" s="220"/>
      <c r="I521" s="223"/>
      <c r="J521" s="234">
        <f>BK521</f>
        <v>0</v>
      </c>
      <c r="K521" s="220"/>
      <c r="L521" s="225"/>
      <c r="M521" s="226"/>
      <c r="N521" s="227"/>
      <c r="O521" s="227"/>
      <c r="P521" s="228">
        <f>SUM(P522:P551)</f>
        <v>0</v>
      </c>
      <c r="Q521" s="227"/>
      <c r="R521" s="228">
        <f>SUM(R522:R551)</f>
        <v>0.46684877</v>
      </c>
      <c r="S521" s="227"/>
      <c r="T521" s="229">
        <f>SUM(T522:T551)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30" t="s">
        <v>86</v>
      </c>
      <c r="AT521" s="231" t="s">
        <v>75</v>
      </c>
      <c r="AU521" s="231" t="s">
        <v>84</v>
      </c>
      <c r="AY521" s="230" t="s">
        <v>169</v>
      </c>
      <c r="BK521" s="232">
        <f>SUM(BK522:BK551)</f>
        <v>0</v>
      </c>
    </row>
    <row r="522" spans="1:65" s="2" customFormat="1" ht="21.75" customHeight="1">
      <c r="A522" s="39"/>
      <c r="B522" s="40"/>
      <c r="C522" s="235" t="s">
        <v>215</v>
      </c>
      <c r="D522" s="235" t="s">
        <v>173</v>
      </c>
      <c r="E522" s="236" t="s">
        <v>2395</v>
      </c>
      <c r="F522" s="237" t="s">
        <v>2396</v>
      </c>
      <c r="G522" s="238" t="s">
        <v>176</v>
      </c>
      <c r="H522" s="239">
        <v>59.79</v>
      </c>
      <c r="I522" s="240"/>
      <c r="J522" s="241">
        <f>ROUND(I522*H522,2)</f>
        <v>0</v>
      </c>
      <c r="K522" s="242"/>
      <c r="L522" s="45"/>
      <c r="M522" s="243" t="s">
        <v>1</v>
      </c>
      <c r="N522" s="244" t="s">
        <v>41</v>
      </c>
      <c r="O522" s="92"/>
      <c r="P522" s="245">
        <f>O522*H522</f>
        <v>0</v>
      </c>
      <c r="Q522" s="245">
        <v>3E-05</v>
      </c>
      <c r="R522" s="245">
        <f>Q522*H522</f>
        <v>0.0017937</v>
      </c>
      <c r="S522" s="245">
        <v>0</v>
      </c>
      <c r="T522" s="24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7" t="s">
        <v>286</v>
      </c>
      <c r="AT522" s="247" t="s">
        <v>173</v>
      </c>
      <c r="AU522" s="247" t="s">
        <v>86</v>
      </c>
      <c r="AY522" s="18" t="s">
        <v>169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18" t="s">
        <v>84</v>
      </c>
      <c r="BK522" s="248">
        <f>ROUND(I522*H522,2)</f>
        <v>0</v>
      </c>
      <c r="BL522" s="18" t="s">
        <v>286</v>
      </c>
      <c r="BM522" s="247" t="s">
        <v>3570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3571</v>
      </c>
      <c r="G523" s="250"/>
      <c r="H523" s="254">
        <v>20.69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3" customFormat="1" ht="12">
      <c r="A524" s="13"/>
      <c r="B524" s="249"/>
      <c r="C524" s="250"/>
      <c r="D524" s="251" t="s">
        <v>179</v>
      </c>
      <c r="E524" s="252" t="s">
        <v>1</v>
      </c>
      <c r="F524" s="253" t="s">
        <v>3572</v>
      </c>
      <c r="G524" s="250"/>
      <c r="H524" s="254">
        <v>39.1</v>
      </c>
      <c r="I524" s="255"/>
      <c r="J524" s="250"/>
      <c r="K524" s="250"/>
      <c r="L524" s="256"/>
      <c r="M524" s="257"/>
      <c r="N524" s="258"/>
      <c r="O524" s="258"/>
      <c r="P524" s="258"/>
      <c r="Q524" s="258"/>
      <c r="R524" s="258"/>
      <c r="S524" s="258"/>
      <c r="T524" s="25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0" t="s">
        <v>179</v>
      </c>
      <c r="AU524" s="260" t="s">
        <v>86</v>
      </c>
      <c r="AV524" s="13" t="s">
        <v>86</v>
      </c>
      <c r="AW524" s="13" t="s">
        <v>32</v>
      </c>
      <c r="AX524" s="13" t="s">
        <v>76</v>
      </c>
      <c r="AY524" s="260" t="s">
        <v>169</v>
      </c>
    </row>
    <row r="525" spans="1:51" s="14" customFormat="1" ht="12">
      <c r="A525" s="14"/>
      <c r="B525" s="261"/>
      <c r="C525" s="262"/>
      <c r="D525" s="251" t="s">
        <v>179</v>
      </c>
      <c r="E525" s="263" t="s">
        <v>1</v>
      </c>
      <c r="F525" s="264" t="s">
        <v>182</v>
      </c>
      <c r="G525" s="262"/>
      <c r="H525" s="265">
        <v>59.79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1" t="s">
        <v>179</v>
      </c>
      <c r="AU525" s="271" t="s">
        <v>86</v>
      </c>
      <c r="AV525" s="14" t="s">
        <v>177</v>
      </c>
      <c r="AW525" s="14" t="s">
        <v>32</v>
      </c>
      <c r="AX525" s="14" t="s">
        <v>84</v>
      </c>
      <c r="AY525" s="271" t="s">
        <v>169</v>
      </c>
    </row>
    <row r="526" spans="1:65" s="2" customFormat="1" ht="21.75" customHeight="1">
      <c r="A526" s="39"/>
      <c r="B526" s="40"/>
      <c r="C526" s="235" t="s">
        <v>298</v>
      </c>
      <c r="D526" s="235" t="s">
        <v>173</v>
      </c>
      <c r="E526" s="236" t="s">
        <v>2413</v>
      </c>
      <c r="F526" s="237" t="s">
        <v>2414</v>
      </c>
      <c r="G526" s="238" t="s">
        <v>176</v>
      </c>
      <c r="H526" s="239">
        <v>59.79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0.00455</v>
      </c>
      <c r="R526" s="245">
        <f>Q526*H526</f>
        <v>0.2720445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3573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3571</v>
      </c>
      <c r="G527" s="250"/>
      <c r="H527" s="254">
        <v>20.69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3572</v>
      </c>
      <c r="G528" s="250"/>
      <c r="H528" s="254">
        <v>39.1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4" customFormat="1" ht="12">
      <c r="A529" s="14"/>
      <c r="B529" s="261"/>
      <c r="C529" s="262"/>
      <c r="D529" s="251" t="s">
        <v>179</v>
      </c>
      <c r="E529" s="263" t="s">
        <v>1</v>
      </c>
      <c r="F529" s="264" t="s">
        <v>182</v>
      </c>
      <c r="G529" s="262"/>
      <c r="H529" s="265">
        <v>59.79</v>
      </c>
      <c r="I529" s="266"/>
      <c r="J529" s="262"/>
      <c r="K529" s="262"/>
      <c r="L529" s="267"/>
      <c r="M529" s="268"/>
      <c r="N529" s="269"/>
      <c r="O529" s="269"/>
      <c r="P529" s="269"/>
      <c r="Q529" s="269"/>
      <c r="R529" s="269"/>
      <c r="S529" s="269"/>
      <c r="T529" s="27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1" t="s">
        <v>179</v>
      </c>
      <c r="AU529" s="271" t="s">
        <v>86</v>
      </c>
      <c r="AV529" s="14" t="s">
        <v>177</v>
      </c>
      <c r="AW529" s="14" t="s">
        <v>32</v>
      </c>
      <c r="AX529" s="14" t="s">
        <v>84</v>
      </c>
      <c r="AY529" s="271" t="s">
        <v>169</v>
      </c>
    </row>
    <row r="530" spans="1:65" s="2" customFormat="1" ht="21.75" customHeight="1">
      <c r="A530" s="39"/>
      <c r="B530" s="40"/>
      <c r="C530" s="235" t="s">
        <v>482</v>
      </c>
      <c r="D530" s="235" t="s">
        <v>173</v>
      </c>
      <c r="E530" s="236" t="s">
        <v>2429</v>
      </c>
      <c r="F530" s="237" t="s">
        <v>2430</v>
      </c>
      <c r="G530" s="238" t="s">
        <v>176</v>
      </c>
      <c r="H530" s="239">
        <v>59.79</v>
      </c>
      <c r="I530" s="240"/>
      <c r="J530" s="241">
        <f>ROUND(I530*H530,2)</f>
        <v>0</v>
      </c>
      <c r="K530" s="242"/>
      <c r="L530" s="45"/>
      <c r="M530" s="243" t="s">
        <v>1</v>
      </c>
      <c r="N530" s="244" t="s">
        <v>41</v>
      </c>
      <c r="O530" s="92"/>
      <c r="P530" s="245">
        <f>O530*H530</f>
        <v>0</v>
      </c>
      <c r="Q530" s="245">
        <v>0.0003</v>
      </c>
      <c r="R530" s="245">
        <f>Q530*H530</f>
        <v>0.017936999999999998</v>
      </c>
      <c r="S530" s="245">
        <v>0</v>
      </c>
      <c r="T530" s="24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7" t="s">
        <v>286</v>
      </c>
      <c r="AT530" s="247" t="s">
        <v>173</v>
      </c>
      <c r="AU530" s="247" t="s">
        <v>86</v>
      </c>
      <c r="AY530" s="18" t="s">
        <v>169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8" t="s">
        <v>84</v>
      </c>
      <c r="BK530" s="248">
        <f>ROUND(I530*H530,2)</f>
        <v>0</v>
      </c>
      <c r="BL530" s="18" t="s">
        <v>286</v>
      </c>
      <c r="BM530" s="247" t="s">
        <v>3574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3572</v>
      </c>
      <c r="G531" s="250"/>
      <c r="H531" s="254">
        <v>39.1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3571</v>
      </c>
      <c r="G532" s="250"/>
      <c r="H532" s="254">
        <v>20.69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4" customFormat="1" ht="12">
      <c r="A533" s="14"/>
      <c r="B533" s="261"/>
      <c r="C533" s="262"/>
      <c r="D533" s="251" t="s">
        <v>179</v>
      </c>
      <c r="E533" s="263" t="s">
        <v>1</v>
      </c>
      <c r="F533" s="264" t="s">
        <v>182</v>
      </c>
      <c r="G533" s="262"/>
      <c r="H533" s="265">
        <v>59.79</v>
      </c>
      <c r="I533" s="266"/>
      <c r="J533" s="262"/>
      <c r="K533" s="262"/>
      <c r="L533" s="267"/>
      <c r="M533" s="268"/>
      <c r="N533" s="269"/>
      <c r="O533" s="269"/>
      <c r="P533" s="269"/>
      <c r="Q533" s="269"/>
      <c r="R533" s="269"/>
      <c r="S533" s="269"/>
      <c r="T533" s="27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1" t="s">
        <v>179</v>
      </c>
      <c r="AU533" s="271" t="s">
        <v>86</v>
      </c>
      <c r="AV533" s="14" t="s">
        <v>177</v>
      </c>
      <c r="AW533" s="14" t="s">
        <v>32</v>
      </c>
      <c r="AX533" s="14" t="s">
        <v>84</v>
      </c>
      <c r="AY533" s="271" t="s">
        <v>169</v>
      </c>
    </row>
    <row r="534" spans="1:65" s="2" customFormat="1" ht="21.75" customHeight="1">
      <c r="A534" s="39"/>
      <c r="B534" s="40"/>
      <c r="C534" s="304" t="s">
        <v>742</v>
      </c>
      <c r="D534" s="304" t="s">
        <v>1283</v>
      </c>
      <c r="E534" s="305" t="s">
        <v>3575</v>
      </c>
      <c r="F534" s="306" t="s">
        <v>3576</v>
      </c>
      <c r="G534" s="307" t="s">
        <v>176</v>
      </c>
      <c r="H534" s="308">
        <v>41</v>
      </c>
      <c r="I534" s="309"/>
      <c r="J534" s="310">
        <f>ROUND(I534*H534,2)</f>
        <v>0</v>
      </c>
      <c r="K534" s="311"/>
      <c r="L534" s="312"/>
      <c r="M534" s="313" t="s">
        <v>1</v>
      </c>
      <c r="N534" s="314" t="s">
        <v>41</v>
      </c>
      <c r="O534" s="92"/>
      <c r="P534" s="245">
        <f>O534*H534</f>
        <v>0</v>
      </c>
      <c r="Q534" s="245">
        <v>0.0029</v>
      </c>
      <c r="R534" s="245">
        <f>Q534*H534</f>
        <v>0.11889999999999999</v>
      </c>
      <c r="S534" s="245">
        <v>0</v>
      </c>
      <c r="T534" s="24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7" t="s">
        <v>298</v>
      </c>
      <c r="AT534" s="247" t="s">
        <v>1283</v>
      </c>
      <c r="AU534" s="247" t="s">
        <v>86</v>
      </c>
      <c r="AY534" s="18" t="s">
        <v>169</v>
      </c>
      <c r="BE534" s="248">
        <f>IF(N534="základní",J534,0)</f>
        <v>0</v>
      </c>
      <c r="BF534" s="248">
        <f>IF(N534="snížená",J534,0)</f>
        <v>0</v>
      </c>
      <c r="BG534" s="248">
        <f>IF(N534="zákl. přenesená",J534,0)</f>
        <v>0</v>
      </c>
      <c r="BH534" s="248">
        <f>IF(N534="sníž. přenesená",J534,0)</f>
        <v>0</v>
      </c>
      <c r="BI534" s="248">
        <f>IF(N534="nulová",J534,0)</f>
        <v>0</v>
      </c>
      <c r="BJ534" s="18" t="s">
        <v>84</v>
      </c>
      <c r="BK534" s="248">
        <f>ROUND(I534*H534,2)</f>
        <v>0</v>
      </c>
      <c r="BL534" s="18" t="s">
        <v>286</v>
      </c>
      <c r="BM534" s="247" t="s">
        <v>3577</v>
      </c>
    </row>
    <row r="535" spans="1:65" s="2" customFormat="1" ht="21.75" customHeight="1">
      <c r="A535" s="39"/>
      <c r="B535" s="40"/>
      <c r="C535" s="304" t="s">
        <v>302</v>
      </c>
      <c r="D535" s="304" t="s">
        <v>1283</v>
      </c>
      <c r="E535" s="305" t="s">
        <v>3100</v>
      </c>
      <c r="F535" s="306" t="s">
        <v>3578</v>
      </c>
      <c r="G535" s="307" t="s">
        <v>176</v>
      </c>
      <c r="H535" s="308">
        <v>22</v>
      </c>
      <c r="I535" s="309"/>
      <c r="J535" s="310">
        <f>ROUND(I535*H535,2)</f>
        <v>0</v>
      </c>
      <c r="K535" s="311"/>
      <c r="L535" s="312"/>
      <c r="M535" s="313" t="s">
        <v>1</v>
      </c>
      <c r="N535" s="314" t="s">
        <v>41</v>
      </c>
      <c r="O535" s="92"/>
      <c r="P535" s="245">
        <f>O535*H535</f>
        <v>0</v>
      </c>
      <c r="Q535" s="245">
        <v>0.0018</v>
      </c>
      <c r="R535" s="245">
        <f>Q535*H535</f>
        <v>0.039599999999999996</v>
      </c>
      <c r="S535" s="245">
        <v>0</v>
      </c>
      <c r="T535" s="24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7" t="s">
        <v>298</v>
      </c>
      <c r="AT535" s="247" t="s">
        <v>1283</v>
      </c>
      <c r="AU535" s="247" t="s">
        <v>86</v>
      </c>
      <c r="AY535" s="18" t="s">
        <v>169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18" t="s">
        <v>84</v>
      </c>
      <c r="BK535" s="248">
        <f>ROUND(I535*H535,2)</f>
        <v>0</v>
      </c>
      <c r="BL535" s="18" t="s">
        <v>286</v>
      </c>
      <c r="BM535" s="247" t="s">
        <v>3579</v>
      </c>
    </row>
    <row r="536" spans="1:65" s="2" customFormat="1" ht="21.75" customHeight="1">
      <c r="A536" s="39"/>
      <c r="B536" s="40"/>
      <c r="C536" s="235" t="s">
        <v>546</v>
      </c>
      <c r="D536" s="235" t="s">
        <v>173</v>
      </c>
      <c r="E536" s="236" t="s">
        <v>2467</v>
      </c>
      <c r="F536" s="237" t="s">
        <v>2468</v>
      </c>
      <c r="G536" s="238" t="s">
        <v>322</v>
      </c>
      <c r="H536" s="239">
        <v>10.5</v>
      </c>
      <c r="I536" s="240"/>
      <c r="J536" s="241">
        <f>ROUND(I536*H536,2)</f>
        <v>0</v>
      </c>
      <c r="K536" s="242"/>
      <c r="L536" s="45"/>
      <c r="M536" s="243" t="s">
        <v>1</v>
      </c>
      <c r="N536" s="244" t="s">
        <v>41</v>
      </c>
      <c r="O536" s="92"/>
      <c r="P536" s="245">
        <f>O536*H536</f>
        <v>0</v>
      </c>
      <c r="Q536" s="245">
        <v>0.00012</v>
      </c>
      <c r="R536" s="245">
        <f>Q536*H536</f>
        <v>0.00126</v>
      </c>
      <c r="S536" s="245">
        <v>0</v>
      </c>
      <c r="T536" s="24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7" t="s">
        <v>286</v>
      </c>
      <c r="AT536" s="247" t="s">
        <v>173</v>
      </c>
      <c r="AU536" s="247" t="s">
        <v>86</v>
      </c>
      <c r="AY536" s="18" t="s">
        <v>169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18" t="s">
        <v>84</v>
      </c>
      <c r="BK536" s="248">
        <f>ROUND(I536*H536,2)</f>
        <v>0</v>
      </c>
      <c r="BL536" s="18" t="s">
        <v>286</v>
      </c>
      <c r="BM536" s="247" t="s">
        <v>3580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3581</v>
      </c>
      <c r="G537" s="250"/>
      <c r="H537" s="254">
        <v>10.5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84</v>
      </c>
      <c r="AY537" s="260" t="s">
        <v>169</v>
      </c>
    </row>
    <row r="538" spans="1:65" s="2" customFormat="1" ht="21.75" customHeight="1">
      <c r="A538" s="39"/>
      <c r="B538" s="40"/>
      <c r="C538" s="235" t="s">
        <v>1337</v>
      </c>
      <c r="D538" s="235" t="s">
        <v>173</v>
      </c>
      <c r="E538" s="236" t="s">
        <v>2472</v>
      </c>
      <c r="F538" s="237" t="s">
        <v>2473</v>
      </c>
      <c r="G538" s="238" t="s">
        <v>322</v>
      </c>
      <c r="H538" s="239">
        <v>5.586</v>
      </c>
      <c r="I538" s="240"/>
      <c r="J538" s="241">
        <f>ROUND(I538*H538,2)</f>
        <v>0</v>
      </c>
      <c r="K538" s="242"/>
      <c r="L538" s="45"/>
      <c r="M538" s="243" t="s">
        <v>1</v>
      </c>
      <c r="N538" s="244" t="s">
        <v>41</v>
      </c>
      <c r="O538" s="92"/>
      <c r="P538" s="245">
        <f>O538*H538</f>
        <v>0</v>
      </c>
      <c r="Q538" s="245">
        <v>8E-05</v>
      </c>
      <c r="R538" s="245">
        <f>Q538*H538</f>
        <v>0.0004468800000000001</v>
      </c>
      <c r="S538" s="245">
        <v>0</v>
      </c>
      <c r="T538" s="246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7" t="s">
        <v>286</v>
      </c>
      <c r="AT538" s="247" t="s">
        <v>173</v>
      </c>
      <c r="AU538" s="247" t="s">
        <v>86</v>
      </c>
      <c r="AY538" s="18" t="s">
        <v>169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18" t="s">
        <v>84</v>
      </c>
      <c r="BK538" s="248">
        <f>ROUND(I538*H538,2)</f>
        <v>0</v>
      </c>
      <c r="BL538" s="18" t="s">
        <v>286</v>
      </c>
      <c r="BM538" s="247" t="s">
        <v>3582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3583</v>
      </c>
      <c r="G539" s="250"/>
      <c r="H539" s="254">
        <v>5.586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84</v>
      </c>
      <c r="AY539" s="260" t="s">
        <v>169</v>
      </c>
    </row>
    <row r="540" spans="1:65" s="2" customFormat="1" ht="16.5" customHeight="1">
      <c r="A540" s="39"/>
      <c r="B540" s="40"/>
      <c r="C540" s="235" t="s">
        <v>275</v>
      </c>
      <c r="D540" s="235" t="s">
        <v>173</v>
      </c>
      <c r="E540" s="236" t="s">
        <v>2475</v>
      </c>
      <c r="F540" s="237" t="s">
        <v>2476</v>
      </c>
      <c r="G540" s="238" t="s">
        <v>322</v>
      </c>
      <c r="H540" s="239">
        <v>66.229</v>
      </c>
      <c r="I540" s="240"/>
      <c r="J540" s="241">
        <f>ROUND(I540*H540,2)</f>
        <v>0</v>
      </c>
      <c r="K540" s="242"/>
      <c r="L540" s="45"/>
      <c r="M540" s="243" t="s">
        <v>1</v>
      </c>
      <c r="N540" s="244" t="s">
        <v>41</v>
      </c>
      <c r="O540" s="92"/>
      <c r="P540" s="245">
        <f>O540*H540</f>
        <v>0</v>
      </c>
      <c r="Q540" s="245">
        <v>1E-05</v>
      </c>
      <c r="R540" s="245">
        <f>Q540*H540</f>
        <v>0.0006622900000000001</v>
      </c>
      <c r="S540" s="245">
        <v>0</v>
      </c>
      <c r="T540" s="246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7" t="s">
        <v>286</v>
      </c>
      <c r="AT540" s="247" t="s">
        <v>173</v>
      </c>
      <c r="AU540" s="247" t="s">
        <v>86</v>
      </c>
      <c r="AY540" s="18" t="s">
        <v>169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18" t="s">
        <v>84</v>
      </c>
      <c r="BK540" s="248">
        <f>ROUND(I540*H540,2)</f>
        <v>0</v>
      </c>
      <c r="BL540" s="18" t="s">
        <v>286</v>
      </c>
      <c r="BM540" s="247" t="s">
        <v>3584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3585</v>
      </c>
      <c r="G541" s="250"/>
      <c r="H541" s="254">
        <v>26.504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3586</v>
      </c>
      <c r="G542" s="250"/>
      <c r="H542" s="254">
        <v>10.85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3587</v>
      </c>
      <c r="G543" s="250"/>
      <c r="H543" s="254">
        <v>28.875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4" customFormat="1" ht="12">
      <c r="A544" s="14"/>
      <c r="B544" s="261"/>
      <c r="C544" s="262"/>
      <c r="D544" s="251" t="s">
        <v>179</v>
      </c>
      <c r="E544" s="263" t="s">
        <v>1</v>
      </c>
      <c r="F544" s="264" t="s">
        <v>182</v>
      </c>
      <c r="G544" s="262"/>
      <c r="H544" s="265">
        <v>66.229</v>
      </c>
      <c r="I544" s="266"/>
      <c r="J544" s="262"/>
      <c r="K544" s="262"/>
      <c r="L544" s="267"/>
      <c r="M544" s="268"/>
      <c r="N544" s="269"/>
      <c r="O544" s="269"/>
      <c r="P544" s="269"/>
      <c r="Q544" s="269"/>
      <c r="R544" s="269"/>
      <c r="S544" s="269"/>
      <c r="T544" s="27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1" t="s">
        <v>179</v>
      </c>
      <c r="AU544" s="271" t="s">
        <v>86</v>
      </c>
      <c r="AV544" s="14" t="s">
        <v>177</v>
      </c>
      <c r="AW544" s="14" t="s">
        <v>32</v>
      </c>
      <c r="AX544" s="14" t="s">
        <v>84</v>
      </c>
      <c r="AY544" s="271" t="s">
        <v>169</v>
      </c>
    </row>
    <row r="545" spans="1:65" s="2" customFormat="1" ht="21.75" customHeight="1">
      <c r="A545" s="39"/>
      <c r="B545" s="40"/>
      <c r="C545" s="304" t="s">
        <v>241</v>
      </c>
      <c r="D545" s="304" t="s">
        <v>1283</v>
      </c>
      <c r="E545" s="305" t="s">
        <v>3125</v>
      </c>
      <c r="F545" s="306" t="s">
        <v>3126</v>
      </c>
      <c r="G545" s="307" t="s">
        <v>322</v>
      </c>
      <c r="H545" s="308">
        <v>28</v>
      </c>
      <c r="I545" s="309"/>
      <c r="J545" s="310">
        <f>ROUND(I545*H545,2)</f>
        <v>0</v>
      </c>
      <c r="K545" s="311"/>
      <c r="L545" s="312"/>
      <c r="M545" s="313" t="s">
        <v>1</v>
      </c>
      <c r="N545" s="314" t="s">
        <v>41</v>
      </c>
      <c r="O545" s="92"/>
      <c r="P545" s="245">
        <f>O545*H545</f>
        <v>0</v>
      </c>
      <c r="Q545" s="245">
        <v>0.0002</v>
      </c>
      <c r="R545" s="245">
        <f>Q545*H545</f>
        <v>0.0056</v>
      </c>
      <c r="S545" s="245">
        <v>0</v>
      </c>
      <c r="T545" s="246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298</v>
      </c>
      <c r="AT545" s="247" t="s">
        <v>1283</v>
      </c>
      <c r="AU545" s="247" t="s">
        <v>86</v>
      </c>
      <c r="AY545" s="18" t="s">
        <v>169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84</v>
      </c>
      <c r="BK545" s="248">
        <f>ROUND(I545*H545,2)</f>
        <v>0</v>
      </c>
      <c r="BL545" s="18" t="s">
        <v>286</v>
      </c>
      <c r="BM545" s="247" t="s">
        <v>3588</v>
      </c>
    </row>
    <row r="546" spans="1:65" s="2" customFormat="1" ht="21.75" customHeight="1">
      <c r="A546" s="39"/>
      <c r="B546" s="40"/>
      <c r="C546" s="304" t="s">
        <v>737</v>
      </c>
      <c r="D546" s="304" t="s">
        <v>1283</v>
      </c>
      <c r="E546" s="305" t="s">
        <v>3129</v>
      </c>
      <c r="F546" s="306" t="s">
        <v>3130</v>
      </c>
      <c r="G546" s="307" t="s">
        <v>322</v>
      </c>
      <c r="H546" s="308">
        <v>43.022</v>
      </c>
      <c r="I546" s="309"/>
      <c r="J546" s="310">
        <f>ROUND(I546*H546,2)</f>
        <v>0</v>
      </c>
      <c r="K546" s="311"/>
      <c r="L546" s="312"/>
      <c r="M546" s="313" t="s">
        <v>1</v>
      </c>
      <c r="N546" s="314" t="s">
        <v>41</v>
      </c>
      <c r="O546" s="92"/>
      <c r="P546" s="245">
        <f>O546*H546</f>
        <v>0</v>
      </c>
      <c r="Q546" s="245">
        <v>0.0002</v>
      </c>
      <c r="R546" s="245">
        <f>Q546*H546</f>
        <v>0.0086044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298</v>
      </c>
      <c r="AT546" s="247" t="s">
        <v>1283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3589</v>
      </c>
    </row>
    <row r="547" spans="1:51" s="13" customFormat="1" ht="12">
      <c r="A547" s="13"/>
      <c r="B547" s="249"/>
      <c r="C547" s="250"/>
      <c r="D547" s="251" t="s">
        <v>179</v>
      </c>
      <c r="E547" s="252" t="s">
        <v>1</v>
      </c>
      <c r="F547" s="253" t="s">
        <v>3586</v>
      </c>
      <c r="G547" s="250"/>
      <c r="H547" s="254">
        <v>10.85</v>
      </c>
      <c r="I547" s="255"/>
      <c r="J547" s="250"/>
      <c r="K547" s="250"/>
      <c r="L547" s="256"/>
      <c r="M547" s="257"/>
      <c r="N547" s="258"/>
      <c r="O547" s="258"/>
      <c r="P547" s="258"/>
      <c r="Q547" s="258"/>
      <c r="R547" s="258"/>
      <c r="S547" s="258"/>
      <c r="T547" s="25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0" t="s">
        <v>179</v>
      </c>
      <c r="AU547" s="260" t="s">
        <v>86</v>
      </c>
      <c r="AV547" s="13" t="s">
        <v>86</v>
      </c>
      <c r="AW547" s="13" t="s">
        <v>32</v>
      </c>
      <c r="AX547" s="13" t="s">
        <v>76</v>
      </c>
      <c r="AY547" s="260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3587</v>
      </c>
      <c r="G548" s="250"/>
      <c r="H548" s="254">
        <v>28.875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4" customFormat="1" ht="12">
      <c r="A549" s="14"/>
      <c r="B549" s="261"/>
      <c r="C549" s="262"/>
      <c r="D549" s="251" t="s">
        <v>179</v>
      </c>
      <c r="E549" s="263" t="s">
        <v>1</v>
      </c>
      <c r="F549" s="264" t="s">
        <v>182</v>
      </c>
      <c r="G549" s="262"/>
      <c r="H549" s="265">
        <v>39.725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1" t="s">
        <v>179</v>
      </c>
      <c r="AU549" s="271" t="s">
        <v>86</v>
      </c>
      <c r="AV549" s="14" t="s">
        <v>177</v>
      </c>
      <c r="AW549" s="14" t="s">
        <v>32</v>
      </c>
      <c r="AX549" s="14" t="s">
        <v>84</v>
      </c>
      <c r="AY549" s="271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0"/>
      <c r="F550" s="253" t="s">
        <v>3590</v>
      </c>
      <c r="G550" s="250"/>
      <c r="H550" s="254">
        <v>43.022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4</v>
      </c>
      <c r="AX550" s="13" t="s">
        <v>84</v>
      </c>
      <c r="AY550" s="260" t="s">
        <v>169</v>
      </c>
    </row>
    <row r="551" spans="1:65" s="2" customFormat="1" ht="21.75" customHeight="1">
      <c r="A551" s="39"/>
      <c r="B551" s="40"/>
      <c r="C551" s="235" t="s">
        <v>2188</v>
      </c>
      <c r="D551" s="235" t="s">
        <v>173</v>
      </c>
      <c r="E551" s="236" t="s">
        <v>2522</v>
      </c>
      <c r="F551" s="237" t="s">
        <v>2523</v>
      </c>
      <c r="G551" s="238" t="s">
        <v>249</v>
      </c>
      <c r="H551" s="239">
        <v>0.467</v>
      </c>
      <c r="I551" s="240"/>
      <c r="J551" s="241">
        <f>ROUND(I551*H551,2)</f>
        <v>0</v>
      </c>
      <c r="K551" s="242"/>
      <c r="L551" s="45"/>
      <c r="M551" s="243" t="s">
        <v>1</v>
      </c>
      <c r="N551" s="244" t="s">
        <v>41</v>
      </c>
      <c r="O551" s="92"/>
      <c r="P551" s="245">
        <f>O551*H551</f>
        <v>0</v>
      </c>
      <c r="Q551" s="245">
        <v>0</v>
      </c>
      <c r="R551" s="245">
        <f>Q551*H551</f>
        <v>0</v>
      </c>
      <c r="S551" s="245">
        <v>0</v>
      </c>
      <c r="T551" s="246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47" t="s">
        <v>286</v>
      </c>
      <c r="AT551" s="247" t="s">
        <v>173</v>
      </c>
      <c r="AU551" s="247" t="s">
        <v>86</v>
      </c>
      <c r="AY551" s="18" t="s">
        <v>169</v>
      </c>
      <c r="BE551" s="248">
        <f>IF(N551="základní",J551,0)</f>
        <v>0</v>
      </c>
      <c r="BF551" s="248">
        <f>IF(N551="snížená",J551,0)</f>
        <v>0</v>
      </c>
      <c r="BG551" s="248">
        <f>IF(N551="zákl. přenesená",J551,0)</f>
        <v>0</v>
      </c>
      <c r="BH551" s="248">
        <f>IF(N551="sníž. přenesená",J551,0)</f>
        <v>0</v>
      </c>
      <c r="BI551" s="248">
        <f>IF(N551="nulová",J551,0)</f>
        <v>0</v>
      </c>
      <c r="BJ551" s="18" t="s">
        <v>84</v>
      </c>
      <c r="BK551" s="248">
        <f>ROUND(I551*H551,2)</f>
        <v>0</v>
      </c>
      <c r="BL551" s="18" t="s">
        <v>286</v>
      </c>
      <c r="BM551" s="247" t="s">
        <v>3591</v>
      </c>
    </row>
    <row r="552" spans="1:63" s="12" customFormat="1" ht="22.8" customHeight="1">
      <c r="A552" s="12"/>
      <c r="B552" s="219"/>
      <c r="C552" s="220"/>
      <c r="D552" s="221" t="s">
        <v>75</v>
      </c>
      <c r="E552" s="233" t="s">
        <v>368</v>
      </c>
      <c r="F552" s="233" t="s">
        <v>369</v>
      </c>
      <c r="G552" s="220"/>
      <c r="H552" s="220"/>
      <c r="I552" s="223"/>
      <c r="J552" s="234">
        <f>BK552</f>
        <v>0</v>
      </c>
      <c r="K552" s="220"/>
      <c r="L552" s="225"/>
      <c r="M552" s="226"/>
      <c r="N552" s="227"/>
      <c r="O552" s="227"/>
      <c r="P552" s="228">
        <f>SUM(P553:P558)</f>
        <v>0</v>
      </c>
      <c r="Q552" s="227"/>
      <c r="R552" s="228">
        <f>SUM(R553:R558)</f>
        <v>0.48887800000000003</v>
      </c>
      <c r="S552" s="227"/>
      <c r="T552" s="229">
        <f>SUM(T553:T558)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30" t="s">
        <v>86</v>
      </c>
      <c r="AT552" s="231" t="s">
        <v>75</v>
      </c>
      <c r="AU552" s="231" t="s">
        <v>84</v>
      </c>
      <c r="AY552" s="230" t="s">
        <v>169</v>
      </c>
      <c r="BK552" s="232">
        <f>SUM(BK553:BK558)</f>
        <v>0</v>
      </c>
    </row>
    <row r="553" spans="1:65" s="2" customFormat="1" ht="33" customHeight="1">
      <c r="A553" s="39"/>
      <c r="B553" s="40"/>
      <c r="C553" s="235" t="s">
        <v>596</v>
      </c>
      <c r="D553" s="235" t="s">
        <v>173</v>
      </c>
      <c r="E553" s="236" t="s">
        <v>2560</v>
      </c>
      <c r="F553" s="237" t="s">
        <v>2561</v>
      </c>
      <c r="G553" s="238" t="s">
        <v>176</v>
      </c>
      <c r="H553" s="239">
        <v>12.792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0.009</v>
      </c>
      <c r="R553" s="245">
        <f>Q553*H553</f>
        <v>0.115128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3592</v>
      </c>
    </row>
    <row r="554" spans="1:51" s="13" customFormat="1" ht="12">
      <c r="A554" s="13"/>
      <c r="B554" s="249"/>
      <c r="C554" s="250"/>
      <c r="D554" s="251" t="s">
        <v>179</v>
      </c>
      <c r="E554" s="252" t="s">
        <v>1</v>
      </c>
      <c r="F554" s="253" t="s">
        <v>3593</v>
      </c>
      <c r="G554" s="250"/>
      <c r="H554" s="254">
        <v>12.792</v>
      </c>
      <c r="I554" s="255"/>
      <c r="J554" s="250"/>
      <c r="K554" s="250"/>
      <c r="L554" s="256"/>
      <c r="M554" s="257"/>
      <c r="N554" s="258"/>
      <c r="O554" s="258"/>
      <c r="P554" s="258"/>
      <c r="Q554" s="258"/>
      <c r="R554" s="258"/>
      <c r="S554" s="258"/>
      <c r="T554" s="25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0" t="s">
        <v>179</v>
      </c>
      <c r="AU554" s="260" t="s">
        <v>86</v>
      </c>
      <c r="AV554" s="13" t="s">
        <v>86</v>
      </c>
      <c r="AW554" s="13" t="s">
        <v>32</v>
      </c>
      <c r="AX554" s="13" t="s">
        <v>84</v>
      </c>
      <c r="AY554" s="260" t="s">
        <v>169</v>
      </c>
    </row>
    <row r="555" spans="1:65" s="2" customFormat="1" ht="21.75" customHeight="1">
      <c r="A555" s="39"/>
      <c r="B555" s="40"/>
      <c r="C555" s="304" t="s">
        <v>605</v>
      </c>
      <c r="D555" s="304" t="s">
        <v>1283</v>
      </c>
      <c r="E555" s="305" t="s">
        <v>2564</v>
      </c>
      <c r="F555" s="306" t="s">
        <v>2565</v>
      </c>
      <c r="G555" s="307" t="s">
        <v>176</v>
      </c>
      <c r="H555" s="308">
        <v>13</v>
      </c>
      <c r="I555" s="309"/>
      <c r="J555" s="310">
        <f>ROUND(I555*H555,2)</f>
        <v>0</v>
      </c>
      <c r="K555" s="311"/>
      <c r="L555" s="312"/>
      <c r="M555" s="313" t="s">
        <v>1</v>
      </c>
      <c r="N555" s="314" t="s">
        <v>41</v>
      </c>
      <c r="O555" s="92"/>
      <c r="P555" s="245">
        <f>O555*H555</f>
        <v>0</v>
      </c>
      <c r="Q555" s="245">
        <v>0.02875</v>
      </c>
      <c r="R555" s="245">
        <f>Q555*H555</f>
        <v>0.37375</v>
      </c>
      <c r="S555" s="245">
        <v>0</v>
      </c>
      <c r="T555" s="246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7" t="s">
        <v>298</v>
      </c>
      <c r="AT555" s="247" t="s">
        <v>1283</v>
      </c>
      <c r="AU555" s="247" t="s">
        <v>86</v>
      </c>
      <c r="AY555" s="18" t="s">
        <v>169</v>
      </c>
      <c r="BE555" s="248">
        <f>IF(N555="základní",J555,0)</f>
        <v>0</v>
      </c>
      <c r="BF555" s="248">
        <f>IF(N555="snížená",J555,0)</f>
        <v>0</v>
      </c>
      <c r="BG555" s="248">
        <f>IF(N555="zákl. přenesená",J555,0)</f>
        <v>0</v>
      </c>
      <c r="BH555" s="248">
        <f>IF(N555="sníž. přenesená",J555,0)</f>
        <v>0</v>
      </c>
      <c r="BI555" s="248">
        <f>IF(N555="nulová",J555,0)</f>
        <v>0</v>
      </c>
      <c r="BJ555" s="18" t="s">
        <v>84</v>
      </c>
      <c r="BK555" s="248">
        <f>ROUND(I555*H555,2)</f>
        <v>0</v>
      </c>
      <c r="BL555" s="18" t="s">
        <v>286</v>
      </c>
      <c r="BM555" s="247" t="s">
        <v>3594</v>
      </c>
    </row>
    <row r="556" spans="1:65" s="2" customFormat="1" ht="16.5" customHeight="1">
      <c r="A556" s="39"/>
      <c r="B556" s="40"/>
      <c r="C556" s="235" t="s">
        <v>587</v>
      </c>
      <c r="D556" s="235" t="s">
        <v>173</v>
      </c>
      <c r="E556" s="236" t="s">
        <v>2573</v>
      </c>
      <c r="F556" s="237" t="s">
        <v>2574</v>
      </c>
      <c r="G556" s="238" t="s">
        <v>327</v>
      </c>
      <c r="H556" s="239">
        <v>5</v>
      </c>
      <c r="I556" s="240"/>
      <c r="J556" s="241">
        <f>ROUND(I556*H556,2)</f>
        <v>0</v>
      </c>
      <c r="K556" s="242"/>
      <c r="L556" s="45"/>
      <c r="M556" s="243" t="s">
        <v>1</v>
      </c>
      <c r="N556" s="244" t="s">
        <v>41</v>
      </c>
      <c r="O556" s="92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7" t="s">
        <v>286</v>
      </c>
      <c r="AT556" s="247" t="s">
        <v>173</v>
      </c>
      <c r="AU556" s="247" t="s">
        <v>86</v>
      </c>
      <c r="AY556" s="18" t="s">
        <v>169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18" t="s">
        <v>84</v>
      </c>
      <c r="BK556" s="248">
        <f>ROUND(I556*H556,2)</f>
        <v>0</v>
      </c>
      <c r="BL556" s="18" t="s">
        <v>286</v>
      </c>
      <c r="BM556" s="247" t="s">
        <v>3595</v>
      </c>
    </row>
    <row r="557" spans="1:65" s="2" customFormat="1" ht="16.5" customHeight="1">
      <c r="A557" s="39"/>
      <c r="B557" s="40"/>
      <c r="C557" s="235" t="s">
        <v>689</v>
      </c>
      <c r="D557" s="235" t="s">
        <v>173</v>
      </c>
      <c r="E557" s="236" t="s">
        <v>2577</v>
      </c>
      <c r="F557" s="237" t="s">
        <v>2578</v>
      </c>
      <c r="G557" s="238" t="s">
        <v>327</v>
      </c>
      <c r="H557" s="239">
        <v>2</v>
      </c>
      <c r="I557" s="240"/>
      <c r="J557" s="241">
        <f>ROUND(I557*H557,2)</f>
        <v>0</v>
      </c>
      <c r="K557" s="242"/>
      <c r="L557" s="45"/>
      <c r="M557" s="243" t="s">
        <v>1</v>
      </c>
      <c r="N557" s="244" t="s">
        <v>41</v>
      </c>
      <c r="O557" s="92"/>
      <c r="P557" s="245">
        <f>O557*H557</f>
        <v>0</v>
      </c>
      <c r="Q557" s="245">
        <v>0</v>
      </c>
      <c r="R557" s="245">
        <f>Q557*H557</f>
        <v>0</v>
      </c>
      <c r="S557" s="245">
        <v>0</v>
      </c>
      <c r="T557" s="246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7" t="s">
        <v>286</v>
      </c>
      <c r="AT557" s="247" t="s">
        <v>173</v>
      </c>
      <c r="AU557" s="247" t="s">
        <v>86</v>
      </c>
      <c r="AY557" s="18" t="s">
        <v>169</v>
      </c>
      <c r="BE557" s="248">
        <f>IF(N557="základní",J557,0)</f>
        <v>0</v>
      </c>
      <c r="BF557" s="248">
        <f>IF(N557="snížená",J557,0)</f>
        <v>0</v>
      </c>
      <c r="BG557" s="248">
        <f>IF(N557="zákl. přenesená",J557,0)</f>
        <v>0</v>
      </c>
      <c r="BH557" s="248">
        <f>IF(N557="sníž. přenesená",J557,0)</f>
        <v>0</v>
      </c>
      <c r="BI557" s="248">
        <f>IF(N557="nulová",J557,0)</f>
        <v>0</v>
      </c>
      <c r="BJ557" s="18" t="s">
        <v>84</v>
      </c>
      <c r="BK557" s="248">
        <f>ROUND(I557*H557,2)</f>
        <v>0</v>
      </c>
      <c r="BL557" s="18" t="s">
        <v>286</v>
      </c>
      <c r="BM557" s="247" t="s">
        <v>3596</v>
      </c>
    </row>
    <row r="558" spans="1:65" s="2" customFormat="1" ht="21.75" customHeight="1">
      <c r="A558" s="39"/>
      <c r="B558" s="40"/>
      <c r="C558" s="235" t="s">
        <v>693</v>
      </c>
      <c r="D558" s="235" t="s">
        <v>173</v>
      </c>
      <c r="E558" s="236" t="s">
        <v>2581</v>
      </c>
      <c r="F558" s="237" t="s">
        <v>2582</v>
      </c>
      <c r="G558" s="238" t="s">
        <v>249</v>
      </c>
      <c r="H558" s="239">
        <v>0.489</v>
      </c>
      <c r="I558" s="240"/>
      <c r="J558" s="241">
        <f>ROUND(I558*H558,2)</f>
        <v>0</v>
      </c>
      <c r="K558" s="242"/>
      <c r="L558" s="45"/>
      <c r="M558" s="243" t="s">
        <v>1</v>
      </c>
      <c r="N558" s="244" t="s">
        <v>41</v>
      </c>
      <c r="O558" s="92"/>
      <c r="P558" s="245">
        <f>O558*H558</f>
        <v>0</v>
      </c>
      <c r="Q558" s="245">
        <v>0</v>
      </c>
      <c r="R558" s="245">
        <f>Q558*H558</f>
        <v>0</v>
      </c>
      <c r="S558" s="245">
        <v>0</v>
      </c>
      <c r="T558" s="246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7" t="s">
        <v>286</v>
      </c>
      <c r="AT558" s="247" t="s">
        <v>173</v>
      </c>
      <c r="AU558" s="247" t="s">
        <v>86</v>
      </c>
      <c r="AY558" s="18" t="s">
        <v>169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18" t="s">
        <v>84</v>
      </c>
      <c r="BK558" s="248">
        <f>ROUND(I558*H558,2)</f>
        <v>0</v>
      </c>
      <c r="BL558" s="18" t="s">
        <v>286</v>
      </c>
      <c r="BM558" s="247" t="s">
        <v>3597</v>
      </c>
    </row>
    <row r="559" spans="1:63" s="12" customFormat="1" ht="22.8" customHeight="1">
      <c r="A559" s="12"/>
      <c r="B559" s="219"/>
      <c r="C559" s="220"/>
      <c r="D559" s="221" t="s">
        <v>75</v>
      </c>
      <c r="E559" s="233" t="s">
        <v>1346</v>
      </c>
      <c r="F559" s="233" t="s">
        <v>2599</v>
      </c>
      <c r="G559" s="220"/>
      <c r="H559" s="220"/>
      <c r="I559" s="223"/>
      <c r="J559" s="234">
        <f>BK559</f>
        <v>0</v>
      </c>
      <c r="K559" s="220"/>
      <c r="L559" s="225"/>
      <c r="M559" s="226"/>
      <c r="N559" s="227"/>
      <c r="O559" s="227"/>
      <c r="P559" s="228">
        <f>SUM(P560:P588)</f>
        <v>0</v>
      </c>
      <c r="Q559" s="227"/>
      <c r="R559" s="228">
        <f>SUM(R560:R588)</f>
        <v>0.38281602000000003</v>
      </c>
      <c r="S559" s="227"/>
      <c r="T559" s="229">
        <f>SUM(T560:T588)</f>
        <v>0.021114149999999998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0" t="s">
        <v>86</v>
      </c>
      <c r="AT559" s="231" t="s">
        <v>75</v>
      </c>
      <c r="AU559" s="231" t="s">
        <v>84</v>
      </c>
      <c r="AY559" s="230" t="s">
        <v>169</v>
      </c>
      <c r="BK559" s="232">
        <f>SUM(BK560:BK588)</f>
        <v>0</v>
      </c>
    </row>
    <row r="560" spans="1:65" s="2" customFormat="1" ht="21.75" customHeight="1">
      <c r="A560" s="39"/>
      <c r="B560" s="40"/>
      <c r="C560" s="235" t="s">
        <v>763</v>
      </c>
      <c r="D560" s="235" t="s">
        <v>173</v>
      </c>
      <c r="E560" s="236" t="s">
        <v>1348</v>
      </c>
      <c r="F560" s="237" t="s">
        <v>1349</v>
      </c>
      <c r="G560" s="238" t="s">
        <v>176</v>
      </c>
      <c r="H560" s="239">
        <v>140.761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0.00015</v>
      </c>
      <c r="T560" s="246">
        <f>S560*H560</f>
        <v>0.021114149999999998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3598</v>
      </c>
    </row>
    <row r="561" spans="1:51" s="13" customFormat="1" ht="12">
      <c r="A561" s="13"/>
      <c r="B561" s="249"/>
      <c r="C561" s="250"/>
      <c r="D561" s="251" t="s">
        <v>179</v>
      </c>
      <c r="E561" s="252" t="s">
        <v>1</v>
      </c>
      <c r="F561" s="253" t="s">
        <v>3247</v>
      </c>
      <c r="G561" s="250"/>
      <c r="H561" s="254">
        <v>71.225</v>
      </c>
      <c r="I561" s="255"/>
      <c r="J561" s="250"/>
      <c r="K561" s="250"/>
      <c r="L561" s="256"/>
      <c r="M561" s="257"/>
      <c r="N561" s="258"/>
      <c r="O561" s="258"/>
      <c r="P561" s="258"/>
      <c r="Q561" s="258"/>
      <c r="R561" s="258"/>
      <c r="S561" s="258"/>
      <c r="T561" s="25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0" t="s">
        <v>179</v>
      </c>
      <c r="AU561" s="260" t="s">
        <v>86</v>
      </c>
      <c r="AV561" s="13" t="s">
        <v>86</v>
      </c>
      <c r="AW561" s="13" t="s">
        <v>32</v>
      </c>
      <c r="AX561" s="13" t="s">
        <v>76</v>
      </c>
      <c r="AY561" s="260" t="s">
        <v>169</v>
      </c>
    </row>
    <row r="562" spans="1:51" s="13" customFormat="1" ht="12">
      <c r="A562" s="13"/>
      <c r="B562" s="249"/>
      <c r="C562" s="250"/>
      <c r="D562" s="251" t="s">
        <v>179</v>
      </c>
      <c r="E562" s="252" t="s">
        <v>1</v>
      </c>
      <c r="F562" s="253" t="s">
        <v>3599</v>
      </c>
      <c r="G562" s="250"/>
      <c r="H562" s="254">
        <v>5.13</v>
      </c>
      <c r="I562" s="255"/>
      <c r="J562" s="250"/>
      <c r="K562" s="250"/>
      <c r="L562" s="256"/>
      <c r="M562" s="257"/>
      <c r="N562" s="258"/>
      <c r="O562" s="258"/>
      <c r="P562" s="258"/>
      <c r="Q562" s="258"/>
      <c r="R562" s="258"/>
      <c r="S562" s="258"/>
      <c r="T562" s="25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0" t="s">
        <v>179</v>
      </c>
      <c r="AU562" s="260" t="s">
        <v>86</v>
      </c>
      <c r="AV562" s="13" t="s">
        <v>86</v>
      </c>
      <c r="AW562" s="13" t="s">
        <v>32</v>
      </c>
      <c r="AX562" s="13" t="s">
        <v>76</v>
      </c>
      <c r="AY562" s="260" t="s">
        <v>169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3600</v>
      </c>
      <c r="G563" s="250"/>
      <c r="H563" s="254">
        <v>17.505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3601</v>
      </c>
      <c r="G564" s="250"/>
      <c r="H564" s="254">
        <v>16.283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3602</v>
      </c>
      <c r="G565" s="250"/>
      <c r="H565" s="254">
        <v>9.903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3603</v>
      </c>
      <c r="G566" s="250"/>
      <c r="H566" s="254">
        <v>20.715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4" customFormat="1" ht="12">
      <c r="A567" s="14"/>
      <c r="B567" s="261"/>
      <c r="C567" s="262"/>
      <c r="D567" s="251" t="s">
        <v>179</v>
      </c>
      <c r="E567" s="263" t="s">
        <v>1</v>
      </c>
      <c r="F567" s="264" t="s">
        <v>182</v>
      </c>
      <c r="G567" s="262"/>
      <c r="H567" s="265">
        <v>140.761</v>
      </c>
      <c r="I567" s="266"/>
      <c r="J567" s="262"/>
      <c r="K567" s="262"/>
      <c r="L567" s="267"/>
      <c r="M567" s="268"/>
      <c r="N567" s="269"/>
      <c r="O567" s="269"/>
      <c r="P567" s="269"/>
      <c r="Q567" s="269"/>
      <c r="R567" s="269"/>
      <c r="S567" s="269"/>
      <c r="T567" s="27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1" t="s">
        <v>179</v>
      </c>
      <c r="AU567" s="271" t="s">
        <v>86</v>
      </c>
      <c r="AV567" s="14" t="s">
        <v>177</v>
      </c>
      <c r="AW567" s="14" t="s">
        <v>32</v>
      </c>
      <c r="AX567" s="14" t="s">
        <v>84</v>
      </c>
      <c r="AY567" s="271" t="s">
        <v>169</v>
      </c>
    </row>
    <row r="568" spans="1:65" s="2" customFormat="1" ht="21.75" customHeight="1">
      <c r="A568" s="39"/>
      <c r="B568" s="40"/>
      <c r="C568" s="235" t="s">
        <v>685</v>
      </c>
      <c r="D568" s="235" t="s">
        <v>173</v>
      </c>
      <c r="E568" s="236" t="s">
        <v>1356</v>
      </c>
      <c r="F568" s="237" t="s">
        <v>1357</v>
      </c>
      <c r="G568" s="238" t="s">
        <v>176</v>
      </c>
      <c r="H568" s="239">
        <v>166.344</v>
      </c>
      <c r="I568" s="240"/>
      <c r="J568" s="241">
        <f>ROUND(I568*H568,2)</f>
        <v>0</v>
      </c>
      <c r="K568" s="242"/>
      <c r="L568" s="45"/>
      <c r="M568" s="243" t="s">
        <v>1</v>
      </c>
      <c r="N568" s="244" t="s">
        <v>41</v>
      </c>
      <c r="O568" s="92"/>
      <c r="P568" s="245">
        <f>O568*H568</f>
        <v>0</v>
      </c>
      <c r="Q568" s="245">
        <v>0.0002</v>
      </c>
      <c r="R568" s="245">
        <f>Q568*H568</f>
        <v>0.0332688</v>
      </c>
      <c r="S568" s="245">
        <v>0</v>
      </c>
      <c r="T568" s="246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7" t="s">
        <v>286</v>
      </c>
      <c r="AT568" s="247" t="s">
        <v>173</v>
      </c>
      <c r="AU568" s="247" t="s">
        <v>86</v>
      </c>
      <c r="AY568" s="18" t="s">
        <v>169</v>
      </c>
      <c r="BE568" s="248">
        <f>IF(N568="základní",J568,0)</f>
        <v>0</v>
      </c>
      <c r="BF568" s="248">
        <f>IF(N568="snížená",J568,0)</f>
        <v>0</v>
      </c>
      <c r="BG568" s="248">
        <f>IF(N568="zákl. přenesená",J568,0)</f>
        <v>0</v>
      </c>
      <c r="BH568" s="248">
        <f>IF(N568="sníž. přenesená",J568,0)</f>
        <v>0</v>
      </c>
      <c r="BI568" s="248">
        <f>IF(N568="nulová",J568,0)</f>
        <v>0</v>
      </c>
      <c r="BJ568" s="18" t="s">
        <v>84</v>
      </c>
      <c r="BK568" s="248">
        <f>ROUND(I568*H568,2)</f>
        <v>0</v>
      </c>
      <c r="BL568" s="18" t="s">
        <v>286</v>
      </c>
      <c r="BM568" s="247" t="s">
        <v>3604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3599</v>
      </c>
      <c r="G569" s="250"/>
      <c r="H569" s="254">
        <v>5.13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3247</v>
      </c>
      <c r="G570" s="250"/>
      <c r="H570" s="254">
        <v>71.225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3600</v>
      </c>
      <c r="G571" s="250"/>
      <c r="H571" s="254">
        <v>17.505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3" customFormat="1" ht="12">
      <c r="A572" s="13"/>
      <c r="B572" s="249"/>
      <c r="C572" s="250"/>
      <c r="D572" s="251" t="s">
        <v>179</v>
      </c>
      <c r="E572" s="252" t="s">
        <v>1</v>
      </c>
      <c r="F572" s="253" t="s">
        <v>3601</v>
      </c>
      <c r="G572" s="250"/>
      <c r="H572" s="254">
        <v>16.283</v>
      </c>
      <c r="I572" s="255"/>
      <c r="J572" s="250"/>
      <c r="K572" s="250"/>
      <c r="L572" s="256"/>
      <c r="M572" s="257"/>
      <c r="N572" s="258"/>
      <c r="O572" s="258"/>
      <c r="P572" s="258"/>
      <c r="Q572" s="258"/>
      <c r="R572" s="258"/>
      <c r="S572" s="258"/>
      <c r="T572" s="25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0" t="s">
        <v>179</v>
      </c>
      <c r="AU572" s="260" t="s">
        <v>86</v>
      </c>
      <c r="AV572" s="13" t="s">
        <v>86</v>
      </c>
      <c r="AW572" s="13" t="s">
        <v>32</v>
      </c>
      <c r="AX572" s="13" t="s">
        <v>76</v>
      </c>
      <c r="AY572" s="260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3602</v>
      </c>
      <c r="G573" s="250"/>
      <c r="H573" s="254">
        <v>9.903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3603</v>
      </c>
      <c r="G574" s="250"/>
      <c r="H574" s="254">
        <v>20.715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3605</v>
      </c>
      <c r="G575" s="250"/>
      <c r="H575" s="254">
        <v>25.583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166.344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33" customHeight="1">
      <c r="A577" s="39"/>
      <c r="B577" s="40"/>
      <c r="C577" s="235" t="s">
        <v>725</v>
      </c>
      <c r="D577" s="235" t="s">
        <v>173</v>
      </c>
      <c r="E577" s="236" t="s">
        <v>2610</v>
      </c>
      <c r="F577" s="237" t="s">
        <v>2611</v>
      </c>
      <c r="G577" s="238" t="s">
        <v>176</v>
      </c>
      <c r="H577" s="239">
        <v>587.277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0.00026</v>
      </c>
      <c r="R577" s="245">
        <f>Q577*H577</f>
        <v>0.15269202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286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286</v>
      </c>
      <c r="BM577" s="247" t="s">
        <v>3606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3247</v>
      </c>
      <c r="G578" s="250"/>
      <c r="H578" s="254">
        <v>71.225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3" customFormat="1" ht="12">
      <c r="A579" s="13"/>
      <c r="B579" s="249"/>
      <c r="C579" s="250"/>
      <c r="D579" s="251" t="s">
        <v>179</v>
      </c>
      <c r="E579" s="252" t="s">
        <v>1</v>
      </c>
      <c r="F579" s="253" t="s">
        <v>3599</v>
      </c>
      <c r="G579" s="250"/>
      <c r="H579" s="254">
        <v>5.13</v>
      </c>
      <c r="I579" s="255"/>
      <c r="J579" s="250"/>
      <c r="K579" s="250"/>
      <c r="L579" s="256"/>
      <c r="M579" s="257"/>
      <c r="N579" s="258"/>
      <c r="O579" s="258"/>
      <c r="P579" s="258"/>
      <c r="Q579" s="258"/>
      <c r="R579" s="258"/>
      <c r="S579" s="258"/>
      <c r="T579" s="25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0" t="s">
        <v>179</v>
      </c>
      <c r="AU579" s="260" t="s">
        <v>86</v>
      </c>
      <c r="AV579" s="13" t="s">
        <v>86</v>
      </c>
      <c r="AW579" s="13" t="s">
        <v>32</v>
      </c>
      <c r="AX579" s="13" t="s">
        <v>76</v>
      </c>
      <c r="AY579" s="260" t="s">
        <v>169</v>
      </c>
    </row>
    <row r="580" spans="1:51" s="13" customFormat="1" ht="12">
      <c r="A580" s="13"/>
      <c r="B580" s="249"/>
      <c r="C580" s="250"/>
      <c r="D580" s="251" t="s">
        <v>179</v>
      </c>
      <c r="E580" s="252" t="s">
        <v>1</v>
      </c>
      <c r="F580" s="253" t="s">
        <v>3600</v>
      </c>
      <c r="G580" s="250"/>
      <c r="H580" s="254">
        <v>17.505</v>
      </c>
      <c r="I580" s="255"/>
      <c r="J580" s="250"/>
      <c r="K580" s="250"/>
      <c r="L580" s="256"/>
      <c r="M580" s="257"/>
      <c r="N580" s="258"/>
      <c r="O580" s="258"/>
      <c r="P580" s="258"/>
      <c r="Q580" s="258"/>
      <c r="R580" s="258"/>
      <c r="S580" s="258"/>
      <c r="T580" s="25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0" t="s">
        <v>179</v>
      </c>
      <c r="AU580" s="260" t="s">
        <v>86</v>
      </c>
      <c r="AV580" s="13" t="s">
        <v>86</v>
      </c>
      <c r="AW580" s="13" t="s">
        <v>32</v>
      </c>
      <c r="AX580" s="13" t="s">
        <v>76</v>
      </c>
      <c r="AY580" s="260" t="s">
        <v>169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3607</v>
      </c>
      <c r="G581" s="250"/>
      <c r="H581" s="254">
        <v>27.825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3" customFormat="1" ht="12">
      <c r="A582" s="13"/>
      <c r="B582" s="249"/>
      <c r="C582" s="250"/>
      <c r="D582" s="251" t="s">
        <v>179</v>
      </c>
      <c r="E582" s="252" t="s">
        <v>1</v>
      </c>
      <c r="F582" s="253" t="s">
        <v>3608</v>
      </c>
      <c r="G582" s="250"/>
      <c r="H582" s="254">
        <v>11.598</v>
      </c>
      <c r="I582" s="255"/>
      <c r="J582" s="250"/>
      <c r="K582" s="250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179</v>
      </c>
      <c r="AU582" s="260" t="s">
        <v>86</v>
      </c>
      <c r="AV582" s="13" t="s">
        <v>86</v>
      </c>
      <c r="AW582" s="13" t="s">
        <v>32</v>
      </c>
      <c r="AX582" s="13" t="s">
        <v>76</v>
      </c>
      <c r="AY582" s="260" t="s">
        <v>169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3603</v>
      </c>
      <c r="G583" s="250"/>
      <c r="H583" s="254">
        <v>20.715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3609</v>
      </c>
      <c r="G584" s="250"/>
      <c r="H584" s="254">
        <v>407.696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3605</v>
      </c>
      <c r="G585" s="250"/>
      <c r="H585" s="254">
        <v>25.583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4" customFormat="1" ht="12">
      <c r="A586" s="14"/>
      <c r="B586" s="261"/>
      <c r="C586" s="262"/>
      <c r="D586" s="251" t="s">
        <v>179</v>
      </c>
      <c r="E586" s="263" t="s">
        <v>1</v>
      </c>
      <c r="F586" s="264" t="s">
        <v>182</v>
      </c>
      <c r="G586" s="262"/>
      <c r="H586" s="265">
        <v>587.277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1" t="s">
        <v>179</v>
      </c>
      <c r="AU586" s="271" t="s">
        <v>86</v>
      </c>
      <c r="AV586" s="14" t="s">
        <v>177</v>
      </c>
      <c r="AW586" s="14" t="s">
        <v>32</v>
      </c>
      <c r="AX586" s="14" t="s">
        <v>84</v>
      </c>
      <c r="AY586" s="271" t="s">
        <v>169</v>
      </c>
    </row>
    <row r="587" spans="1:65" s="2" customFormat="1" ht="44.25" customHeight="1">
      <c r="A587" s="39"/>
      <c r="B587" s="40"/>
      <c r="C587" s="235" t="s">
        <v>709</v>
      </c>
      <c r="D587" s="235" t="s">
        <v>173</v>
      </c>
      <c r="E587" s="236" t="s">
        <v>2632</v>
      </c>
      <c r="F587" s="237" t="s">
        <v>2633</v>
      </c>
      <c r="G587" s="238" t="s">
        <v>176</v>
      </c>
      <c r="H587" s="239">
        <v>51.804</v>
      </c>
      <c r="I587" s="240"/>
      <c r="J587" s="241">
        <f>ROUND(I587*H587,2)</f>
        <v>0</v>
      </c>
      <c r="K587" s="242"/>
      <c r="L587" s="45"/>
      <c r="M587" s="243" t="s">
        <v>1</v>
      </c>
      <c r="N587" s="244" t="s">
        <v>41</v>
      </c>
      <c r="O587" s="92"/>
      <c r="P587" s="245">
        <f>O587*H587</f>
        <v>0</v>
      </c>
      <c r="Q587" s="245">
        <v>0.0038</v>
      </c>
      <c r="R587" s="245">
        <f>Q587*H587</f>
        <v>0.1968552</v>
      </c>
      <c r="S587" s="245">
        <v>0</v>
      </c>
      <c r="T587" s="24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7" t="s">
        <v>286</v>
      </c>
      <c r="AT587" s="247" t="s">
        <v>173</v>
      </c>
      <c r="AU587" s="247" t="s">
        <v>86</v>
      </c>
      <c r="AY587" s="18" t="s">
        <v>169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18" t="s">
        <v>84</v>
      </c>
      <c r="BK587" s="248">
        <f>ROUND(I587*H587,2)</f>
        <v>0</v>
      </c>
      <c r="BL587" s="18" t="s">
        <v>286</v>
      </c>
      <c r="BM587" s="247" t="s">
        <v>3610</v>
      </c>
    </row>
    <row r="588" spans="1:51" s="13" customFormat="1" ht="12">
      <c r="A588" s="13"/>
      <c r="B588" s="249"/>
      <c r="C588" s="250"/>
      <c r="D588" s="251" t="s">
        <v>179</v>
      </c>
      <c r="E588" s="252" t="s">
        <v>1</v>
      </c>
      <c r="F588" s="253" t="s">
        <v>3611</v>
      </c>
      <c r="G588" s="250"/>
      <c r="H588" s="254">
        <v>51.804</v>
      </c>
      <c r="I588" s="255"/>
      <c r="J588" s="250"/>
      <c r="K588" s="250"/>
      <c r="L588" s="256"/>
      <c r="M588" s="301"/>
      <c r="N588" s="302"/>
      <c r="O588" s="302"/>
      <c r="P588" s="302"/>
      <c r="Q588" s="302"/>
      <c r="R588" s="302"/>
      <c r="S588" s="302"/>
      <c r="T588" s="30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32</v>
      </c>
      <c r="AX588" s="13" t="s">
        <v>84</v>
      </c>
      <c r="AY588" s="260" t="s">
        <v>169</v>
      </c>
    </row>
    <row r="589" spans="1:31" s="2" customFormat="1" ht="6.95" customHeight="1">
      <c r="A589" s="39"/>
      <c r="B589" s="67"/>
      <c r="C589" s="68"/>
      <c r="D589" s="68"/>
      <c r="E589" s="68"/>
      <c r="F589" s="68"/>
      <c r="G589" s="68"/>
      <c r="H589" s="68"/>
      <c r="I589" s="68"/>
      <c r="J589" s="68"/>
      <c r="K589" s="68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password="CC35" sheet="1" objects="1" scenarios="1" formatColumns="0" formatRows="0" autoFilter="0"/>
  <autoFilter ref="C142:K588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  <c r="AZ2" s="316" t="s">
        <v>3612</v>
      </c>
      <c r="BA2" s="316" t="s">
        <v>3612</v>
      </c>
      <c r="BB2" s="316" t="s">
        <v>1</v>
      </c>
      <c r="BC2" s="316" t="s">
        <v>3613</v>
      </c>
      <c r="BD2" s="31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316" t="s">
        <v>3614</v>
      </c>
      <c r="BA3" s="316" t="s">
        <v>3615</v>
      </c>
      <c r="BB3" s="316" t="s">
        <v>1</v>
      </c>
      <c r="BC3" s="316" t="s">
        <v>3616</v>
      </c>
      <c r="BD3" s="316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3617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ROUND((SUM(BE111:BE118)+SUM(BE138:BE424)),2)</f>
        <v>0</v>
      </c>
      <c r="G35" s="39"/>
      <c r="H35" s="39"/>
      <c r="I35" s="158">
        <v>0.21</v>
      </c>
      <c r="J35" s="157">
        <f>ROUND(((SUM(BE111:BE118)+SUM(BE138:BE424))*I35),2)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ROUND((SUM(BF111:BF118)+SUM(BF138:BF424)),2)</f>
        <v>0</v>
      </c>
      <c r="G36" s="39"/>
      <c r="H36" s="39"/>
      <c r="I36" s="158">
        <v>0.15</v>
      </c>
      <c r="J36" s="157">
        <f>ROUND(((SUM(BF111:BF118)+SUM(BF138:BF424))*I36),2)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ROUND((SUM(BG111:BG118)+SUM(BG138:BG424)),2)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ROUND((SUM(BH111:BH118)+SUM(BH138:BH424)),2)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ROUND((SUM(BI111:BI118)+SUM(BI138:BI424)),2)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643-08 - vnější stavební práce a střecha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J158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J220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J247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J249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140</v>
      </c>
      <c r="E104" s="191"/>
      <c r="F104" s="191"/>
      <c r="G104" s="191"/>
      <c r="H104" s="191"/>
      <c r="I104" s="191"/>
      <c r="J104" s="192">
        <f>J250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J281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142</v>
      </c>
      <c r="E106" s="191"/>
      <c r="F106" s="191"/>
      <c r="G106" s="191"/>
      <c r="H106" s="191"/>
      <c r="I106" s="191"/>
      <c r="J106" s="192">
        <f>J371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3189</v>
      </c>
      <c r="E107" s="191"/>
      <c r="F107" s="191"/>
      <c r="G107" s="191"/>
      <c r="H107" s="191"/>
      <c r="I107" s="191"/>
      <c r="J107" s="192">
        <f>J408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J418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643-08 - vnější stavební práce a střecha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P139+P249</f>
        <v>0</v>
      </c>
      <c r="Q138" s="105"/>
      <c r="R138" s="216">
        <f>R139+R249</f>
        <v>134.47715953</v>
      </c>
      <c r="S138" s="105"/>
      <c r="T138" s="217">
        <f>T139+T249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BK139+BK249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P140+P144+P158+P220+P247</f>
        <v>0</v>
      </c>
      <c r="Q139" s="227"/>
      <c r="R139" s="228">
        <f>R140+R144+R158+R220+R247</f>
        <v>110.61172861</v>
      </c>
      <c r="S139" s="227"/>
      <c r="T139" s="229">
        <f>T140+T144+T158+T220+T247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BK140+BK144+BK158+BK220+BK247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86</v>
      </c>
      <c r="F140" s="233" t="s">
        <v>1061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SUM(P141:P143)</f>
        <v>0</v>
      </c>
      <c r="Q140" s="227"/>
      <c r="R140" s="228">
        <f>SUM(R141:R143)</f>
        <v>0.02917564</v>
      </c>
      <c r="S140" s="227"/>
      <c r="T140" s="22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SUM(BK141:BK143)</f>
        <v>0</v>
      </c>
    </row>
    <row r="141" spans="1:65" s="2" customFormat="1" ht="21.75" customHeight="1">
      <c r="A141" s="39"/>
      <c r="B141" s="40"/>
      <c r="C141" s="235" t="s">
        <v>251</v>
      </c>
      <c r="D141" s="235" t="s">
        <v>173</v>
      </c>
      <c r="E141" s="236" t="s">
        <v>3618</v>
      </c>
      <c r="F141" s="237" t="s">
        <v>3619</v>
      </c>
      <c r="G141" s="238" t="s">
        <v>176</v>
      </c>
      <c r="H141" s="239">
        <v>11.812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0.00247</v>
      </c>
      <c r="R141" s="245">
        <f>Q141*H141</f>
        <v>0.02917564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3620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3621</v>
      </c>
      <c r="G142" s="250"/>
      <c r="H142" s="254">
        <v>11.812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16.5" customHeight="1">
      <c r="A143" s="39"/>
      <c r="B143" s="40"/>
      <c r="C143" s="235" t="s">
        <v>255</v>
      </c>
      <c r="D143" s="235" t="s">
        <v>173</v>
      </c>
      <c r="E143" s="236" t="s">
        <v>1088</v>
      </c>
      <c r="F143" s="237" t="s">
        <v>1089</v>
      </c>
      <c r="G143" s="238" t="s">
        <v>176</v>
      </c>
      <c r="H143" s="239">
        <v>11.812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3622</v>
      </c>
    </row>
    <row r="144" spans="1:63" s="12" customFormat="1" ht="22.8" customHeight="1">
      <c r="A144" s="12"/>
      <c r="B144" s="219"/>
      <c r="C144" s="220"/>
      <c r="D144" s="221" t="s">
        <v>75</v>
      </c>
      <c r="E144" s="233" t="s">
        <v>406</v>
      </c>
      <c r="F144" s="233" t="s">
        <v>407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SUM(P145:P157)</f>
        <v>0</v>
      </c>
      <c r="Q144" s="227"/>
      <c r="R144" s="228">
        <f>SUM(R145:R157)</f>
        <v>30.036928250000003</v>
      </c>
      <c r="S144" s="227"/>
      <c r="T144" s="229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84</v>
      </c>
      <c r="AY144" s="230" t="s">
        <v>169</v>
      </c>
      <c r="BK144" s="232">
        <f>SUM(BK145:BK157)</f>
        <v>0</v>
      </c>
    </row>
    <row r="145" spans="1:65" s="2" customFormat="1" ht="21.75" customHeight="1">
      <c r="A145" s="39"/>
      <c r="B145" s="40"/>
      <c r="C145" s="235" t="s">
        <v>84</v>
      </c>
      <c r="D145" s="235" t="s">
        <v>173</v>
      </c>
      <c r="E145" s="236" t="s">
        <v>3623</v>
      </c>
      <c r="F145" s="237" t="s">
        <v>3624</v>
      </c>
      <c r="G145" s="238" t="s">
        <v>176</v>
      </c>
      <c r="H145" s="239">
        <v>34.475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0.396</v>
      </c>
      <c r="R145" s="245">
        <f>Q145*H145</f>
        <v>13.6521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3625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3626</v>
      </c>
      <c r="G146" s="250"/>
      <c r="H146" s="254">
        <v>26.555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3627</v>
      </c>
      <c r="G147" s="250"/>
      <c r="H147" s="254">
        <v>4.125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3628</v>
      </c>
      <c r="G148" s="250"/>
      <c r="H148" s="254">
        <v>3.795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4" customFormat="1" ht="12">
      <c r="A149" s="14"/>
      <c r="B149" s="261"/>
      <c r="C149" s="262"/>
      <c r="D149" s="251" t="s">
        <v>179</v>
      </c>
      <c r="E149" s="263" t="s">
        <v>1</v>
      </c>
      <c r="F149" s="264" t="s">
        <v>182</v>
      </c>
      <c r="G149" s="262"/>
      <c r="H149" s="265">
        <v>34.475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179</v>
      </c>
      <c r="AU149" s="271" t="s">
        <v>86</v>
      </c>
      <c r="AV149" s="14" t="s">
        <v>177</v>
      </c>
      <c r="AW149" s="14" t="s">
        <v>32</v>
      </c>
      <c r="AX149" s="14" t="s">
        <v>84</v>
      </c>
      <c r="AY149" s="271" t="s">
        <v>169</v>
      </c>
    </row>
    <row r="150" spans="1:65" s="2" customFormat="1" ht="21.75" customHeight="1">
      <c r="A150" s="39"/>
      <c r="B150" s="40"/>
      <c r="C150" s="235" t="s">
        <v>86</v>
      </c>
      <c r="D150" s="235" t="s">
        <v>173</v>
      </c>
      <c r="E150" s="236" t="s">
        <v>3629</v>
      </c>
      <c r="F150" s="237" t="s">
        <v>3630</v>
      </c>
      <c r="G150" s="238" t="s">
        <v>176</v>
      </c>
      <c r="H150" s="239">
        <v>34.475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0.18847</v>
      </c>
      <c r="R150" s="245">
        <f>Q150*H150</f>
        <v>6.49750325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3631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3626</v>
      </c>
      <c r="G151" s="250"/>
      <c r="H151" s="254">
        <v>26.555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3627</v>
      </c>
      <c r="G152" s="250"/>
      <c r="H152" s="254">
        <v>4.125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3628</v>
      </c>
      <c r="G153" s="250"/>
      <c r="H153" s="254">
        <v>3.795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34.475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406</v>
      </c>
      <c r="D155" s="235" t="s">
        <v>173</v>
      </c>
      <c r="E155" s="236" t="s">
        <v>3632</v>
      </c>
      <c r="F155" s="237" t="s">
        <v>3633</v>
      </c>
      <c r="G155" s="238" t="s">
        <v>176</v>
      </c>
      <c r="H155" s="239">
        <v>34.475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0.167</v>
      </c>
      <c r="R155" s="245">
        <f>Q155*H155</f>
        <v>5.757325000000001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3634</v>
      </c>
    </row>
    <row r="156" spans="1:65" s="2" customFormat="1" ht="16.5" customHeight="1">
      <c r="A156" s="39"/>
      <c r="B156" s="40"/>
      <c r="C156" s="304" t="s">
        <v>177</v>
      </c>
      <c r="D156" s="304" t="s">
        <v>1283</v>
      </c>
      <c r="E156" s="305" t="s">
        <v>3635</v>
      </c>
      <c r="F156" s="306" t="s">
        <v>3636</v>
      </c>
      <c r="G156" s="307" t="s">
        <v>176</v>
      </c>
      <c r="H156" s="308">
        <v>35</v>
      </c>
      <c r="I156" s="309"/>
      <c r="J156" s="310">
        <f>ROUND(I156*H156,2)</f>
        <v>0</v>
      </c>
      <c r="K156" s="311"/>
      <c r="L156" s="312"/>
      <c r="M156" s="313" t="s">
        <v>1</v>
      </c>
      <c r="N156" s="314" t="s">
        <v>41</v>
      </c>
      <c r="O156" s="92"/>
      <c r="P156" s="245">
        <f>O156*H156</f>
        <v>0</v>
      </c>
      <c r="Q156" s="245">
        <v>0.118</v>
      </c>
      <c r="R156" s="245">
        <f>Q156*H156</f>
        <v>4.13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260</v>
      </c>
      <c r="AT156" s="247" t="s">
        <v>1283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3637</v>
      </c>
    </row>
    <row r="157" spans="1:51" s="13" customFormat="1" ht="12">
      <c r="A157" s="13"/>
      <c r="B157" s="249"/>
      <c r="C157" s="250"/>
      <c r="D157" s="251" t="s">
        <v>179</v>
      </c>
      <c r="E157" s="250"/>
      <c r="F157" s="253" t="s">
        <v>3638</v>
      </c>
      <c r="G157" s="250"/>
      <c r="H157" s="254">
        <v>35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4</v>
      </c>
      <c r="AX157" s="13" t="s">
        <v>84</v>
      </c>
      <c r="AY157" s="260" t="s">
        <v>169</v>
      </c>
    </row>
    <row r="158" spans="1:63" s="12" customFormat="1" ht="22.8" customHeight="1">
      <c r="A158" s="12"/>
      <c r="B158" s="219"/>
      <c r="C158" s="220"/>
      <c r="D158" s="221" t="s">
        <v>75</v>
      </c>
      <c r="E158" s="233" t="s">
        <v>251</v>
      </c>
      <c r="F158" s="233" t="s">
        <v>1217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SUM(P159:P219)</f>
        <v>0</v>
      </c>
      <c r="Q158" s="227"/>
      <c r="R158" s="228">
        <f>SUM(R159:R219)</f>
        <v>79.82780279999999</v>
      </c>
      <c r="S158" s="227"/>
      <c r="T158" s="229">
        <f>SUM(T159:T219)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84</v>
      </c>
      <c r="AT158" s="231" t="s">
        <v>75</v>
      </c>
      <c r="AU158" s="231" t="s">
        <v>84</v>
      </c>
      <c r="AY158" s="230" t="s">
        <v>169</v>
      </c>
      <c r="BK158" s="232">
        <f>SUM(BK159:BK219)</f>
        <v>0</v>
      </c>
    </row>
    <row r="159" spans="1:65" s="2" customFormat="1" ht="21.75" customHeight="1">
      <c r="A159" s="39"/>
      <c r="B159" s="40"/>
      <c r="C159" s="235" t="s">
        <v>639</v>
      </c>
      <c r="D159" s="235" t="s">
        <v>173</v>
      </c>
      <c r="E159" s="236" t="s">
        <v>3639</v>
      </c>
      <c r="F159" s="237" t="s">
        <v>3640</v>
      </c>
      <c r="G159" s="238" t="s">
        <v>176</v>
      </c>
      <c r="H159" s="239">
        <v>1073.985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0.00735</v>
      </c>
      <c r="R159" s="245">
        <f>Q159*H159</f>
        <v>7.893789749999999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3641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3612</v>
      </c>
      <c r="G160" s="250"/>
      <c r="H160" s="254">
        <v>1073.985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84</v>
      </c>
      <c r="AY160" s="260" t="s">
        <v>169</v>
      </c>
    </row>
    <row r="161" spans="1:65" s="2" customFormat="1" ht="33" customHeight="1">
      <c r="A161" s="39"/>
      <c r="B161" s="40"/>
      <c r="C161" s="235" t="s">
        <v>473</v>
      </c>
      <c r="D161" s="235" t="s">
        <v>173</v>
      </c>
      <c r="E161" s="236" t="s">
        <v>3642</v>
      </c>
      <c r="F161" s="237" t="s">
        <v>3643</v>
      </c>
      <c r="G161" s="238" t="s">
        <v>176</v>
      </c>
      <c r="H161" s="239">
        <v>401.639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0.025</v>
      </c>
      <c r="R161" s="245">
        <f>Q161*H161</f>
        <v>10.040975000000001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3644</v>
      </c>
    </row>
    <row r="162" spans="1:51" s="16" customFormat="1" ht="12">
      <c r="A162" s="16"/>
      <c r="B162" s="283"/>
      <c r="C162" s="284"/>
      <c r="D162" s="251" t="s">
        <v>179</v>
      </c>
      <c r="E162" s="285" t="s">
        <v>1</v>
      </c>
      <c r="F162" s="286" t="s">
        <v>219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2" t="s">
        <v>179</v>
      </c>
      <c r="AU162" s="292" t="s">
        <v>86</v>
      </c>
      <c r="AV162" s="16" t="s">
        <v>84</v>
      </c>
      <c r="AW162" s="16" t="s">
        <v>32</v>
      </c>
      <c r="AX162" s="16" t="s">
        <v>76</v>
      </c>
      <c r="AY162" s="292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220</v>
      </c>
      <c r="G167" s="250"/>
      <c r="H167" s="254">
        <v>81.65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221</v>
      </c>
      <c r="G168" s="250"/>
      <c r="H168" s="254">
        <v>24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222</v>
      </c>
      <c r="G169" s="250"/>
      <c r="H169" s="254">
        <v>34.38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5" customFormat="1" ht="12">
      <c r="A170" s="15"/>
      <c r="B170" s="272"/>
      <c r="C170" s="273"/>
      <c r="D170" s="251" t="s">
        <v>179</v>
      </c>
      <c r="E170" s="274" t="s">
        <v>1</v>
      </c>
      <c r="F170" s="275" t="s">
        <v>211</v>
      </c>
      <c r="G170" s="273"/>
      <c r="H170" s="276">
        <v>401.639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179</v>
      </c>
      <c r="AU170" s="282" t="s">
        <v>86</v>
      </c>
      <c r="AV170" s="15" t="s">
        <v>212</v>
      </c>
      <c r="AW170" s="15" t="s">
        <v>32</v>
      </c>
      <c r="AX170" s="15" t="s">
        <v>76</v>
      </c>
      <c r="AY170" s="282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3614</v>
      </c>
      <c r="F171" s="264" t="s">
        <v>182</v>
      </c>
      <c r="G171" s="262"/>
      <c r="H171" s="265">
        <v>401.639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33" customHeight="1">
      <c r="A172" s="39"/>
      <c r="B172" s="40"/>
      <c r="C172" s="235" t="s">
        <v>705</v>
      </c>
      <c r="D172" s="235" t="s">
        <v>173</v>
      </c>
      <c r="E172" s="236" t="s">
        <v>3645</v>
      </c>
      <c r="F172" s="237" t="s">
        <v>3646</v>
      </c>
      <c r="G172" s="238" t="s">
        <v>176</v>
      </c>
      <c r="H172" s="239">
        <v>1073.985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0.022</v>
      </c>
      <c r="R172" s="245">
        <f>Q172*H172</f>
        <v>23.627669999999995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3647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228</v>
      </c>
      <c r="G173" s="250"/>
      <c r="H173" s="254">
        <v>718.25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229</v>
      </c>
      <c r="G174" s="250"/>
      <c r="H174" s="254">
        <v>99.225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230</v>
      </c>
      <c r="G175" s="250"/>
      <c r="H175" s="254">
        <v>-32.4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3648</v>
      </c>
      <c r="G176" s="250"/>
      <c r="H176" s="254">
        <v>10.8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5" customFormat="1" ht="12">
      <c r="A177" s="15"/>
      <c r="B177" s="272"/>
      <c r="C177" s="273"/>
      <c r="D177" s="251" t="s">
        <v>179</v>
      </c>
      <c r="E177" s="274" t="s">
        <v>1</v>
      </c>
      <c r="F177" s="275" t="s">
        <v>211</v>
      </c>
      <c r="G177" s="273"/>
      <c r="H177" s="276">
        <v>795.875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179</v>
      </c>
      <c r="AU177" s="282" t="s">
        <v>86</v>
      </c>
      <c r="AV177" s="15" t="s">
        <v>212</v>
      </c>
      <c r="AW177" s="15" t="s">
        <v>32</v>
      </c>
      <c r="AX177" s="15" t="s">
        <v>76</v>
      </c>
      <c r="AY177" s="282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7.04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227</v>
      </c>
      <c r="G180" s="250"/>
      <c r="H180" s="254">
        <v>276.5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3649</v>
      </c>
      <c r="G181" s="250"/>
      <c r="H181" s="254">
        <v>-8.52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3650</v>
      </c>
      <c r="G182" s="250"/>
      <c r="H182" s="254">
        <v>3.09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3612</v>
      </c>
      <c r="F183" s="264" t="s">
        <v>182</v>
      </c>
      <c r="G183" s="262"/>
      <c r="H183" s="265">
        <v>1073.985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503</v>
      </c>
      <c r="D184" s="235" t="s">
        <v>173</v>
      </c>
      <c r="E184" s="236" t="s">
        <v>3651</v>
      </c>
      <c r="F184" s="237" t="s">
        <v>3652</v>
      </c>
      <c r="G184" s="238" t="s">
        <v>176</v>
      </c>
      <c r="H184" s="239">
        <v>1073.985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0.0231</v>
      </c>
      <c r="R184" s="245">
        <f>Q184*H184</f>
        <v>24.809053499999997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3653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3612</v>
      </c>
      <c r="G185" s="250"/>
      <c r="H185" s="254">
        <v>1073.985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5" s="2" customFormat="1" ht="33" customHeight="1">
      <c r="A186" s="39"/>
      <c r="B186" s="40"/>
      <c r="C186" s="235" t="s">
        <v>498</v>
      </c>
      <c r="D186" s="235" t="s">
        <v>173</v>
      </c>
      <c r="E186" s="236" t="s">
        <v>3654</v>
      </c>
      <c r="F186" s="237" t="s">
        <v>3655</v>
      </c>
      <c r="G186" s="238" t="s">
        <v>176</v>
      </c>
      <c r="H186" s="239">
        <v>401.639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0.0231</v>
      </c>
      <c r="R186" s="245">
        <f>Q186*H186</f>
        <v>9.2778609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3656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3614</v>
      </c>
      <c r="G187" s="250"/>
      <c r="H187" s="254">
        <v>401.639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84</v>
      </c>
      <c r="AY187" s="260" t="s">
        <v>169</v>
      </c>
    </row>
    <row r="188" spans="1:65" s="2" customFormat="1" ht="16.5" customHeight="1">
      <c r="A188" s="39"/>
      <c r="B188" s="40"/>
      <c r="C188" s="235" t="s">
        <v>614</v>
      </c>
      <c r="D188" s="235" t="s">
        <v>173</v>
      </c>
      <c r="E188" s="236" t="s">
        <v>3657</v>
      </c>
      <c r="F188" s="237" t="s">
        <v>3658</v>
      </c>
      <c r="G188" s="238" t="s">
        <v>699</v>
      </c>
      <c r="H188" s="239">
        <v>20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0.0231</v>
      </c>
      <c r="R188" s="245">
        <f>Q188*H188</f>
        <v>0.46199999999999997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3659</v>
      </c>
    </row>
    <row r="189" spans="1:65" s="2" customFormat="1" ht="16.5" customHeight="1">
      <c r="A189" s="39"/>
      <c r="B189" s="40"/>
      <c r="C189" s="235" t="s">
        <v>2607</v>
      </c>
      <c r="D189" s="235" t="s">
        <v>173</v>
      </c>
      <c r="E189" s="236" t="s">
        <v>3660</v>
      </c>
      <c r="F189" s="237" t="s">
        <v>3661</v>
      </c>
      <c r="G189" s="238" t="s">
        <v>699</v>
      </c>
      <c r="H189" s="239">
        <v>15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0.0231</v>
      </c>
      <c r="R189" s="245">
        <f>Q189*H189</f>
        <v>0.3465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3662</v>
      </c>
    </row>
    <row r="190" spans="1:65" s="2" customFormat="1" ht="21.75" customHeight="1">
      <c r="A190" s="39"/>
      <c r="B190" s="40"/>
      <c r="C190" s="235" t="s">
        <v>1737</v>
      </c>
      <c r="D190" s="235" t="s">
        <v>173</v>
      </c>
      <c r="E190" s="236" t="s">
        <v>3663</v>
      </c>
      <c r="F190" s="237" t="s">
        <v>3664</v>
      </c>
      <c r="G190" s="238" t="s">
        <v>176</v>
      </c>
      <c r="H190" s="239">
        <v>102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0.0231</v>
      </c>
      <c r="R190" s="245">
        <f>Q190*H190</f>
        <v>2.3562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177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177</v>
      </c>
      <c r="BM190" s="247" t="s">
        <v>3665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3666</v>
      </c>
      <c r="G191" s="250"/>
      <c r="H191" s="254">
        <v>102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84</v>
      </c>
      <c r="AY191" s="260" t="s">
        <v>169</v>
      </c>
    </row>
    <row r="192" spans="1:65" s="2" customFormat="1" ht="21.75" customHeight="1">
      <c r="A192" s="39"/>
      <c r="B192" s="40"/>
      <c r="C192" s="235" t="s">
        <v>2559</v>
      </c>
      <c r="D192" s="235" t="s">
        <v>173</v>
      </c>
      <c r="E192" s="236" t="s">
        <v>3667</v>
      </c>
      <c r="F192" s="237" t="s">
        <v>3668</v>
      </c>
      <c r="G192" s="238" t="s">
        <v>176</v>
      </c>
      <c r="H192" s="239">
        <v>37.8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0.0231</v>
      </c>
      <c r="R192" s="245">
        <f>Q192*H192</f>
        <v>0.8731799999999998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3669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3670</v>
      </c>
      <c r="G193" s="250"/>
      <c r="H193" s="254">
        <v>37.8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1152</v>
      </c>
      <c r="D194" s="235" t="s">
        <v>173</v>
      </c>
      <c r="E194" s="236" t="s">
        <v>3671</v>
      </c>
      <c r="F194" s="237" t="s">
        <v>3672</v>
      </c>
      <c r="G194" s="238" t="s">
        <v>176</v>
      </c>
      <c r="H194" s="239">
        <v>401.639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0.0001</v>
      </c>
      <c r="R194" s="245">
        <f>Q194*H194</f>
        <v>0.0401639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3673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3614</v>
      </c>
      <c r="G195" s="250"/>
      <c r="H195" s="254">
        <v>401.639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1253</v>
      </c>
      <c r="D196" s="235" t="s">
        <v>173</v>
      </c>
      <c r="E196" s="236" t="s">
        <v>3674</v>
      </c>
      <c r="F196" s="237" t="s">
        <v>3675</v>
      </c>
      <c r="G196" s="238" t="s">
        <v>176</v>
      </c>
      <c r="H196" s="239">
        <v>401.639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0.00025</v>
      </c>
      <c r="R196" s="245">
        <f>Q196*H196</f>
        <v>0.10040975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3676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3614</v>
      </c>
      <c r="G197" s="250"/>
      <c r="H197" s="254">
        <v>401.639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5" s="2" customFormat="1" ht="16.5" customHeight="1">
      <c r="A198" s="39"/>
      <c r="B198" s="40"/>
      <c r="C198" s="235" t="s">
        <v>610</v>
      </c>
      <c r="D198" s="235" t="s">
        <v>173</v>
      </c>
      <c r="E198" s="236" t="s">
        <v>3677</v>
      </c>
      <c r="F198" s="237" t="s">
        <v>3678</v>
      </c>
      <c r="G198" s="238" t="s">
        <v>176</v>
      </c>
      <c r="H198" s="239">
        <v>1475.624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3679</v>
      </c>
    </row>
    <row r="199" spans="1:51" s="16" customFormat="1" ht="12">
      <c r="A199" s="16"/>
      <c r="B199" s="283"/>
      <c r="C199" s="284"/>
      <c r="D199" s="251" t="s">
        <v>179</v>
      </c>
      <c r="E199" s="285" t="s">
        <v>1</v>
      </c>
      <c r="F199" s="286" t="s">
        <v>219</v>
      </c>
      <c r="G199" s="284"/>
      <c r="H199" s="285" t="s">
        <v>1</v>
      </c>
      <c r="I199" s="287"/>
      <c r="J199" s="284"/>
      <c r="K199" s="284"/>
      <c r="L199" s="288"/>
      <c r="M199" s="289"/>
      <c r="N199" s="290"/>
      <c r="O199" s="290"/>
      <c r="P199" s="290"/>
      <c r="Q199" s="290"/>
      <c r="R199" s="290"/>
      <c r="S199" s="290"/>
      <c r="T199" s="291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92" t="s">
        <v>179</v>
      </c>
      <c r="AU199" s="292" t="s">
        <v>86</v>
      </c>
      <c r="AV199" s="16" t="s">
        <v>84</v>
      </c>
      <c r="AW199" s="16" t="s">
        <v>32</v>
      </c>
      <c r="AX199" s="16" t="s">
        <v>76</v>
      </c>
      <c r="AY199" s="292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220</v>
      </c>
      <c r="G200" s="250"/>
      <c r="H200" s="254">
        <v>81.65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221</v>
      </c>
      <c r="G201" s="250"/>
      <c r="H201" s="254">
        <v>24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222</v>
      </c>
      <c r="G202" s="250"/>
      <c r="H202" s="254">
        <v>34.38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223</v>
      </c>
      <c r="G203" s="250"/>
      <c r="H203" s="254">
        <v>303.75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224</v>
      </c>
      <c r="G204" s="250"/>
      <c r="H204" s="254">
        <v>-71.145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225</v>
      </c>
      <c r="G205" s="250"/>
      <c r="H205" s="254">
        <v>23.086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226</v>
      </c>
      <c r="G206" s="250"/>
      <c r="H206" s="254">
        <v>5.918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5" customFormat="1" ht="12">
      <c r="A207" s="15"/>
      <c r="B207" s="272"/>
      <c r="C207" s="273"/>
      <c r="D207" s="251" t="s">
        <v>179</v>
      </c>
      <c r="E207" s="274" t="s">
        <v>1</v>
      </c>
      <c r="F207" s="275" t="s">
        <v>211</v>
      </c>
      <c r="G207" s="273"/>
      <c r="H207" s="276">
        <v>401.639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2" t="s">
        <v>179</v>
      </c>
      <c r="AU207" s="282" t="s">
        <v>86</v>
      </c>
      <c r="AV207" s="15" t="s">
        <v>212</v>
      </c>
      <c r="AW207" s="15" t="s">
        <v>32</v>
      </c>
      <c r="AX207" s="15" t="s">
        <v>76</v>
      </c>
      <c r="AY207" s="28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227</v>
      </c>
      <c r="G208" s="250"/>
      <c r="H208" s="254">
        <v>276.5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3649</v>
      </c>
      <c r="G209" s="250"/>
      <c r="H209" s="254">
        <v>-8.52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3650</v>
      </c>
      <c r="G210" s="250"/>
      <c r="H210" s="254">
        <v>3.09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5" customFormat="1" ht="12">
      <c r="A211" s="15"/>
      <c r="B211" s="272"/>
      <c r="C211" s="273"/>
      <c r="D211" s="251" t="s">
        <v>179</v>
      </c>
      <c r="E211" s="274" t="s">
        <v>1</v>
      </c>
      <c r="F211" s="275" t="s">
        <v>211</v>
      </c>
      <c r="G211" s="273"/>
      <c r="H211" s="276">
        <v>271.07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2" t="s">
        <v>179</v>
      </c>
      <c r="AU211" s="282" t="s">
        <v>86</v>
      </c>
      <c r="AV211" s="15" t="s">
        <v>212</v>
      </c>
      <c r="AW211" s="15" t="s">
        <v>32</v>
      </c>
      <c r="AX211" s="15" t="s">
        <v>76</v>
      </c>
      <c r="AY211" s="282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228</v>
      </c>
      <c r="G212" s="250"/>
      <c r="H212" s="254">
        <v>718.25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229</v>
      </c>
      <c r="G213" s="250"/>
      <c r="H213" s="254">
        <v>99.225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230</v>
      </c>
      <c r="G214" s="250"/>
      <c r="H214" s="254">
        <v>-32.4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3648</v>
      </c>
      <c r="G215" s="250"/>
      <c r="H215" s="254">
        <v>10.8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5" customFormat="1" ht="12">
      <c r="A216" s="15"/>
      <c r="B216" s="272"/>
      <c r="C216" s="273"/>
      <c r="D216" s="251" t="s">
        <v>179</v>
      </c>
      <c r="E216" s="274" t="s">
        <v>1</v>
      </c>
      <c r="F216" s="275" t="s">
        <v>211</v>
      </c>
      <c r="G216" s="273"/>
      <c r="H216" s="276">
        <v>795.875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2" t="s">
        <v>179</v>
      </c>
      <c r="AU216" s="282" t="s">
        <v>86</v>
      </c>
      <c r="AV216" s="15" t="s">
        <v>212</v>
      </c>
      <c r="AW216" s="15" t="s">
        <v>32</v>
      </c>
      <c r="AX216" s="15" t="s">
        <v>76</v>
      </c>
      <c r="AY216" s="282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235</v>
      </c>
      <c r="G217" s="250"/>
      <c r="H217" s="254">
        <v>7.04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7.04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4" customFormat="1" ht="12">
      <c r="A219" s="14"/>
      <c r="B219" s="261"/>
      <c r="C219" s="262"/>
      <c r="D219" s="251" t="s">
        <v>179</v>
      </c>
      <c r="E219" s="263" t="s">
        <v>1</v>
      </c>
      <c r="F219" s="264" t="s">
        <v>182</v>
      </c>
      <c r="G219" s="262"/>
      <c r="H219" s="265">
        <v>1475.624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179</v>
      </c>
      <c r="AU219" s="271" t="s">
        <v>86</v>
      </c>
      <c r="AV219" s="14" t="s">
        <v>177</v>
      </c>
      <c r="AW219" s="14" t="s">
        <v>32</v>
      </c>
      <c r="AX219" s="14" t="s">
        <v>84</v>
      </c>
      <c r="AY219" s="271" t="s">
        <v>169</v>
      </c>
    </row>
    <row r="220" spans="1:63" s="12" customFormat="1" ht="22.8" customHeight="1">
      <c r="A220" s="12"/>
      <c r="B220" s="219"/>
      <c r="C220" s="220"/>
      <c r="D220" s="221" t="s">
        <v>75</v>
      </c>
      <c r="E220" s="233" t="s">
        <v>170</v>
      </c>
      <c r="F220" s="233" t="s">
        <v>1246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SUM(P221:P246)</f>
        <v>0</v>
      </c>
      <c r="Q220" s="227"/>
      <c r="R220" s="228">
        <f>SUM(R221:R246)</f>
        <v>0.71782192</v>
      </c>
      <c r="S220" s="227"/>
      <c r="T220" s="229">
        <f>SUM(T221:T246)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84</v>
      </c>
      <c r="AT220" s="231" t="s">
        <v>75</v>
      </c>
      <c r="AU220" s="231" t="s">
        <v>84</v>
      </c>
      <c r="AY220" s="230" t="s">
        <v>169</v>
      </c>
      <c r="BK220" s="232">
        <f>SUM(BK221:BK246)</f>
        <v>0</v>
      </c>
    </row>
    <row r="221" spans="1:65" s="2" customFormat="1" ht="21.75" customHeight="1">
      <c r="A221" s="39"/>
      <c r="B221" s="40"/>
      <c r="C221" s="235" t="s">
        <v>170</v>
      </c>
      <c r="D221" s="235" t="s">
        <v>173</v>
      </c>
      <c r="E221" s="236" t="s">
        <v>1247</v>
      </c>
      <c r="F221" s="237" t="s">
        <v>3680</v>
      </c>
      <c r="G221" s="238" t="s">
        <v>239</v>
      </c>
      <c r="H221" s="239">
        <v>1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3681</v>
      </c>
    </row>
    <row r="222" spans="1:65" s="2" customFormat="1" ht="21.75" customHeight="1">
      <c r="A222" s="39"/>
      <c r="B222" s="40"/>
      <c r="C222" s="304" t="s">
        <v>453</v>
      </c>
      <c r="D222" s="304" t="s">
        <v>1283</v>
      </c>
      <c r="E222" s="305" t="s">
        <v>3682</v>
      </c>
      <c r="F222" s="306" t="s">
        <v>3683</v>
      </c>
      <c r="G222" s="307" t="s">
        <v>699</v>
      </c>
      <c r="H222" s="308">
        <v>1</v>
      </c>
      <c r="I222" s="309"/>
      <c r="J222" s="310">
        <f>ROUND(I222*H222,2)</f>
        <v>0</v>
      </c>
      <c r="K222" s="311"/>
      <c r="L222" s="312"/>
      <c r="M222" s="313" t="s">
        <v>1</v>
      </c>
      <c r="N222" s="31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260</v>
      </c>
      <c r="AT222" s="247" t="s">
        <v>1283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3684</v>
      </c>
    </row>
    <row r="223" spans="1:65" s="2" customFormat="1" ht="16.5" customHeight="1">
      <c r="A223" s="39"/>
      <c r="B223" s="40"/>
      <c r="C223" s="235" t="s">
        <v>2563</v>
      </c>
      <c r="D223" s="235" t="s">
        <v>173</v>
      </c>
      <c r="E223" s="236" t="s">
        <v>1250</v>
      </c>
      <c r="F223" s="237" t="s">
        <v>3685</v>
      </c>
      <c r="G223" s="238" t="s">
        <v>239</v>
      </c>
      <c r="H223" s="239">
        <v>1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177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177</v>
      </c>
      <c r="BM223" s="247" t="s">
        <v>3686</v>
      </c>
    </row>
    <row r="224" spans="1:65" s="2" customFormat="1" ht="33" customHeight="1">
      <c r="A224" s="39"/>
      <c r="B224" s="40"/>
      <c r="C224" s="235" t="s">
        <v>302</v>
      </c>
      <c r="D224" s="235" t="s">
        <v>173</v>
      </c>
      <c r="E224" s="236" t="s">
        <v>174</v>
      </c>
      <c r="F224" s="237" t="s">
        <v>175</v>
      </c>
      <c r="G224" s="238" t="s">
        <v>176</v>
      </c>
      <c r="H224" s="239">
        <v>1932.5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3687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3688</v>
      </c>
      <c r="G225" s="250"/>
      <c r="H225" s="254">
        <v>1656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181</v>
      </c>
      <c r="G226" s="250"/>
      <c r="H226" s="254">
        <v>276.5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1932.5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33" customHeight="1">
      <c r="A228" s="39"/>
      <c r="B228" s="40"/>
      <c r="C228" s="235" t="s">
        <v>275</v>
      </c>
      <c r="D228" s="235" t="s">
        <v>173</v>
      </c>
      <c r="E228" s="236" t="s">
        <v>184</v>
      </c>
      <c r="F228" s="237" t="s">
        <v>185</v>
      </c>
      <c r="G228" s="238" t="s">
        <v>176</v>
      </c>
      <c r="H228" s="239">
        <v>289875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3689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3690</v>
      </c>
      <c r="G229" s="250"/>
      <c r="H229" s="254">
        <v>289875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33" customHeight="1">
      <c r="A230" s="39"/>
      <c r="B230" s="40"/>
      <c r="C230" s="235" t="s">
        <v>236</v>
      </c>
      <c r="D230" s="235" t="s">
        <v>173</v>
      </c>
      <c r="E230" s="236" t="s">
        <v>189</v>
      </c>
      <c r="F230" s="237" t="s">
        <v>190</v>
      </c>
      <c r="G230" s="238" t="s">
        <v>176</v>
      </c>
      <c r="H230" s="239">
        <v>1932.5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3691</v>
      </c>
    </row>
    <row r="231" spans="1:65" s="2" customFormat="1" ht="33" customHeight="1">
      <c r="A231" s="39"/>
      <c r="B231" s="40"/>
      <c r="C231" s="235" t="s">
        <v>678</v>
      </c>
      <c r="D231" s="235" t="s">
        <v>173</v>
      </c>
      <c r="E231" s="236" t="s">
        <v>3692</v>
      </c>
      <c r="F231" s="237" t="s">
        <v>3693</v>
      </c>
      <c r="G231" s="238" t="s">
        <v>322</v>
      </c>
      <c r="H231" s="239">
        <v>110.5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177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177</v>
      </c>
      <c r="BM231" s="247" t="s">
        <v>3694</v>
      </c>
    </row>
    <row r="232" spans="1:65" s="2" customFormat="1" ht="33" customHeight="1">
      <c r="A232" s="39"/>
      <c r="B232" s="40"/>
      <c r="C232" s="235" t="s">
        <v>468</v>
      </c>
      <c r="D232" s="235" t="s">
        <v>173</v>
      </c>
      <c r="E232" s="236" t="s">
        <v>3695</v>
      </c>
      <c r="F232" s="237" t="s">
        <v>3696</v>
      </c>
      <c r="G232" s="238" t="s">
        <v>322</v>
      </c>
      <c r="H232" s="239">
        <v>19890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3697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3698</v>
      </c>
      <c r="G233" s="250"/>
      <c r="H233" s="254">
        <v>19890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84</v>
      </c>
      <c r="AY233" s="260" t="s">
        <v>169</v>
      </c>
    </row>
    <row r="234" spans="1:65" s="2" customFormat="1" ht="21.75" customHeight="1">
      <c r="A234" s="39"/>
      <c r="B234" s="40"/>
      <c r="C234" s="235" t="s">
        <v>1148</v>
      </c>
      <c r="D234" s="235" t="s">
        <v>173</v>
      </c>
      <c r="E234" s="236" t="s">
        <v>3699</v>
      </c>
      <c r="F234" s="237" t="s">
        <v>3700</v>
      </c>
      <c r="G234" s="238" t="s">
        <v>322</v>
      </c>
      <c r="H234" s="239">
        <v>110.5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3701</v>
      </c>
    </row>
    <row r="235" spans="1:65" s="2" customFormat="1" ht="16.5" customHeight="1">
      <c r="A235" s="39"/>
      <c r="B235" s="40"/>
      <c r="C235" s="235" t="s">
        <v>532</v>
      </c>
      <c r="D235" s="235" t="s">
        <v>173</v>
      </c>
      <c r="E235" s="236" t="s">
        <v>3702</v>
      </c>
      <c r="F235" s="237" t="s">
        <v>3703</v>
      </c>
      <c r="G235" s="238" t="s">
        <v>176</v>
      </c>
      <c r="H235" s="239">
        <v>1932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3704</v>
      </c>
    </row>
    <row r="236" spans="1:65" s="2" customFormat="1" ht="21.75" customHeight="1">
      <c r="A236" s="39"/>
      <c r="B236" s="40"/>
      <c r="C236" s="235" t="s">
        <v>701</v>
      </c>
      <c r="D236" s="235" t="s">
        <v>173</v>
      </c>
      <c r="E236" s="236" t="s">
        <v>3705</v>
      </c>
      <c r="F236" s="237" t="s">
        <v>3706</v>
      </c>
      <c r="G236" s="238" t="s">
        <v>176</v>
      </c>
      <c r="H236" s="239">
        <v>347760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3707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3708</v>
      </c>
      <c r="G237" s="250"/>
      <c r="H237" s="254">
        <v>347760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84</v>
      </c>
      <c r="AY237" s="260" t="s">
        <v>169</v>
      </c>
    </row>
    <row r="238" spans="1:65" s="2" customFormat="1" ht="21.75" customHeight="1">
      <c r="A238" s="39"/>
      <c r="B238" s="40"/>
      <c r="C238" s="235" t="s">
        <v>1139</v>
      </c>
      <c r="D238" s="235" t="s">
        <v>173</v>
      </c>
      <c r="E238" s="236" t="s">
        <v>3709</v>
      </c>
      <c r="F238" s="237" t="s">
        <v>3710</v>
      </c>
      <c r="G238" s="238" t="s">
        <v>176</v>
      </c>
      <c r="H238" s="239">
        <v>1932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177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177</v>
      </c>
      <c r="BM238" s="247" t="s">
        <v>3711</v>
      </c>
    </row>
    <row r="239" spans="1:65" s="2" customFormat="1" ht="21.75" customHeight="1">
      <c r="A239" s="39"/>
      <c r="B239" s="40"/>
      <c r="C239" s="235" t="s">
        <v>665</v>
      </c>
      <c r="D239" s="235" t="s">
        <v>173</v>
      </c>
      <c r="E239" s="236" t="s">
        <v>3712</v>
      </c>
      <c r="F239" s="237" t="s">
        <v>3713</v>
      </c>
      <c r="G239" s="238" t="s">
        <v>176</v>
      </c>
      <c r="H239" s="239">
        <v>36.944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0.01943</v>
      </c>
      <c r="R239" s="245">
        <f>Q239*H239</f>
        <v>0.71782192</v>
      </c>
      <c r="S239" s="245">
        <v>0</v>
      </c>
      <c r="T239" s="24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177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177</v>
      </c>
      <c r="BM239" s="247" t="s">
        <v>3714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220</v>
      </c>
      <c r="G240" s="250"/>
      <c r="H240" s="254">
        <v>81.65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221</v>
      </c>
      <c r="G241" s="250"/>
      <c r="H241" s="254">
        <v>24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3715</v>
      </c>
      <c r="G242" s="250"/>
      <c r="H242" s="254">
        <v>34.38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229</v>
      </c>
      <c r="G243" s="250"/>
      <c r="H243" s="254">
        <v>99.225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235</v>
      </c>
      <c r="G244" s="250"/>
      <c r="H244" s="254">
        <v>7.04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5" customFormat="1" ht="12">
      <c r="A245" s="15"/>
      <c r="B245" s="272"/>
      <c r="C245" s="273"/>
      <c r="D245" s="251" t="s">
        <v>179</v>
      </c>
      <c r="E245" s="274" t="s">
        <v>1</v>
      </c>
      <c r="F245" s="275" t="s">
        <v>211</v>
      </c>
      <c r="G245" s="273"/>
      <c r="H245" s="276">
        <v>246.295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2" t="s">
        <v>179</v>
      </c>
      <c r="AU245" s="282" t="s">
        <v>86</v>
      </c>
      <c r="AV245" s="15" t="s">
        <v>212</v>
      </c>
      <c r="AW245" s="15" t="s">
        <v>32</v>
      </c>
      <c r="AX245" s="15" t="s">
        <v>76</v>
      </c>
      <c r="AY245" s="28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3716</v>
      </c>
      <c r="G246" s="250"/>
      <c r="H246" s="254">
        <v>36.944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1272</v>
      </c>
      <c r="F247" s="233" t="s">
        <v>1273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P248</f>
        <v>0</v>
      </c>
      <c r="Q247" s="227"/>
      <c r="R247" s="228">
        <f>R248</f>
        <v>0</v>
      </c>
      <c r="S247" s="227"/>
      <c r="T247" s="229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84</v>
      </c>
      <c r="AT247" s="231" t="s">
        <v>75</v>
      </c>
      <c r="AU247" s="231" t="s">
        <v>84</v>
      </c>
      <c r="AY247" s="230" t="s">
        <v>169</v>
      </c>
      <c r="BK247" s="232">
        <f>BK248</f>
        <v>0</v>
      </c>
    </row>
    <row r="248" spans="1:65" s="2" customFormat="1" ht="21.75" customHeight="1">
      <c r="A248" s="39"/>
      <c r="B248" s="40"/>
      <c r="C248" s="235" t="s">
        <v>2600</v>
      </c>
      <c r="D248" s="235" t="s">
        <v>173</v>
      </c>
      <c r="E248" s="236" t="s">
        <v>3717</v>
      </c>
      <c r="F248" s="237" t="s">
        <v>3718</v>
      </c>
      <c r="G248" s="238" t="s">
        <v>249</v>
      </c>
      <c r="H248" s="239">
        <v>110.612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3719</v>
      </c>
    </row>
    <row r="249" spans="1:63" s="12" customFormat="1" ht="25.9" customHeight="1">
      <c r="A249" s="12"/>
      <c r="B249" s="219"/>
      <c r="C249" s="220"/>
      <c r="D249" s="221" t="s">
        <v>75</v>
      </c>
      <c r="E249" s="222" t="s">
        <v>280</v>
      </c>
      <c r="F249" s="222" t="s">
        <v>281</v>
      </c>
      <c r="G249" s="220"/>
      <c r="H249" s="220"/>
      <c r="I249" s="223"/>
      <c r="J249" s="224">
        <f>BK249</f>
        <v>0</v>
      </c>
      <c r="K249" s="220"/>
      <c r="L249" s="225"/>
      <c r="M249" s="226"/>
      <c r="N249" s="227"/>
      <c r="O249" s="227"/>
      <c r="P249" s="228">
        <f>P250+P281+P371+P408+P418</f>
        <v>0</v>
      </c>
      <c r="Q249" s="227"/>
      <c r="R249" s="228">
        <f>R250+R281+R371+R408+R418</f>
        <v>23.86543092</v>
      </c>
      <c r="S249" s="227"/>
      <c r="T249" s="229">
        <f>T250+T281+T371+T408+T418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86</v>
      </c>
      <c r="AT249" s="231" t="s">
        <v>75</v>
      </c>
      <c r="AU249" s="231" t="s">
        <v>76</v>
      </c>
      <c r="AY249" s="230" t="s">
        <v>169</v>
      </c>
      <c r="BK249" s="232">
        <f>BK250+BK281+BK371+BK408+BK418</f>
        <v>0</v>
      </c>
    </row>
    <row r="250" spans="1:63" s="12" customFormat="1" ht="22.8" customHeight="1">
      <c r="A250" s="12"/>
      <c r="B250" s="219"/>
      <c r="C250" s="220"/>
      <c r="D250" s="221" t="s">
        <v>75</v>
      </c>
      <c r="E250" s="233" t="s">
        <v>282</v>
      </c>
      <c r="F250" s="233" t="s">
        <v>283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SUM(P251:P280)</f>
        <v>0</v>
      </c>
      <c r="Q250" s="227"/>
      <c r="R250" s="228">
        <f>SUM(R251:R280)</f>
        <v>1.5955820000000003</v>
      </c>
      <c r="S250" s="227"/>
      <c r="T250" s="229">
        <f>SUM(T251:T280)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0" t="s">
        <v>86</v>
      </c>
      <c r="AT250" s="231" t="s">
        <v>75</v>
      </c>
      <c r="AU250" s="231" t="s">
        <v>84</v>
      </c>
      <c r="AY250" s="230" t="s">
        <v>169</v>
      </c>
      <c r="BK250" s="232">
        <f>SUM(BK251:BK280)</f>
        <v>0</v>
      </c>
    </row>
    <row r="251" spans="1:65" s="2" customFormat="1" ht="21.75" customHeight="1">
      <c r="A251" s="39"/>
      <c r="B251" s="40"/>
      <c r="C251" s="235" t="s">
        <v>355</v>
      </c>
      <c r="D251" s="235" t="s">
        <v>173</v>
      </c>
      <c r="E251" s="236" t="s">
        <v>3720</v>
      </c>
      <c r="F251" s="237" t="s">
        <v>3721</v>
      </c>
      <c r="G251" s="238" t="s">
        <v>176</v>
      </c>
      <c r="H251" s="239">
        <v>546.7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286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286</v>
      </c>
      <c r="BM251" s="247" t="s">
        <v>3722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3723</v>
      </c>
      <c r="G252" s="250"/>
      <c r="H252" s="254">
        <v>489.5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3724</v>
      </c>
      <c r="G253" s="250"/>
      <c r="H253" s="254">
        <v>17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3725</v>
      </c>
      <c r="G254" s="250"/>
      <c r="H254" s="254">
        <v>19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3726</v>
      </c>
      <c r="G255" s="250"/>
      <c r="H255" s="254">
        <v>21.2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4" customFormat="1" ht="12">
      <c r="A256" s="14"/>
      <c r="B256" s="261"/>
      <c r="C256" s="262"/>
      <c r="D256" s="251" t="s">
        <v>179</v>
      </c>
      <c r="E256" s="263" t="s">
        <v>1</v>
      </c>
      <c r="F256" s="264" t="s">
        <v>182</v>
      </c>
      <c r="G256" s="262"/>
      <c r="H256" s="265">
        <v>546.7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179</v>
      </c>
      <c r="AU256" s="271" t="s">
        <v>86</v>
      </c>
      <c r="AV256" s="14" t="s">
        <v>177</v>
      </c>
      <c r="AW256" s="14" t="s">
        <v>32</v>
      </c>
      <c r="AX256" s="14" t="s">
        <v>84</v>
      </c>
      <c r="AY256" s="271" t="s">
        <v>169</v>
      </c>
    </row>
    <row r="257" spans="1:65" s="2" customFormat="1" ht="21.75" customHeight="1">
      <c r="A257" s="39"/>
      <c r="B257" s="40"/>
      <c r="C257" s="304" t="s">
        <v>433</v>
      </c>
      <c r="D257" s="304" t="s">
        <v>1283</v>
      </c>
      <c r="E257" s="305" t="s">
        <v>3727</v>
      </c>
      <c r="F257" s="306" t="s">
        <v>3728</v>
      </c>
      <c r="G257" s="307" t="s">
        <v>176</v>
      </c>
      <c r="H257" s="308">
        <v>604.325</v>
      </c>
      <c r="I257" s="309"/>
      <c r="J257" s="310">
        <f>ROUND(I257*H257,2)</f>
        <v>0</v>
      </c>
      <c r="K257" s="311"/>
      <c r="L257" s="312"/>
      <c r="M257" s="313" t="s">
        <v>1</v>
      </c>
      <c r="N257" s="314" t="s">
        <v>41</v>
      </c>
      <c r="O257" s="92"/>
      <c r="P257" s="245">
        <f>O257*H257</f>
        <v>0</v>
      </c>
      <c r="Q257" s="245">
        <v>0.0005</v>
      </c>
      <c r="R257" s="245">
        <f>Q257*H257</f>
        <v>0.30216250000000006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298</v>
      </c>
      <c r="AT257" s="247" t="s">
        <v>1283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286</v>
      </c>
      <c r="BM257" s="247" t="s">
        <v>3729</v>
      </c>
    </row>
    <row r="258" spans="1:51" s="13" customFormat="1" ht="12">
      <c r="A258" s="13"/>
      <c r="B258" s="249"/>
      <c r="C258" s="250"/>
      <c r="D258" s="251" t="s">
        <v>179</v>
      </c>
      <c r="E258" s="250"/>
      <c r="F258" s="253" t="s">
        <v>3730</v>
      </c>
      <c r="G258" s="250"/>
      <c r="H258" s="254">
        <v>604.325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4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304" t="s">
        <v>763</v>
      </c>
      <c r="D259" s="304" t="s">
        <v>1283</v>
      </c>
      <c r="E259" s="305" t="s">
        <v>3731</v>
      </c>
      <c r="F259" s="306" t="s">
        <v>3732</v>
      </c>
      <c r="G259" s="307" t="s">
        <v>176</v>
      </c>
      <c r="H259" s="308">
        <v>21.2</v>
      </c>
      <c r="I259" s="309"/>
      <c r="J259" s="310">
        <f>ROUND(I259*H259,2)</f>
        <v>0</v>
      </c>
      <c r="K259" s="311"/>
      <c r="L259" s="312"/>
      <c r="M259" s="313" t="s">
        <v>1</v>
      </c>
      <c r="N259" s="314" t="s">
        <v>41</v>
      </c>
      <c r="O259" s="92"/>
      <c r="P259" s="245">
        <f>O259*H259</f>
        <v>0</v>
      </c>
      <c r="Q259" s="245">
        <v>0.00152</v>
      </c>
      <c r="R259" s="245">
        <f>Q259*H259</f>
        <v>0.032224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298</v>
      </c>
      <c r="AT259" s="247" t="s">
        <v>1283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286</v>
      </c>
      <c r="BM259" s="247" t="s">
        <v>3733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3734</v>
      </c>
      <c r="G260" s="250"/>
      <c r="H260" s="254">
        <v>21.2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84</v>
      </c>
      <c r="AY260" s="260" t="s">
        <v>169</v>
      </c>
    </row>
    <row r="261" spans="1:65" s="2" customFormat="1" ht="16.5" customHeight="1">
      <c r="A261" s="39"/>
      <c r="B261" s="40"/>
      <c r="C261" s="235" t="s">
        <v>546</v>
      </c>
      <c r="D261" s="235" t="s">
        <v>173</v>
      </c>
      <c r="E261" s="236" t="s">
        <v>3735</v>
      </c>
      <c r="F261" s="237" t="s">
        <v>3736</v>
      </c>
      <c r="G261" s="238" t="s">
        <v>322</v>
      </c>
      <c r="H261" s="239">
        <v>600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0.00111</v>
      </c>
      <c r="R261" s="245">
        <f>Q261*H261</f>
        <v>0.666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286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286</v>
      </c>
      <c r="BM261" s="247" t="s">
        <v>3737</v>
      </c>
    </row>
    <row r="262" spans="1:65" s="2" customFormat="1" ht="33" customHeight="1">
      <c r="A262" s="39"/>
      <c r="B262" s="40"/>
      <c r="C262" s="235" t="s">
        <v>286</v>
      </c>
      <c r="D262" s="235" t="s">
        <v>173</v>
      </c>
      <c r="E262" s="236" t="s">
        <v>3738</v>
      </c>
      <c r="F262" s="237" t="s">
        <v>3739</v>
      </c>
      <c r="G262" s="238" t="s">
        <v>322</v>
      </c>
      <c r="H262" s="239">
        <v>49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0.0006</v>
      </c>
      <c r="R262" s="245">
        <f>Q262*H262</f>
        <v>0.0294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3740</v>
      </c>
    </row>
    <row r="263" spans="1:65" s="2" customFormat="1" ht="33" customHeight="1">
      <c r="A263" s="39"/>
      <c r="B263" s="40"/>
      <c r="C263" s="235" t="s">
        <v>8</v>
      </c>
      <c r="D263" s="235" t="s">
        <v>173</v>
      </c>
      <c r="E263" s="236" t="s">
        <v>3741</v>
      </c>
      <c r="F263" s="237" t="s">
        <v>3742</v>
      </c>
      <c r="G263" s="238" t="s">
        <v>322</v>
      </c>
      <c r="H263" s="239">
        <v>89.4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0.0009</v>
      </c>
      <c r="R263" s="245">
        <f>Q263*H263</f>
        <v>0.08046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286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286</v>
      </c>
      <c r="BM263" s="247" t="s">
        <v>3743</v>
      </c>
    </row>
    <row r="264" spans="1:65" s="2" customFormat="1" ht="33" customHeight="1">
      <c r="A264" s="39"/>
      <c r="B264" s="40"/>
      <c r="C264" s="235" t="s">
        <v>428</v>
      </c>
      <c r="D264" s="235" t="s">
        <v>173</v>
      </c>
      <c r="E264" s="236" t="s">
        <v>3744</v>
      </c>
      <c r="F264" s="237" t="s">
        <v>3745</v>
      </c>
      <c r="G264" s="238" t="s">
        <v>322</v>
      </c>
      <c r="H264" s="239">
        <v>77.4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0.0015</v>
      </c>
      <c r="R264" s="245">
        <f>Q264*H264</f>
        <v>0.11610000000000001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286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286</v>
      </c>
      <c r="BM264" s="247" t="s">
        <v>3746</v>
      </c>
    </row>
    <row r="265" spans="1:65" s="2" customFormat="1" ht="21.75" customHeight="1">
      <c r="A265" s="39"/>
      <c r="B265" s="40"/>
      <c r="C265" s="235" t="s">
        <v>364</v>
      </c>
      <c r="D265" s="235" t="s">
        <v>173</v>
      </c>
      <c r="E265" s="236" t="s">
        <v>3747</v>
      </c>
      <c r="F265" s="237" t="s">
        <v>3748</v>
      </c>
      <c r="G265" s="238" t="s">
        <v>322</v>
      </c>
      <c r="H265" s="239">
        <v>84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0.0015</v>
      </c>
      <c r="R265" s="245">
        <f>Q265*H265</f>
        <v>0.126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286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286</v>
      </c>
      <c r="BM265" s="247" t="s">
        <v>3749</v>
      </c>
    </row>
    <row r="266" spans="1:65" s="2" customFormat="1" ht="21.75" customHeight="1">
      <c r="A266" s="39"/>
      <c r="B266" s="40"/>
      <c r="C266" s="235" t="s">
        <v>855</v>
      </c>
      <c r="D266" s="235" t="s">
        <v>173</v>
      </c>
      <c r="E266" s="236" t="s">
        <v>3750</v>
      </c>
      <c r="F266" s="237" t="s">
        <v>3751</v>
      </c>
      <c r="G266" s="238" t="s">
        <v>322</v>
      </c>
      <c r="H266" s="239">
        <v>12.8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0.0015</v>
      </c>
      <c r="R266" s="245">
        <f>Q266*H266</f>
        <v>0.019200000000000002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286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286</v>
      </c>
      <c r="BM266" s="247" t="s">
        <v>3752</v>
      </c>
    </row>
    <row r="267" spans="1:65" s="2" customFormat="1" ht="33" customHeight="1">
      <c r="A267" s="39"/>
      <c r="B267" s="40"/>
      <c r="C267" s="235" t="s">
        <v>319</v>
      </c>
      <c r="D267" s="235" t="s">
        <v>173</v>
      </c>
      <c r="E267" s="236" t="s">
        <v>3753</v>
      </c>
      <c r="F267" s="237" t="s">
        <v>3754</v>
      </c>
      <c r="G267" s="238" t="s">
        <v>322</v>
      </c>
      <c r="H267" s="239">
        <v>12.8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0.00162</v>
      </c>
      <c r="R267" s="245">
        <f>Q267*H267</f>
        <v>0.020736</v>
      </c>
      <c r="S267" s="245">
        <v>0</v>
      </c>
      <c r="T267" s="24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3755</v>
      </c>
    </row>
    <row r="268" spans="1:65" s="2" customFormat="1" ht="33" customHeight="1">
      <c r="A268" s="39"/>
      <c r="B268" s="40"/>
      <c r="C268" s="235" t="s">
        <v>347</v>
      </c>
      <c r="D268" s="235" t="s">
        <v>173</v>
      </c>
      <c r="E268" s="236" t="s">
        <v>3756</v>
      </c>
      <c r="F268" s="237" t="s">
        <v>3757</v>
      </c>
      <c r="G268" s="238" t="s">
        <v>322</v>
      </c>
      <c r="H268" s="239">
        <v>27.2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0.00054</v>
      </c>
      <c r="R268" s="245">
        <f>Q268*H268</f>
        <v>0.014688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286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286</v>
      </c>
      <c r="BM268" s="247" t="s">
        <v>3758</v>
      </c>
    </row>
    <row r="269" spans="1:65" s="2" customFormat="1" ht="16.5" customHeight="1">
      <c r="A269" s="39"/>
      <c r="B269" s="40"/>
      <c r="C269" s="235" t="s">
        <v>693</v>
      </c>
      <c r="D269" s="235" t="s">
        <v>173</v>
      </c>
      <c r="E269" s="236" t="s">
        <v>3759</v>
      </c>
      <c r="F269" s="237" t="s">
        <v>3760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286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286</v>
      </c>
      <c r="BM269" s="247" t="s">
        <v>3761</v>
      </c>
    </row>
    <row r="270" spans="1:65" s="2" customFormat="1" ht="21.75" customHeight="1">
      <c r="A270" s="39"/>
      <c r="B270" s="40"/>
      <c r="C270" s="235" t="s">
        <v>2029</v>
      </c>
      <c r="D270" s="235" t="s">
        <v>173</v>
      </c>
      <c r="E270" s="236" t="s">
        <v>3762</v>
      </c>
      <c r="F270" s="237" t="s">
        <v>3763</v>
      </c>
      <c r="G270" s="238" t="s">
        <v>239</v>
      </c>
      <c r="H270" s="239">
        <v>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286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286</v>
      </c>
      <c r="BM270" s="247" t="s">
        <v>3764</v>
      </c>
    </row>
    <row r="271" spans="1:65" s="2" customFormat="1" ht="33" customHeight="1">
      <c r="A271" s="39"/>
      <c r="B271" s="40"/>
      <c r="C271" s="235" t="s">
        <v>2609</v>
      </c>
      <c r="D271" s="235" t="s">
        <v>173</v>
      </c>
      <c r="E271" s="236" t="s">
        <v>3765</v>
      </c>
      <c r="F271" s="237" t="s">
        <v>3766</v>
      </c>
      <c r="G271" s="238" t="s">
        <v>239</v>
      </c>
      <c r="H271" s="239">
        <v>1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286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286</v>
      </c>
      <c r="BM271" s="247" t="s">
        <v>3767</v>
      </c>
    </row>
    <row r="272" spans="1:65" s="2" customFormat="1" ht="21.75" customHeight="1">
      <c r="A272" s="39"/>
      <c r="B272" s="40"/>
      <c r="C272" s="235" t="s">
        <v>370</v>
      </c>
      <c r="D272" s="235" t="s">
        <v>173</v>
      </c>
      <c r="E272" s="236" t="s">
        <v>3768</v>
      </c>
      <c r="F272" s="237" t="s">
        <v>3769</v>
      </c>
      <c r="G272" s="238" t="s">
        <v>176</v>
      </c>
      <c r="H272" s="239">
        <v>546.7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286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286</v>
      </c>
      <c r="BM272" s="247" t="s">
        <v>3770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3723</v>
      </c>
      <c r="G273" s="250"/>
      <c r="H273" s="254">
        <v>489.5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3724</v>
      </c>
      <c r="G274" s="250"/>
      <c r="H274" s="254">
        <v>17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3725</v>
      </c>
      <c r="G275" s="250"/>
      <c r="H275" s="254">
        <v>19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3726</v>
      </c>
      <c r="G276" s="250"/>
      <c r="H276" s="254">
        <v>21.2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4" customFormat="1" ht="12">
      <c r="A277" s="14"/>
      <c r="B277" s="261"/>
      <c r="C277" s="262"/>
      <c r="D277" s="251" t="s">
        <v>179</v>
      </c>
      <c r="E277" s="263" t="s">
        <v>1</v>
      </c>
      <c r="F277" s="264" t="s">
        <v>182</v>
      </c>
      <c r="G277" s="262"/>
      <c r="H277" s="265">
        <v>546.7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179</v>
      </c>
      <c r="AU277" s="271" t="s">
        <v>86</v>
      </c>
      <c r="AV277" s="14" t="s">
        <v>177</v>
      </c>
      <c r="AW277" s="14" t="s">
        <v>32</v>
      </c>
      <c r="AX277" s="14" t="s">
        <v>84</v>
      </c>
      <c r="AY277" s="271" t="s">
        <v>169</v>
      </c>
    </row>
    <row r="278" spans="1:65" s="2" customFormat="1" ht="16.5" customHeight="1">
      <c r="A278" s="39"/>
      <c r="B278" s="40"/>
      <c r="C278" s="304" t="s">
        <v>351</v>
      </c>
      <c r="D278" s="304" t="s">
        <v>1283</v>
      </c>
      <c r="E278" s="305" t="s">
        <v>3771</v>
      </c>
      <c r="F278" s="306" t="s">
        <v>3772</v>
      </c>
      <c r="G278" s="307" t="s">
        <v>176</v>
      </c>
      <c r="H278" s="308">
        <v>628.705</v>
      </c>
      <c r="I278" s="309"/>
      <c r="J278" s="310">
        <f>ROUND(I278*H278,2)</f>
        <v>0</v>
      </c>
      <c r="K278" s="311"/>
      <c r="L278" s="312"/>
      <c r="M278" s="313" t="s">
        <v>1</v>
      </c>
      <c r="N278" s="314" t="s">
        <v>41</v>
      </c>
      <c r="O278" s="92"/>
      <c r="P278" s="245">
        <f>O278*H278</f>
        <v>0</v>
      </c>
      <c r="Q278" s="245">
        <v>0.0003</v>
      </c>
      <c r="R278" s="245">
        <f>Q278*H278</f>
        <v>0.1886115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298</v>
      </c>
      <c r="AT278" s="247" t="s">
        <v>1283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286</v>
      </c>
      <c r="BM278" s="247" t="s">
        <v>3773</v>
      </c>
    </row>
    <row r="279" spans="1:51" s="13" customFormat="1" ht="12">
      <c r="A279" s="13"/>
      <c r="B279" s="249"/>
      <c r="C279" s="250"/>
      <c r="D279" s="251" t="s">
        <v>179</v>
      </c>
      <c r="E279" s="250"/>
      <c r="F279" s="253" t="s">
        <v>3774</v>
      </c>
      <c r="G279" s="250"/>
      <c r="H279" s="254">
        <v>628.705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4</v>
      </c>
      <c r="AX279" s="13" t="s">
        <v>84</v>
      </c>
      <c r="AY279" s="260" t="s">
        <v>169</v>
      </c>
    </row>
    <row r="280" spans="1:65" s="2" customFormat="1" ht="21.75" customHeight="1">
      <c r="A280" s="39"/>
      <c r="B280" s="40"/>
      <c r="C280" s="235" t="s">
        <v>2568</v>
      </c>
      <c r="D280" s="235" t="s">
        <v>173</v>
      </c>
      <c r="E280" s="236" t="s">
        <v>3775</v>
      </c>
      <c r="F280" s="237" t="s">
        <v>3776</v>
      </c>
      <c r="G280" s="238" t="s">
        <v>249</v>
      </c>
      <c r="H280" s="239">
        <v>1.596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286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286</v>
      </c>
      <c r="BM280" s="247" t="s">
        <v>3777</v>
      </c>
    </row>
    <row r="281" spans="1:63" s="12" customFormat="1" ht="22.8" customHeight="1">
      <c r="A281" s="12"/>
      <c r="B281" s="219"/>
      <c r="C281" s="220"/>
      <c r="D281" s="221" t="s">
        <v>75</v>
      </c>
      <c r="E281" s="233" t="s">
        <v>296</v>
      </c>
      <c r="F281" s="233" t="s">
        <v>297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SUM(P282:P370)</f>
        <v>0</v>
      </c>
      <c r="Q281" s="227"/>
      <c r="R281" s="228">
        <f>SUM(R282:R370)</f>
        <v>17.01602492</v>
      </c>
      <c r="S281" s="227"/>
      <c r="T281" s="229">
        <f>SUM(T282:T370)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0" t="s">
        <v>86</v>
      </c>
      <c r="AT281" s="231" t="s">
        <v>75</v>
      </c>
      <c r="AU281" s="231" t="s">
        <v>84</v>
      </c>
      <c r="AY281" s="230" t="s">
        <v>169</v>
      </c>
      <c r="BK281" s="232">
        <f>SUM(BK282:BK370)</f>
        <v>0</v>
      </c>
    </row>
    <row r="282" spans="1:65" s="2" customFormat="1" ht="33" customHeight="1">
      <c r="A282" s="39"/>
      <c r="B282" s="40"/>
      <c r="C282" s="235" t="s">
        <v>746</v>
      </c>
      <c r="D282" s="235" t="s">
        <v>173</v>
      </c>
      <c r="E282" s="236" t="s">
        <v>3778</v>
      </c>
      <c r="F282" s="237" t="s">
        <v>3779</v>
      </c>
      <c r="G282" s="238" t="s">
        <v>199</v>
      </c>
      <c r="H282" s="239">
        <v>9.707</v>
      </c>
      <c r="I282" s="240"/>
      <c r="J282" s="241">
        <f>ROUND(I282*H282,2)</f>
        <v>0</v>
      </c>
      <c r="K282" s="242"/>
      <c r="L282" s="45"/>
      <c r="M282" s="243" t="s">
        <v>1</v>
      </c>
      <c r="N282" s="244" t="s">
        <v>41</v>
      </c>
      <c r="O282" s="92"/>
      <c r="P282" s="245">
        <f>O282*H282</f>
        <v>0</v>
      </c>
      <c r="Q282" s="245">
        <v>0.00189</v>
      </c>
      <c r="R282" s="245">
        <f>Q282*H282</f>
        <v>0.01834623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286</v>
      </c>
      <c r="AT282" s="247" t="s">
        <v>173</v>
      </c>
      <c r="AU282" s="247" t="s">
        <v>86</v>
      </c>
      <c r="AY282" s="18" t="s">
        <v>169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84</v>
      </c>
      <c r="BK282" s="248">
        <f>ROUND(I282*H282,2)</f>
        <v>0</v>
      </c>
      <c r="BL282" s="18" t="s">
        <v>286</v>
      </c>
      <c r="BM282" s="247" t="s">
        <v>3780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3781</v>
      </c>
      <c r="G283" s="250"/>
      <c r="H283" s="254">
        <v>4.227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3782</v>
      </c>
      <c r="G284" s="250"/>
      <c r="H284" s="254">
        <v>5.48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4" customFormat="1" ht="12">
      <c r="A285" s="14"/>
      <c r="B285" s="261"/>
      <c r="C285" s="262"/>
      <c r="D285" s="251" t="s">
        <v>179</v>
      </c>
      <c r="E285" s="263" t="s">
        <v>1</v>
      </c>
      <c r="F285" s="264" t="s">
        <v>182</v>
      </c>
      <c r="G285" s="262"/>
      <c r="H285" s="265">
        <v>9.707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179</v>
      </c>
      <c r="AU285" s="271" t="s">
        <v>86</v>
      </c>
      <c r="AV285" s="14" t="s">
        <v>177</v>
      </c>
      <c r="AW285" s="14" t="s">
        <v>32</v>
      </c>
      <c r="AX285" s="14" t="s">
        <v>84</v>
      </c>
      <c r="AY285" s="271" t="s">
        <v>169</v>
      </c>
    </row>
    <row r="286" spans="1:65" s="2" customFormat="1" ht="21.75" customHeight="1">
      <c r="A286" s="39"/>
      <c r="B286" s="40"/>
      <c r="C286" s="235" t="s">
        <v>2650</v>
      </c>
      <c r="D286" s="235" t="s">
        <v>173</v>
      </c>
      <c r="E286" s="236" t="s">
        <v>3783</v>
      </c>
      <c r="F286" s="237" t="s">
        <v>3784</v>
      </c>
      <c r="G286" s="238" t="s">
        <v>239</v>
      </c>
      <c r="H286" s="239">
        <v>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0.00189</v>
      </c>
      <c r="R286" s="245">
        <f>Q286*H286</f>
        <v>0.00189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286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286</v>
      </c>
      <c r="BM286" s="247" t="s">
        <v>3785</v>
      </c>
    </row>
    <row r="287" spans="1:65" s="2" customFormat="1" ht="21.75" customHeight="1">
      <c r="A287" s="39"/>
      <c r="B287" s="40"/>
      <c r="C287" s="235" t="s">
        <v>2620</v>
      </c>
      <c r="D287" s="235" t="s">
        <v>173</v>
      </c>
      <c r="E287" s="236" t="s">
        <v>3786</v>
      </c>
      <c r="F287" s="237" t="s">
        <v>3787</v>
      </c>
      <c r="G287" s="238" t="s">
        <v>322</v>
      </c>
      <c r="H287" s="239">
        <v>535.6</v>
      </c>
      <c r="I287" s="240"/>
      <c r="J287" s="241">
        <f>ROUND(I287*H287,2)</f>
        <v>0</v>
      </c>
      <c r="K287" s="242"/>
      <c r="L287" s="45"/>
      <c r="M287" s="243" t="s">
        <v>1</v>
      </c>
      <c r="N287" s="244" t="s">
        <v>41</v>
      </c>
      <c r="O287" s="92"/>
      <c r="P287" s="245">
        <f>O287*H287</f>
        <v>0</v>
      </c>
      <c r="Q287" s="245">
        <v>0.00718</v>
      </c>
      <c r="R287" s="245">
        <f>Q287*H287</f>
        <v>3.845608</v>
      </c>
      <c r="S287" s="245">
        <v>0</v>
      </c>
      <c r="T287" s="246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7" t="s">
        <v>286</v>
      </c>
      <c r="AT287" s="247" t="s">
        <v>173</v>
      </c>
      <c r="AU287" s="247" t="s">
        <v>86</v>
      </c>
      <c r="AY287" s="18" t="s">
        <v>169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8" t="s">
        <v>84</v>
      </c>
      <c r="BK287" s="248">
        <f>ROUND(I287*H287,2)</f>
        <v>0</v>
      </c>
      <c r="BL287" s="18" t="s">
        <v>286</v>
      </c>
      <c r="BM287" s="247" t="s">
        <v>3788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3789</v>
      </c>
      <c r="G288" s="250"/>
      <c r="H288" s="254">
        <v>404.6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3790</v>
      </c>
      <c r="G289" s="250"/>
      <c r="H289" s="254">
        <v>58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3791</v>
      </c>
      <c r="G290" s="250"/>
      <c r="H290" s="254">
        <v>43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3792</v>
      </c>
      <c r="G291" s="250"/>
      <c r="H291" s="254">
        <v>30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4" customFormat="1" ht="12">
      <c r="A292" s="14"/>
      <c r="B292" s="261"/>
      <c r="C292" s="262"/>
      <c r="D292" s="251" t="s">
        <v>179</v>
      </c>
      <c r="E292" s="263" t="s">
        <v>1</v>
      </c>
      <c r="F292" s="264" t="s">
        <v>182</v>
      </c>
      <c r="G292" s="262"/>
      <c r="H292" s="265">
        <v>535.6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179</v>
      </c>
      <c r="AU292" s="271" t="s">
        <v>86</v>
      </c>
      <c r="AV292" s="14" t="s">
        <v>177</v>
      </c>
      <c r="AW292" s="14" t="s">
        <v>32</v>
      </c>
      <c r="AX292" s="14" t="s">
        <v>84</v>
      </c>
      <c r="AY292" s="271" t="s">
        <v>169</v>
      </c>
    </row>
    <row r="293" spans="1:65" s="2" customFormat="1" ht="16.5" customHeight="1">
      <c r="A293" s="39"/>
      <c r="B293" s="40"/>
      <c r="C293" s="304" t="s">
        <v>2625</v>
      </c>
      <c r="D293" s="304" t="s">
        <v>1283</v>
      </c>
      <c r="E293" s="305" t="s">
        <v>3793</v>
      </c>
      <c r="F293" s="306" t="s">
        <v>3794</v>
      </c>
      <c r="G293" s="307" t="s">
        <v>699</v>
      </c>
      <c r="H293" s="308">
        <v>1200</v>
      </c>
      <c r="I293" s="309"/>
      <c r="J293" s="310">
        <f>ROUND(I293*H293,2)</f>
        <v>0</v>
      </c>
      <c r="K293" s="311"/>
      <c r="L293" s="312"/>
      <c r="M293" s="313" t="s">
        <v>1</v>
      </c>
      <c r="N293" s="31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298</v>
      </c>
      <c r="AT293" s="247" t="s">
        <v>1283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286</v>
      </c>
      <c r="BM293" s="247" t="s">
        <v>3795</v>
      </c>
    </row>
    <row r="294" spans="1:65" s="2" customFormat="1" ht="16.5" customHeight="1">
      <c r="A294" s="39"/>
      <c r="B294" s="40"/>
      <c r="C294" s="304" t="s">
        <v>2321</v>
      </c>
      <c r="D294" s="304" t="s">
        <v>1283</v>
      </c>
      <c r="E294" s="305" t="s">
        <v>3796</v>
      </c>
      <c r="F294" s="306" t="s">
        <v>3797</v>
      </c>
      <c r="G294" s="307" t="s">
        <v>699</v>
      </c>
      <c r="H294" s="308">
        <v>48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3798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3799</v>
      </c>
      <c r="G295" s="250"/>
      <c r="H295" s="254">
        <v>48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84</v>
      </c>
      <c r="AY295" s="260" t="s">
        <v>169</v>
      </c>
    </row>
    <row r="296" spans="1:65" s="2" customFormat="1" ht="16.5" customHeight="1">
      <c r="A296" s="39"/>
      <c r="B296" s="40"/>
      <c r="C296" s="304" t="s">
        <v>2043</v>
      </c>
      <c r="D296" s="304" t="s">
        <v>1283</v>
      </c>
      <c r="E296" s="305" t="s">
        <v>3800</v>
      </c>
      <c r="F296" s="306" t="s">
        <v>3801</v>
      </c>
      <c r="G296" s="307" t="s">
        <v>699</v>
      </c>
      <c r="H296" s="308">
        <v>240</v>
      </c>
      <c r="I296" s="309"/>
      <c r="J296" s="310">
        <f>ROUND(I296*H296,2)</f>
        <v>0</v>
      </c>
      <c r="K296" s="311"/>
      <c r="L296" s="312"/>
      <c r="M296" s="313" t="s">
        <v>1</v>
      </c>
      <c r="N296" s="31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298</v>
      </c>
      <c r="AT296" s="247" t="s">
        <v>1283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286</v>
      </c>
      <c r="BM296" s="247" t="s">
        <v>3802</v>
      </c>
    </row>
    <row r="297" spans="1:65" s="2" customFormat="1" ht="16.5" customHeight="1">
      <c r="A297" s="39"/>
      <c r="B297" s="40"/>
      <c r="C297" s="304" t="s">
        <v>2034</v>
      </c>
      <c r="D297" s="304" t="s">
        <v>1283</v>
      </c>
      <c r="E297" s="305" t="s">
        <v>3803</v>
      </c>
      <c r="F297" s="306" t="s">
        <v>3804</v>
      </c>
      <c r="G297" s="307" t="s">
        <v>699</v>
      </c>
      <c r="H297" s="308">
        <v>40</v>
      </c>
      <c r="I297" s="309"/>
      <c r="J297" s="310">
        <f>ROUND(I297*H297,2)</f>
        <v>0</v>
      </c>
      <c r="K297" s="311"/>
      <c r="L297" s="312"/>
      <c r="M297" s="313" t="s">
        <v>1</v>
      </c>
      <c r="N297" s="31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298</v>
      </c>
      <c r="AT297" s="247" t="s">
        <v>1283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286</v>
      </c>
      <c r="BM297" s="247" t="s">
        <v>3805</v>
      </c>
    </row>
    <row r="298" spans="1:65" s="2" customFormat="1" ht="16.5" customHeight="1">
      <c r="A298" s="39"/>
      <c r="B298" s="40"/>
      <c r="C298" s="304" t="s">
        <v>2039</v>
      </c>
      <c r="D298" s="304" t="s">
        <v>1283</v>
      </c>
      <c r="E298" s="305" t="s">
        <v>3806</v>
      </c>
      <c r="F298" s="306" t="s">
        <v>3807</v>
      </c>
      <c r="G298" s="307" t="s">
        <v>699</v>
      </c>
      <c r="H298" s="308">
        <v>40</v>
      </c>
      <c r="I298" s="309"/>
      <c r="J298" s="310">
        <f>ROUND(I298*H298,2)</f>
        <v>0</v>
      </c>
      <c r="K298" s="311"/>
      <c r="L298" s="312"/>
      <c r="M298" s="313" t="s">
        <v>1</v>
      </c>
      <c r="N298" s="31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298</v>
      </c>
      <c r="AT298" s="247" t="s">
        <v>1283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286</v>
      </c>
      <c r="BM298" s="247" t="s">
        <v>3808</v>
      </c>
    </row>
    <row r="299" spans="1:65" s="2" customFormat="1" ht="21.75" customHeight="1">
      <c r="A299" s="39"/>
      <c r="B299" s="40"/>
      <c r="C299" s="304" t="s">
        <v>2325</v>
      </c>
      <c r="D299" s="304" t="s">
        <v>1283</v>
      </c>
      <c r="E299" s="305" t="s">
        <v>3809</v>
      </c>
      <c r="F299" s="306" t="s">
        <v>3810</v>
      </c>
      <c r="G299" s="307" t="s">
        <v>1034</v>
      </c>
      <c r="H299" s="308">
        <v>857.08</v>
      </c>
      <c r="I299" s="309"/>
      <c r="J299" s="310">
        <f>ROUND(I299*H299,2)</f>
        <v>0</v>
      </c>
      <c r="K299" s="311"/>
      <c r="L299" s="312"/>
      <c r="M299" s="313" t="s">
        <v>1</v>
      </c>
      <c r="N299" s="31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298</v>
      </c>
      <c r="AT299" s="247" t="s">
        <v>1283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286</v>
      </c>
      <c r="BM299" s="247" t="s">
        <v>3811</v>
      </c>
    </row>
    <row r="300" spans="1:65" s="2" customFormat="1" ht="21.75" customHeight="1">
      <c r="A300" s="39"/>
      <c r="B300" s="40"/>
      <c r="C300" s="235" t="s">
        <v>742</v>
      </c>
      <c r="D300" s="235" t="s">
        <v>173</v>
      </c>
      <c r="E300" s="236" t="s">
        <v>3812</v>
      </c>
      <c r="F300" s="237" t="s">
        <v>3813</v>
      </c>
      <c r="G300" s="238" t="s">
        <v>176</v>
      </c>
      <c r="H300" s="239">
        <v>121.51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286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3814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3815</v>
      </c>
      <c r="G301" s="250"/>
      <c r="H301" s="254">
        <v>63.91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3816</v>
      </c>
      <c r="G302" s="250"/>
      <c r="H302" s="254">
        <v>57.6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4" customFormat="1" ht="12">
      <c r="A303" s="14"/>
      <c r="B303" s="261"/>
      <c r="C303" s="262"/>
      <c r="D303" s="251" t="s">
        <v>179</v>
      </c>
      <c r="E303" s="263" t="s">
        <v>1</v>
      </c>
      <c r="F303" s="264" t="s">
        <v>182</v>
      </c>
      <c r="G303" s="262"/>
      <c r="H303" s="265">
        <v>121.51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179</v>
      </c>
      <c r="AU303" s="271" t="s">
        <v>86</v>
      </c>
      <c r="AV303" s="14" t="s">
        <v>177</v>
      </c>
      <c r="AW303" s="14" t="s">
        <v>32</v>
      </c>
      <c r="AX303" s="14" t="s">
        <v>84</v>
      </c>
      <c r="AY303" s="271" t="s">
        <v>169</v>
      </c>
    </row>
    <row r="304" spans="1:65" s="2" customFormat="1" ht="21.75" customHeight="1">
      <c r="A304" s="39"/>
      <c r="B304" s="40"/>
      <c r="C304" s="304" t="s">
        <v>737</v>
      </c>
      <c r="D304" s="304" t="s">
        <v>1283</v>
      </c>
      <c r="E304" s="305" t="s">
        <v>3411</v>
      </c>
      <c r="F304" s="306" t="s">
        <v>3412</v>
      </c>
      <c r="G304" s="307" t="s">
        <v>199</v>
      </c>
      <c r="H304" s="308">
        <v>3.099</v>
      </c>
      <c r="I304" s="309"/>
      <c r="J304" s="310">
        <f>ROUND(I304*H304,2)</f>
        <v>0</v>
      </c>
      <c r="K304" s="311"/>
      <c r="L304" s="312"/>
      <c r="M304" s="313" t="s">
        <v>1</v>
      </c>
      <c r="N304" s="314" t="s">
        <v>41</v>
      </c>
      <c r="O304" s="92"/>
      <c r="P304" s="245">
        <f>O304*H304</f>
        <v>0</v>
      </c>
      <c r="Q304" s="245">
        <v>0.55</v>
      </c>
      <c r="R304" s="245">
        <f>Q304*H304</f>
        <v>1.7044500000000002</v>
      </c>
      <c r="S304" s="245">
        <v>0</v>
      </c>
      <c r="T304" s="24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7" t="s">
        <v>298</v>
      </c>
      <c r="AT304" s="247" t="s">
        <v>1283</v>
      </c>
      <c r="AU304" s="247" t="s">
        <v>86</v>
      </c>
      <c r="AY304" s="18" t="s">
        <v>169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8" t="s">
        <v>84</v>
      </c>
      <c r="BK304" s="248">
        <f>ROUND(I304*H304,2)</f>
        <v>0</v>
      </c>
      <c r="BL304" s="18" t="s">
        <v>286</v>
      </c>
      <c r="BM304" s="247" t="s">
        <v>3817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3818</v>
      </c>
      <c r="G305" s="250"/>
      <c r="H305" s="254">
        <v>1.598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3" customFormat="1" ht="12">
      <c r="A306" s="13"/>
      <c r="B306" s="249"/>
      <c r="C306" s="250"/>
      <c r="D306" s="251" t="s">
        <v>179</v>
      </c>
      <c r="E306" s="252" t="s">
        <v>1</v>
      </c>
      <c r="F306" s="253" t="s">
        <v>3819</v>
      </c>
      <c r="G306" s="250"/>
      <c r="H306" s="254">
        <v>1.44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179</v>
      </c>
      <c r="AU306" s="260" t="s">
        <v>86</v>
      </c>
      <c r="AV306" s="13" t="s">
        <v>86</v>
      </c>
      <c r="AW306" s="13" t="s">
        <v>32</v>
      </c>
      <c r="AX306" s="13" t="s">
        <v>76</v>
      </c>
      <c r="AY306" s="260" t="s">
        <v>169</v>
      </c>
    </row>
    <row r="307" spans="1:51" s="14" customFormat="1" ht="12">
      <c r="A307" s="14"/>
      <c r="B307" s="261"/>
      <c r="C307" s="262"/>
      <c r="D307" s="251" t="s">
        <v>179</v>
      </c>
      <c r="E307" s="263" t="s">
        <v>1</v>
      </c>
      <c r="F307" s="264" t="s">
        <v>182</v>
      </c>
      <c r="G307" s="262"/>
      <c r="H307" s="265">
        <v>3.038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1" t="s">
        <v>179</v>
      </c>
      <c r="AU307" s="271" t="s">
        <v>86</v>
      </c>
      <c r="AV307" s="14" t="s">
        <v>177</v>
      </c>
      <c r="AW307" s="14" t="s">
        <v>32</v>
      </c>
      <c r="AX307" s="14" t="s">
        <v>84</v>
      </c>
      <c r="AY307" s="271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0"/>
      <c r="F308" s="253" t="s">
        <v>3820</v>
      </c>
      <c r="G308" s="250"/>
      <c r="H308" s="254">
        <v>3.099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4</v>
      </c>
      <c r="AX308" s="13" t="s">
        <v>84</v>
      </c>
      <c r="AY308" s="260" t="s">
        <v>169</v>
      </c>
    </row>
    <row r="309" spans="1:65" s="2" customFormat="1" ht="33" customHeight="1">
      <c r="A309" s="39"/>
      <c r="B309" s="40"/>
      <c r="C309" s="235" t="s">
        <v>511</v>
      </c>
      <c r="D309" s="235" t="s">
        <v>173</v>
      </c>
      <c r="E309" s="236" t="s">
        <v>3821</v>
      </c>
      <c r="F309" s="237" t="s">
        <v>3822</v>
      </c>
      <c r="G309" s="238" t="s">
        <v>176</v>
      </c>
      <c r="H309" s="239">
        <v>242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3823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3824</v>
      </c>
      <c r="G310" s="250"/>
      <c r="H310" s="254">
        <v>242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84</v>
      </c>
      <c r="AY310" s="260" t="s">
        <v>169</v>
      </c>
    </row>
    <row r="311" spans="1:65" s="2" customFormat="1" ht="16.5" customHeight="1">
      <c r="A311" s="39"/>
      <c r="B311" s="40"/>
      <c r="C311" s="304" t="s">
        <v>528</v>
      </c>
      <c r="D311" s="304" t="s">
        <v>1283</v>
      </c>
      <c r="E311" s="305" t="s">
        <v>3825</v>
      </c>
      <c r="F311" s="306" t="s">
        <v>3826</v>
      </c>
      <c r="G311" s="307" t="s">
        <v>176</v>
      </c>
      <c r="H311" s="308">
        <v>254.1</v>
      </c>
      <c r="I311" s="309"/>
      <c r="J311" s="310">
        <f>ROUND(I311*H311,2)</f>
        <v>0</v>
      </c>
      <c r="K311" s="311"/>
      <c r="L311" s="312"/>
      <c r="M311" s="313" t="s">
        <v>1</v>
      </c>
      <c r="N311" s="314" t="s">
        <v>41</v>
      </c>
      <c r="O311" s="92"/>
      <c r="P311" s="245">
        <f>O311*H311</f>
        <v>0</v>
      </c>
      <c r="Q311" s="245">
        <v>0.0173</v>
      </c>
      <c r="R311" s="245">
        <f>Q311*H311</f>
        <v>4.39593</v>
      </c>
      <c r="S311" s="245">
        <v>0</v>
      </c>
      <c r="T311" s="24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298</v>
      </c>
      <c r="AT311" s="247" t="s">
        <v>1283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3827</v>
      </c>
    </row>
    <row r="312" spans="1:51" s="13" customFormat="1" ht="12">
      <c r="A312" s="13"/>
      <c r="B312" s="249"/>
      <c r="C312" s="250"/>
      <c r="D312" s="251" t="s">
        <v>179</v>
      </c>
      <c r="E312" s="250"/>
      <c r="F312" s="253" t="s">
        <v>3828</v>
      </c>
      <c r="G312" s="250"/>
      <c r="H312" s="254">
        <v>254.1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4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587</v>
      </c>
      <c r="D313" s="235" t="s">
        <v>173</v>
      </c>
      <c r="E313" s="236" t="s">
        <v>3829</v>
      </c>
      <c r="F313" s="237" t="s">
        <v>3830</v>
      </c>
      <c r="G313" s="238" t="s">
        <v>199</v>
      </c>
      <c r="H313" s="239">
        <v>1.56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0.02337</v>
      </c>
      <c r="R313" s="245">
        <f>Q313*H313</f>
        <v>0.0364572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3831</v>
      </c>
    </row>
    <row r="314" spans="1:65" s="2" customFormat="1" ht="21.75" customHeight="1">
      <c r="A314" s="39"/>
      <c r="B314" s="40"/>
      <c r="C314" s="235" t="s">
        <v>709</v>
      </c>
      <c r="D314" s="235" t="s">
        <v>173</v>
      </c>
      <c r="E314" s="236" t="s">
        <v>3832</v>
      </c>
      <c r="F314" s="237" t="s">
        <v>3833</v>
      </c>
      <c r="G314" s="238" t="s">
        <v>176</v>
      </c>
      <c r="H314" s="239">
        <v>108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3834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3835</v>
      </c>
      <c r="G315" s="250"/>
      <c r="H315" s="254">
        <v>108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5" s="2" customFormat="1" ht="16.5" customHeight="1">
      <c r="A316" s="39"/>
      <c r="B316" s="40"/>
      <c r="C316" s="304" t="s">
        <v>605</v>
      </c>
      <c r="D316" s="304" t="s">
        <v>1283</v>
      </c>
      <c r="E316" s="305" t="s">
        <v>3825</v>
      </c>
      <c r="F316" s="306" t="s">
        <v>3826</v>
      </c>
      <c r="G316" s="307" t="s">
        <v>176</v>
      </c>
      <c r="H316" s="308">
        <v>112.32</v>
      </c>
      <c r="I316" s="309"/>
      <c r="J316" s="310">
        <f>ROUND(I316*H316,2)</f>
        <v>0</v>
      </c>
      <c r="K316" s="311"/>
      <c r="L316" s="312"/>
      <c r="M316" s="313" t="s">
        <v>1</v>
      </c>
      <c r="N316" s="314" t="s">
        <v>41</v>
      </c>
      <c r="O316" s="92"/>
      <c r="P316" s="245">
        <f>O316*H316</f>
        <v>0</v>
      </c>
      <c r="Q316" s="245">
        <v>0.0173</v>
      </c>
      <c r="R316" s="245">
        <f>Q316*H316</f>
        <v>1.9431359999999998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298</v>
      </c>
      <c r="AT316" s="247" t="s">
        <v>1283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286</v>
      </c>
      <c r="BM316" s="247" t="s">
        <v>3836</v>
      </c>
    </row>
    <row r="317" spans="1:51" s="13" customFormat="1" ht="12">
      <c r="A317" s="13"/>
      <c r="B317" s="249"/>
      <c r="C317" s="250"/>
      <c r="D317" s="251" t="s">
        <v>179</v>
      </c>
      <c r="E317" s="250"/>
      <c r="F317" s="253" t="s">
        <v>3837</v>
      </c>
      <c r="G317" s="250"/>
      <c r="H317" s="254">
        <v>112.32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4</v>
      </c>
      <c r="AX317" s="13" t="s">
        <v>84</v>
      </c>
      <c r="AY317" s="260" t="s">
        <v>169</v>
      </c>
    </row>
    <row r="318" spans="1:65" s="2" customFormat="1" ht="16.5" customHeight="1">
      <c r="A318" s="39"/>
      <c r="B318" s="40"/>
      <c r="C318" s="235" t="s">
        <v>821</v>
      </c>
      <c r="D318" s="235" t="s">
        <v>173</v>
      </c>
      <c r="E318" s="236" t="s">
        <v>3838</v>
      </c>
      <c r="F318" s="237" t="s">
        <v>3839</v>
      </c>
      <c r="G318" s="238" t="s">
        <v>322</v>
      </c>
      <c r="H318" s="239">
        <v>519</v>
      </c>
      <c r="I318" s="240"/>
      <c r="J318" s="241">
        <f>ROUND(I318*H318,2)</f>
        <v>0</v>
      </c>
      <c r="K318" s="242"/>
      <c r="L318" s="45"/>
      <c r="M318" s="243" t="s">
        <v>1</v>
      </c>
      <c r="N318" s="244" t="s">
        <v>41</v>
      </c>
      <c r="O318" s="92"/>
      <c r="P318" s="245">
        <f>O318*H318</f>
        <v>0</v>
      </c>
      <c r="Q318" s="245">
        <v>1E-05</v>
      </c>
      <c r="R318" s="245">
        <f>Q318*H318</f>
        <v>0.00519</v>
      </c>
      <c r="S318" s="245">
        <v>0</v>
      </c>
      <c r="T318" s="24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7" t="s">
        <v>286</v>
      </c>
      <c r="AT318" s="247" t="s">
        <v>173</v>
      </c>
      <c r="AU318" s="247" t="s">
        <v>86</v>
      </c>
      <c r="AY318" s="18" t="s">
        <v>169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8" t="s">
        <v>84</v>
      </c>
      <c r="BK318" s="248">
        <f>ROUND(I318*H318,2)</f>
        <v>0</v>
      </c>
      <c r="BL318" s="18" t="s">
        <v>286</v>
      </c>
      <c r="BM318" s="247" t="s">
        <v>3840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3841</v>
      </c>
      <c r="G319" s="250"/>
      <c r="H319" s="254">
        <v>192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3842</v>
      </c>
      <c r="G320" s="250"/>
      <c r="H320" s="254">
        <v>109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3843</v>
      </c>
      <c r="G321" s="250"/>
      <c r="H321" s="254">
        <v>218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519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304" t="s">
        <v>758</v>
      </c>
      <c r="D323" s="304" t="s">
        <v>1283</v>
      </c>
      <c r="E323" s="305" t="s">
        <v>3411</v>
      </c>
      <c r="F323" s="306" t="s">
        <v>3412</v>
      </c>
      <c r="G323" s="307" t="s">
        <v>199</v>
      </c>
      <c r="H323" s="308">
        <v>1.248</v>
      </c>
      <c r="I323" s="309"/>
      <c r="J323" s="310">
        <f>ROUND(I323*H323,2)</f>
        <v>0</v>
      </c>
      <c r="K323" s="311"/>
      <c r="L323" s="312"/>
      <c r="M323" s="313" t="s">
        <v>1</v>
      </c>
      <c r="N323" s="314" t="s">
        <v>41</v>
      </c>
      <c r="O323" s="92"/>
      <c r="P323" s="245">
        <f>O323*H323</f>
        <v>0</v>
      </c>
      <c r="Q323" s="245">
        <v>0.55</v>
      </c>
      <c r="R323" s="245">
        <f>Q323*H323</f>
        <v>0.6864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298</v>
      </c>
      <c r="AT323" s="247" t="s">
        <v>1283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3844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3845</v>
      </c>
      <c r="G324" s="250"/>
      <c r="H324" s="254">
        <v>1.2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0"/>
      <c r="F325" s="253" t="s">
        <v>3846</v>
      </c>
      <c r="G325" s="250"/>
      <c r="H325" s="254">
        <v>1.248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4</v>
      </c>
      <c r="AX325" s="13" t="s">
        <v>84</v>
      </c>
      <c r="AY325" s="260" t="s">
        <v>169</v>
      </c>
    </row>
    <row r="326" spans="1:65" s="2" customFormat="1" ht="16.5" customHeight="1">
      <c r="A326" s="39"/>
      <c r="B326" s="40"/>
      <c r="C326" s="304" t="s">
        <v>718</v>
      </c>
      <c r="D326" s="304" t="s">
        <v>1283</v>
      </c>
      <c r="E326" s="305" t="s">
        <v>3847</v>
      </c>
      <c r="F326" s="306" t="s">
        <v>3848</v>
      </c>
      <c r="G326" s="307" t="s">
        <v>199</v>
      </c>
      <c r="H326" s="308">
        <v>1.201</v>
      </c>
      <c r="I326" s="309"/>
      <c r="J326" s="310">
        <f>ROUND(I326*H326,2)</f>
        <v>0</v>
      </c>
      <c r="K326" s="311"/>
      <c r="L326" s="312"/>
      <c r="M326" s="313" t="s">
        <v>1</v>
      </c>
      <c r="N326" s="314" t="s">
        <v>41</v>
      </c>
      <c r="O326" s="92"/>
      <c r="P326" s="245">
        <f>O326*H326</f>
        <v>0</v>
      </c>
      <c r="Q326" s="245">
        <v>0.55</v>
      </c>
      <c r="R326" s="245">
        <f>Q326*H326</f>
        <v>0.6605500000000001</v>
      </c>
      <c r="S326" s="245">
        <v>0</v>
      </c>
      <c r="T326" s="24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298</v>
      </c>
      <c r="AT326" s="247" t="s">
        <v>1283</v>
      </c>
      <c r="AU326" s="247" t="s">
        <v>86</v>
      </c>
      <c r="AY326" s="18" t="s">
        <v>169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84</v>
      </c>
      <c r="BK326" s="248">
        <f>ROUND(I326*H326,2)</f>
        <v>0</v>
      </c>
      <c r="BL326" s="18" t="s">
        <v>286</v>
      </c>
      <c r="BM326" s="247" t="s">
        <v>3849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3850</v>
      </c>
      <c r="G327" s="250"/>
      <c r="H327" s="254">
        <v>0.392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3851</v>
      </c>
      <c r="G328" s="250"/>
      <c r="H328" s="254">
        <v>0.785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1.177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0"/>
      <c r="F330" s="253" t="s">
        <v>3852</v>
      </c>
      <c r="G330" s="250"/>
      <c r="H330" s="254">
        <v>1.201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4</v>
      </c>
      <c r="AX330" s="13" t="s">
        <v>84</v>
      </c>
      <c r="AY330" s="260" t="s">
        <v>169</v>
      </c>
    </row>
    <row r="331" spans="1:65" s="2" customFormat="1" ht="21.75" customHeight="1">
      <c r="A331" s="39"/>
      <c r="B331" s="40"/>
      <c r="C331" s="235" t="s">
        <v>689</v>
      </c>
      <c r="D331" s="235" t="s">
        <v>173</v>
      </c>
      <c r="E331" s="236" t="s">
        <v>3853</v>
      </c>
      <c r="F331" s="237" t="s">
        <v>3854</v>
      </c>
      <c r="G331" s="238" t="s">
        <v>176</v>
      </c>
      <c r="H331" s="239">
        <v>192</v>
      </c>
      <c r="I331" s="240"/>
      <c r="J331" s="241">
        <f>ROUND(I331*H331,2)</f>
        <v>0</v>
      </c>
      <c r="K331" s="242"/>
      <c r="L331" s="45"/>
      <c r="M331" s="243" t="s">
        <v>1</v>
      </c>
      <c r="N331" s="244" t="s">
        <v>41</v>
      </c>
      <c r="O331" s="92"/>
      <c r="P331" s="245">
        <f>O331*H331</f>
        <v>0</v>
      </c>
      <c r="Q331" s="245">
        <v>0.0002</v>
      </c>
      <c r="R331" s="245">
        <f>Q331*H331</f>
        <v>0.038400000000000004</v>
      </c>
      <c r="S331" s="245">
        <v>0</v>
      </c>
      <c r="T331" s="24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7" t="s">
        <v>286</v>
      </c>
      <c r="AT331" s="247" t="s">
        <v>173</v>
      </c>
      <c r="AU331" s="247" t="s">
        <v>86</v>
      </c>
      <c r="AY331" s="18" t="s">
        <v>169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8" t="s">
        <v>84</v>
      </c>
      <c r="BK331" s="248">
        <f>ROUND(I331*H331,2)</f>
        <v>0</v>
      </c>
      <c r="BL331" s="18" t="s">
        <v>286</v>
      </c>
      <c r="BM331" s="247" t="s">
        <v>3855</v>
      </c>
    </row>
    <row r="332" spans="1:65" s="2" customFormat="1" ht="21.75" customHeight="1">
      <c r="A332" s="39"/>
      <c r="B332" s="40"/>
      <c r="C332" s="235" t="s">
        <v>815</v>
      </c>
      <c r="D332" s="235" t="s">
        <v>173</v>
      </c>
      <c r="E332" s="236" t="s">
        <v>3856</v>
      </c>
      <c r="F332" s="237" t="s">
        <v>3857</v>
      </c>
      <c r="G332" s="238" t="s">
        <v>176</v>
      </c>
      <c r="H332" s="239">
        <v>30.2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0.03688</v>
      </c>
      <c r="R332" s="245">
        <f>Q332*H332</f>
        <v>1.113776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3858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3859</v>
      </c>
      <c r="G333" s="250"/>
      <c r="H333" s="254">
        <v>30.2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562</v>
      </c>
      <c r="D334" s="235" t="s">
        <v>173</v>
      </c>
      <c r="E334" s="236" t="s">
        <v>1981</v>
      </c>
      <c r="F334" s="237" t="s">
        <v>1982</v>
      </c>
      <c r="G334" s="238" t="s">
        <v>176</v>
      </c>
      <c r="H334" s="239">
        <v>30.2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0.0002</v>
      </c>
      <c r="R334" s="245">
        <f>Q334*H334</f>
        <v>0.00604</v>
      </c>
      <c r="S334" s="245">
        <v>0</v>
      </c>
      <c r="T334" s="24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3860</v>
      </c>
    </row>
    <row r="335" spans="1:65" s="2" customFormat="1" ht="33" customHeight="1">
      <c r="A335" s="39"/>
      <c r="B335" s="40"/>
      <c r="C335" s="235" t="s">
        <v>794</v>
      </c>
      <c r="D335" s="235" t="s">
        <v>173</v>
      </c>
      <c r="E335" s="236" t="s">
        <v>3861</v>
      </c>
      <c r="F335" s="237" t="s">
        <v>3862</v>
      </c>
      <c r="G335" s="238" t="s">
        <v>322</v>
      </c>
      <c r="H335" s="239">
        <v>52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3863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3864</v>
      </c>
      <c r="G336" s="250"/>
      <c r="H336" s="254">
        <v>34.5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3865</v>
      </c>
      <c r="G337" s="250"/>
      <c r="H337" s="254">
        <v>17.5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4" customFormat="1" ht="12">
      <c r="A338" s="14"/>
      <c r="B338" s="261"/>
      <c r="C338" s="262"/>
      <c r="D338" s="251" t="s">
        <v>179</v>
      </c>
      <c r="E338" s="263" t="s">
        <v>1</v>
      </c>
      <c r="F338" s="264" t="s">
        <v>182</v>
      </c>
      <c r="G338" s="262"/>
      <c r="H338" s="265">
        <v>52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1" t="s">
        <v>179</v>
      </c>
      <c r="AU338" s="271" t="s">
        <v>86</v>
      </c>
      <c r="AV338" s="14" t="s">
        <v>177</v>
      </c>
      <c r="AW338" s="14" t="s">
        <v>32</v>
      </c>
      <c r="AX338" s="14" t="s">
        <v>84</v>
      </c>
      <c r="AY338" s="271" t="s">
        <v>169</v>
      </c>
    </row>
    <row r="339" spans="1:65" s="2" customFormat="1" ht="21.75" customHeight="1">
      <c r="A339" s="39"/>
      <c r="B339" s="40"/>
      <c r="C339" s="304" t="s">
        <v>574</v>
      </c>
      <c r="D339" s="304" t="s">
        <v>1283</v>
      </c>
      <c r="E339" s="305" t="s">
        <v>3866</v>
      </c>
      <c r="F339" s="306" t="s">
        <v>3867</v>
      </c>
      <c r="G339" s="307" t="s">
        <v>199</v>
      </c>
      <c r="H339" s="308">
        <v>1.374</v>
      </c>
      <c r="I339" s="309"/>
      <c r="J339" s="310">
        <f>ROUND(I339*H339,2)</f>
        <v>0</v>
      </c>
      <c r="K339" s="311"/>
      <c r="L339" s="312"/>
      <c r="M339" s="313" t="s">
        <v>1</v>
      </c>
      <c r="N339" s="314" t="s">
        <v>41</v>
      </c>
      <c r="O339" s="92"/>
      <c r="P339" s="245">
        <f>O339*H339</f>
        <v>0</v>
      </c>
      <c r="Q339" s="245">
        <v>0.55</v>
      </c>
      <c r="R339" s="245">
        <f>Q339*H339</f>
        <v>0.7557000000000001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298</v>
      </c>
      <c r="AT339" s="247" t="s">
        <v>1283</v>
      </c>
      <c r="AU339" s="247" t="s">
        <v>86</v>
      </c>
      <c r="AY339" s="18" t="s">
        <v>169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84</v>
      </c>
      <c r="BK339" s="248">
        <f>ROUND(I339*H339,2)</f>
        <v>0</v>
      </c>
      <c r="BL339" s="18" t="s">
        <v>286</v>
      </c>
      <c r="BM339" s="247" t="s">
        <v>3868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3869</v>
      </c>
      <c r="G340" s="250"/>
      <c r="H340" s="254">
        <v>0.966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3870</v>
      </c>
      <c r="G341" s="250"/>
      <c r="H341" s="254">
        <v>0.343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1.309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0"/>
      <c r="F343" s="253" t="s">
        <v>3871</v>
      </c>
      <c r="G343" s="250"/>
      <c r="H343" s="254">
        <v>1.374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4</v>
      </c>
      <c r="AX343" s="13" t="s">
        <v>84</v>
      </c>
      <c r="AY343" s="260" t="s">
        <v>169</v>
      </c>
    </row>
    <row r="344" spans="1:65" s="2" customFormat="1" ht="33" customHeight="1">
      <c r="A344" s="39"/>
      <c r="B344" s="40"/>
      <c r="C344" s="235" t="s">
        <v>2334</v>
      </c>
      <c r="D344" s="235" t="s">
        <v>173</v>
      </c>
      <c r="E344" s="236" t="s">
        <v>3872</v>
      </c>
      <c r="F344" s="237" t="s">
        <v>3873</v>
      </c>
      <c r="G344" s="238" t="s">
        <v>322</v>
      </c>
      <c r="H344" s="239">
        <v>44.38</v>
      </c>
      <c r="I344" s="240"/>
      <c r="J344" s="241">
        <f>ROUND(I344*H344,2)</f>
        <v>0</v>
      </c>
      <c r="K344" s="242"/>
      <c r="L344" s="45"/>
      <c r="M344" s="243" t="s">
        <v>1</v>
      </c>
      <c r="N344" s="244" t="s">
        <v>41</v>
      </c>
      <c r="O344" s="92"/>
      <c r="P344" s="245">
        <f>O344*H344</f>
        <v>0</v>
      </c>
      <c r="Q344" s="245">
        <v>0</v>
      </c>
      <c r="R344" s="245">
        <f>Q344*H344</f>
        <v>0</v>
      </c>
      <c r="S344" s="245">
        <v>0</v>
      </c>
      <c r="T344" s="24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7" t="s">
        <v>286</v>
      </c>
      <c r="AT344" s="247" t="s">
        <v>173</v>
      </c>
      <c r="AU344" s="247" t="s">
        <v>86</v>
      </c>
      <c r="AY344" s="18" t="s">
        <v>169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8" t="s">
        <v>84</v>
      </c>
      <c r="BK344" s="248">
        <f>ROUND(I344*H344,2)</f>
        <v>0</v>
      </c>
      <c r="BL344" s="18" t="s">
        <v>286</v>
      </c>
      <c r="BM344" s="247" t="s">
        <v>3874</v>
      </c>
    </row>
    <row r="345" spans="1:51" s="16" customFormat="1" ht="12">
      <c r="A345" s="16"/>
      <c r="B345" s="283"/>
      <c r="C345" s="284"/>
      <c r="D345" s="251" t="s">
        <v>179</v>
      </c>
      <c r="E345" s="285" t="s">
        <v>1</v>
      </c>
      <c r="F345" s="286" t="s">
        <v>3875</v>
      </c>
      <c r="G345" s="284"/>
      <c r="H345" s="285" t="s">
        <v>1</v>
      </c>
      <c r="I345" s="287"/>
      <c r="J345" s="284"/>
      <c r="K345" s="284"/>
      <c r="L345" s="288"/>
      <c r="M345" s="289"/>
      <c r="N345" s="290"/>
      <c r="O345" s="290"/>
      <c r="P345" s="290"/>
      <c r="Q345" s="290"/>
      <c r="R345" s="290"/>
      <c r="S345" s="290"/>
      <c r="T345" s="291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92" t="s">
        <v>179</v>
      </c>
      <c r="AU345" s="292" t="s">
        <v>86</v>
      </c>
      <c r="AV345" s="16" t="s">
        <v>84</v>
      </c>
      <c r="AW345" s="16" t="s">
        <v>32</v>
      </c>
      <c r="AX345" s="16" t="s">
        <v>76</v>
      </c>
      <c r="AY345" s="292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3876</v>
      </c>
      <c r="G346" s="250"/>
      <c r="H346" s="254">
        <v>16.68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3877</v>
      </c>
      <c r="G347" s="250"/>
      <c r="H347" s="254">
        <v>13.5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3878</v>
      </c>
      <c r="G348" s="250"/>
      <c r="H348" s="254">
        <v>14.2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44.38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65" s="2" customFormat="1" ht="21.75" customHeight="1">
      <c r="A350" s="39"/>
      <c r="B350" s="40"/>
      <c r="C350" s="304" t="s">
        <v>2338</v>
      </c>
      <c r="D350" s="304" t="s">
        <v>1283</v>
      </c>
      <c r="E350" s="305" t="s">
        <v>3879</v>
      </c>
      <c r="F350" s="306" t="s">
        <v>3880</v>
      </c>
      <c r="G350" s="307" t="s">
        <v>199</v>
      </c>
      <c r="H350" s="308">
        <v>0.454</v>
      </c>
      <c r="I350" s="309"/>
      <c r="J350" s="310">
        <f>ROUND(I350*H350,2)</f>
        <v>0</v>
      </c>
      <c r="K350" s="311"/>
      <c r="L350" s="312"/>
      <c r="M350" s="313" t="s">
        <v>1</v>
      </c>
      <c r="N350" s="314" t="s">
        <v>41</v>
      </c>
      <c r="O350" s="92"/>
      <c r="P350" s="245">
        <f>O350*H350</f>
        <v>0</v>
      </c>
      <c r="Q350" s="245">
        <v>0.55</v>
      </c>
      <c r="R350" s="245">
        <f>Q350*H350</f>
        <v>0.24970000000000003</v>
      </c>
      <c r="S350" s="245">
        <v>0</v>
      </c>
      <c r="T350" s="24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7" t="s">
        <v>298</v>
      </c>
      <c r="AT350" s="247" t="s">
        <v>1283</v>
      </c>
      <c r="AU350" s="247" t="s">
        <v>86</v>
      </c>
      <c r="AY350" s="18" t="s">
        <v>169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8" t="s">
        <v>84</v>
      </c>
      <c r="BK350" s="248">
        <f>ROUND(I350*H350,2)</f>
        <v>0</v>
      </c>
      <c r="BL350" s="18" t="s">
        <v>286</v>
      </c>
      <c r="BM350" s="247" t="s">
        <v>3881</v>
      </c>
    </row>
    <row r="351" spans="1:51" s="16" customFormat="1" ht="12">
      <c r="A351" s="16"/>
      <c r="B351" s="283"/>
      <c r="C351" s="284"/>
      <c r="D351" s="251" t="s">
        <v>179</v>
      </c>
      <c r="E351" s="285" t="s">
        <v>1</v>
      </c>
      <c r="F351" s="286" t="s">
        <v>3882</v>
      </c>
      <c r="G351" s="284"/>
      <c r="H351" s="285" t="s">
        <v>1</v>
      </c>
      <c r="I351" s="287"/>
      <c r="J351" s="284"/>
      <c r="K351" s="284"/>
      <c r="L351" s="288"/>
      <c r="M351" s="289"/>
      <c r="N351" s="290"/>
      <c r="O351" s="290"/>
      <c r="P351" s="290"/>
      <c r="Q351" s="290"/>
      <c r="R351" s="290"/>
      <c r="S351" s="290"/>
      <c r="T351" s="291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92" t="s">
        <v>179</v>
      </c>
      <c r="AU351" s="292" t="s">
        <v>86</v>
      </c>
      <c r="AV351" s="16" t="s">
        <v>84</v>
      </c>
      <c r="AW351" s="16" t="s">
        <v>32</v>
      </c>
      <c r="AX351" s="16" t="s">
        <v>76</v>
      </c>
      <c r="AY351" s="292" t="s">
        <v>169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3883</v>
      </c>
      <c r="G352" s="250"/>
      <c r="H352" s="254">
        <v>0.432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4" customFormat="1" ht="12">
      <c r="A353" s="14"/>
      <c r="B353" s="261"/>
      <c r="C353" s="262"/>
      <c r="D353" s="251" t="s">
        <v>179</v>
      </c>
      <c r="E353" s="263" t="s">
        <v>1</v>
      </c>
      <c r="F353" s="264" t="s">
        <v>182</v>
      </c>
      <c r="G353" s="262"/>
      <c r="H353" s="265">
        <v>0.432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1" t="s">
        <v>179</v>
      </c>
      <c r="AU353" s="271" t="s">
        <v>86</v>
      </c>
      <c r="AV353" s="14" t="s">
        <v>177</v>
      </c>
      <c r="AW353" s="14" t="s">
        <v>32</v>
      </c>
      <c r="AX353" s="14" t="s">
        <v>84</v>
      </c>
      <c r="AY353" s="271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0"/>
      <c r="F354" s="253" t="s">
        <v>3884</v>
      </c>
      <c r="G354" s="250"/>
      <c r="H354" s="254">
        <v>0.454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4</v>
      </c>
      <c r="AX354" s="13" t="s">
        <v>84</v>
      </c>
      <c r="AY354" s="260" t="s">
        <v>169</v>
      </c>
    </row>
    <row r="355" spans="1:65" s="2" customFormat="1" ht="21.75" customHeight="1">
      <c r="A355" s="39"/>
      <c r="B355" s="40"/>
      <c r="C355" s="304" t="s">
        <v>2346</v>
      </c>
      <c r="D355" s="304" t="s">
        <v>1283</v>
      </c>
      <c r="E355" s="305" t="s">
        <v>3391</v>
      </c>
      <c r="F355" s="306" t="s">
        <v>3392</v>
      </c>
      <c r="G355" s="307" t="s">
        <v>199</v>
      </c>
      <c r="H355" s="308">
        <v>0.278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0.55</v>
      </c>
      <c r="R355" s="245">
        <f>Q355*H355</f>
        <v>0.15290000000000004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3885</v>
      </c>
    </row>
    <row r="356" spans="1:51" s="16" customFormat="1" ht="12">
      <c r="A356" s="16"/>
      <c r="B356" s="283"/>
      <c r="C356" s="284"/>
      <c r="D356" s="251" t="s">
        <v>179</v>
      </c>
      <c r="E356" s="285" t="s">
        <v>1</v>
      </c>
      <c r="F356" s="286" t="s">
        <v>3882</v>
      </c>
      <c r="G356" s="284"/>
      <c r="H356" s="285" t="s">
        <v>1</v>
      </c>
      <c r="I356" s="287"/>
      <c r="J356" s="284"/>
      <c r="K356" s="284"/>
      <c r="L356" s="288"/>
      <c r="M356" s="289"/>
      <c r="N356" s="290"/>
      <c r="O356" s="290"/>
      <c r="P356" s="290"/>
      <c r="Q356" s="290"/>
      <c r="R356" s="290"/>
      <c r="S356" s="290"/>
      <c r="T356" s="291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92" t="s">
        <v>179</v>
      </c>
      <c r="AU356" s="292" t="s">
        <v>86</v>
      </c>
      <c r="AV356" s="16" t="s">
        <v>84</v>
      </c>
      <c r="AW356" s="16" t="s">
        <v>32</v>
      </c>
      <c r="AX356" s="16" t="s">
        <v>76</v>
      </c>
      <c r="AY356" s="292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3886</v>
      </c>
      <c r="G357" s="250"/>
      <c r="H357" s="254">
        <v>0.278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84</v>
      </c>
      <c r="AY357" s="260" t="s">
        <v>169</v>
      </c>
    </row>
    <row r="358" spans="1:65" s="2" customFormat="1" ht="21.75" customHeight="1">
      <c r="A358" s="39"/>
      <c r="B358" s="40"/>
      <c r="C358" s="304" t="s">
        <v>2342</v>
      </c>
      <c r="D358" s="304" t="s">
        <v>1283</v>
      </c>
      <c r="E358" s="305" t="s">
        <v>3887</v>
      </c>
      <c r="F358" s="306" t="s">
        <v>3888</v>
      </c>
      <c r="G358" s="307" t="s">
        <v>199</v>
      </c>
      <c r="H358" s="308">
        <v>0.561</v>
      </c>
      <c r="I358" s="309"/>
      <c r="J358" s="310">
        <f>ROUND(I358*H358,2)</f>
        <v>0</v>
      </c>
      <c r="K358" s="311"/>
      <c r="L358" s="312"/>
      <c r="M358" s="313" t="s">
        <v>1</v>
      </c>
      <c r="N358" s="314" t="s">
        <v>41</v>
      </c>
      <c r="O358" s="92"/>
      <c r="P358" s="245">
        <f>O358*H358</f>
        <v>0</v>
      </c>
      <c r="Q358" s="245">
        <v>0.55</v>
      </c>
      <c r="R358" s="245">
        <f>Q358*H358</f>
        <v>0.30855000000000005</v>
      </c>
      <c r="S358" s="245">
        <v>0</v>
      </c>
      <c r="T358" s="24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7" t="s">
        <v>298</v>
      </c>
      <c r="AT358" s="247" t="s">
        <v>1283</v>
      </c>
      <c r="AU358" s="247" t="s">
        <v>86</v>
      </c>
      <c r="AY358" s="18" t="s">
        <v>169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8" t="s">
        <v>84</v>
      </c>
      <c r="BK358" s="248">
        <f>ROUND(I358*H358,2)</f>
        <v>0</v>
      </c>
      <c r="BL358" s="18" t="s">
        <v>286</v>
      </c>
      <c r="BM358" s="247" t="s">
        <v>3889</v>
      </c>
    </row>
    <row r="359" spans="1:51" s="16" customFormat="1" ht="12">
      <c r="A359" s="16"/>
      <c r="B359" s="283"/>
      <c r="C359" s="284"/>
      <c r="D359" s="251" t="s">
        <v>179</v>
      </c>
      <c r="E359" s="285" t="s">
        <v>1</v>
      </c>
      <c r="F359" s="286" t="s">
        <v>3882</v>
      </c>
      <c r="G359" s="284"/>
      <c r="H359" s="285" t="s">
        <v>1</v>
      </c>
      <c r="I359" s="287"/>
      <c r="J359" s="284"/>
      <c r="K359" s="284"/>
      <c r="L359" s="288"/>
      <c r="M359" s="289"/>
      <c r="N359" s="290"/>
      <c r="O359" s="290"/>
      <c r="P359" s="290"/>
      <c r="Q359" s="290"/>
      <c r="R359" s="290"/>
      <c r="S359" s="290"/>
      <c r="T359" s="291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2" t="s">
        <v>179</v>
      </c>
      <c r="AU359" s="292" t="s">
        <v>86</v>
      </c>
      <c r="AV359" s="16" t="s">
        <v>84</v>
      </c>
      <c r="AW359" s="16" t="s">
        <v>32</v>
      </c>
      <c r="AX359" s="16" t="s">
        <v>76</v>
      </c>
      <c r="AY359" s="292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3890</v>
      </c>
      <c r="G360" s="250"/>
      <c r="H360" s="254">
        <v>0.534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84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0"/>
      <c r="F361" s="253" t="s">
        <v>3891</v>
      </c>
      <c r="G361" s="250"/>
      <c r="H361" s="254">
        <v>0.561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4</v>
      </c>
      <c r="AX361" s="13" t="s">
        <v>84</v>
      </c>
      <c r="AY361" s="260" t="s">
        <v>169</v>
      </c>
    </row>
    <row r="362" spans="1:65" s="2" customFormat="1" ht="21.75" customHeight="1">
      <c r="A362" s="39"/>
      <c r="B362" s="40"/>
      <c r="C362" s="235" t="s">
        <v>488</v>
      </c>
      <c r="D362" s="235" t="s">
        <v>173</v>
      </c>
      <c r="E362" s="236" t="s">
        <v>1999</v>
      </c>
      <c r="F362" s="237" t="s">
        <v>2000</v>
      </c>
      <c r="G362" s="238" t="s">
        <v>199</v>
      </c>
      <c r="H362" s="239">
        <v>2.667</v>
      </c>
      <c r="I362" s="240"/>
      <c r="J362" s="241">
        <f>ROUND(I362*H362,2)</f>
        <v>0</v>
      </c>
      <c r="K362" s="242"/>
      <c r="L362" s="45"/>
      <c r="M362" s="243" t="s">
        <v>1</v>
      </c>
      <c r="N362" s="244" t="s">
        <v>41</v>
      </c>
      <c r="O362" s="92"/>
      <c r="P362" s="245">
        <f>O362*H362</f>
        <v>0</v>
      </c>
      <c r="Q362" s="245">
        <v>0.02447</v>
      </c>
      <c r="R362" s="245">
        <f>Q362*H362</f>
        <v>0.06526148999999999</v>
      </c>
      <c r="S362" s="245">
        <v>0</v>
      </c>
      <c r="T362" s="246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7" t="s">
        <v>286</v>
      </c>
      <c r="AT362" s="247" t="s">
        <v>173</v>
      </c>
      <c r="AU362" s="247" t="s">
        <v>86</v>
      </c>
      <c r="AY362" s="18" t="s">
        <v>169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18" t="s">
        <v>84</v>
      </c>
      <c r="BK362" s="248">
        <f>ROUND(I362*H362,2)</f>
        <v>0</v>
      </c>
      <c r="BL362" s="18" t="s">
        <v>286</v>
      </c>
      <c r="BM362" s="247" t="s">
        <v>3892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3893</v>
      </c>
      <c r="G363" s="250"/>
      <c r="H363" s="254">
        <v>2.667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84</v>
      </c>
      <c r="AY363" s="260" t="s">
        <v>169</v>
      </c>
    </row>
    <row r="364" spans="1:65" s="2" customFormat="1" ht="21.75" customHeight="1">
      <c r="A364" s="39"/>
      <c r="B364" s="40"/>
      <c r="C364" s="235" t="s">
        <v>2350</v>
      </c>
      <c r="D364" s="235" t="s">
        <v>173</v>
      </c>
      <c r="E364" s="236" t="s">
        <v>3894</v>
      </c>
      <c r="F364" s="237" t="s">
        <v>3895</v>
      </c>
      <c r="G364" s="238" t="s">
        <v>699</v>
      </c>
      <c r="H364" s="239">
        <v>6</v>
      </c>
      <c r="I364" s="240"/>
      <c r="J364" s="241">
        <f>ROUND(I364*H364,2)</f>
        <v>0</v>
      </c>
      <c r="K364" s="242"/>
      <c r="L364" s="45"/>
      <c r="M364" s="243" t="s">
        <v>1</v>
      </c>
      <c r="N364" s="244" t="s">
        <v>41</v>
      </c>
      <c r="O364" s="92"/>
      <c r="P364" s="245">
        <f>O364*H364</f>
        <v>0</v>
      </c>
      <c r="Q364" s="245">
        <v>0.02447</v>
      </c>
      <c r="R364" s="245">
        <f>Q364*H364</f>
        <v>0.14682</v>
      </c>
      <c r="S364" s="245">
        <v>0</v>
      </c>
      <c r="T364" s="24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7" t="s">
        <v>286</v>
      </c>
      <c r="AT364" s="247" t="s">
        <v>173</v>
      </c>
      <c r="AU364" s="247" t="s">
        <v>86</v>
      </c>
      <c r="AY364" s="18" t="s">
        <v>169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8" t="s">
        <v>84</v>
      </c>
      <c r="BK364" s="248">
        <f>ROUND(I364*H364,2)</f>
        <v>0</v>
      </c>
      <c r="BL364" s="18" t="s">
        <v>286</v>
      </c>
      <c r="BM364" s="247" t="s">
        <v>3896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3897</v>
      </c>
      <c r="G365" s="250"/>
      <c r="H365" s="254">
        <v>6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2313</v>
      </c>
      <c r="D366" s="235" t="s">
        <v>173</v>
      </c>
      <c r="E366" s="236" t="s">
        <v>3898</v>
      </c>
      <c r="F366" s="237" t="s">
        <v>3899</v>
      </c>
      <c r="G366" s="238" t="s">
        <v>699</v>
      </c>
      <c r="H366" s="239">
        <v>36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0.02447</v>
      </c>
      <c r="R366" s="245">
        <f>Q366*H366</f>
        <v>0.8809199999999999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3900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3901</v>
      </c>
      <c r="G367" s="250"/>
      <c r="H367" s="254">
        <v>18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3902</v>
      </c>
      <c r="G368" s="250"/>
      <c r="H368" s="254">
        <v>18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4" customFormat="1" ht="12">
      <c r="A369" s="14"/>
      <c r="B369" s="261"/>
      <c r="C369" s="262"/>
      <c r="D369" s="251" t="s">
        <v>179</v>
      </c>
      <c r="E369" s="263" t="s">
        <v>1</v>
      </c>
      <c r="F369" s="264" t="s">
        <v>182</v>
      </c>
      <c r="G369" s="262"/>
      <c r="H369" s="265">
        <v>36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179</v>
      </c>
      <c r="AU369" s="271" t="s">
        <v>86</v>
      </c>
      <c r="AV369" s="14" t="s">
        <v>177</v>
      </c>
      <c r="AW369" s="14" t="s">
        <v>32</v>
      </c>
      <c r="AX369" s="14" t="s">
        <v>84</v>
      </c>
      <c r="AY369" s="271" t="s">
        <v>169</v>
      </c>
    </row>
    <row r="370" spans="1:65" s="2" customFormat="1" ht="21.75" customHeight="1">
      <c r="A370" s="39"/>
      <c r="B370" s="40"/>
      <c r="C370" s="235" t="s">
        <v>2572</v>
      </c>
      <c r="D370" s="235" t="s">
        <v>173</v>
      </c>
      <c r="E370" s="236" t="s">
        <v>3433</v>
      </c>
      <c r="F370" s="237" t="s">
        <v>3434</v>
      </c>
      <c r="G370" s="238" t="s">
        <v>249</v>
      </c>
      <c r="H370" s="239">
        <v>17.016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3903</v>
      </c>
    </row>
    <row r="371" spans="1:63" s="12" customFormat="1" ht="22.8" customHeight="1">
      <c r="A371" s="12"/>
      <c r="B371" s="219"/>
      <c r="C371" s="220"/>
      <c r="D371" s="221" t="s">
        <v>75</v>
      </c>
      <c r="E371" s="233" t="s">
        <v>308</v>
      </c>
      <c r="F371" s="233" t="s">
        <v>309</v>
      </c>
      <c r="G371" s="220"/>
      <c r="H371" s="220"/>
      <c r="I371" s="223"/>
      <c r="J371" s="234">
        <f>BK371</f>
        <v>0</v>
      </c>
      <c r="K371" s="220"/>
      <c r="L371" s="225"/>
      <c r="M371" s="226"/>
      <c r="N371" s="227"/>
      <c r="O371" s="227"/>
      <c r="P371" s="228">
        <f>SUM(P372:P407)</f>
        <v>0</v>
      </c>
      <c r="Q371" s="227"/>
      <c r="R371" s="228">
        <f>SUM(R372:R407)</f>
        <v>3.7105680000000003</v>
      </c>
      <c r="S371" s="227"/>
      <c r="T371" s="229">
        <f>SUM(T372:T407)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0" t="s">
        <v>86</v>
      </c>
      <c r="AT371" s="231" t="s">
        <v>75</v>
      </c>
      <c r="AU371" s="231" t="s">
        <v>84</v>
      </c>
      <c r="AY371" s="230" t="s">
        <v>169</v>
      </c>
      <c r="BK371" s="232">
        <f>SUM(BK372:BK407)</f>
        <v>0</v>
      </c>
    </row>
    <row r="372" spans="1:65" s="2" customFormat="1" ht="21.75" customHeight="1">
      <c r="A372" s="39"/>
      <c r="B372" s="40"/>
      <c r="C372" s="235" t="s">
        <v>785</v>
      </c>
      <c r="D372" s="235" t="s">
        <v>173</v>
      </c>
      <c r="E372" s="236" t="s">
        <v>3904</v>
      </c>
      <c r="F372" s="237" t="s">
        <v>3905</v>
      </c>
      <c r="G372" s="238" t="s">
        <v>322</v>
      </c>
      <c r="H372" s="239">
        <v>81</v>
      </c>
      <c r="I372" s="240"/>
      <c r="J372" s="241">
        <f>ROUND(I372*H372,2)</f>
        <v>0</v>
      </c>
      <c r="K372" s="242"/>
      <c r="L372" s="45"/>
      <c r="M372" s="243" t="s">
        <v>1</v>
      </c>
      <c r="N372" s="244" t="s">
        <v>41</v>
      </c>
      <c r="O372" s="92"/>
      <c r="P372" s="245">
        <f>O372*H372</f>
        <v>0</v>
      </c>
      <c r="Q372" s="245">
        <v>0.00115</v>
      </c>
      <c r="R372" s="245">
        <f>Q372*H372</f>
        <v>0.09315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286</v>
      </c>
      <c r="AT372" s="247" t="s">
        <v>173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3906</v>
      </c>
    </row>
    <row r="373" spans="1:65" s="2" customFormat="1" ht="21.75" customHeight="1">
      <c r="A373" s="39"/>
      <c r="B373" s="40"/>
      <c r="C373" s="235" t="s">
        <v>725</v>
      </c>
      <c r="D373" s="235" t="s">
        <v>173</v>
      </c>
      <c r="E373" s="236" t="s">
        <v>3907</v>
      </c>
      <c r="F373" s="237" t="s">
        <v>3908</v>
      </c>
      <c r="G373" s="238" t="s">
        <v>176</v>
      </c>
      <c r="H373" s="239">
        <v>26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0.00266</v>
      </c>
      <c r="R373" s="245">
        <f>Q373*H373</f>
        <v>0.06916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286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286</v>
      </c>
      <c r="BM373" s="247" t="s">
        <v>3909</v>
      </c>
    </row>
    <row r="374" spans="1:65" s="2" customFormat="1" ht="21.75" customHeight="1">
      <c r="A374" s="39"/>
      <c r="B374" s="40"/>
      <c r="C374" s="235" t="s">
        <v>324</v>
      </c>
      <c r="D374" s="235" t="s">
        <v>173</v>
      </c>
      <c r="E374" s="236" t="s">
        <v>3910</v>
      </c>
      <c r="F374" s="237" t="s">
        <v>3911</v>
      </c>
      <c r="G374" s="238" t="s">
        <v>176</v>
      </c>
      <c r="H374" s="239">
        <v>81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0.00264</v>
      </c>
      <c r="R374" s="245">
        <f>Q374*H374</f>
        <v>0.21384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3912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3913</v>
      </c>
      <c r="G375" s="250"/>
      <c r="H375" s="254">
        <v>65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3914</v>
      </c>
      <c r="G376" s="250"/>
      <c r="H376" s="254">
        <v>16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4" customFormat="1" ht="12">
      <c r="A377" s="14"/>
      <c r="B377" s="261"/>
      <c r="C377" s="262"/>
      <c r="D377" s="251" t="s">
        <v>179</v>
      </c>
      <c r="E377" s="263" t="s">
        <v>1</v>
      </c>
      <c r="F377" s="264" t="s">
        <v>182</v>
      </c>
      <c r="G377" s="262"/>
      <c r="H377" s="265">
        <v>81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1" t="s">
        <v>179</v>
      </c>
      <c r="AU377" s="271" t="s">
        <v>86</v>
      </c>
      <c r="AV377" s="14" t="s">
        <v>177</v>
      </c>
      <c r="AW377" s="14" t="s">
        <v>32</v>
      </c>
      <c r="AX377" s="14" t="s">
        <v>84</v>
      </c>
      <c r="AY377" s="271" t="s">
        <v>169</v>
      </c>
    </row>
    <row r="378" spans="1:65" s="2" customFormat="1" ht="21.75" customHeight="1">
      <c r="A378" s="39"/>
      <c r="B378" s="40"/>
      <c r="C378" s="235" t="s">
        <v>270</v>
      </c>
      <c r="D378" s="235" t="s">
        <v>173</v>
      </c>
      <c r="E378" s="236" t="s">
        <v>3915</v>
      </c>
      <c r="F378" s="237" t="s">
        <v>3916</v>
      </c>
      <c r="G378" s="238" t="s">
        <v>176</v>
      </c>
      <c r="H378" s="239">
        <v>404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0.00276</v>
      </c>
      <c r="R378" s="245">
        <f>Q378*H378</f>
        <v>1.11504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3917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3918</v>
      </c>
      <c r="G379" s="250"/>
      <c r="H379" s="254">
        <v>312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3919</v>
      </c>
      <c r="G380" s="250"/>
      <c r="H380" s="254">
        <v>92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4" customFormat="1" ht="12">
      <c r="A381" s="14"/>
      <c r="B381" s="261"/>
      <c r="C381" s="262"/>
      <c r="D381" s="251" t="s">
        <v>179</v>
      </c>
      <c r="E381" s="263" t="s">
        <v>1</v>
      </c>
      <c r="F381" s="264" t="s">
        <v>182</v>
      </c>
      <c r="G381" s="262"/>
      <c r="H381" s="265">
        <v>404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1" t="s">
        <v>179</v>
      </c>
      <c r="AU381" s="271" t="s">
        <v>86</v>
      </c>
      <c r="AV381" s="14" t="s">
        <v>177</v>
      </c>
      <c r="AW381" s="14" t="s">
        <v>32</v>
      </c>
      <c r="AX381" s="14" t="s">
        <v>84</v>
      </c>
      <c r="AY381" s="271" t="s">
        <v>169</v>
      </c>
    </row>
    <row r="382" spans="1:65" s="2" customFormat="1" ht="16.5" customHeight="1">
      <c r="A382" s="39"/>
      <c r="B382" s="40"/>
      <c r="C382" s="235" t="s">
        <v>342</v>
      </c>
      <c r="D382" s="235" t="s">
        <v>173</v>
      </c>
      <c r="E382" s="236" t="s">
        <v>3920</v>
      </c>
      <c r="F382" s="237" t="s">
        <v>3921</v>
      </c>
      <c r="G382" s="238" t="s">
        <v>176</v>
      </c>
      <c r="H382" s="239">
        <v>173</v>
      </c>
      <c r="I382" s="240"/>
      <c r="J382" s="241">
        <f>ROUND(I382*H382,2)</f>
        <v>0</v>
      </c>
      <c r="K382" s="242"/>
      <c r="L382" s="45"/>
      <c r="M382" s="243" t="s">
        <v>1</v>
      </c>
      <c r="N382" s="244" t="s">
        <v>41</v>
      </c>
      <c r="O382" s="92"/>
      <c r="P382" s="245">
        <f>O382*H382</f>
        <v>0</v>
      </c>
      <c r="Q382" s="245">
        <v>0.00276</v>
      </c>
      <c r="R382" s="245">
        <f>Q382*H382</f>
        <v>0.47747999999999996</v>
      </c>
      <c r="S382" s="245">
        <v>0</v>
      </c>
      <c r="T382" s="24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7" t="s">
        <v>286</v>
      </c>
      <c r="AT382" s="247" t="s">
        <v>173</v>
      </c>
      <c r="AU382" s="247" t="s">
        <v>86</v>
      </c>
      <c r="AY382" s="18" t="s">
        <v>169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8" t="s">
        <v>84</v>
      </c>
      <c r="BK382" s="248">
        <f>ROUND(I382*H382,2)</f>
        <v>0</v>
      </c>
      <c r="BL382" s="18" t="s">
        <v>286</v>
      </c>
      <c r="BM382" s="247" t="s">
        <v>3922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3919</v>
      </c>
      <c r="G383" s="250"/>
      <c r="H383" s="254">
        <v>92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3913</v>
      </c>
      <c r="G384" s="250"/>
      <c r="H384" s="254">
        <v>65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3914</v>
      </c>
      <c r="G385" s="250"/>
      <c r="H385" s="254">
        <v>16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173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289</v>
      </c>
      <c r="D387" s="235" t="s">
        <v>173</v>
      </c>
      <c r="E387" s="236" t="s">
        <v>3923</v>
      </c>
      <c r="F387" s="237" t="s">
        <v>3924</v>
      </c>
      <c r="G387" s="238" t="s">
        <v>327</v>
      </c>
      <c r="H387" s="239">
        <v>4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0.00871</v>
      </c>
      <c r="R387" s="245">
        <f>Q387*H387</f>
        <v>0.03484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3925</v>
      </c>
    </row>
    <row r="388" spans="1:65" s="2" customFormat="1" ht="21.75" customHeight="1">
      <c r="A388" s="39"/>
      <c r="B388" s="40"/>
      <c r="C388" s="235" t="s">
        <v>7</v>
      </c>
      <c r="D388" s="235" t="s">
        <v>173</v>
      </c>
      <c r="E388" s="236" t="s">
        <v>3926</v>
      </c>
      <c r="F388" s="237" t="s">
        <v>3927</v>
      </c>
      <c r="G388" s="238" t="s">
        <v>322</v>
      </c>
      <c r="H388" s="239">
        <v>79</v>
      </c>
      <c r="I388" s="240"/>
      <c r="J388" s="241">
        <f>ROUND(I388*H388,2)</f>
        <v>0</v>
      </c>
      <c r="K388" s="242"/>
      <c r="L388" s="45"/>
      <c r="M388" s="243" t="s">
        <v>1</v>
      </c>
      <c r="N388" s="244" t="s">
        <v>41</v>
      </c>
      <c r="O388" s="92"/>
      <c r="P388" s="245">
        <f>O388*H388</f>
        <v>0</v>
      </c>
      <c r="Q388" s="245">
        <v>0.0019</v>
      </c>
      <c r="R388" s="245">
        <f>Q388*H388</f>
        <v>0.1501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286</v>
      </c>
      <c r="AT388" s="247" t="s">
        <v>173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3928</v>
      </c>
    </row>
    <row r="389" spans="1:65" s="2" customFormat="1" ht="33" customHeight="1">
      <c r="A389" s="39"/>
      <c r="B389" s="40"/>
      <c r="C389" s="235" t="s">
        <v>329</v>
      </c>
      <c r="D389" s="235" t="s">
        <v>173</v>
      </c>
      <c r="E389" s="236" t="s">
        <v>3929</v>
      </c>
      <c r="F389" s="237" t="s">
        <v>3930</v>
      </c>
      <c r="G389" s="238" t="s">
        <v>322</v>
      </c>
      <c r="H389" s="239">
        <v>34.6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0.00115</v>
      </c>
      <c r="R389" s="245">
        <f>Q389*H389</f>
        <v>0.03979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286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286</v>
      </c>
      <c r="BM389" s="247" t="s">
        <v>3931</v>
      </c>
    </row>
    <row r="390" spans="1:65" s="2" customFormat="1" ht="21.75" customHeight="1">
      <c r="A390" s="39"/>
      <c r="B390" s="40"/>
      <c r="C390" s="235" t="s">
        <v>298</v>
      </c>
      <c r="D390" s="235" t="s">
        <v>173</v>
      </c>
      <c r="E390" s="236" t="s">
        <v>3932</v>
      </c>
      <c r="F390" s="237" t="s">
        <v>3933</v>
      </c>
      <c r="G390" s="238" t="s">
        <v>322</v>
      </c>
      <c r="H390" s="239">
        <v>12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0.00087</v>
      </c>
      <c r="R390" s="245">
        <f>Q390*H390</f>
        <v>0.01044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286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286</v>
      </c>
      <c r="BM390" s="247" t="s">
        <v>3934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3935</v>
      </c>
      <c r="G391" s="250"/>
      <c r="H391" s="254">
        <v>12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21.75" customHeight="1">
      <c r="A392" s="39"/>
      <c r="B392" s="40"/>
      <c r="C392" s="235" t="s">
        <v>196</v>
      </c>
      <c r="D392" s="235" t="s">
        <v>173</v>
      </c>
      <c r="E392" s="236" t="s">
        <v>3936</v>
      </c>
      <c r="F392" s="237" t="s">
        <v>3937</v>
      </c>
      <c r="G392" s="238" t="s">
        <v>322</v>
      </c>
      <c r="H392" s="239">
        <v>18.6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0.00108</v>
      </c>
      <c r="R392" s="245">
        <f>Q392*H392</f>
        <v>0.020088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286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286</v>
      </c>
      <c r="BM392" s="247" t="s">
        <v>3938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3939</v>
      </c>
      <c r="G393" s="250"/>
      <c r="H393" s="254">
        <v>15.6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3940</v>
      </c>
      <c r="G394" s="250"/>
      <c r="H394" s="254">
        <v>3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18.6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65" s="2" customFormat="1" ht="21.75" customHeight="1">
      <c r="A396" s="39"/>
      <c r="B396" s="40"/>
      <c r="C396" s="235" t="s">
        <v>215</v>
      </c>
      <c r="D396" s="235" t="s">
        <v>173</v>
      </c>
      <c r="E396" s="236" t="s">
        <v>3941</v>
      </c>
      <c r="F396" s="237" t="s">
        <v>3942</v>
      </c>
      <c r="G396" s="238" t="s">
        <v>176</v>
      </c>
      <c r="H396" s="239">
        <v>275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0.002</v>
      </c>
      <c r="R396" s="245">
        <f>Q396*H396</f>
        <v>0.55</v>
      </c>
      <c r="S396" s="245">
        <v>0</v>
      </c>
      <c r="T396" s="24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286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286</v>
      </c>
      <c r="BM396" s="247" t="s">
        <v>3943</v>
      </c>
    </row>
    <row r="397" spans="1:65" s="2" customFormat="1" ht="21.75" customHeight="1">
      <c r="A397" s="39"/>
      <c r="B397" s="40"/>
      <c r="C397" s="235" t="s">
        <v>553</v>
      </c>
      <c r="D397" s="235" t="s">
        <v>173</v>
      </c>
      <c r="E397" s="236" t="s">
        <v>3944</v>
      </c>
      <c r="F397" s="237" t="s">
        <v>3945</v>
      </c>
      <c r="G397" s="238" t="s">
        <v>176</v>
      </c>
      <c r="H397" s="239">
        <v>81</v>
      </c>
      <c r="I397" s="240"/>
      <c r="J397" s="241">
        <f>ROUND(I397*H397,2)</f>
        <v>0</v>
      </c>
      <c r="K397" s="242"/>
      <c r="L397" s="45"/>
      <c r="M397" s="243" t="s">
        <v>1</v>
      </c>
      <c r="N397" s="244" t="s">
        <v>41</v>
      </c>
      <c r="O397" s="92"/>
      <c r="P397" s="245">
        <f>O397*H397</f>
        <v>0</v>
      </c>
      <c r="Q397" s="245">
        <v>0.002</v>
      </c>
      <c r="R397" s="245">
        <f>Q397*H397</f>
        <v>0.162</v>
      </c>
      <c r="S397" s="245">
        <v>0</v>
      </c>
      <c r="T397" s="24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7" t="s">
        <v>286</v>
      </c>
      <c r="AT397" s="247" t="s">
        <v>173</v>
      </c>
      <c r="AU397" s="247" t="s">
        <v>86</v>
      </c>
      <c r="AY397" s="18" t="s">
        <v>169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18" t="s">
        <v>84</v>
      </c>
      <c r="BK397" s="248">
        <f>ROUND(I397*H397,2)</f>
        <v>0</v>
      </c>
      <c r="BL397" s="18" t="s">
        <v>286</v>
      </c>
      <c r="BM397" s="247" t="s">
        <v>3946</v>
      </c>
    </row>
    <row r="398" spans="1:65" s="2" customFormat="1" ht="21.75" customHeight="1">
      <c r="A398" s="39"/>
      <c r="B398" s="40"/>
      <c r="C398" s="235" t="s">
        <v>714</v>
      </c>
      <c r="D398" s="235" t="s">
        <v>173</v>
      </c>
      <c r="E398" s="236" t="s">
        <v>3947</v>
      </c>
      <c r="F398" s="237" t="s">
        <v>3948</v>
      </c>
      <c r="G398" s="238" t="s">
        <v>322</v>
      </c>
      <c r="H398" s="239">
        <v>81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0.002</v>
      </c>
      <c r="R398" s="245">
        <f>Q398*H398</f>
        <v>0.162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286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286</v>
      </c>
      <c r="BM398" s="247" t="s">
        <v>3949</v>
      </c>
    </row>
    <row r="399" spans="1:65" s="2" customFormat="1" ht="21.75" customHeight="1">
      <c r="A399" s="39"/>
      <c r="B399" s="40"/>
      <c r="C399" s="235" t="s">
        <v>685</v>
      </c>
      <c r="D399" s="235" t="s">
        <v>173</v>
      </c>
      <c r="E399" s="236" t="s">
        <v>3950</v>
      </c>
      <c r="F399" s="237" t="s">
        <v>3951</v>
      </c>
      <c r="G399" s="238" t="s">
        <v>322</v>
      </c>
      <c r="H399" s="239">
        <v>77.4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0.002</v>
      </c>
      <c r="R399" s="245">
        <f>Q399*H399</f>
        <v>0.15480000000000002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286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3952</v>
      </c>
    </row>
    <row r="400" spans="1:65" s="2" customFormat="1" ht="21.75" customHeight="1">
      <c r="A400" s="39"/>
      <c r="B400" s="40"/>
      <c r="C400" s="235" t="s">
        <v>188</v>
      </c>
      <c r="D400" s="235" t="s">
        <v>173</v>
      </c>
      <c r="E400" s="236" t="s">
        <v>3953</v>
      </c>
      <c r="F400" s="237" t="s">
        <v>3954</v>
      </c>
      <c r="G400" s="238" t="s">
        <v>322</v>
      </c>
      <c r="H400" s="239">
        <v>12.8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0.00091</v>
      </c>
      <c r="R400" s="245">
        <f>Q400*H400</f>
        <v>0.011648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286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286</v>
      </c>
      <c r="BM400" s="247" t="s">
        <v>3955</v>
      </c>
    </row>
    <row r="401" spans="1:65" s="2" customFormat="1" ht="33" customHeight="1">
      <c r="A401" s="39"/>
      <c r="B401" s="40"/>
      <c r="C401" s="235" t="s">
        <v>172</v>
      </c>
      <c r="D401" s="235" t="s">
        <v>173</v>
      </c>
      <c r="E401" s="236" t="s">
        <v>3956</v>
      </c>
      <c r="F401" s="237" t="s">
        <v>3957</v>
      </c>
      <c r="G401" s="238" t="s">
        <v>322</v>
      </c>
      <c r="H401" s="239">
        <v>79</v>
      </c>
      <c r="I401" s="240"/>
      <c r="J401" s="241">
        <f>ROUND(I401*H401,2)</f>
        <v>0</v>
      </c>
      <c r="K401" s="242"/>
      <c r="L401" s="45"/>
      <c r="M401" s="243" t="s">
        <v>1</v>
      </c>
      <c r="N401" s="244" t="s">
        <v>41</v>
      </c>
      <c r="O401" s="92"/>
      <c r="P401" s="245">
        <f>O401*H401</f>
        <v>0</v>
      </c>
      <c r="Q401" s="245">
        <v>0.00428</v>
      </c>
      <c r="R401" s="245">
        <f>Q401*H401</f>
        <v>0.33812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286</v>
      </c>
      <c r="AT401" s="247" t="s">
        <v>173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3958</v>
      </c>
    </row>
    <row r="402" spans="1:65" s="2" customFormat="1" ht="33" customHeight="1">
      <c r="A402" s="39"/>
      <c r="B402" s="40"/>
      <c r="C402" s="235" t="s">
        <v>183</v>
      </c>
      <c r="D402" s="235" t="s">
        <v>173</v>
      </c>
      <c r="E402" s="236" t="s">
        <v>3959</v>
      </c>
      <c r="F402" s="237" t="s">
        <v>3960</v>
      </c>
      <c r="G402" s="238" t="s">
        <v>327</v>
      </c>
      <c r="H402" s="239">
        <v>20</v>
      </c>
      <c r="I402" s="240"/>
      <c r="J402" s="241">
        <f>ROUND(I402*H402,2)</f>
        <v>0</v>
      </c>
      <c r="K402" s="242"/>
      <c r="L402" s="45"/>
      <c r="M402" s="243" t="s">
        <v>1</v>
      </c>
      <c r="N402" s="244" t="s">
        <v>41</v>
      </c>
      <c r="O402" s="92"/>
      <c r="P402" s="245">
        <f>O402*H402</f>
        <v>0</v>
      </c>
      <c r="Q402" s="245">
        <v>9E-05</v>
      </c>
      <c r="R402" s="245">
        <f>Q402*H402</f>
        <v>0.0018000000000000002</v>
      </c>
      <c r="S402" s="245">
        <v>0</v>
      </c>
      <c r="T402" s="246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7" t="s">
        <v>286</v>
      </c>
      <c r="AT402" s="247" t="s">
        <v>173</v>
      </c>
      <c r="AU402" s="247" t="s">
        <v>86</v>
      </c>
      <c r="AY402" s="18" t="s">
        <v>169</v>
      </c>
      <c r="BE402" s="248">
        <f>IF(N402="základní",J402,0)</f>
        <v>0</v>
      </c>
      <c r="BF402" s="248">
        <f>IF(N402="snížená",J402,0)</f>
        <v>0</v>
      </c>
      <c r="BG402" s="248">
        <f>IF(N402="zákl. přenesená",J402,0)</f>
        <v>0</v>
      </c>
      <c r="BH402" s="248">
        <f>IF(N402="sníž. přenesená",J402,0)</f>
        <v>0</v>
      </c>
      <c r="BI402" s="248">
        <f>IF(N402="nulová",J402,0)</f>
        <v>0</v>
      </c>
      <c r="BJ402" s="18" t="s">
        <v>84</v>
      </c>
      <c r="BK402" s="248">
        <f>ROUND(I402*H402,2)</f>
        <v>0</v>
      </c>
      <c r="BL402" s="18" t="s">
        <v>286</v>
      </c>
      <c r="BM402" s="247" t="s">
        <v>3961</v>
      </c>
    </row>
    <row r="403" spans="1:65" s="2" customFormat="1" ht="21.75" customHeight="1">
      <c r="A403" s="39"/>
      <c r="B403" s="40"/>
      <c r="C403" s="235" t="s">
        <v>192</v>
      </c>
      <c r="D403" s="235" t="s">
        <v>173</v>
      </c>
      <c r="E403" s="236" t="s">
        <v>3962</v>
      </c>
      <c r="F403" s="237" t="s">
        <v>3963</v>
      </c>
      <c r="G403" s="238" t="s">
        <v>322</v>
      </c>
      <c r="H403" s="239">
        <v>98.4</v>
      </c>
      <c r="I403" s="240"/>
      <c r="J403" s="241">
        <f>ROUND(I403*H403,2)</f>
        <v>0</v>
      </c>
      <c r="K403" s="242"/>
      <c r="L403" s="45"/>
      <c r="M403" s="243" t="s">
        <v>1</v>
      </c>
      <c r="N403" s="244" t="s">
        <v>41</v>
      </c>
      <c r="O403" s="92"/>
      <c r="P403" s="245">
        <f>O403*H403</f>
        <v>0</v>
      </c>
      <c r="Q403" s="245">
        <v>0.00108</v>
      </c>
      <c r="R403" s="245">
        <f>Q403*H403</f>
        <v>0.106272</v>
      </c>
      <c r="S403" s="245">
        <v>0</v>
      </c>
      <c r="T403" s="24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7" t="s">
        <v>286</v>
      </c>
      <c r="AT403" s="247" t="s">
        <v>173</v>
      </c>
      <c r="AU403" s="247" t="s">
        <v>86</v>
      </c>
      <c r="AY403" s="18" t="s">
        <v>169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8" t="s">
        <v>84</v>
      </c>
      <c r="BK403" s="248">
        <f>ROUND(I403*H403,2)</f>
        <v>0</v>
      </c>
      <c r="BL403" s="18" t="s">
        <v>286</v>
      </c>
      <c r="BM403" s="247" t="s">
        <v>3964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3965</v>
      </c>
      <c r="G404" s="250"/>
      <c r="H404" s="254">
        <v>96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3966</v>
      </c>
      <c r="G405" s="250"/>
      <c r="H405" s="254">
        <v>2.4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98.4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2580</v>
      </c>
      <c r="D407" s="235" t="s">
        <v>173</v>
      </c>
      <c r="E407" s="236" t="s">
        <v>3967</v>
      </c>
      <c r="F407" s="237" t="s">
        <v>3968</v>
      </c>
      <c r="G407" s="238" t="s">
        <v>249</v>
      </c>
      <c r="H407" s="239">
        <v>3.711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286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286</v>
      </c>
      <c r="BM407" s="247" t="s">
        <v>3969</v>
      </c>
    </row>
    <row r="408" spans="1:63" s="12" customFormat="1" ht="22.8" customHeight="1">
      <c r="A408" s="12"/>
      <c r="B408" s="219"/>
      <c r="C408" s="220"/>
      <c r="D408" s="221" t="s">
        <v>75</v>
      </c>
      <c r="E408" s="233" t="s">
        <v>3502</v>
      </c>
      <c r="F408" s="233" t="s">
        <v>3503</v>
      </c>
      <c r="G408" s="220"/>
      <c r="H408" s="220"/>
      <c r="I408" s="223"/>
      <c r="J408" s="234">
        <f>BK408</f>
        <v>0</v>
      </c>
      <c r="K408" s="220"/>
      <c r="L408" s="225"/>
      <c r="M408" s="226"/>
      <c r="N408" s="227"/>
      <c r="O408" s="227"/>
      <c r="P408" s="228">
        <f>SUM(P409:P417)</f>
        <v>0</v>
      </c>
      <c r="Q408" s="227"/>
      <c r="R408" s="228">
        <f>SUM(R409:R417)</f>
        <v>0.11545599999999999</v>
      </c>
      <c r="S408" s="227"/>
      <c r="T408" s="229">
        <f>SUM(T409:T417)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30" t="s">
        <v>86</v>
      </c>
      <c r="AT408" s="231" t="s">
        <v>75</v>
      </c>
      <c r="AU408" s="231" t="s">
        <v>84</v>
      </c>
      <c r="AY408" s="230" t="s">
        <v>169</v>
      </c>
      <c r="BK408" s="232">
        <f>SUM(BK409:BK417)</f>
        <v>0</v>
      </c>
    </row>
    <row r="409" spans="1:65" s="2" customFormat="1" ht="33" customHeight="1">
      <c r="A409" s="39"/>
      <c r="B409" s="40"/>
      <c r="C409" s="235" t="s">
        <v>1337</v>
      </c>
      <c r="D409" s="235" t="s">
        <v>173</v>
      </c>
      <c r="E409" s="236" t="s">
        <v>3504</v>
      </c>
      <c r="F409" s="237" t="s">
        <v>3505</v>
      </c>
      <c r="G409" s="238" t="s">
        <v>176</v>
      </c>
      <c r="H409" s="239">
        <v>704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1E-05</v>
      </c>
      <c r="R409" s="245">
        <f>Q409*H409</f>
        <v>0.00704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3970</v>
      </c>
    </row>
    <row r="410" spans="1:51" s="13" customFormat="1" ht="12">
      <c r="A410" s="13"/>
      <c r="B410" s="249"/>
      <c r="C410" s="250"/>
      <c r="D410" s="251" t="s">
        <v>179</v>
      </c>
      <c r="E410" s="252" t="s">
        <v>1</v>
      </c>
      <c r="F410" s="253" t="s">
        <v>3971</v>
      </c>
      <c r="G410" s="250"/>
      <c r="H410" s="254">
        <v>321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179</v>
      </c>
      <c r="AU410" s="260" t="s">
        <v>86</v>
      </c>
      <c r="AV410" s="13" t="s">
        <v>86</v>
      </c>
      <c r="AW410" s="13" t="s">
        <v>32</v>
      </c>
      <c r="AX410" s="13" t="s">
        <v>76</v>
      </c>
      <c r="AY410" s="260" t="s">
        <v>169</v>
      </c>
    </row>
    <row r="411" spans="1:51" s="13" customFormat="1" ht="12">
      <c r="A411" s="13"/>
      <c r="B411" s="249"/>
      <c r="C411" s="250"/>
      <c r="D411" s="251" t="s">
        <v>179</v>
      </c>
      <c r="E411" s="252" t="s">
        <v>1</v>
      </c>
      <c r="F411" s="253" t="s">
        <v>3919</v>
      </c>
      <c r="G411" s="250"/>
      <c r="H411" s="254">
        <v>92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179</v>
      </c>
      <c r="AU411" s="260" t="s">
        <v>86</v>
      </c>
      <c r="AV411" s="13" t="s">
        <v>86</v>
      </c>
      <c r="AW411" s="13" t="s">
        <v>32</v>
      </c>
      <c r="AX411" s="13" t="s">
        <v>76</v>
      </c>
      <c r="AY411" s="260" t="s">
        <v>169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3972</v>
      </c>
      <c r="G412" s="250"/>
      <c r="H412" s="254">
        <v>275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76</v>
      </c>
      <c r="AY412" s="260" t="s">
        <v>169</v>
      </c>
    </row>
    <row r="413" spans="1:51" s="13" customFormat="1" ht="12">
      <c r="A413" s="13"/>
      <c r="B413" s="249"/>
      <c r="C413" s="250"/>
      <c r="D413" s="251" t="s">
        <v>179</v>
      </c>
      <c r="E413" s="252" t="s">
        <v>1</v>
      </c>
      <c r="F413" s="253" t="s">
        <v>3914</v>
      </c>
      <c r="G413" s="250"/>
      <c r="H413" s="254">
        <v>16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179</v>
      </c>
      <c r="AU413" s="260" t="s">
        <v>86</v>
      </c>
      <c r="AV413" s="13" t="s">
        <v>86</v>
      </c>
      <c r="AW413" s="13" t="s">
        <v>32</v>
      </c>
      <c r="AX413" s="13" t="s">
        <v>76</v>
      </c>
      <c r="AY413" s="260" t="s">
        <v>169</v>
      </c>
    </row>
    <row r="414" spans="1:51" s="14" customFormat="1" ht="12">
      <c r="A414" s="14"/>
      <c r="B414" s="261"/>
      <c r="C414" s="262"/>
      <c r="D414" s="251" t="s">
        <v>179</v>
      </c>
      <c r="E414" s="263" t="s">
        <v>1</v>
      </c>
      <c r="F414" s="264" t="s">
        <v>182</v>
      </c>
      <c r="G414" s="262"/>
      <c r="H414" s="265">
        <v>704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1" t="s">
        <v>179</v>
      </c>
      <c r="AU414" s="271" t="s">
        <v>86</v>
      </c>
      <c r="AV414" s="14" t="s">
        <v>177</v>
      </c>
      <c r="AW414" s="14" t="s">
        <v>32</v>
      </c>
      <c r="AX414" s="14" t="s">
        <v>84</v>
      </c>
      <c r="AY414" s="271" t="s">
        <v>169</v>
      </c>
    </row>
    <row r="415" spans="1:65" s="2" customFormat="1" ht="21.75" customHeight="1">
      <c r="A415" s="39"/>
      <c r="B415" s="40"/>
      <c r="C415" s="304" t="s">
        <v>482</v>
      </c>
      <c r="D415" s="304" t="s">
        <v>1283</v>
      </c>
      <c r="E415" s="305" t="s">
        <v>3973</v>
      </c>
      <c r="F415" s="306" t="s">
        <v>3974</v>
      </c>
      <c r="G415" s="307" t="s">
        <v>176</v>
      </c>
      <c r="H415" s="308">
        <v>774.4</v>
      </c>
      <c r="I415" s="309"/>
      <c r="J415" s="310">
        <f>ROUND(I415*H415,2)</f>
        <v>0</v>
      </c>
      <c r="K415" s="311"/>
      <c r="L415" s="312"/>
      <c r="M415" s="313" t="s">
        <v>1</v>
      </c>
      <c r="N415" s="314" t="s">
        <v>41</v>
      </c>
      <c r="O415" s="92"/>
      <c r="P415" s="245">
        <f>O415*H415</f>
        <v>0</v>
      </c>
      <c r="Q415" s="245">
        <v>0.00014</v>
      </c>
      <c r="R415" s="245">
        <f>Q415*H415</f>
        <v>0.10841599999999998</v>
      </c>
      <c r="S415" s="245">
        <v>0</v>
      </c>
      <c r="T415" s="24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7" t="s">
        <v>298</v>
      </c>
      <c r="AT415" s="247" t="s">
        <v>1283</v>
      </c>
      <c r="AU415" s="247" t="s">
        <v>86</v>
      </c>
      <c r="AY415" s="18" t="s">
        <v>169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18" t="s">
        <v>84</v>
      </c>
      <c r="BK415" s="248">
        <f>ROUND(I415*H415,2)</f>
        <v>0</v>
      </c>
      <c r="BL415" s="18" t="s">
        <v>286</v>
      </c>
      <c r="BM415" s="247" t="s">
        <v>3975</v>
      </c>
    </row>
    <row r="416" spans="1:51" s="13" customFormat="1" ht="12">
      <c r="A416" s="13"/>
      <c r="B416" s="249"/>
      <c r="C416" s="250"/>
      <c r="D416" s="251" t="s">
        <v>179</v>
      </c>
      <c r="E416" s="250"/>
      <c r="F416" s="253" t="s">
        <v>3976</v>
      </c>
      <c r="G416" s="250"/>
      <c r="H416" s="254">
        <v>774.4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4</v>
      </c>
      <c r="AX416" s="13" t="s">
        <v>84</v>
      </c>
      <c r="AY416" s="260" t="s">
        <v>169</v>
      </c>
    </row>
    <row r="417" spans="1:65" s="2" customFormat="1" ht="21.75" customHeight="1">
      <c r="A417" s="39"/>
      <c r="B417" s="40"/>
      <c r="C417" s="235" t="s">
        <v>1708</v>
      </c>
      <c r="D417" s="235" t="s">
        <v>173</v>
      </c>
      <c r="E417" s="236" t="s">
        <v>3512</v>
      </c>
      <c r="F417" s="237" t="s">
        <v>3513</v>
      </c>
      <c r="G417" s="238" t="s">
        <v>249</v>
      </c>
      <c r="H417" s="239">
        <v>0.115</v>
      </c>
      <c r="I417" s="240"/>
      <c r="J417" s="241">
        <f>ROUND(I417*H417,2)</f>
        <v>0</v>
      </c>
      <c r="K417" s="242"/>
      <c r="L417" s="45"/>
      <c r="M417" s="243" t="s">
        <v>1</v>
      </c>
      <c r="N417" s="244" t="s">
        <v>41</v>
      </c>
      <c r="O417" s="92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286</v>
      </c>
      <c r="AT417" s="247" t="s">
        <v>173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3977</v>
      </c>
    </row>
    <row r="418" spans="1:63" s="12" customFormat="1" ht="22.8" customHeight="1">
      <c r="A418" s="12"/>
      <c r="B418" s="219"/>
      <c r="C418" s="220"/>
      <c r="D418" s="221" t="s">
        <v>75</v>
      </c>
      <c r="E418" s="233" t="s">
        <v>362</v>
      </c>
      <c r="F418" s="233" t="s">
        <v>363</v>
      </c>
      <c r="G418" s="220"/>
      <c r="H418" s="220"/>
      <c r="I418" s="223"/>
      <c r="J418" s="234">
        <f>BK418</f>
        <v>0</v>
      </c>
      <c r="K418" s="220"/>
      <c r="L418" s="225"/>
      <c r="M418" s="226"/>
      <c r="N418" s="227"/>
      <c r="O418" s="227"/>
      <c r="P418" s="228">
        <f>SUM(P419:P424)</f>
        <v>0</v>
      </c>
      <c r="Q418" s="227"/>
      <c r="R418" s="228">
        <f>SUM(R419:R424)</f>
        <v>1.4278</v>
      </c>
      <c r="S418" s="227"/>
      <c r="T418" s="229">
        <f>SUM(T419:T424)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0" t="s">
        <v>86</v>
      </c>
      <c r="AT418" s="231" t="s">
        <v>75</v>
      </c>
      <c r="AU418" s="231" t="s">
        <v>84</v>
      </c>
      <c r="AY418" s="230" t="s">
        <v>169</v>
      </c>
      <c r="BK418" s="232">
        <f>SUM(BK419:BK424)</f>
        <v>0</v>
      </c>
    </row>
    <row r="419" spans="1:65" s="2" customFormat="1" ht="16.5" customHeight="1">
      <c r="A419" s="39"/>
      <c r="B419" s="40"/>
      <c r="C419" s="235" t="s">
        <v>260</v>
      </c>
      <c r="D419" s="235" t="s">
        <v>173</v>
      </c>
      <c r="E419" s="236" t="s">
        <v>1327</v>
      </c>
      <c r="F419" s="237" t="s">
        <v>3978</v>
      </c>
      <c r="G419" s="238" t="s">
        <v>322</v>
      </c>
      <c r="H419" s="239">
        <v>5.6</v>
      </c>
      <c r="I419" s="240"/>
      <c r="J419" s="241">
        <f>ROUND(I419*H419,2)</f>
        <v>0</v>
      </c>
      <c r="K419" s="242"/>
      <c r="L419" s="45"/>
      <c r="M419" s="243" t="s">
        <v>1</v>
      </c>
      <c r="N419" s="244" t="s">
        <v>41</v>
      </c>
      <c r="O419" s="92"/>
      <c r="P419" s="245">
        <f>O419*H419</f>
        <v>0</v>
      </c>
      <c r="Q419" s="245">
        <v>0</v>
      </c>
      <c r="R419" s="245">
        <f>Q419*H419</f>
        <v>0</v>
      </c>
      <c r="S419" s="245">
        <v>0</v>
      </c>
      <c r="T419" s="24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7" t="s">
        <v>286</v>
      </c>
      <c r="AT419" s="247" t="s">
        <v>173</v>
      </c>
      <c r="AU419" s="247" t="s">
        <v>86</v>
      </c>
      <c r="AY419" s="18" t="s">
        <v>169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8" t="s">
        <v>84</v>
      </c>
      <c r="BK419" s="248">
        <f>ROUND(I419*H419,2)</f>
        <v>0</v>
      </c>
      <c r="BL419" s="18" t="s">
        <v>286</v>
      </c>
      <c r="BM419" s="247" t="s">
        <v>3979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3980</v>
      </c>
      <c r="G420" s="250"/>
      <c r="H420" s="254">
        <v>5.6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84</v>
      </c>
      <c r="AY420" s="260" t="s">
        <v>169</v>
      </c>
    </row>
    <row r="421" spans="1:65" s="2" customFormat="1" ht="16.5" customHeight="1">
      <c r="A421" s="39"/>
      <c r="B421" s="40"/>
      <c r="C421" s="235" t="s">
        <v>2554</v>
      </c>
      <c r="D421" s="235" t="s">
        <v>173</v>
      </c>
      <c r="E421" s="236" t="s">
        <v>2215</v>
      </c>
      <c r="F421" s="237" t="s">
        <v>3981</v>
      </c>
      <c r="G421" s="238" t="s">
        <v>239</v>
      </c>
      <c r="H421" s="239">
        <v>1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</v>
      </c>
      <c r="R421" s="245">
        <f>Q421*H421</f>
        <v>0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3982</v>
      </c>
    </row>
    <row r="422" spans="1:65" s="2" customFormat="1" ht="21.75" customHeight="1">
      <c r="A422" s="39"/>
      <c r="B422" s="40"/>
      <c r="C422" s="235" t="s">
        <v>651</v>
      </c>
      <c r="D422" s="235" t="s">
        <v>173</v>
      </c>
      <c r="E422" s="236" t="s">
        <v>3983</v>
      </c>
      <c r="F422" s="237" t="s">
        <v>3984</v>
      </c>
      <c r="G422" s="238" t="s">
        <v>1034</v>
      </c>
      <c r="H422" s="239">
        <v>1427.8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0.001</v>
      </c>
      <c r="R422" s="245">
        <f>Q422*H422</f>
        <v>1.4278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286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286</v>
      </c>
      <c r="BM422" s="247" t="s">
        <v>3985</v>
      </c>
    </row>
    <row r="423" spans="1:65" s="2" customFormat="1" ht="21.75" customHeight="1">
      <c r="A423" s="39"/>
      <c r="B423" s="40"/>
      <c r="C423" s="235" t="s">
        <v>2365</v>
      </c>
      <c r="D423" s="235" t="s">
        <v>173</v>
      </c>
      <c r="E423" s="236" t="s">
        <v>3986</v>
      </c>
      <c r="F423" s="237" t="s">
        <v>3987</v>
      </c>
      <c r="G423" s="238" t="s">
        <v>249</v>
      </c>
      <c r="H423" s="239">
        <v>1.428</v>
      </c>
      <c r="I423" s="240"/>
      <c r="J423" s="241">
        <f>ROUND(I423*H423,2)</f>
        <v>0</v>
      </c>
      <c r="K423" s="242"/>
      <c r="L423" s="45"/>
      <c r="M423" s="243" t="s">
        <v>1</v>
      </c>
      <c r="N423" s="244" t="s">
        <v>41</v>
      </c>
      <c r="O423" s="92"/>
      <c r="P423" s="245">
        <f>O423*H423</f>
        <v>0</v>
      </c>
      <c r="Q423" s="245">
        <v>0</v>
      </c>
      <c r="R423" s="245">
        <f>Q423*H423</f>
        <v>0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3988</v>
      </c>
    </row>
    <row r="424" spans="1:65" s="2" customFormat="1" ht="21.75" customHeight="1">
      <c r="A424" s="39"/>
      <c r="B424" s="40"/>
      <c r="C424" s="235" t="s">
        <v>2547</v>
      </c>
      <c r="D424" s="235" t="s">
        <v>173</v>
      </c>
      <c r="E424" s="236" t="s">
        <v>3989</v>
      </c>
      <c r="F424" s="237" t="s">
        <v>3990</v>
      </c>
      <c r="G424" s="238" t="s">
        <v>249</v>
      </c>
      <c r="H424" s="239">
        <v>1.428</v>
      </c>
      <c r="I424" s="240"/>
      <c r="J424" s="241">
        <f>ROUND(I424*H424,2)</f>
        <v>0</v>
      </c>
      <c r="K424" s="242"/>
      <c r="L424" s="45"/>
      <c r="M424" s="296" t="s">
        <v>1</v>
      </c>
      <c r="N424" s="297" t="s">
        <v>41</v>
      </c>
      <c r="O424" s="298"/>
      <c r="P424" s="299">
        <f>O424*H424</f>
        <v>0</v>
      </c>
      <c r="Q424" s="299">
        <v>0</v>
      </c>
      <c r="R424" s="299">
        <f>Q424*H424</f>
        <v>0</v>
      </c>
      <c r="S424" s="299">
        <v>0</v>
      </c>
      <c r="T424" s="300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47" t="s">
        <v>286</v>
      </c>
      <c r="AT424" s="247" t="s">
        <v>173</v>
      </c>
      <c r="AU424" s="247" t="s">
        <v>86</v>
      </c>
      <c r="AY424" s="18" t="s">
        <v>169</v>
      </c>
      <c r="BE424" s="248">
        <f>IF(N424="základní",J424,0)</f>
        <v>0</v>
      </c>
      <c r="BF424" s="248">
        <f>IF(N424="snížená",J424,0)</f>
        <v>0</v>
      </c>
      <c r="BG424" s="248">
        <f>IF(N424="zákl. přenesená",J424,0)</f>
        <v>0</v>
      </c>
      <c r="BH424" s="248">
        <f>IF(N424="sníž. přenesená",J424,0)</f>
        <v>0</v>
      </c>
      <c r="BI424" s="248">
        <f>IF(N424="nulová",J424,0)</f>
        <v>0</v>
      </c>
      <c r="BJ424" s="18" t="s">
        <v>84</v>
      </c>
      <c r="BK424" s="248">
        <f>ROUND(I424*H424,2)</f>
        <v>0</v>
      </c>
      <c r="BL424" s="18" t="s">
        <v>286</v>
      </c>
      <c r="BM424" s="247" t="s">
        <v>3991</v>
      </c>
    </row>
    <row r="425" spans="1:31" s="2" customFormat="1" ht="6.95" customHeight="1">
      <c r="A425" s="39"/>
      <c r="B425" s="67"/>
      <c r="C425" s="68"/>
      <c r="D425" s="68"/>
      <c r="E425" s="68"/>
      <c r="F425" s="68"/>
      <c r="G425" s="68"/>
      <c r="H425" s="68"/>
      <c r="I425" s="68"/>
      <c r="J425" s="68"/>
      <c r="K425" s="68"/>
      <c r="L425" s="45"/>
      <c r="M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</sheetData>
  <sheetProtection password="CC35" sheet="1" objects="1" scenarios="1" formatColumns="0" formatRows="0" autoFilter="0"/>
  <autoFilter ref="C137:K424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3992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ROUND((SUM(BE102:BE109)+SUM(BE129:BE141)),2)</f>
        <v>0</v>
      </c>
      <c r="G35" s="39"/>
      <c r="H35" s="39"/>
      <c r="I35" s="158">
        <v>0.21</v>
      </c>
      <c r="J35" s="157">
        <f>ROUND(((SUM(BE102:BE109)+SUM(BE129:BE141))*I35),2)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ROUND((SUM(BF102:BF109)+SUM(BF129:BF141)),2)</f>
        <v>0</v>
      </c>
      <c r="G36" s="39"/>
      <c r="H36" s="39"/>
      <c r="I36" s="158">
        <v>0.15</v>
      </c>
      <c r="J36" s="157">
        <f>ROUND(((SUM(BF102:BF109)+SUM(BF129:BF141))*I36),2)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ROUND((SUM(BG102:BG109)+SUM(BG129:BG141)),2)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ROUND((SUM(BH102:BH109)+SUM(BH129:BH141)),2)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ROUND((SUM(BI102:BI109)+SUM(BI129:BI141)),2)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643-09 - Akustika+ AV technologie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463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82"/>
      <c r="C99" s="183"/>
      <c r="D99" s="184" t="s">
        <v>3993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643-09 - Akustika+ AV technologie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P130+P136</f>
        <v>0</v>
      </c>
      <c r="Q129" s="105"/>
      <c r="R129" s="216">
        <f>R130+R136</f>
        <v>0</v>
      </c>
      <c r="S129" s="105"/>
      <c r="T129" s="217">
        <f>T130+T136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BK130+BK136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280</v>
      </c>
      <c r="F130" s="222" t="s">
        <v>281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76</v>
      </c>
      <c r="AY130" s="230" t="s">
        <v>169</v>
      </c>
      <c r="BK130" s="232">
        <f>BK131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676</v>
      </c>
      <c r="F131" s="233" t="s">
        <v>677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SUM(P132:P135)</f>
        <v>0</v>
      </c>
      <c r="Q131" s="227"/>
      <c r="R131" s="228">
        <f>SUM(R132:R135)</f>
        <v>0</v>
      </c>
      <c r="S131" s="227"/>
      <c r="T131" s="229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86</v>
      </c>
      <c r="AT131" s="231" t="s">
        <v>75</v>
      </c>
      <c r="AU131" s="231" t="s">
        <v>84</v>
      </c>
      <c r="AY131" s="230" t="s">
        <v>169</v>
      </c>
      <c r="BK131" s="232">
        <f>SUM(BK132:BK135)</f>
        <v>0</v>
      </c>
    </row>
    <row r="132" spans="1:65" s="2" customFormat="1" ht="21.75" customHeight="1">
      <c r="A132" s="39"/>
      <c r="B132" s="40"/>
      <c r="C132" s="235" t="s">
        <v>84</v>
      </c>
      <c r="D132" s="235" t="s">
        <v>173</v>
      </c>
      <c r="E132" s="236" t="s">
        <v>3994</v>
      </c>
      <c r="F132" s="237" t="s">
        <v>3995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286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286</v>
      </c>
      <c r="BM132" s="247" t="s">
        <v>3996</v>
      </c>
    </row>
    <row r="133" spans="1:65" s="2" customFormat="1" ht="21.75" customHeight="1">
      <c r="A133" s="39"/>
      <c r="B133" s="40"/>
      <c r="C133" s="235" t="s">
        <v>86</v>
      </c>
      <c r="D133" s="235" t="s">
        <v>173</v>
      </c>
      <c r="E133" s="236" t="s">
        <v>3997</v>
      </c>
      <c r="F133" s="237" t="s">
        <v>3998</v>
      </c>
      <c r="G133" s="238" t="s">
        <v>239</v>
      </c>
      <c r="H133" s="239">
        <v>1</v>
      </c>
      <c r="I133" s="240"/>
      <c r="J133" s="241">
        <f>ROUND(I133*H133,2)</f>
        <v>0</v>
      </c>
      <c r="K133" s="242"/>
      <c r="L133" s="45"/>
      <c r="M133" s="243" t="s">
        <v>1</v>
      </c>
      <c r="N133" s="244" t="s">
        <v>41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286</v>
      </c>
      <c r="AT133" s="247" t="s">
        <v>173</v>
      </c>
      <c r="AU133" s="247" t="s">
        <v>86</v>
      </c>
      <c r="AY133" s="18" t="s">
        <v>169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84</v>
      </c>
      <c r="BK133" s="248">
        <f>ROUND(I133*H133,2)</f>
        <v>0</v>
      </c>
      <c r="BL133" s="18" t="s">
        <v>286</v>
      </c>
      <c r="BM133" s="247" t="s">
        <v>3999</v>
      </c>
    </row>
    <row r="134" spans="1:65" s="2" customFormat="1" ht="21.75" customHeight="1">
      <c r="A134" s="39"/>
      <c r="B134" s="40"/>
      <c r="C134" s="235" t="s">
        <v>212</v>
      </c>
      <c r="D134" s="235" t="s">
        <v>173</v>
      </c>
      <c r="E134" s="236" t="s">
        <v>4000</v>
      </c>
      <c r="F134" s="237" t="s">
        <v>4001</v>
      </c>
      <c r="G134" s="238" t="s">
        <v>239</v>
      </c>
      <c r="H134" s="239">
        <v>1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286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286</v>
      </c>
      <c r="BM134" s="247" t="s">
        <v>4002</v>
      </c>
    </row>
    <row r="135" spans="1:65" s="2" customFormat="1" ht="21.75" customHeight="1">
      <c r="A135" s="39"/>
      <c r="B135" s="40"/>
      <c r="C135" s="235" t="s">
        <v>177</v>
      </c>
      <c r="D135" s="235" t="s">
        <v>173</v>
      </c>
      <c r="E135" s="236" t="s">
        <v>4003</v>
      </c>
      <c r="F135" s="237" t="s">
        <v>4004</v>
      </c>
      <c r="G135" s="238" t="s">
        <v>239</v>
      </c>
      <c r="H135" s="239">
        <v>1</v>
      </c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286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286</v>
      </c>
      <c r="BM135" s="247" t="s">
        <v>4005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4006</v>
      </c>
      <c r="F136" s="222" t="s">
        <v>4007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SUM(P137:P141)</f>
        <v>0</v>
      </c>
      <c r="Q136" s="227"/>
      <c r="R136" s="228">
        <f>SUM(R137:R141)</f>
        <v>0</v>
      </c>
      <c r="S136" s="227"/>
      <c r="T136" s="229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177</v>
      </c>
      <c r="AT136" s="231" t="s">
        <v>75</v>
      </c>
      <c r="AU136" s="231" t="s">
        <v>76</v>
      </c>
      <c r="AY136" s="230" t="s">
        <v>169</v>
      </c>
      <c r="BK136" s="232">
        <f>SUM(BK137:BK141)</f>
        <v>0</v>
      </c>
    </row>
    <row r="137" spans="1:65" s="2" customFormat="1" ht="21.75" customHeight="1">
      <c r="A137" s="39"/>
      <c r="B137" s="40"/>
      <c r="C137" s="235" t="s">
        <v>406</v>
      </c>
      <c r="D137" s="235" t="s">
        <v>173</v>
      </c>
      <c r="E137" s="236" t="s">
        <v>4008</v>
      </c>
      <c r="F137" s="237" t="s">
        <v>4009</v>
      </c>
      <c r="G137" s="238" t="s">
        <v>239</v>
      </c>
      <c r="H137" s="239">
        <v>1</v>
      </c>
      <c r="I137" s="240"/>
      <c r="J137" s="241">
        <f>ROUND(I137*H137,2)</f>
        <v>0</v>
      </c>
      <c r="K137" s="242"/>
      <c r="L137" s="45"/>
      <c r="M137" s="243" t="s">
        <v>1</v>
      </c>
      <c r="N137" s="244" t="s">
        <v>41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4010</v>
      </c>
      <c r="AT137" s="247" t="s">
        <v>173</v>
      </c>
      <c r="AU137" s="247" t="s">
        <v>84</v>
      </c>
      <c r="AY137" s="18" t="s">
        <v>169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84</v>
      </c>
      <c r="BK137" s="248">
        <f>ROUND(I137*H137,2)</f>
        <v>0</v>
      </c>
      <c r="BL137" s="18" t="s">
        <v>4010</v>
      </c>
      <c r="BM137" s="247" t="s">
        <v>4011</v>
      </c>
    </row>
    <row r="138" spans="1:65" s="2" customFormat="1" ht="21.75" customHeight="1">
      <c r="A138" s="39"/>
      <c r="B138" s="40"/>
      <c r="C138" s="235" t="s">
        <v>251</v>
      </c>
      <c r="D138" s="235" t="s">
        <v>173</v>
      </c>
      <c r="E138" s="236" t="s">
        <v>4012</v>
      </c>
      <c r="F138" s="237" t="s">
        <v>4013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4010</v>
      </c>
      <c r="AT138" s="247" t="s">
        <v>173</v>
      </c>
      <c r="AU138" s="247" t="s">
        <v>84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4010</v>
      </c>
      <c r="BM138" s="247" t="s">
        <v>4014</v>
      </c>
    </row>
    <row r="139" spans="1:65" s="2" customFormat="1" ht="21.75" customHeight="1">
      <c r="A139" s="39"/>
      <c r="B139" s="40"/>
      <c r="C139" s="235" t="s">
        <v>255</v>
      </c>
      <c r="D139" s="235" t="s">
        <v>173</v>
      </c>
      <c r="E139" s="236" t="s">
        <v>4015</v>
      </c>
      <c r="F139" s="237" t="s">
        <v>4016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4010</v>
      </c>
      <c r="AT139" s="247" t="s">
        <v>173</v>
      </c>
      <c r="AU139" s="247" t="s">
        <v>84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4010</v>
      </c>
      <c r="BM139" s="247" t="s">
        <v>4017</v>
      </c>
    </row>
    <row r="140" spans="1:65" s="2" customFormat="1" ht="21.75" customHeight="1">
      <c r="A140" s="39"/>
      <c r="B140" s="40"/>
      <c r="C140" s="235" t="s">
        <v>260</v>
      </c>
      <c r="D140" s="235" t="s">
        <v>173</v>
      </c>
      <c r="E140" s="236" t="s">
        <v>4018</v>
      </c>
      <c r="F140" s="237" t="s">
        <v>4019</v>
      </c>
      <c r="G140" s="238" t="s">
        <v>239</v>
      </c>
      <c r="H140" s="239">
        <v>1</v>
      </c>
      <c r="I140" s="240"/>
      <c r="J140" s="241">
        <f>ROUND(I140*H140,2)</f>
        <v>0</v>
      </c>
      <c r="K140" s="242"/>
      <c r="L140" s="45"/>
      <c r="M140" s="243" t="s">
        <v>1</v>
      </c>
      <c r="N140" s="244" t="s">
        <v>41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4010</v>
      </c>
      <c r="AT140" s="247" t="s">
        <v>173</v>
      </c>
      <c r="AU140" s="247" t="s">
        <v>84</v>
      </c>
      <c r="AY140" s="18" t="s">
        <v>169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84</v>
      </c>
      <c r="BK140" s="248">
        <f>ROUND(I140*H140,2)</f>
        <v>0</v>
      </c>
      <c r="BL140" s="18" t="s">
        <v>4010</v>
      </c>
      <c r="BM140" s="247" t="s">
        <v>4020</v>
      </c>
    </row>
    <row r="141" spans="1:65" s="2" customFormat="1" ht="16.5" customHeight="1">
      <c r="A141" s="39"/>
      <c r="B141" s="40"/>
      <c r="C141" s="235" t="s">
        <v>170</v>
      </c>
      <c r="D141" s="235" t="s">
        <v>173</v>
      </c>
      <c r="E141" s="236" t="s">
        <v>4021</v>
      </c>
      <c r="F141" s="237" t="s">
        <v>4022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96" t="s">
        <v>1</v>
      </c>
      <c r="N141" s="297" t="s">
        <v>41</v>
      </c>
      <c r="O141" s="298"/>
      <c r="P141" s="299">
        <f>O141*H141</f>
        <v>0</v>
      </c>
      <c r="Q141" s="299">
        <v>0</v>
      </c>
      <c r="R141" s="299">
        <f>Q141*H141</f>
        <v>0</v>
      </c>
      <c r="S141" s="299">
        <v>0</v>
      </c>
      <c r="T141" s="30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4010</v>
      </c>
      <c r="AT141" s="247" t="s">
        <v>173</v>
      </c>
      <c r="AU141" s="247" t="s">
        <v>84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4010</v>
      </c>
      <c r="BM141" s="247" t="s">
        <v>4023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8:K141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ROUND((SUM(BE101:BE108)+SUM(BE128:BE131)),2)</f>
        <v>0</v>
      </c>
      <c r="G35" s="39"/>
      <c r="H35" s="39"/>
      <c r="I35" s="158">
        <v>0.21</v>
      </c>
      <c r="J35" s="157">
        <f>ROUND(((SUM(BE101:BE108)+SUM(BE128:BE131))*I35),2)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ROUND((SUM(BF101:BF108)+SUM(BF128:BF131)),2)</f>
        <v>0</v>
      </c>
      <c r="G36" s="39"/>
      <c r="H36" s="39"/>
      <c r="I36" s="158">
        <v>0.15</v>
      </c>
      <c r="J36" s="157">
        <f>ROUND(((SUM(BF101:BF108)+SUM(BF128:BF131))*I36),2)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ROUND((SUM(BG101:BG108)+SUM(BG128:BG131)),2)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ROUND((SUM(BH101:BH108)+SUM(BH128:BH131)),2)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ROUND((SUM(BI101:BI108)+SUM(BI128:BI131)),2)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643-10 - Interiery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J129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4025</v>
      </c>
      <c r="E98" s="191"/>
      <c r="F98" s="191"/>
      <c r="G98" s="191"/>
      <c r="H98" s="191"/>
      <c r="I98" s="191"/>
      <c r="J98" s="192">
        <f>J130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 hidden="1">
      <c r="A101" s="39"/>
      <c r="B101" s="40"/>
      <c r="C101" s="181" t="s">
        <v>145</v>
      </c>
      <c r="D101" s="41"/>
      <c r="E101" s="41"/>
      <c r="F101" s="41"/>
      <c r="G101" s="41"/>
      <c r="H101" s="41"/>
      <c r="I101" s="41"/>
      <c r="J101" s="194">
        <f>ROUND(J102+J103+J104+J105+J106+J107,2)</f>
        <v>0</v>
      </c>
      <c r="K101" s="41"/>
      <c r="L101" s="64"/>
      <c r="N101" s="195" t="s">
        <v>40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 hidden="1">
      <c r="A102" s="39"/>
      <c r="B102" s="40"/>
      <c r="C102" s="41"/>
      <c r="D102" s="196" t="s">
        <v>146</v>
      </c>
      <c r="E102" s="197"/>
      <c r="F102" s="197"/>
      <c r="G102" s="41"/>
      <c r="H102" s="41"/>
      <c r="I102" s="41"/>
      <c r="J102" s="198">
        <v>0</v>
      </c>
      <c r="K102" s="41"/>
      <c r="L102" s="199"/>
      <c r="M102" s="200"/>
      <c r="N102" s="201" t="s">
        <v>41</v>
      </c>
      <c r="O102" s="200"/>
      <c r="P102" s="200"/>
      <c r="Q102" s="200"/>
      <c r="R102" s="200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124</v>
      </c>
      <c r="AZ102" s="200"/>
      <c r="BA102" s="200"/>
      <c r="BB102" s="200"/>
      <c r="BC102" s="200"/>
      <c r="BD102" s="200"/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3" t="s">
        <v>84</v>
      </c>
      <c r="BK102" s="200"/>
      <c r="BL102" s="200"/>
      <c r="BM102" s="200"/>
    </row>
    <row r="103" spans="1:65" s="2" customFormat="1" ht="18" customHeight="1" hidden="1">
      <c r="A103" s="39"/>
      <c r="B103" s="40"/>
      <c r="C103" s="41"/>
      <c r="D103" s="196" t="s">
        <v>147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148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149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150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7" t="s">
        <v>151</v>
      </c>
      <c r="E107" s="41"/>
      <c r="F107" s="41"/>
      <c r="G107" s="41"/>
      <c r="H107" s="41"/>
      <c r="I107" s="41"/>
      <c r="J107" s="198">
        <f>ROUND(J30*T107,2)</f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152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31" s="2" customFormat="1" ht="12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205" t="s">
        <v>153</v>
      </c>
      <c r="D109" s="179"/>
      <c r="E109" s="179"/>
      <c r="F109" s="179"/>
      <c r="G109" s="179"/>
      <c r="H109" s="179"/>
      <c r="I109" s="179"/>
      <c r="J109" s="206">
        <f>ROUND(J96+J101,2)</f>
        <v>0</v>
      </c>
      <c r="K109" s="179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154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7" t="str">
        <f>E7</f>
        <v>Rekonstrukce kina Vesmír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127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643-10 - Interiery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23. 7. 2020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24</v>
      </c>
      <c r="D124" s="41"/>
      <c r="E124" s="41"/>
      <c r="F124" s="28" t="str">
        <f>E15</f>
        <v>Město Trutnov</v>
      </c>
      <c r="G124" s="41"/>
      <c r="H124" s="41"/>
      <c r="I124" s="33" t="s">
        <v>30</v>
      </c>
      <c r="J124" s="37" t="str">
        <f>E21</f>
        <v>ROSA ARCHITEKT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Martina Škopová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7"/>
      <c r="B127" s="208"/>
      <c r="C127" s="209" t="s">
        <v>155</v>
      </c>
      <c r="D127" s="210" t="s">
        <v>61</v>
      </c>
      <c r="E127" s="210" t="s">
        <v>57</v>
      </c>
      <c r="F127" s="210" t="s">
        <v>58</v>
      </c>
      <c r="G127" s="210" t="s">
        <v>156</v>
      </c>
      <c r="H127" s="210" t="s">
        <v>157</v>
      </c>
      <c r="I127" s="210" t="s">
        <v>158</v>
      </c>
      <c r="J127" s="211" t="s">
        <v>133</v>
      </c>
      <c r="K127" s="212" t="s">
        <v>159</v>
      </c>
      <c r="L127" s="213"/>
      <c r="M127" s="101" t="s">
        <v>1</v>
      </c>
      <c r="N127" s="102" t="s">
        <v>40</v>
      </c>
      <c r="O127" s="102" t="s">
        <v>160</v>
      </c>
      <c r="P127" s="102" t="s">
        <v>161</v>
      </c>
      <c r="Q127" s="102" t="s">
        <v>162</v>
      </c>
      <c r="R127" s="102" t="s">
        <v>163</v>
      </c>
      <c r="S127" s="102" t="s">
        <v>164</v>
      </c>
      <c r="T127" s="103" t="s">
        <v>165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pans="1:63" s="2" customFormat="1" ht="22.8" customHeight="1">
      <c r="A128" s="39"/>
      <c r="B128" s="40"/>
      <c r="C128" s="108" t="s">
        <v>166</v>
      </c>
      <c r="D128" s="41"/>
      <c r="E128" s="41"/>
      <c r="F128" s="41"/>
      <c r="G128" s="41"/>
      <c r="H128" s="41"/>
      <c r="I128" s="41"/>
      <c r="J128" s="214">
        <f>BK128</f>
        <v>0</v>
      </c>
      <c r="K128" s="41"/>
      <c r="L128" s="45"/>
      <c r="M128" s="104"/>
      <c r="N128" s="215"/>
      <c r="O128" s="105"/>
      <c r="P128" s="216">
        <f>P129</f>
        <v>0</v>
      </c>
      <c r="Q128" s="105"/>
      <c r="R128" s="216">
        <f>R129</f>
        <v>0</v>
      </c>
      <c r="S128" s="105"/>
      <c r="T128" s="217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135</v>
      </c>
      <c r="BK128" s="218">
        <f>BK129</f>
        <v>0</v>
      </c>
    </row>
    <row r="129" spans="1:63" s="12" customFormat="1" ht="25.9" customHeight="1">
      <c r="A129" s="12"/>
      <c r="B129" s="219"/>
      <c r="C129" s="220"/>
      <c r="D129" s="221" t="s">
        <v>75</v>
      </c>
      <c r="E129" s="222" t="s">
        <v>280</v>
      </c>
      <c r="F129" s="222" t="s">
        <v>281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86</v>
      </c>
      <c r="AT129" s="231" t="s">
        <v>75</v>
      </c>
      <c r="AU129" s="231" t="s">
        <v>76</v>
      </c>
      <c r="AY129" s="230" t="s">
        <v>169</v>
      </c>
      <c r="BK129" s="232">
        <f>BK130</f>
        <v>0</v>
      </c>
    </row>
    <row r="130" spans="1:63" s="12" customFormat="1" ht="22.8" customHeight="1">
      <c r="A130" s="12"/>
      <c r="B130" s="219"/>
      <c r="C130" s="220"/>
      <c r="D130" s="221" t="s">
        <v>75</v>
      </c>
      <c r="E130" s="233" t="s">
        <v>683</v>
      </c>
      <c r="F130" s="233" t="s">
        <v>118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84</v>
      </c>
      <c r="AY130" s="230" t="s">
        <v>169</v>
      </c>
      <c r="BK130" s="232">
        <f>BK131</f>
        <v>0</v>
      </c>
    </row>
    <row r="131" spans="1:65" s="2" customFormat="1" ht="16.5" customHeight="1">
      <c r="A131" s="39"/>
      <c r="B131" s="40"/>
      <c r="C131" s="235" t="s">
        <v>84</v>
      </c>
      <c r="D131" s="235" t="s">
        <v>173</v>
      </c>
      <c r="E131" s="236" t="s">
        <v>697</v>
      </c>
      <c r="F131" s="237" t="s">
        <v>4026</v>
      </c>
      <c r="G131" s="238" t="s">
        <v>239</v>
      </c>
      <c r="H131" s="239">
        <v>1</v>
      </c>
      <c r="I131" s="240"/>
      <c r="J131" s="241">
        <f>ROUND(I131*H131,2)</f>
        <v>0</v>
      </c>
      <c r="K131" s="242"/>
      <c r="L131" s="45"/>
      <c r="M131" s="296" t="s">
        <v>1</v>
      </c>
      <c r="N131" s="297" t="s">
        <v>41</v>
      </c>
      <c r="O131" s="298"/>
      <c r="P131" s="299">
        <f>O131*H131</f>
        <v>0</v>
      </c>
      <c r="Q131" s="299">
        <v>0</v>
      </c>
      <c r="R131" s="299">
        <f>Q131*H131</f>
        <v>0</v>
      </c>
      <c r="S131" s="299">
        <v>0</v>
      </c>
      <c r="T131" s="30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286</v>
      </c>
      <c r="AT131" s="247" t="s">
        <v>173</v>
      </c>
      <c r="AU131" s="247" t="s">
        <v>86</v>
      </c>
      <c r="AY131" s="18" t="s">
        <v>169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84</v>
      </c>
      <c r="BK131" s="248">
        <f>ROUND(I131*H131,2)</f>
        <v>0</v>
      </c>
      <c r="BL131" s="18" t="s">
        <v>286</v>
      </c>
      <c r="BM131" s="247" t="s">
        <v>4027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7:K131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ROUND((SUM(BE108:BE115)+SUM(BE135:BE154)),2)</f>
        <v>0</v>
      </c>
      <c r="G35" s="39"/>
      <c r="H35" s="39"/>
      <c r="I35" s="158">
        <v>0.21</v>
      </c>
      <c r="J35" s="157">
        <f>ROUND(((SUM(BE108:BE115)+SUM(BE135:BE154))*I35),2)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ROUND((SUM(BF108:BF115)+SUM(BF135:BF154)),2)</f>
        <v>0</v>
      </c>
      <c r="G36" s="39"/>
      <c r="H36" s="39"/>
      <c r="I36" s="158">
        <v>0.15</v>
      </c>
      <c r="J36" s="157">
        <f>ROUND(((SUM(BF108:BF115)+SUM(BF135:BF154))*I36),2)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ROUND((SUM(BG108:BG115)+SUM(BG135:BG154)),2)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ROUND((SUM(BH108:BH115)+SUM(BH135:BH154)),2)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ROUND((SUM(BI108:BI115)+SUM(BI135:BI154)),2)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643-11 - Technika prostředí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4029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4030</v>
      </c>
      <c r="E99" s="191"/>
      <c r="F99" s="191"/>
      <c r="G99" s="191"/>
      <c r="H99" s="191"/>
      <c r="I99" s="191"/>
      <c r="J99" s="192">
        <f>J140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4031</v>
      </c>
      <c r="E100" s="191"/>
      <c r="F100" s="191"/>
      <c r="G100" s="191"/>
      <c r="H100" s="191"/>
      <c r="I100" s="191"/>
      <c r="J100" s="192">
        <f>J143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4032</v>
      </c>
      <c r="E101" s="191"/>
      <c r="F101" s="191"/>
      <c r="G101" s="191"/>
      <c r="H101" s="191"/>
      <c r="I101" s="191"/>
      <c r="J101" s="192">
        <f>J145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4033</v>
      </c>
      <c r="E102" s="191"/>
      <c r="F102" s="191"/>
      <c r="G102" s="191"/>
      <c r="H102" s="191"/>
      <c r="I102" s="191"/>
      <c r="J102" s="192">
        <f>J148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4034</v>
      </c>
      <c r="E103" s="191"/>
      <c r="F103" s="191"/>
      <c r="G103" s="191"/>
      <c r="H103" s="191"/>
      <c r="I103" s="191"/>
      <c r="J103" s="192">
        <f>J150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4035</v>
      </c>
      <c r="E104" s="185"/>
      <c r="F104" s="185"/>
      <c r="G104" s="185"/>
      <c r="H104" s="185"/>
      <c r="I104" s="185"/>
      <c r="J104" s="186">
        <f>J152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4036</v>
      </c>
      <c r="E105" s="191"/>
      <c r="F105" s="191"/>
      <c r="G105" s="191"/>
      <c r="H105" s="191"/>
      <c r="I105" s="191"/>
      <c r="J105" s="192">
        <f>J153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643-11 - Technika prostředí staveb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P136+P152</f>
        <v>0</v>
      </c>
      <c r="Q135" s="105"/>
      <c r="R135" s="216">
        <f>R136+R152</f>
        <v>0</v>
      </c>
      <c r="S135" s="105"/>
      <c r="T135" s="217">
        <f>T136+T152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BK136+BK152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280</v>
      </c>
      <c r="F136" s="222" t="s">
        <v>281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P137+P140+P143+P145+P148+P150</f>
        <v>0</v>
      </c>
      <c r="Q136" s="227"/>
      <c r="R136" s="228">
        <f>R137+R140+R143+R145+R148+R150</f>
        <v>0</v>
      </c>
      <c r="S136" s="227"/>
      <c r="T136" s="229">
        <f>T137+T140+T143+T145+T148+T150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86</v>
      </c>
      <c r="AT136" s="231" t="s">
        <v>75</v>
      </c>
      <c r="AU136" s="231" t="s">
        <v>76</v>
      </c>
      <c r="AY136" s="230" t="s">
        <v>169</v>
      </c>
      <c r="BK136" s="232">
        <f>BK137+BK140+BK143+BK145+BK148+BK150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4037</v>
      </c>
      <c r="F137" s="233" t="s">
        <v>4038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0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86</v>
      </c>
      <c r="AT137" s="231" t="s">
        <v>75</v>
      </c>
      <c r="AU137" s="231" t="s">
        <v>84</v>
      </c>
      <c r="AY137" s="230" t="s">
        <v>169</v>
      </c>
      <c r="BK137" s="232">
        <f>SUM(BK138:BK139)</f>
        <v>0</v>
      </c>
    </row>
    <row r="138" spans="1:65" s="2" customFormat="1" ht="16.5" customHeight="1">
      <c r="A138" s="39"/>
      <c r="B138" s="40"/>
      <c r="C138" s="235" t="s">
        <v>84</v>
      </c>
      <c r="D138" s="235" t="s">
        <v>173</v>
      </c>
      <c r="E138" s="236" t="s">
        <v>4039</v>
      </c>
      <c r="F138" s="237" t="s">
        <v>4040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286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286</v>
      </c>
      <c r="BM138" s="247" t="s">
        <v>4041</v>
      </c>
    </row>
    <row r="139" spans="1:65" s="2" customFormat="1" ht="16.5" customHeight="1">
      <c r="A139" s="39"/>
      <c r="B139" s="40"/>
      <c r="C139" s="235" t="s">
        <v>86</v>
      </c>
      <c r="D139" s="235" t="s">
        <v>173</v>
      </c>
      <c r="E139" s="236" t="s">
        <v>4042</v>
      </c>
      <c r="F139" s="237" t="s">
        <v>4043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286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286</v>
      </c>
      <c r="BM139" s="247" t="s">
        <v>4044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4045</v>
      </c>
      <c r="F140" s="233" t="s">
        <v>4046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SUM(P141:P142)</f>
        <v>0</v>
      </c>
      <c r="Q140" s="227"/>
      <c r="R140" s="228">
        <f>SUM(R141:R142)</f>
        <v>0</v>
      </c>
      <c r="S140" s="227"/>
      <c r="T140" s="22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86</v>
      </c>
      <c r="AT140" s="231" t="s">
        <v>75</v>
      </c>
      <c r="AU140" s="231" t="s">
        <v>84</v>
      </c>
      <c r="AY140" s="230" t="s">
        <v>169</v>
      </c>
      <c r="BK140" s="232">
        <f>SUM(BK141:BK142)</f>
        <v>0</v>
      </c>
    </row>
    <row r="141" spans="1:65" s="2" customFormat="1" ht="16.5" customHeight="1">
      <c r="A141" s="39"/>
      <c r="B141" s="40"/>
      <c r="C141" s="235" t="s">
        <v>212</v>
      </c>
      <c r="D141" s="235" t="s">
        <v>173</v>
      </c>
      <c r="E141" s="236" t="s">
        <v>4047</v>
      </c>
      <c r="F141" s="237" t="s">
        <v>4048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286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286</v>
      </c>
      <c r="BM141" s="247" t="s">
        <v>4049</v>
      </c>
    </row>
    <row r="142" spans="1:65" s="2" customFormat="1" ht="16.5" customHeight="1">
      <c r="A142" s="39"/>
      <c r="B142" s="40"/>
      <c r="C142" s="235" t="s">
        <v>177</v>
      </c>
      <c r="D142" s="235" t="s">
        <v>173</v>
      </c>
      <c r="E142" s="236" t="s">
        <v>4050</v>
      </c>
      <c r="F142" s="237" t="s">
        <v>4051</v>
      </c>
      <c r="G142" s="238" t="s">
        <v>239</v>
      </c>
      <c r="H142" s="239">
        <v>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286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286</v>
      </c>
      <c r="BM142" s="247" t="s">
        <v>4052</v>
      </c>
    </row>
    <row r="143" spans="1:63" s="12" customFormat="1" ht="22.8" customHeight="1">
      <c r="A143" s="12"/>
      <c r="B143" s="219"/>
      <c r="C143" s="220"/>
      <c r="D143" s="221" t="s">
        <v>75</v>
      </c>
      <c r="E143" s="233" t="s">
        <v>4053</v>
      </c>
      <c r="F143" s="233" t="s">
        <v>4054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P144</f>
        <v>0</v>
      </c>
      <c r="Q143" s="227"/>
      <c r="R143" s="228">
        <f>R144</f>
        <v>0</v>
      </c>
      <c r="S143" s="227"/>
      <c r="T143" s="229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86</v>
      </c>
      <c r="AT143" s="231" t="s">
        <v>75</v>
      </c>
      <c r="AU143" s="231" t="s">
        <v>84</v>
      </c>
      <c r="AY143" s="230" t="s">
        <v>169</v>
      </c>
      <c r="BK143" s="232">
        <f>BK144</f>
        <v>0</v>
      </c>
    </row>
    <row r="144" spans="1:65" s="2" customFormat="1" ht="16.5" customHeight="1">
      <c r="A144" s="39"/>
      <c r="B144" s="40"/>
      <c r="C144" s="235" t="s">
        <v>406</v>
      </c>
      <c r="D144" s="235" t="s">
        <v>173</v>
      </c>
      <c r="E144" s="236" t="s">
        <v>4055</v>
      </c>
      <c r="F144" s="237" t="s">
        <v>4056</v>
      </c>
      <c r="G144" s="238" t="s">
        <v>239</v>
      </c>
      <c r="H144" s="239">
        <v>1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286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286</v>
      </c>
      <c r="BM144" s="247" t="s">
        <v>4057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4058</v>
      </c>
      <c r="F145" s="233" t="s">
        <v>4059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SUM(P146:P147)</f>
        <v>0</v>
      </c>
      <c r="Q145" s="227"/>
      <c r="R145" s="228">
        <f>SUM(R146:R147)</f>
        <v>0</v>
      </c>
      <c r="S145" s="227"/>
      <c r="T145" s="22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86</v>
      </c>
      <c r="AT145" s="231" t="s">
        <v>75</v>
      </c>
      <c r="AU145" s="231" t="s">
        <v>84</v>
      </c>
      <c r="AY145" s="230" t="s">
        <v>169</v>
      </c>
      <c r="BK145" s="232">
        <f>SUM(BK146:BK147)</f>
        <v>0</v>
      </c>
    </row>
    <row r="146" spans="1:65" s="2" customFormat="1" ht="16.5" customHeight="1">
      <c r="A146" s="39"/>
      <c r="B146" s="40"/>
      <c r="C146" s="235" t="s">
        <v>251</v>
      </c>
      <c r="D146" s="235" t="s">
        <v>173</v>
      </c>
      <c r="E146" s="236" t="s">
        <v>4060</v>
      </c>
      <c r="F146" s="237" t="s">
        <v>4061</v>
      </c>
      <c r="G146" s="238" t="s">
        <v>239</v>
      </c>
      <c r="H146" s="239">
        <v>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286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286</v>
      </c>
      <c r="BM146" s="247" t="s">
        <v>4062</v>
      </c>
    </row>
    <row r="147" spans="1:65" s="2" customFormat="1" ht="16.5" customHeight="1">
      <c r="A147" s="39"/>
      <c r="B147" s="40"/>
      <c r="C147" s="235" t="s">
        <v>255</v>
      </c>
      <c r="D147" s="235" t="s">
        <v>173</v>
      </c>
      <c r="E147" s="236" t="s">
        <v>4063</v>
      </c>
      <c r="F147" s="237" t="s">
        <v>4064</v>
      </c>
      <c r="G147" s="238" t="s">
        <v>239</v>
      </c>
      <c r="H147" s="239">
        <v>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286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286</v>
      </c>
      <c r="BM147" s="247" t="s">
        <v>4065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4066</v>
      </c>
      <c r="F148" s="233" t="s">
        <v>4067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P149</f>
        <v>0</v>
      </c>
      <c r="Q148" s="227"/>
      <c r="R148" s="228">
        <f>R149</f>
        <v>0</v>
      </c>
      <c r="S148" s="227"/>
      <c r="T148" s="22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86</v>
      </c>
      <c r="AT148" s="231" t="s">
        <v>75</v>
      </c>
      <c r="AU148" s="231" t="s">
        <v>84</v>
      </c>
      <c r="AY148" s="230" t="s">
        <v>169</v>
      </c>
      <c r="BK148" s="232">
        <f>BK149</f>
        <v>0</v>
      </c>
    </row>
    <row r="149" spans="1:65" s="2" customFormat="1" ht="16.5" customHeight="1">
      <c r="A149" s="39"/>
      <c r="B149" s="40"/>
      <c r="C149" s="235" t="s">
        <v>260</v>
      </c>
      <c r="D149" s="235" t="s">
        <v>173</v>
      </c>
      <c r="E149" s="236" t="s">
        <v>4068</v>
      </c>
      <c r="F149" s="237" t="s">
        <v>4069</v>
      </c>
      <c r="G149" s="238" t="s">
        <v>239</v>
      </c>
      <c r="H149" s="239">
        <v>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286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286</v>
      </c>
      <c r="BM149" s="247" t="s">
        <v>4070</v>
      </c>
    </row>
    <row r="150" spans="1:63" s="12" customFormat="1" ht="22.8" customHeight="1">
      <c r="A150" s="12"/>
      <c r="B150" s="219"/>
      <c r="C150" s="220"/>
      <c r="D150" s="221" t="s">
        <v>75</v>
      </c>
      <c r="E150" s="233" t="s">
        <v>4071</v>
      </c>
      <c r="F150" s="233" t="s">
        <v>4072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86</v>
      </c>
      <c r="AT150" s="231" t="s">
        <v>75</v>
      </c>
      <c r="AU150" s="231" t="s">
        <v>84</v>
      </c>
      <c r="AY150" s="230" t="s">
        <v>169</v>
      </c>
      <c r="BK150" s="232">
        <f>BK151</f>
        <v>0</v>
      </c>
    </row>
    <row r="151" spans="1:65" s="2" customFormat="1" ht="16.5" customHeight="1">
      <c r="A151" s="39"/>
      <c r="B151" s="40"/>
      <c r="C151" s="235" t="s">
        <v>170</v>
      </c>
      <c r="D151" s="235" t="s">
        <v>173</v>
      </c>
      <c r="E151" s="236" t="s">
        <v>4073</v>
      </c>
      <c r="F151" s="237" t="s">
        <v>4074</v>
      </c>
      <c r="G151" s="238" t="s">
        <v>239</v>
      </c>
      <c r="H151" s="239">
        <v>1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4075</v>
      </c>
    </row>
    <row r="152" spans="1:63" s="12" customFormat="1" ht="25.9" customHeight="1">
      <c r="A152" s="12"/>
      <c r="B152" s="219"/>
      <c r="C152" s="220"/>
      <c r="D152" s="221" t="s">
        <v>75</v>
      </c>
      <c r="E152" s="222" t="s">
        <v>1283</v>
      </c>
      <c r="F152" s="222" t="s">
        <v>4076</v>
      </c>
      <c r="G152" s="220"/>
      <c r="H152" s="220"/>
      <c r="I152" s="223"/>
      <c r="J152" s="224">
        <f>BK152</f>
        <v>0</v>
      </c>
      <c r="K152" s="220"/>
      <c r="L152" s="225"/>
      <c r="M152" s="226"/>
      <c r="N152" s="227"/>
      <c r="O152" s="227"/>
      <c r="P152" s="228">
        <f>P153</f>
        <v>0</v>
      </c>
      <c r="Q152" s="227"/>
      <c r="R152" s="228">
        <f>R153</f>
        <v>0</v>
      </c>
      <c r="S152" s="227"/>
      <c r="T152" s="229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212</v>
      </c>
      <c r="AT152" s="231" t="s">
        <v>75</v>
      </c>
      <c r="AU152" s="231" t="s">
        <v>76</v>
      </c>
      <c r="AY152" s="230" t="s">
        <v>169</v>
      </c>
      <c r="BK152" s="232">
        <f>BK153</f>
        <v>0</v>
      </c>
    </row>
    <row r="153" spans="1:63" s="12" customFormat="1" ht="22.8" customHeight="1">
      <c r="A153" s="12"/>
      <c r="B153" s="219"/>
      <c r="C153" s="220"/>
      <c r="D153" s="221" t="s">
        <v>75</v>
      </c>
      <c r="E153" s="233" t="s">
        <v>4077</v>
      </c>
      <c r="F153" s="233" t="s">
        <v>4078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P154</f>
        <v>0</v>
      </c>
      <c r="Q153" s="227"/>
      <c r="R153" s="228">
        <f>R154</f>
        <v>0</v>
      </c>
      <c r="S153" s="227"/>
      <c r="T153" s="22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212</v>
      </c>
      <c r="AT153" s="231" t="s">
        <v>75</v>
      </c>
      <c r="AU153" s="231" t="s">
        <v>84</v>
      </c>
      <c r="AY153" s="230" t="s">
        <v>169</v>
      </c>
      <c r="BK153" s="232">
        <f>BK154</f>
        <v>0</v>
      </c>
    </row>
    <row r="154" spans="1:65" s="2" customFormat="1" ht="16.5" customHeight="1">
      <c r="A154" s="39"/>
      <c r="B154" s="40"/>
      <c r="C154" s="235" t="s">
        <v>453</v>
      </c>
      <c r="D154" s="235" t="s">
        <v>173</v>
      </c>
      <c r="E154" s="236" t="s">
        <v>4079</v>
      </c>
      <c r="F154" s="237" t="s">
        <v>4080</v>
      </c>
      <c r="G154" s="238" t="s">
        <v>239</v>
      </c>
      <c r="H154" s="239">
        <v>1</v>
      </c>
      <c r="I154" s="240"/>
      <c r="J154" s="241">
        <f>ROUND(I154*H154,2)</f>
        <v>0</v>
      </c>
      <c r="K154" s="242"/>
      <c r="L154" s="45"/>
      <c r="M154" s="296" t="s">
        <v>1</v>
      </c>
      <c r="N154" s="297" t="s">
        <v>41</v>
      </c>
      <c r="O154" s="298"/>
      <c r="P154" s="299">
        <f>O154*H154</f>
        <v>0</v>
      </c>
      <c r="Q154" s="299">
        <v>0</v>
      </c>
      <c r="R154" s="299">
        <f>Q154*H154</f>
        <v>0</v>
      </c>
      <c r="S154" s="299">
        <v>0</v>
      </c>
      <c r="T154" s="30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574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574</v>
      </c>
      <c r="BM154" s="247" t="s">
        <v>4081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34:K154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4082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ROUND((SUM(BE102:BE109)+SUM(BE129:BE136)),2)</f>
        <v>0</v>
      </c>
      <c r="G35" s="39"/>
      <c r="H35" s="39"/>
      <c r="I35" s="158">
        <v>0.21</v>
      </c>
      <c r="J35" s="157">
        <f>ROUND(((SUM(BE102:BE109)+SUM(BE129:BE136))*I35),2)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ROUND((SUM(BF102:BF109)+SUM(BF129:BF136)),2)</f>
        <v>0</v>
      </c>
      <c r="G36" s="39"/>
      <c r="H36" s="39"/>
      <c r="I36" s="158">
        <v>0.15</v>
      </c>
      <c r="J36" s="157">
        <f>ROUND(((SUM(BF102:BF109)+SUM(BF129:BF136))*I36),2)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ROUND((SUM(BG102:BG109)+SUM(BG129:BG136)),2)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ROUND((SUM(BH102:BH109)+SUM(BH129:BH136)),2)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ROUND((SUM(BI102:BI109)+SUM(BI129:BI136)),2)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643-12 -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4083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4084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4085</v>
      </c>
      <c r="E99" s="191"/>
      <c r="F99" s="191"/>
      <c r="G99" s="191"/>
      <c r="H99" s="191"/>
      <c r="I99" s="191"/>
      <c r="J99" s="192">
        <f>J133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643-12 - VRN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</f>
        <v>0</v>
      </c>
      <c r="Q129" s="105"/>
      <c r="R129" s="216">
        <f>R130</f>
        <v>0</v>
      </c>
      <c r="S129" s="105"/>
      <c r="T129" s="217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124</v>
      </c>
      <c r="F130" s="222" t="s">
        <v>4086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P131+P133</f>
        <v>0</v>
      </c>
      <c r="Q130" s="227"/>
      <c r="R130" s="228">
        <f>R131+R133</f>
        <v>0</v>
      </c>
      <c r="S130" s="227"/>
      <c r="T130" s="22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406</v>
      </c>
      <c r="AT130" s="231" t="s">
        <v>75</v>
      </c>
      <c r="AU130" s="231" t="s">
        <v>76</v>
      </c>
      <c r="AY130" s="230" t="s">
        <v>169</v>
      </c>
      <c r="BK130" s="232">
        <f>BK131+BK133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4087</v>
      </c>
      <c r="F131" s="233" t="s">
        <v>4088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P132</f>
        <v>0</v>
      </c>
      <c r="Q131" s="227"/>
      <c r="R131" s="228">
        <f>R132</f>
        <v>0</v>
      </c>
      <c r="S131" s="227"/>
      <c r="T131" s="22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406</v>
      </c>
      <c r="AT131" s="231" t="s">
        <v>75</v>
      </c>
      <c r="AU131" s="231" t="s">
        <v>84</v>
      </c>
      <c r="AY131" s="230" t="s">
        <v>169</v>
      </c>
      <c r="BK131" s="232">
        <f>BK132</f>
        <v>0</v>
      </c>
    </row>
    <row r="132" spans="1:65" s="2" customFormat="1" ht="33" customHeight="1">
      <c r="A132" s="39"/>
      <c r="B132" s="40"/>
      <c r="C132" s="235" t="s">
        <v>177</v>
      </c>
      <c r="D132" s="235" t="s">
        <v>173</v>
      </c>
      <c r="E132" s="236" t="s">
        <v>4089</v>
      </c>
      <c r="F132" s="237" t="s">
        <v>4090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4091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4091</v>
      </c>
      <c r="BM132" s="247" t="s">
        <v>4092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4093</v>
      </c>
      <c r="F133" s="233" t="s">
        <v>4094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SUM(P134:P136)</f>
        <v>0</v>
      </c>
      <c r="Q133" s="227"/>
      <c r="R133" s="228">
        <f>SUM(R134:R136)</f>
        <v>0</v>
      </c>
      <c r="S133" s="227"/>
      <c r="T133" s="22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406</v>
      </c>
      <c r="AT133" s="231" t="s">
        <v>75</v>
      </c>
      <c r="AU133" s="231" t="s">
        <v>84</v>
      </c>
      <c r="AY133" s="230" t="s">
        <v>169</v>
      </c>
      <c r="BK133" s="232">
        <f>SUM(BK134:BK136)</f>
        <v>0</v>
      </c>
    </row>
    <row r="134" spans="1:65" s="2" customFormat="1" ht="16.5" customHeight="1">
      <c r="A134" s="39"/>
      <c r="B134" s="40"/>
      <c r="C134" s="235" t="s">
        <v>84</v>
      </c>
      <c r="D134" s="235" t="s">
        <v>173</v>
      </c>
      <c r="E134" s="236" t="s">
        <v>4095</v>
      </c>
      <c r="F134" s="237" t="s">
        <v>4096</v>
      </c>
      <c r="G134" s="238" t="s">
        <v>1314</v>
      </c>
      <c r="H134" s="315"/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4091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4091</v>
      </c>
      <c r="BM134" s="247" t="s">
        <v>4097</v>
      </c>
    </row>
    <row r="135" spans="1:65" s="2" customFormat="1" ht="16.5" customHeight="1">
      <c r="A135" s="39"/>
      <c r="B135" s="40"/>
      <c r="C135" s="235" t="s">
        <v>86</v>
      </c>
      <c r="D135" s="235" t="s">
        <v>173</v>
      </c>
      <c r="E135" s="236" t="s">
        <v>4098</v>
      </c>
      <c r="F135" s="237" t="s">
        <v>4099</v>
      </c>
      <c r="G135" s="238" t="s">
        <v>1314</v>
      </c>
      <c r="H135" s="315"/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4091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4091</v>
      </c>
      <c r="BM135" s="247" t="s">
        <v>4100</v>
      </c>
    </row>
    <row r="136" spans="1:65" s="2" customFormat="1" ht="16.5" customHeight="1">
      <c r="A136" s="39"/>
      <c r="B136" s="40"/>
      <c r="C136" s="235" t="s">
        <v>212</v>
      </c>
      <c r="D136" s="235" t="s">
        <v>173</v>
      </c>
      <c r="E136" s="236" t="s">
        <v>4101</v>
      </c>
      <c r="F136" s="237" t="s">
        <v>149</v>
      </c>
      <c r="G136" s="238" t="s">
        <v>1314</v>
      </c>
      <c r="H136" s="315"/>
      <c r="I136" s="240"/>
      <c r="J136" s="241">
        <f>ROUND(I136*H136,2)</f>
        <v>0</v>
      </c>
      <c r="K136" s="242"/>
      <c r="L136" s="45"/>
      <c r="M136" s="296" t="s">
        <v>1</v>
      </c>
      <c r="N136" s="297" t="s">
        <v>41</v>
      </c>
      <c r="O136" s="298"/>
      <c r="P136" s="299">
        <f>O136*H136</f>
        <v>0</v>
      </c>
      <c r="Q136" s="299">
        <v>0</v>
      </c>
      <c r="R136" s="299">
        <f>Q136*H136</f>
        <v>0</v>
      </c>
      <c r="S136" s="299">
        <v>0</v>
      </c>
      <c r="T136" s="30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4091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4091</v>
      </c>
      <c r="BM136" s="247" t="s">
        <v>4102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28:K13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4103</v>
      </c>
      <c r="H4" s="21"/>
    </row>
    <row r="5" spans="2:8" s="1" customFormat="1" ht="12" customHeight="1">
      <c r="B5" s="21"/>
      <c r="C5" s="317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18" t="s">
        <v>16</v>
      </c>
      <c r="D6" s="319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23. 7. 2020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7"/>
      <c r="B9" s="320"/>
      <c r="C9" s="321" t="s">
        <v>57</v>
      </c>
      <c r="D9" s="322" t="s">
        <v>58</v>
      </c>
      <c r="E9" s="322" t="s">
        <v>156</v>
      </c>
      <c r="F9" s="323" t="s">
        <v>4104</v>
      </c>
      <c r="G9" s="207"/>
      <c r="H9" s="320"/>
    </row>
    <row r="10" spans="1:8" s="2" customFormat="1" ht="26.4" customHeight="1">
      <c r="A10" s="39"/>
      <c r="B10" s="45"/>
      <c r="C10" s="324" t="s">
        <v>4105</v>
      </c>
      <c r="D10" s="324" t="s">
        <v>112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5" t="s">
        <v>3612</v>
      </c>
      <c r="D11" s="326" t="s">
        <v>3612</v>
      </c>
      <c r="E11" s="327" t="s">
        <v>1</v>
      </c>
      <c r="F11" s="328">
        <v>1073.985</v>
      </c>
      <c r="G11" s="39"/>
      <c r="H11" s="45"/>
    </row>
    <row r="12" spans="1:8" s="2" customFormat="1" ht="16.8" customHeight="1">
      <c r="A12" s="39"/>
      <c r="B12" s="45"/>
      <c r="C12" s="329" t="s">
        <v>1</v>
      </c>
      <c r="D12" s="329" t="s">
        <v>228</v>
      </c>
      <c r="E12" s="18" t="s">
        <v>1</v>
      </c>
      <c r="F12" s="330">
        <v>718.25</v>
      </c>
      <c r="G12" s="39"/>
      <c r="H12" s="45"/>
    </row>
    <row r="13" spans="1:8" s="2" customFormat="1" ht="16.8" customHeight="1">
      <c r="A13" s="39"/>
      <c r="B13" s="45"/>
      <c r="C13" s="329" t="s">
        <v>1</v>
      </c>
      <c r="D13" s="329" t="s">
        <v>229</v>
      </c>
      <c r="E13" s="18" t="s">
        <v>1</v>
      </c>
      <c r="F13" s="330">
        <v>99.225</v>
      </c>
      <c r="G13" s="39"/>
      <c r="H13" s="45"/>
    </row>
    <row r="14" spans="1:8" s="2" customFormat="1" ht="16.8" customHeight="1">
      <c r="A14" s="39"/>
      <c r="B14" s="45"/>
      <c r="C14" s="329" t="s">
        <v>1</v>
      </c>
      <c r="D14" s="329" t="s">
        <v>230</v>
      </c>
      <c r="E14" s="18" t="s">
        <v>1</v>
      </c>
      <c r="F14" s="330">
        <v>-32.4</v>
      </c>
      <c r="G14" s="39"/>
      <c r="H14" s="45"/>
    </row>
    <row r="15" spans="1:8" s="2" customFormat="1" ht="16.8" customHeight="1">
      <c r="A15" s="39"/>
      <c r="B15" s="45"/>
      <c r="C15" s="329" t="s">
        <v>1</v>
      </c>
      <c r="D15" s="329" t="s">
        <v>3648</v>
      </c>
      <c r="E15" s="18" t="s">
        <v>1</v>
      </c>
      <c r="F15" s="330">
        <v>10.8</v>
      </c>
      <c r="G15" s="39"/>
      <c r="H15" s="45"/>
    </row>
    <row r="16" spans="1:8" s="2" customFormat="1" ht="16.8" customHeight="1">
      <c r="A16" s="39"/>
      <c r="B16" s="45"/>
      <c r="C16" s="329" t="s">
        <v>1</v>
      </c>
      <c r="D16" s="329" t="s">
        <v>235</v>
      </c>
      <c r="E16" s="18" t="s">
        <v>1</v>
      </c>
      <c r="F16" s="330">
        <v>7.04</v>
      </c>
      <c r="G16" s="39"/>
      <c r="H16" s="45"/>
    </row>
    <row r="17" spans="1:8" s="2" customFormat="1" ht="16.8" customHeight="1">
      <c r="A17" s="39"/>
      <c r="B17" s="45"/>
      <c r="C17" s="329" t="s">
        <v>1</v>
      </c>
      <c r="D17" s="329" t="s">
        <v>227</v>
      </c>
      <c r="E17" s="18" t="s">
        <v>1</v>
      </c>
      <c r="F17" s="330">
        <v>276.5</v>
      </c>
      <c r="G17" s="39"/>
      <c r="H17" s="45"/>
    </row>
    <row r="18" spans="1:8" s="2" customFormat="1" ht="16.8" customHeight="1">
      <c r="A18" s="39"/>
      <c r="B18" s="45"/>
      <c r="C18" s="329" t="s">
        <v>1</v>
      </c>
      <c r="D18" s="329" t="s">
        <v>3649</v>
      </c>
      <c r="E18" s="18" t="s">
        <v>1</v>
      </c>
      <c r="F18" s="330">
        <v>-8.52</v>
      </c>
      <c r="G18" s="39"/>
      <c r="H18" s="45"/>
    </row>
    <row r="19" spans="1:8" s="2" customFormat="1" ht="16.8" customHeight="1">
      <c r="A19" s="39"/>
      <c r="B19" s="45"/>
      <c r="C19" s="329" t="s">
        <v>1</v>
      </c>
      <c r="D19" s="329" t="s">
        <v>3650</v>
      </c>
      <c r="E19" s="18" t="s">
        <v>1</v>
      </c>
      <c r="F19" s="330">
        <v>3.09</v>
      </c>
      <c r="G19" s="39"/>
      <c r="H19" s="45"/>
    </row>
    <row r="20" spans="1:8" s="2" customFormat="1" ht="16.8" customHeight="1">
      <c r="A20" s="39"/>
      <c r="B20" s="45"/>
      <c r="C20" s="329" t="s">
        <v>3612</v>
      </c>
      <c r="D20" s="329" t="s">
        <v>182</v>
      </c>
      <c r="E20" s="18" t="s">
        <v>1</v>
      </c>
      <c r="F20" s="330">
        <v>1073.985</v>
      </c>
      <c r="G20" s="39"/>
      <c r="H20" s="45"/>
    </row>
    <row r="21" spans="1:8" s="2" customFormat="1" ht="16.8" customHeight="1">
      <c r="A21" s="39"/>
      <c r="B21" s="45"/>
      <c r="C21" s="331" t="s">
        <v>4106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9" t="s">
        <v>3645</v>
      </c>
      <c r="D22" s="329" t="s">
        <v>3646</v>
      </c>
      <c r="E22" s="18" t="s">
        <v>176</v>
      </c>
      <c r="F22" s="330">
        <v>1073.985</v>
      </c>
      <c r="G22" s="39"/>
      <c r="H22" s="45"/>
    </row>
    <row r="23" spans="1:8" s="2" customFormat="1" ht="16.8" customHeight="1">
      <c r="A23" s="39"/>
      <c r="B23" s="45"/>
      <c r="C23" s="329" t="s">
        <v>3639</v>
      </c>
      <c r="D23" s="329" t="s">
        <v>3640</v>
      </c>
      <c r="E23" s="18" t="s">
        <v>176</v>
      </c>
      <c r="F23" s="330">
        <v>1073.985</v>
      </c>
      <c r="G23" s="39"/>
      <c r="H23" s="45"/>
    </row>
    <row r="24" spans="1:8" s="2" customFormat="1" ht="12">
      <c r="A24" s="39"/>
      <c r="B24" s="45"/>
      <c r="C24" s="329" t="s">
        <v>3651</v>
      </c>
      <c r="D24" s="329" t="s">
        <v>3652</v>
      </c>
      <c r="E24" s="18" t="s">
        <v>176</v>
      </c>
      <c r="F24" s="330">
        <v>1073.985</v>
      </c>
      <c r="G24" s="39"/>
      <c r="H24" s="45"/>
    </row>
    <row r="25" spans="1:8" s="2" customFormat="1" ht="16.8" customHeight="1">
      <c r="A25" s="39"/>
      <c r="B25" s="45"/>
      <c r="C25" s="325" t="s">
        <v>3614</v>
      </c>
      <c r="D25" s="326" t="s">
        <v>3615</v>
      </c>
      <c r="E25" s="327" t="s">
        <v>1</v>
      </c>
      <c r="F25" s="328">
        <v>401.639</v>
      </c>
      <c r="G25" s="39"/>
      <c r="H25" s="45"/>
    </row>
    <row r="26" spans="1:8" s="2" customFormat="1" ht="16.8" customHeight="1">
      <c r="A26" s="39"/>
      <c r="B26" s="45"/>
      <c r="C26" s="329" t="s">
        <v>1</v>
      </c>
      <c r="D26" s="329" t="s">
        <v>219</v>
      </c>
      <c r="E26" s="18" t="s">
        <v>1</v>
      </c>
      <c r="F26" s="330">
        <v>0</v>
      </c>
      <c r="G26" s="39"/>
      <c r="H26" s="45"/>
    </row>
    <row r="27" spans="1:8" s="2" customFormat="1" ht="16.8" customHeight="1">
      <c r="A27" s="39"/>
      <c r="B27" s="45"/>
      <c r="C27" s="329" t="s">
        <v>1</v>
      </c>
      <c r="D27" s="329" t="s">
        <v>223</v>
      </c>
      <c r="E27" s="18" t="s">
        <v>1</v>
      </c>
      <c r="F27" s="330">
        <v>303.75</v>
      </c>
      <c r="G27" s="39"/>
      <c r="H27" s="45"/>
    </row>
    <row r="28" spans="1:8" s="2" customFormat="1" ht="12">
      <c r="A28" s="39"/>
      <c r="B28" s="45"/>
      <c r="C28" s="329" t="s">
        <v>1</v>
      </c>
      <c r="D28" s="329" t="s">
        <v>224</v>
      </c>
      <c r="E28" s="18" t="s">
        <v>1</v>
      </c>
      <c r="F28" s="330">
        <v>-71.145</v>
      </c>
      <c r="G28" s="39"/>
      <c r="H28" s="45"/>
    </row>
    <row r="29" spans="1:8" s="2" customFormat="1" ht="12">
      <c r="A29" s="39"/>
      <c r="B29" s="45"/>
      <c r="C29" s="329" t="s">
        <v>1</v>
      </c>
      <c r="D29" s="329" t="s">
        <v>225</v>
      </c>
      <c r="E29" s="18" t="s">
        <v>1</v>
      </c>
      <c r="F29" s="330">
        <v>23.086</v>
      </c>
      <c r="G29" s="39"/>
      <c r="H29" s="45"/>
    </row>
    <row r="30" spans="1:8" s="2" customFormat="1" ht="16.8" customHeight="1">
      <c r="A30" s="39"/>
      <c r="B30" s="45"/>
      <c r="C30" s="329" t="s">
        <v>1</v>
      </c>
      <c r="D30" s="329" t="s">
        <v>226</v>
      </c>
      <c r="E30" s="18" t="s">
        <v>1</v>
      </c>
      <c r="F30" s="330">
        <v>5.918</v>
      </c>
      <c r="G30" s="39"/>
      <c r="H30" s="45"/>
    </row>
    <row r="31" spans="1:8" s="2" customFormat="1" ht="16.8" customHeight="1">
      <c r="A31" s="39"/>
      <c r="B31" s="45"/>
      <c r="C31" s="329" t="s">
        <v>1</v>
      </c>
      <c r="D31" s="329" t="s">
        <v>220</v>
      </c>
      <c r="E31" s="18" t="s">
        <v>1</v>
      </c>
      <c r="F31" s="330">
        <v>81.65</v>
      </c>
      <c r="G31" s="39"/>
      <c r="H31" s="45"/>
    </row>
    <row r="32" spans="1:8" s="2" customFormat="1" ht="16.8" customHeight="1">
      <c r="A32" s="39"/>
      <c r="B32" s="45"/>
      <c r="C32" s="329" t="s">
        <v>1</v>
      </c>
      <c r="D32" s="329" t="s">
        <v>221</v>
      </c>
      <c r="E32" s="18" t="s">
        <v>1</v>
      </c>
      <c r="F32" s="330">
        <v>24</v>
      </c>
      <c r="G32" s="39"/>
      <c r="H32" s="45"/>
    </row>
    <row r="33" spans="1:8" s="2" customFormat="1" ht="16.8" customHeight="1">
      <c r="A33" s="39"/>
      <c r="B33" s="45"/>
      <c r="C33" s="329" t="s">
        <v>1</v>
      </c>
      <c r="D33" s="329" t="s">
        <v>222</v>
      </c>
      <c r="E33" s="18" t="s">
        <v>1</v>
      </c>
      <c r="F33" s="330">
        <v>34.38</v>
      </c>
      <c r="G33" s="39"/>
      <c r="H33" s="45"/>
    </row>
    <row r="34" spans="1:8" s="2" customFormat="1" ht="16.8" customHeight="1">
      <c r="A34" s="39"/>
      <c r="B34" s="45"/>
      <c r="C34" s="329" t="s">
        <v>3614</v>
      </c>
      <c r="D34" s="329" t="s">
        <v>182</v>
      </c>
      <c r="E34" s="18" t="s">
        <v>1</v>
      </c>
      <c r="F34" s="330">
        <v>401.639</v>
      </c>
      <c r="G34" s="39"/>
      <c r="H34" s="45"/>
    </row>
    <row r="35" spans="1:8" s="2" customFormat="1" ht="16.8" customHeight="1">
      <c r="A35" s="39"/>
      <c r="B35" s="45"/>
      <c r="C35" s="331" t="s">
        <v>4106</v>
      </c>
      <c r="D35" s="39"/>
      <c r="E35" s="39"/>
      <c r="F35" s="39"/>
      <c r="G35" s="39"/>
      <c r="H35" s="45"/>
    </row>
    <row r="36" spans="1:8" s="2" customFormat="1" ht="12">
      <c r="A36" s="39"/>
      <c r="B36" s="45"/>
      <c r="C36" s="329" t="s">
        <v>3642</v>
      </c>
      <c r="D36" s="329" t="s">
        <v>3643</v>
      </c>
      <c r="E36" s="18" t="s">
        <v>176</v>
      </c>
      <c r="F36" s="330">
        <v>401.639</v>
      </c>
      <c r="G36" s="39"/>
      <c r="H36" s="45"/>
    </row>
    <row r="37" spans="1:8" s="2" customFormat="1" ht="12">
      <c r="A37" s="39"/>
      <c r="B37" s="45"/>
      <c r="C37" s="329" t="s">
        <v>3654</v>
      </c>
      <c r="D37" s="329" t="s">
        <v>3655</v>
      </c>
      <c r="E37" s="18" t="s">
        <v>176</v>
      </c>
      <c r="F37" s="330">
        <v>401.639</v>
      </c>
      <c r="G37" s="39"/>
      <c r="H37" s="45"/>
    </row>
    <row r="38" spans="1:8" s="2" customFormat="1" ht="12">
      <c r="A38" s="39"/>
      <c r="B38" s="45"/>
      <c r="C38" s="329" t="s">
        <v>3671</v>
      </c>
      <c r="D38" s="329" t="s">
        <v>3672</v>
      </c>
      <c r="E38" s="18" t="s">
        <v>176</v>
      </c>
      <c r="F38" s="330">
        <v>401.639</v>
      </c>
      <c r="G38" s="39"/>
      <c r="H38" s="45"/>
    </row>
    <row r="39" spans="1:8" s="2" customFormat="1" ht="16.8" customHeight="1">
      <c r="A39" s="39"/>
      <c r="B39" s="45"/>
      <c r="C39" s="329" t="s">
        <v>3674</v>
      </c>
      <c r="D39" s="329" t="s">
        <v>3675</v>
      </c>
      <c r="E39" s="18" t="s">
        <v>176</v>
      </c>
      <c r="F39" s="330">
        <v>401.639</v>
      </c>
      <c r="G39" s="39"/>
      <c r="H39" s="45"/>
    </row>
    <row r="40" spans="1:8" s="2" customFormat="1" ht="7.4" customHeight="1">
      <c r="A40" s="39"/>
      <c r="B40" s="173"/>
      <c r="C40" s="174"/>
      <c r="D40" s="174"/>
      <c r="E40" s="174"/>
      <c r="F40" s="174"/>
      <c r="G40" s="174"/>
      <c r="H40" s="45"/>
    </row>
    <row r="41" spans="1:8" s="2" customFormat="1" ht="12">
      <c r="A41" s="39"/>
      <c r="B41" s="39"/>
      <c r="C41" s="39"/>
      <c r="D41" s="39"/>
      <c r="E41" s="39"/>
      <c r="F41" s="39"/>
      <c r="G41" s="39"/>
      <c r="H41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ROUND((SUM(BE108:BE115)+SUM(BE135:BE250)),2)</f>
        <v>0</v>
      </c>
      <c r="G35" s="39"/>
      <c r="H35" s="39"/>
      <c r="I35" s="158">
        <v>0.21</v>
      </c>
      <c r="J35" s="157">
        <f>ROUND(((SUM(BE108:BE115)+SUM(BE135:BE250))*I35),2)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ROUND((SUM(BF108:BF115)+SUM(BF135:BF250)),2)</f>
        <v>0</v>
      </c>
      <c r="G36" s="39"/>
      <c r="H36" s="39"/>
      <c r="I36" s="158">
        <v>0.15</v>
      </c>
      <c r="J36" s="157">
        <f>ROUND(((SUM(BF108:BF115)+SUM(BF135:BF250))*I36),2)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ROUND((SUM(BG108:BG115)+SUM(BG135:BG250)),2)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ROUND((SUM(BH108:BH115)+SUM(BH135:BH250)),2)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ROUND((SUM(BI108:BI115)+SUM(BI135:BI250)),2)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643-00 - bourací práce vnějších ploch a střešní krytiny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J183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J198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140</v>
      </c>
      <c r="E101" s="191"/>
      <c r="F101" s="191"/>
      <c r="G101" s="191"/>
      <c r="H101" s="191"/>
      <c r="I101" s="191"/>
      <c r="J101" s="192">
        <f>J199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J207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142</v>
      </c>
      <c r="E103" s="191"/>
      <c r="F103" s="191"/>
      <c r="G103" s="191"/>
      <c r="H103" s="191"/>
      <c r="I103" s="191"/>
      <c r="J103" s="192">
        <f>J213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J244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144</v>
      </c>
      <c r="E105" s="191"/>
      <c r="F105" s="191"/>
      <c r="G105" s="191"/>
      <c r="H105" s="191"/>
      <c r="I105" s="191"/>
      <c r="J105" s="192">
        <f>J246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643-00 - bourací práce vnějších ploch a střešní krytiny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P136+P198</f>
        <v>0</v>
      </c>
      <c r="Q135" s="105"/>
      <c r="R135" s="216">
        <f>R136+R198</f>
        <v>0</v>
      </c>
      <c r="S135" s="105"/>
      <c r="T135" s="217">
        <f>T136+T198</f>
        <v>130.10739259999997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BK136+BK198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167</v>
      </c>
      <c r="F136" s="222" t="s">
        <v>168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P137+P183</f>
        <v>0</v>
      </c>
      <c r="Q136" s="227"/>
      <c r="R136" s="228">
        <f>R137+R183</f>
        <v>0</v>
      </c>
      <c r="S136" s="227"/>
      <c r="T136" s="229">
        <f>T137+T183</f>
        <v>98.49552799999998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84</v>
      </c>
      <c r="AT136" s="231" t="s">
        <v>75</v>
      </c>
      <c r="AU136" s="231" t="s">
        <v>76</v>
      </c>
      <c r="AY136" s="230" t="s">
        <v>169</v>
      </c>
      <c r="BK136" s="232">
        <f>BK137+BK183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170</v>
      </c>
      <c r="F137" s="233" t="s">
        <v>171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SUM(P138:P182)</f>
        <v>0</v>
      </c>
      <c r="Q137" s="227"/>
      <c r="R137" s="228">
        <f>SUM(R138:R182)</f>
        <v>0</v>
      </c>
      <c r="S137" s="227"/>
      <c r="T137" s="229">
        <f>SUM(T138:T182)</f>
        <v>98.49552799999998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84</v>
      </c>
      <c r="AY137" s="230" t="s">
        <v>169</v>
      </c>
      <c r="BK137" s="232">
        <f>SUM(BK138:BK182)</f>
        <v>0</v>
      </c>
    </row>
    <row r="138" spans="1:65" s="2" customFormat="1" ht="33" customHeight="1">
      <c r="A138" s="39"/>
      <c r="B138" s="40"/>
      <c r="C138" s="235" t="s">
        <v>172</v>
      </c>
      <c r="D138" s="235" t="s">
        <v>173</v>
      </c>
      <c r="E138" s="236" t="s">
        <v>174</v>
      </c>
      <c r="F138" s="237" t="s">
        <v>175</v>
      </c>
      <c r="G138" s="238" t="s">
        <v>176</v>
      </c>
      <c r="H138" s="239">
        <v>1932.5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178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180</v>
      </c>
      <c r="G139" s="250"/>
      <c r="H139" s="254">
        <v>1656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181</v>
      </c>
      <c r="G140" s="250"/>
      <c r="H140" s="254">
        <v>276.5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1932.5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183</v>
      </c>
      <c r="D142" s="235" t="s">
        <v>173</v>
      </c>
      <c r="E142" s="236" t="s">
        <v>184</v>
      </c>
      <c r="F142" s="237" t="s">
        <v>185</v>
      </c>
      <c r="G142" s="238" t="s">
        <v>176</v>
      </c>
      <c r="H142" s="239">
        <v>57960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186</v>
      </c>
    </row>
    <row r="143" spans="1:51" s="13" customFormat="1" ht="12">
      <c r="A143" s="13"/>
      <c r="B143" s="249"/>
      <c r="C143" s="250"/>
      <c r="D143" s="251" t="s">
        <v>179</v>
      </c>
      <c r="E143" s="252" t="s">
        <v>1</v>
      </c>
      <c r="F143" s="253" t="s">
        <v>187</v>
      </c>
      <c r="G143" s="250"/>
      <c r="H143" s="254">
        <v>57960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179</v>
      </c>
      <c r="AU143" s="260" t="s">
        <v>86</v>
      </c>
      <c r="AV143" s="13" t="s">
        <v>86</v>
      </c>
      <c r="AW143" s="13" t="s">
        <v>32</v>
      </c>
      <c r="AX143" s="13" t="s">
        <v>84</v>
      </c>
      <c r="AY143" s="260" t="s">
        <v>169</v>
      </c>
    </row>
    <row r="144" spans="1:65" s="2" customFormat="1" ht="33" customHeight="1">
      <c r="A144" s="39"/>
      <c r="B144" s="40"/>
      <c r="C144" s="235" t="s">
        <v>188</v>
      </c>
      <c r="D144" s="235" t="s">
        <v>173</v>
      </c>
      <c r="E144" s="236" t="s">
        <v>189</v>
      </c>
      <c r="F144" s="237" t="s">
        <v>190</v>
      </c>
      <c r="G144" s="238" t="s">
        <v>176</v>
      </c>
      <c r="H144" s="239">
        <v>1932.5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191</v>
      </c>
    </row>
    <row r="145" spans="1:65" s="2" customFormat="1" ht="16.5" customHeight="1">
      <c r="A145" s="39"/>
      <c r="B145" s="40"/>
      <c r="C145" s="235" t="s">
        <v>192</v>
      </c>
      <c r="D145" s="235" t="s">
        <v>173</v>
      </c>
      <c r="E145" s="236" t="s">
        <v>193</v>
      </c>
      <c r="F145" s="237" t="s">
        <v>194</v>
      </c>
      <c r="G145" s="238" t="s">
        <v>176</v>
      </c>
      <c r="H145" s="239">
        <v>1932.5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195</v>
      </c>
    </row>
    <row r="146" spans="1:65" s="2" customFormat="1" ht="21.75" customHeight="1">
      <c r="A146" s="39"/>
      <c r="B146" s="40"/>
      <c r="C146" s="235" t="s">
        <v>196</v>
      </c>
      <c r="D146" s="235" t="s">
        <v>173</v>
      </c>
      <c r="E146" s="236" t="s">
        <v>197</v>
      </c>
      <c r="F146" s="237" t="s">
        <v>198</v>
      </c>
      <c r="G146" s="238" t="s">
        <v>199</v>
      </c>
      <c r="H146" s="239">
        <v>0.792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1.594</v>
      </c>
      <c r="T146" s="246">
        <f>S146*H146</f>
        <v>1.262448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200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201</v>
      </c>
      <c r="G147" s="250"/>
      <c r="H147" s="254">
        <v>0.792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21.75" customHeight="1">
      <c r="A148" s="39"/>
      <c r="B148" s="40"/>
      <c r="C148" s="235" t="s">
        <v>84</v>
      </c>
      <c r="D148" s="235" t="s">
        <v>173</v>
      </c>
      <c r="E148" s="236" t="s">
        <v>202</v>
      </c>
      <c r="F148" s="237" t="s">
        <v>203</v>
      </c>
      <c r="G148" s="238" t="s">
        <v>176</v>
      </c>
      <c r="H148" s="239">
        <v>8.77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0.061</v>
      </c>
      <c r="T148" s="246">
        <f>S148*H148</f>
        <v>0.53497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204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205</v>
      </c>
      <c r="G149" s="250"/>
      <c r="H149" s="254">
        <v>4.421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206</v>
      </c>
      <c r="G150" s="250"/>
      <c r="H150" s="254">
        <v>4.349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8.77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86</v>
      </c>
      <c r="D152" s="235" t="s">
        <v>173</v>
      </c>
      <c r="E152" s="236" t="s">
        <v>207</v>
      </c>
      <c r="F152" s="237" t="s">
        <v>208</v>
      </c>
      <c r="G152" s="238" t="s">
        <v>176</v>
      </c>
      <c r="H152" s="239">
        <v>48.218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0.063</v>
      </c>
      <c r="T152" s="246">
        <f>S152*H152</f>
        <v>3.0377340000000004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209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210</v>
      </c>
      <c r="G153" s="250"/>
      <c r="H153" s="254">
        <v>32.08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5" customFormat="1" ht="12">
      <c r="A154" s="15"/>
      <c r="B154" s="272"/>
      <c r="C154" s="273"/>
      <c r="D154" s="251" t="s">
        <v>179</v>
      </c>
      <c r="E154" s="274" t="s">
        <v>1</v>
      </c>
      <c r="F154" s="275" t="s">
        <v>211</v>
      </c>
      <c r="G154" s="273"/>
      <c r="H154" s="276">
        <v>32.08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179</v>
      </c>
      <c r="AU154" s="282" t="s">
        <v>86</v>
      </c>
      <c r="AV154" s="15" t="s">
        <v>212</v>
      </c>
      <c r="AW154" s="15" t="s">
        <v>32</v>
      </c>
      <c r="AX154" s="15" t="s">
        <v>76</v>
      </c>
      <c r="AY154" s="282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213</v>
      </c>
      <c r="G155" s="250"/>
      <c r="H155" s="254">
        <v>8.544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214</v>
      </c>
      <c r="G156" s="250"/>
      <c r="H156" s="254">
        <v>7.594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48.218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33" customHeight="1">
      <c r="A158" s="39"/>
      <c r="B158" s="40"/>
      <c r="C158" s="235" t="s">
        <v>215</v>
      </c>
      <c r="D158" s="235" t="s">
        <v>173</v>
      </c>
      <c r="E158" s="236" t="s">
        <v>216</v>
      </c>
      <c r="F158" s="237" t="s">
        <v>217</v>
      </c>
      <c r="G158" s="238" t="s">
        <v>176</v>
      </c>
      <c r="H158" s="239">
        <v>1587.464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0.059</v>
      </c>
      <c r="T158" s="246">
        <f>S158*H158</f>
        <v>93.66037599999999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218</v>
      </c>
    </row>
    <row r="159" spans="1:51" s="16" customFormat="1" ht="12">
      <c r="A159" s="16"/>
      <c r="B159" s="283"/>
      <c r="C159" s="284"/>
      <c r="D159" s="251" t="s">
        <v>179</v>
      </c>
      <c r="E159" s="285" t="s">
        <v>1</v>
      </c>
      <c r="F159" s="286" t="s">
        <v>219</v>
      </c>
      <c r="G159" s="284"/>
      <c r="H159" s="285" t="s">
        <v>1</v>
      </c>
      <c r="I159" s="287"/>
      <c r="J159" s="284"/>
      <c r="K159" s="284"/>
      <c r="L159" s="288"/>
      <c r="M159" s="289"/>
      <c r="N159" s="290"/>
      <c r="O159" s="290"/>
      <c r="P159" s="290"/>
      <c r="Q159" s="290"/>
      <c r="R159" s="290"/>
      <c r="S159" s="290"/>
      <c r="T159" s="29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2" t="s">
        <v>179</v>
      </c>
      <c r="AU159" s="292" t="s">
        <v>86</v>
      </c>
      <c r="AV159" s="16" t="s">
        <v>84</v>
      </c>
      <c r="AW159" s="16" t="s">
        <v>32</v>
      </c>
      <c r="AX159" s="16" t="s">
        <v>76</v>
      </c>
      <c r="AY159" s="29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220</v>
      </c>
      <c r="G160" s="250"/>
      <c r="H160" s="254">
        <v>81.65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221</v>
      </c>
      <c r="G161" s="250"/>
      <c r="H161" s="254">
        <v>24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222</v>
      </c>
      <c r="G162" s="250"/>
      <c r="H162" s="254">
        <v>34.38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5" customFormat="1" ht="12">
      <c r="A167" s="15"/>
      <c r="B167" s="272"/>
      <c r="C167" s="273"/>
      <c r="D167" s="251" t="s">
        <v>179</v>
      </c>
      <c r="E167" s="274" t="s">
        <v>1</v>
      </c>
      <c r="F167" s="275" t="s">
        <v>211</v>
      </c>
      <c r="G167" s="273"/>
      <c r="H167" s="276">
        <v>401.639</v>
      </c>
      <c r="I167" s="277"/>
      <c r="J167" s="273"/>
      <c r="K167" s="273"/>
      <c r="L167" s="278"/>
      <c r="M167" s="279"/>
      <c r="N167" s="280"/>
      <c r="O167" s="280"/>
      <c r="P167" s="280"/>
      <c r="Q167" s="280"/>
      <c r="R167" s="280"/>
      <c r="S167" s="280"/>
      <c r="T167" s="28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2" t="s">
        <v>179</v>
      </c>
      <c r="AU167" s="282" t="s">
        <v>86</v>
      </c>
      <c r="AV167" s="15" t="s">
        <v>212</v>
      </c>
      <c r="AW167" s="15" t="s">
        <v>32</v>
      </c>
      <c r="AX167" s="15" t="s">
        <v>76</v>
      </c>
      <c r="AY167" s="282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227</v>
      </c>
      <c r="G168" s="250"/>
      <c r="H168" s="254">
        <v>276.5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5" customFormat="1" ht="12">
      <c r="A169" s="15"/>
      <c r="B169" s="272"/>
      <c r="C169" s="273"/>
      <c r="D169" s="251" t="s">
        <v>179</v>
      </c>
      <c r="E169" s="274" t="s">
        <v>1</v>
      </c>
      <c r="F169" s="275" t="s">
        <v>211</v>
      </c>
      <c r="G169" s="273"/>
      <c r="H169" s="276">
        <v>276.5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2" t="s">
        <v>179</v>
      </c>
      <c r="AU169" s="282" t="s">
        <v>86</v>
      </c>
      <c r="AV169" s="15" t="s">
        <v>212</v>
      </c>
      <c r="AW169" s="15" t="s">
        <v>32</v>
      </c>
      <c r="AX169" s="15" t="s">
        <v>76</v>
      </c>
      <c r="AY169" s="282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228</v>
      </c>
      <c r="G170" s="250"/>
      <c r="H170" s="254">
        <v>718.25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229</v>
      </c>
      <c r="G171" s="250"/>
      <c r="H171" s="254">
        <v>99.225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230</v>
      </c>
      <c r="G172" s="250"/>
      <c r="H172" s="254">
        <v>-32.4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231</v>
      </c>
      <c r="G173" s="250"/>
      <c r="H173" s="254">
        <v>13.23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5" customFormat="1" ht="12">
      <c r="A174" s="15"/>
      <c r="B174" s="272"/>
      <c r="C174" s="273"/>
      <c r="D174" s="251" t="s">
        <v>179</v>
      </c>
      <c r="E174" s="274" t="s">
        <v>1</v>
      </c>
      <c r="F174" s="275" t="s">
        <v>211</v>
      </c>
      <c r="G174" s="273"/>
      <c r="H174" s="276">
        <v>798.305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179</v>
      </c>
      <c r="AU174" s="282" t="s">
        <v>86</v>
      </c>
      <c r="AV174" s="15" t="s">
        <v>212</v>
      </c>
      <c r="AW174" s="15" t="s">
        <v>32</v>
      </c>
      <c r="AX174" s="15" t="s">
        <v>76</v>
      </c>
      <c r="AY174" s="282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232</v>
      </c>
      <c r="G175" s="250"/>
      <c r="H175" s="254">
        <v>109.8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233</v>
      </c>
      <c r="G176" s="250"/>
      <c r="H176" s="254">
        <v>-12.72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234</v>
      </c>
      <c r="G177" s="250"/>
      <c r="H177" s="254">
        <v>6.9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111.02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1587.464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236</v>
      </c>
      <c r="D181" s="235" t="s">
        <v>173</v>
      </c>
      <c r="E181" s="236" t="s">
        <v>237</v>
      </c>
      <c r="F181" s="237" t="s">
        <v>238</v>
      </c>
      <c r="G181" s="238" t="s">
        <v>239</v>
      </c>
      <c r="H181" s="239">
        <v>1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240</v>
      </c>
    </row>
    <row r="182" spans="1:65" s="2" customFormat="1" ht="21.75" customHeight="1">
      <c r="A182" s="39"/>
      <c r="B182" s="40"/>
      <c r="C182" s="235" t="s">
        <v>241</v>
      </c>
      <c r="D182" s="235" t="s">
        <v>173</v>
      </c>
      <c r="E182" s="236" t="s">
        <v>242</v>
      </c>
      <c r="F182" s="237" t="s">
        <v>243</v>
      </c>
      <c r="G182" s="238" t="s">
        <v>239</v>
      </c>
      <c r="H182" s="239">
        <v>2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244</v>
      </c>
    </row>
    <row r="183" spans="1:63" s="12" customFormat="1" ht="22.8" customHeight="1">
      <c r="A183" s="12"/>
      <c r="B183" s="219"/>
      <c r="C183" s="220"/>
      <c r="D183" s="221" t="s">
        <v>75</v>
      </c>
      <c r="E183" s="233" t="s">
        <v>245</v>
      </c>
      <c r="F183" s="233" t="s">
        <v>246</v>
      </c>
      <c r="G183" s="220"/>
      <c r="H183" s="220"/>
      <c r="I183" s="223"/>
      <c r="J183" s="234">
        <f>BK183</f>
        <v>0</v>
      </c>
      <c r="K183" s="220"/>
      <c r="L183" s="225"/>
      <c r="M183" s="226"/>
      <c r="N183" s="227"/>
      <c r="O183" s="227"/>
      <c r="P183" s="228">
        <f>SUM(P184:P197)</f>
        <v>0</v>
      </c>
      <c r="Q183" s="227"/>
      <c r="R183" s="228">
        <f>SUM(R184:R197)</f>
        <v>0</v>
      </c>
      <c r="S183" s="227"/>
      <c r="T183" s="229">
        <f>SUM(T184:T197)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84</v>
      </c>
      <c r="AT183" s="231" t="s">
        <v>75</v>
      </c>
      <c r="AU183" s="231" t="s">
        <v>84</v>
      </c>
      <c r="AY183" s="230" t="s">
        <v>169</v>
      </c>
      <c r="BK183" s="232">
        <f>SUM(BK184:BK197)</f>
        <v>0</v>
      </c>
    </row>
    <row r="184" spans="1:65" s="2" customFormat="1" ht="33" customHeight="1">
      <c r="A184" s="39"/>
      <c r="B184" s="40"/>
      <c r="C184" s="235" t="s">
        <v>212</v>
      </c>
      <c r="D184" s="235" t="s">
        <v>173</v>
      </c>
      <c r="E184" s="236" t="s">
        <v>247</v>
      </c>
      <c r="F184" s="237" t="s">
        <v>248</v>
      </c>
      <c r="G184" s="238" t="s">
        <v>249</v>
      </c>
      <c r="H184" s="239">
        <v>130.107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250</v>
      </c>
    </row>
    <row r="185" spans="1:65" s="2" customFormat="1" ht="21.75" customHeight="1">
      <c r="A185" s="39"/>
      <c r="B185" s="40"/>
      <c r="C185" s="235" t="s">
        <v>251</v>
      </c>
      <c r="D185" s="235" t="s">
        <v>173</v>
      </c>
      <c r="E185" s="236" t="s">
        <v>252</v>
      </c>
      <c r="F185" s="237" t="s">
        <v>253</v>
      </c>
      <c r="G185" s="238" t="s">
        <v>249</v>
      </c>
      <c r="H185" s="239">
        <v>130.107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254</v>
      </c>
    </row>
    <row r="186" spans="1:65" s="2" customFormat="1" ht="21.75" customHeight="1">
      <c r="A186" s="39"/>
      <c r="B186" s="40"/>
      <c r="C186" s="235" t="s">
        <v>255</v>
      </c>
      <c r="D186" s="235" t="s">
        <v>173</v>
      </c>
      <c r="E186" s="236" t="s">
        <v>256</v>
      </c>
      <c r="F186" s="237" t="s">
        <v>257</v>
      </c>
      <c r="G186" s="238" t="s">
        <v>249</v>
      </c>
      <c r="H186" s="239">
        <v>910.749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258</v>
      </c>
    </row>
    <row r="187" spans="1:51" s="13" customFormat="1" ht="12">
      <c r="A187" s="13"/>
      <c r="B187" s="249"/>
      <c r="C187" s="250"/>
      <c r="D187" s="251" t="s">
        <v>179</v>
      </c>
      <c r="E187" s="250"/>
      <c r="F187" s="253" t="s">
        <v>259</v>
      </c>
      <c r="G187" s="250"/>
      <c r="H187" s="254">
        <v>910.749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4</v>
      </c>
      <c r="AX187" s="13" t="s">
        <v>84</v>
      </c>
      <c r="AY187" s="260" t="s">
        <v>169</v>
      </c>
    </row>
    <row r="188" spans="1:65" s="2" customFormat="1" ht="33" customHeight="1">
      <c r="A188" s="39"/>
      <c r="B188" s="40"/>
      <c r="C188" s="235" t="s">
        <v>260</v>
      </c>
      <c r="D188" s="235" t="s">
        <v>173</v>
      </c>
      <c r="E188" s="236" t="s">
        <v>261</v>
      </c>
      <c r="F188" s="237" t="s">
        <v>262</v>
      </c>
      <c r="G188" s="238" t="s">
        <v>249</v>
      </c>
      <c r="H188" s="239">
        <v>113.256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263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264</v>
      </c>
      <c r="G189" s="250"/>
      <c r="H189" s="254">
        <v>14.76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265</v>
      </c>
      <c r="G190" s="250"/>
      <c r="H190" s="254">
        <v>98.496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113.256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33" customHeight="1">
      <c r="A192" s="39"/>
      <c r="B192" s="40"/>
      <c r="C192" s="235" t="s">
        <v>170</v>
      </c>
      <c r="D192" s="235" t="s">
        <v>173</v>
      </c>
      <c r="E192" s="236" t="s">
        <v>266</v>
      </c>
      <c r="F192" s="237" t="s">
        <v>267</v>
      </c>
      <c r="G192" s="238" t="s">
        <v>249</v>
      </c>
      <c r="H192" s="239">
        <v>9.173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268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269</v>
      </c>
      <c r="G193" s="250"/>
      <c r="H193" s="254">
        <v>9.173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270</v>
      </c>
      <c r="D194" s="235" t="s">
        <v>173</v>
      </c>
      <c r="E194" s="236" t="s">
        <v>271</v>
      </c>
      <c r="F194" s="237" t="s">
        <v>272</v>
      </c>
      <c r="G194" s="238" t="s">
        <v>249</v>
      </c>
      <c r="H194" s="239">
        <v>8.653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273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274</v>
      </c>
      <c r="G195" s="250"/>
      <c r="H195" s="254">
        <v>8.653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33" customHeight="1">
      <c r="A196" s="39"/>
      <c r="B196" s="40"/>
      <c r="C196" s="235" t="s">
        <v>275</v>
      </c>
      <c r="D196" s="235" t="s">
        <v>173</v>
      </c>
      <c r="E196" s="236" t="s">
        <v>276</v>
      </c>
      <c r="F196" s="237" t="s">
        <v>277</v>
      </c>
      <c r="G196" s="238" t="s">
        <v>249</v>
      </c>
      <c r="H196" s="239">
        <v>1.976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278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279</v>
      </c>
      <c r="G197" s="250"/>
      <c r="H197" s="254">
        <v>1.976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5.9" customHeight="1">
      <c r="A198" s="12"/>
      <c r="B198" s="219"/>
      <c r="C198" s="220"/>
      <c r="D198" s="221" t="s">
        <v>75</v>
      </c>
      <c r="E198" s="222" t="s">
        <v>280</v>
      </c>
      <c r="F198" s="222" t="s">
        <v>281</v>
      </c>
      <c r="G198" s="220"/>
      <c r="H198" s="220"/>
      <c r="I198" s="223"/>
      <c r="J198" s="224">
        <f>BK198</f>
        <v>0</v>
      </c>
      <c r="K198" s="220"/>
      <c r="L198" s="225"/>
      <c r="M198" s="226"/>
      <c r="N198" s="227"/>
      <c r="O198" s="227"/>
      <c r="P198" s="228">
        <f>P199+P207+P213+P244+P246</f>
        <v>0</v>
      </c>
      <c r="Q198" s="227"/>
      <c r="R198" s="228">
        <f>R199+R207+R213+R244+R246</f>
        <v>0</v>
      </c>
      <c r="S198" s="227"/>
      <c r="T198" s="229">
        <f>T199+T207+T213+T244+T246</f>
        <v>31.6118646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76</v>
      </c>
      <c r="AY198" s="230" t="s">
        <v>169</v>
      </c>
      <c r="BK198" s="232">
        <f>BK199+BK207+BK213+BK244+BK246</f>
        <v>0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282</v>
      </c>
      <c r="F199" s="233" t="s">
        <v>283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SUM(P200:P206)</f>
        <v>0</v>
      </c>
      <c r="Q199" s="227"/>
      <c r="R199" s="228">
        <f>SUM(R200:R206)</f>
        <v>0</v>
      </c>
      <c r="S199" s="227"/>
      <c r="T199" s="229">
        <f>SUM(T200:T206)</f>
        <v>9.053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86</v>
      </c>
      <c r="AT199" s="231" t="s">
        <v>75</v>
      </c>
      <c r="AU199" s="231" t="s">
        <v>84</v>
      </c>
      <c r="AY199" s="230" t="s">
        <v>169</v>
      </c>
      <c r="BK199" s="232">
        <f>SUM(BK200:BK206)</f>
        <v>0</v>
      </c>
    </row>
    <row r="200" spans="1:65" s="2" customFormat="1" ht="21.75" customHeight="1">
      <c r="A200" s="39"/>
      <c r="B200" s="40"/>
      <c r="C200" s="235" t="s">
        <v>7</v>
      </c>
      <c r="D200" s="235" t="s">
        <v>173</v>
      </c>
      <c r="E200" s="236" t="s">
        <v>284</v>
      </c>
      <c r="F200" s="237" t="s">
        <v>285</v>
      </c>
      <c r="G200" s="238" t="s">
        <v>176</v>
      </c>
      <c r="H200" s="239">
        <v>494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0.01</v>
      </c>
      <c r="T200" s="246">
        <f>S200*H200</f>
        <v>4.94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287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288</v>
      </c>
      <c r="G201" s="250"/>
      <c r="H201" s="254">
        <v>494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84</v>
      </c>
      <c r="AY201" s="260" t="s">
        <v>169</v>
      </c>
    </row>
    <row r="202" spans="1:65" s="2" customFormat="1" ht="21.75" customHeight="1">
      <c r="A202" s="39"/>
      <c r="B202" s="40"/>
      <c r="C202" s="235" t="s">
        <v>289</v>
      </c>
      <c r="D202" s="235" t="s">
        <v>173</v>
      </c>
      <c r="E202" s="236" t="s">
        <v>290</v>
      </c>
      <c r="F202" s="237" t="s">
        <v>291</v>
      </c>
      <c r="G202" s="238" t="s">
        <v>176</v>
      </c>
      <c r="H202" s="239">
        <v>457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0.009</v>
      </c>
      <c r="T202" s="246">
        <f>S202*H202</f>
        <v>4.1129999999999995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286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286</v>
      </c>
      <c r="BM202" s="247" t="s">
        <v>292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293</v>
      </c>
      <c r="G203" s="250"/>
      <c r="H203" s="254">
        <v>128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294</v>
      </c>
      <c r="G204" s="250"/>
      <c r="H204" s="254">
        <v>312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295</v>
      </c>
      <c r="G205" s="250"/>
      <c r="H205" s="254">
        <v>17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4" customFormat="1" ht="12">
      <c r="A206" s="14"/>
      <c r="B206" s="261"/>
      <c r="C206" s="262"/>
      <c r="D206" s="251" t="s">
        <v>179</v>
      </c>
      <c r="E206" s="263" t="s">
        <v>1</v>
      </c>
      <c r="F206" s="264" t="s">
        <v>182</v>
      </c>
      <c r="G206" s="262"/>
      <c r="H206" s="265">
        <v>457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179</v>
      </c>
      <c r="AU206" s="271" t="s">
        <v>86</v>
      </c>
      <c r="AV206" s="14" t="s">
        <v>177</v>
      </c>
      <c r="AW206" s="14" t="s">
        <v>32</v>
      </c>
      <c r="AX206" s="14" t="s">
        <v>84</v>
      </c>
      <c r="AY206" s="271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296</v>
      </c>
      <c r="F207" s="233" t="s">
        <v>297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SUM(P208:P212)</f>
        <v>0</v>
      </c>
      <c r="Q207" s="227"/>
      <c r="R207" s="228">
        <f>SUM(R208:R212)</f>
        <v>0</v>
      </c>
      <c r="S207" s="227"/>
      <c r="T207" s="229">
        <f>SUM(T208:T212)</f>
        <v>1.9754999999999998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SUM(BK208:BK212)</f>
        <v>0</v>
      </c>
    </row>
    <row r="208" spans="1:65" s="2" customFormat="1" ht="16.5" customHeight="1">
      <c r="A208" s="39"/>
      <c r="B208" s="40"/>
      <c r="C208" s="235" t="s">
        <v>298</v>
      </c>
      <c r="D208" s="235" t="s">
        <v>173</v>
      </c>
      <c r="E208" s="236" t="s">
        <v>299</v>
      </c>
      <c r="F208" s="237" t="s">
        <v>300</v>
      </c>
      <c r="G208" s="238" t="s">
        <v>239</v>
      </c>
      <c r="H208" s="239">
        <v>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301</v>
      </c>
    </row>
    <row r="209" spans="1:65" s="2" customFormat="1" ht="16.5" customHeight="1">
      <c r="A209" s="39"/>
      <c r="B209" s="40"/>
      <c r="C209" s="235" t="s">
        <v>302</v>
      </c>
      <c r="D209" s="235" t="s">
        <v>173</v>
      </c>
      <c r="E209" s="236" t="s">
        <v>303</v>
      </c>
      <c r="F209" s="237" t="s">
        <v>304</v>
      </c>
      <c r="G209" s="238" t="s">
        <v>176</v>
      </c>
      <c r="H209" s="239">
        <v>131.7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0.015</v>
      </c>
      <c r="T209" s="246">
        <f>S209*H209</f>
        <v>1.9754999999999998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286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286</v>
      </c>
      <c r="BM209" s="247" t="s">
        <v>305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306</v>
      </c>
      <c r="G210" s="250"/>
      <c r="H210" s="254">
        <v>74.1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307</v>
      </c>
      <c r="G211" s="250"/>
      <c r="H211" s="254">
        <v>57.6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131.7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3" s="12" customFormat="1" ht="22.8" customHeight="1">
      <c r="A213" s="12"/>
      <c r="B213" s="219"/>
      <c r="C213" s="220"/>
      <c r="D213" s="221" t="s">
        <v>75</v>
      </c>
      <c r="E213" s="233" t="s">
        <v>308</v>
      </c>
      <c r="F213" s="233" t="s">
        <v>309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SUM(P214:P243)</f>
        <v>0</v>
      </c>
      <c r="Q213" s="227"/>
      <c r="R213" s="228">
        <f>SUM(R214:R243)</f>
        <v>0</v>
      </c>
      <c r="S213" s="227"/>
      <c r="T213" s="229">
        <f>SUM(T214:T243)</f>
        <v>5.7695122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84</v>
      </c>
      <c r="AY213" s="230" t="s">
        <v>169</v>
      </c>
      <c r="BK213" s="232">
        <f>SUM(BK214:BK243)</f>
        <v>0</v>
      </c>
    </row>
    <row r="214" spans="1:65" s="2" customFormat="1" ht="16.5" customHeight="1">
      <c r="A214" s="39"/>
      <c r="B214" s="40"/>
      <c r="C214" s="235" t="s">
        <v>8</v>
      </c>
      <c r="D214" s="235" t="s">
        <v>173</v>
      </c>
      <c r="E214" s="236" t="s">
        <v>310</v>
      </c>
      <c r="F214" s="237" t="s">
        <v>311</v>
      </c>
      <c r="G214" s="238" t="s">
        <v>176</v>
      </c>
      <c r="H214" s="239">
        <v>744.02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0.00594</v>
      </c>
      <c r="T214" s="246">
        <f>S214*H214</f>
        <v>4.4194788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286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286</v>
      </c>
      <c r="BM214" s="247" t="s">
        <v>312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313</v>
      </c>
      <c r="G215" s="250"/>
      <c r="H215" s="254">
        <v>28.52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314</v>
      </c>
      <c r="G216" s="250"/>
      <c r="H216" s="254">
        <v>137.6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315</v>
      </c>
      <c r="G217" s="250"/>
      <c r="H217" s="254">
        <v>120.9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287.02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316</v>
      </c>
      <c r="G219" s="250"/>
      <c r="H219" s="254">
        <v>128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317</v>
      </c>
      <c r="G220" s="250"/>
      <c r="H220" s="254">
        <v>312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318</v>
      </c>
      <c r="G221" s="250"/>
      <c r="H221" s="254">
        <v>17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5" customFormat="1" ht="12">
      <c r="A222" s="15"/>
      <c r="B222" s="272"/>
      <c r="C222" s="273"/>
      <c r="D222" s="251" t="s">
        <v>179</v>
      </c>
      <c r="E222" s="274" t="s">
        <v>1</v>
      </c>
      <c r="F222" s="275" t="s">
        <v>211</v>
      </c>
      <c r="G222" s="273"/>
      <c r="H222" s="276">
        <v>457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2" t="s">
        <v>179</v>
      </c>
      <c r="AU222" s="282" t="s">
        <v>86</v>
      </c>
      <c r="AV222" s="15" t="s">
        <v>212</v>
      </c>
      <c r="AW222" s="15" t="s">
        <v>32</v>
      </c>
      <c r="AX222" s="15" t="s">
        <v>76</v>
      </c>
      <c r="AY222" s="282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744.02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16.5" customHeight="1">
      <c r="A224" s="39"/>
      <c r="B224" s="40"/>
      <c r="C224" s="235" t="s">
        <v>319</v>
      </c>
      <c r="D224" s="235" t="s">
        <v>173</v>
      </c>
      <c r="E224" s="236" t="s">
        <v>320</v>
      </c>
      <c r="F224" s="237" t="s">
        <v>321</v>
      </c>
      <c r="G224" s="238" t="s">
        <v>322</v>
      </c>
      <c r="H224" s="239">
        <v>4.2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0.0017</v>
      </c>
      <c r="T224" s="246">
        <f>S224*H224</f>
        <v>0.00714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286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286</v>
      </c>
      <c r="BM224" s="247" t="s">
        <v>323</v>
      </c>
    </row>
    <row r="225" spans="1:65" s="2" customFormat="1" ht="16.5" customHeight="1">
      <c r="A225" s="39"/>
      <c r="B225" s="40"/>
      <c r="C225" s="235" t="s">
        <v>324</v>
      </c>
      <c r="D225" s="235" t="s">
        <v>173</v>
      </c>
      <c r="E225" s="236" t="s">
        <v>325</v>
      </c>
      <c r="F225" s="237" t="s">
        <v>326</v>
      </c>
      <c r="G225" s="238" t="s">
        <v>327</v>
      </c>
      <c r="H225" s="239">
        <v>1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0.00906</v>
      </c>
      <c r="T225" s="246">
        <f>S225*H225</f>
        <v>0.00906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328</v>
      </c>
    </row>
    <row r="226" spans="1:65" s="2" customFormat="1" ht="21.75" customHeight="1">
      <c r="A226" s="39"/>
      <c r="B226" s="40"/>
      <c r="C226" s="235" t="s">
        <v>329</v>
      </c>
      <c r="D226" s="235" t="s">
        <v>173</v>
      </c>
      <c r="E226" s="236" t="s">
        <v>330</v>
      </c>
      <c r="F226" s="237" t="s">
        <v>331</v>
      </c>
      <c r="G226" s="238" t="s">
        <v>322</v>
      </c>
      <c r="H226" s="239">
        <v>32</v>
      </c>
      <c r="I226" s="240"/>
      <c r="J226" s="241">
        <f>ROUND(I226*H226,2)</f>
        <v>0</v>
      </c>
      <c r="K226" s="242"/>
      <c r="L226" s="45"/>
      <c r="M226" s="243" t="s">
        <v>1</v>
      </c>
      <c r="N226" s="244" t="s">
        <v>41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0.00191</v>
      </c>
      <c r="T226" s="246">
        <f>S226*H226</f>
        <v>0.06112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286</v>
      </c>
      <c r="AT226" s="247" t="s">
        <v>173</v>
      </c>
      <c r="AU226" s="247" t="s">
        <v>86</v>
      </c>
      <c r="AY226" s="18" t="s">
        <v>169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84</v>
      </c>
      <c r="BK226" s="248">
        <f>ROUND(I226*H226,2)</f>
        <v>0</v>
      </c>
      <c r="BL226" s="18" t="s">
        <v>286</v>
      </c>
      <c r="BM226" s="247" t="s">
        <v>332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333</v>
      </c>
      <c r="G227" s="250"/>
      <c r="H227" s="254">
        <v>32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84</v>
      </c>
      <c r="AY227" s="260" t="s">
        <v>169</v>
      </c>
    </row>
    <row r="228" spans="1:65" s="2" customFormat="1" ht="16.5" customHeight="1">
      <c r="A228" s="39"/>
      <c r="B228" s="40"/>
      <c r="C228" s="235" t="s">
        <v>286</v>
      </c>
      <c r="D228" s="235" t="s">
        <v>173</v>
      </c>
      <c r="E228" s="236" t="s">
        <v>334</v>
      </c>
      <c r="F228" s="237" t="s">
        <v>335</v>
      </c>
      <c r="G228" s="238" t="s">
        <v>322</v>
      </c>
      <c r="H228" s="239">
        <v>35.42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0.00167</v>
      </c>
      <c r="T228" s="246">
        <f>S228*H228</f>
        <v>0.05915140000000001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286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286</v>
      </c>
      <c r="BM228" s="247" t="s">
        <v>336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337</v>
      </c>
      <c r="G229" s="250"/>
      <c r="H229" s="254">
        <v>6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338</v>
      </c>
      <c r="G230" s="250"/>
      <c r="H230" s="254">
        <v>9.6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339</v>
      </c>
      <c r="G231" s="250"/>
      <c r="H231" s="254">
        <v>2.6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340</v>
      </c>
      <c r="G232" s="250"/>
      <c r="H232" s="254">
        <v>11.22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341</v>
      </c>
      <c r="G233" s="250"/>
      <c r="H233" s="254">
        <v>6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4" customFormat="1" ht="12">
      <c r="A234" s="14"/>
      <c r="B234" s="261"/>
      <c r="C234" s="262"/>
      <c r="D234" s="251" t="s">
        <v>179</v>
      </c>
      <c r="E234" s="263" t="s">
        <v>1</v>
      </c>
      <c r="F234" s="264" t="s">
        <v>182</v>
      </c>
      <c r="G234" s="262"/>
      <c r="H234" s="265">
        <v>35.42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179</v>
      </c>
      <c r="AU234" s="271" t="s">
        <v>86</v>
      </c>
      <c r="AV234" s="14" t="s">
        <v>177</v>
      </c>
      <c r="AW234" s="14" t="s">
        <v>32</v>
      </c>
      <c r="AX234" s="14" t="s">
        <v>84</v>
      </c>
      <c r="AY234" s="271" t="s">
        <v>169</v>
      </c>
    </row>
    <row r="235" spans="1:65" s="2" customFormat="1" ht="16.5" customHeight="1">
      <c r="A235" s="39"/>
      <c r="B235" s="40"/>
      <c r="C235" s="235" t="s">
        <v>342</v>
      </c>
      <c r="D235" s="235" t="s">
        <v>173</v>
      </c>
      <c r="E235" s="236" t="s">
        <v>343</v>
      </c>
      <c r="F235" s="237" t="s">
        <v>344</v>
      </c>
      <c r="G235" s="238" t="s">
        <v>176</v>
      </c>
      <c r="H235" s="239">
        <v>42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0.00584</v>
      </c>
      <c r="T235" s="246">
        <f>S235*H235</f>
        <v>0.24528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286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286</v>
      </c>
      <c r="BM235" s="247" t="s">
        <v>345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346</v>
      </c>
      <c r="G236" s="250"/>
      <c r="H236" s="254">
        <v>42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84</v>
      </c>
      <c r="AY236" s="260" t="s">
        <v>169</v>
      </c>
    </row>
    <row r="237" spans="1:65" s="2" customFormat="1" ht="16.5" customHeight="1">
      <c r="A237" s="39"/>
      <c r="B237" s="40"/>
      <c r="C237" s="235" t="s">
        <v>347</v>
      </c>
      <c r="D237" s="235" t="s">
        <v>173</v>
      </c>
      <c r="E237" s="236" t="s">
        <v>348</v>
      </c>
      <c r="F237" s="237" t="s">
        <v>349</v>
      </c>
      <c r="G237" s="238" t="s">
        <v>322</v>
      </c>
      <c r="H237" s="239">
        <v>13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</v>
      </c>
      <c r="R237" s="245">
        <f>Q237*H237</f>
        <v>0</v>
      </c>
      <c r="S237" s="245">
        <v>0.0026</v>
      </c>
      <c r="T237" s="246">
        <f>S237*H237</f>
        <v>0.0338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286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286</v>
      </c>
      <c r="BM237" s="247" t="s">
        <v>350</v>
      </c>
    </row>
    <row r="238" spans="1:65" s="2" customFormat="1" ht="16.5" customHeight="1">
      <c r="A238" s="39"/>
      <c r="B238" s="40"/>
      <c r="C238" s="235" t="s">
        <v>351</v>
      </c>
      <c r="D238" s="235" t="s">
        <v>173</v>
      </c>
      <c r="E238" s="236" t="s">
        <v>352</v>
      </c>
      <c r="F238" s="237" t="s">
        <v>353</v>
      </c>
      <c r="G238" s="238" t="s">
        <v>322</v>
      </c>
      <c r="H238" s="239">
        <v>81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0.00605</v>
      </c>
      <c r="T238" s="246">
        <f>S238*H238</f>
        <v>0.49005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286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286</v>
      </c>
      <c r="BM238" s="247" t="s">
        <v>354</v>
      </c>
    </row>
    <row r="239" spans="1:65" s="2" customFormat="1" ht="16.5" customHeight="1">
      <c r="A239" s="39"/>
      <c r="B239" s="40"/>
      <c r="C239" s="235" t="s">
        <v>355</v>
      </c>
      <c r="D239" s="235" t="s">
        <v>173</v>
      </c>
      <c r="E239" s="236" t="s">
        <v>356</v>
      </c>
      <c r="F239" s="237" t="s">
        <v>357</v>
      </c>
      <c r="G239" s="238" t="s">
        <v>322</v>
      </c>
      <c r="H239" s="239">
        <v>112.8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</v>
      </c>
      <c r="R239" s="245">
        <f>Q239*H239</f>
        <v>0</v>
      </c>
      <c r="S239" s="245">
        <v>0.00394</v>
      </c>
      <c r="T239" s="246">
        <f>S239*H239</f>
        <v>0.444432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286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286</v>
      </c>
      <c r="BM239" s="247" t="s">
        <v>358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359</v>
      </c>
      <c r="G240" s="250"/>
      <c r="H240" s="254">
        <v>96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360</v>
      </c>
      <c r="G241" s="250"/>
      <c r="H241" s="254">
        <v>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361</v>
      </c>
      <c r="G242" s="250"/>
      <c r="H242" s="254">
        <v>12.8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112.8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362</v>
      </c>
      <c r="F244" s="233" t="s">
        <v>363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P245</f>
        <v>0</v>
      </c>
      <c r="Q244" s="227"/>
      <c r="R244" s="228">
        <f>R245</f>
        <v>0</v>
      </c>
      <c r="S244" s="227"/>
      <c r="T244" s="229">
        <f>T245</f>
        <v>0.054000000000000006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BK245</f>
        <v>0</v>
      </c>
    </row>
    <row r="245" spans="1:65" s="2" customFormat="1" ht="16.5" customHeight="1">
      <c r="A245" s="39"/>
      <c r="B245" s="40"/>
      <c r="C245" s="235" t="s">
        <v>364</v>
      </c>
      <c r="D245" s="235" t="s">
        <v>173</v>
      </c>
      <c r="E245" s="236" t="s">
        <v>365</v>
      </c>
      <c r="F245" s="237" t="s">
        <v>366</v>
      </c>
      <c r="G245" s="238" t="s">
        <v>176</v>
      </c>
      <c r="H245" s="239">
        <v>2.7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0.02</v>
      </c>
      <c r="T245" s="246">
        <f>S245*H245</f>
        <v>0.054000000000000006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367</v>
      </c>
    </row>
    <row r="246" spans="1:63" s="12" customFormat="1" ht="22.8" customHeight="1">
      <c r="A246" s="12"/>
      <c r="B246" s="219"/>
      <c r="C246" s="220"/>
      <c r="D246" s="221" t="s">
        <v>75</v>
      </c>
      <c r="E246" s="233" t="s">
        <v>368</v>
      </c>
      <c r="F246" s="233" t="s">
        <v>369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SUM(P247:P250)</f>
        <v>0</v>
      </c>
      <c r="Q246" s="227"/>
      <c r="R246" s="228">
        <f>SUM(R247:R250)</f>
        <v>0</v>
      </c>
      <c r="S246" s="227"/>
      <c r="T246" s="229">
        <f>SUM(T247:T250)</f>
        <v>14.7598524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0" t="s">
        <v>86</v>
      </c>
      <c r="AT246" s="231" t="s">
        <v>75</v>
      </c>
      <c r="AU246" s="231" t="s">
        <v>84</v>
      </c>
      <c r="AY246" s="230" t="s">
        <v>169</v>
      </c>
      <c r="BK246" s="232">
        <f>SUM(BK247:BK250)</f>
        <v>0</v>
      </c>
    </row>
    <row r="247" spans="1:65" s="2" customFormat="1" ht="21.75" customHeight="1">
      <c r="A247" s="39"/>
      <c r="B247" s="40"/>
      <c r="C247" s="235" t="s">
        <v>370</v>
      </c>
      <c r="D247" s="235" t="s">
        <v>173</v>
      </c>
      <c r="E247" s="236" t="s">
        <v>371</v>
      </c>
      <c r="F247" s="237" t="s">
        <v>372</v>
      </c>
      <c r="G247" s="238" t="s">
        <v>176</v>
      </c>
      <c r="H247" s="239">
        <v>226.935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</v>
      </c>
      <c r="R247" s="245">
        <f>Q247*H247</f>
        <v>0</v>
      </c>
      <c r="S247" s="245">
        <v>0.06504</v>
      </c>
      <c r="T247" s="246">
        <f>S247*H247</f>
        <v>14.7598524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286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286</v>
      </c>
      <c r="BM247" s="247" t="s">
        <v>373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374</v>
      </c>
      <c r="G248" s="250"/>
      <c r="H248" s="254">
        <v>298.08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224</v>
      </c>
      <c r="G249" s="250"/>
      <c r="H249" s="254">
        <v>-71.145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4" customFormat="1" ht="12">
      <c r="A250" s="14"/>
      <c r="B250" s="261"/>
      <c r="C250" s="262"/>
      <c r="D250" s="251" t="s">
        <v>179</v>
      </c>
      <c r="E250" s="263" t="s">
        <v>1</v>
      </c>
      <c r="F250" s="264" t="s">
        <v>182</v>
      </c>
      <c r="G250" s="262"/>
      <c r="H250" s="265">
        <v>226.935</v>
      </c>
      <c r="I250" s="266"/>
      <c r="J250" s="262"/>
      <c r="K250" s="262"/>
      <c r="L250" s="267"/>
      <c r="M250" s="293"/>
      <c r="N250" s="294"/>
      <c r="O250" s="294"/>
      <c r="P250" s="294"/>
      <c r="Q250" s="294"/>
      <c r="R250" s="294"/>
      <c r="S250" s="294"/>
      <c r="T250" s="29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179</v>
      </c>
      <c r="AU250" s="271" t="s">
        <v>86</v>
      </c>
      <c r="AV250" s="14" t="s">
        <v>177</v>
      </c>
      <c r="AW250" s="14" t="s">
        <v>32</v>
      </c>
      <c r="AX250" s="14" t="s">
        <v>84</v>
      </c>
      <c r="AY250" s="271" t="s">
        <v>169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34:K250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ROUND((SUM(BE104:BE111)+SUM(BE131:BE177)),2)</f>
        <v>0</v>
      </c>
      <c r="G35" s="39"/>
      <c r="H35" s="39"/>
      <c r="I35" s="158">
        <v>0.21</v>
      </c>
      <c r="J35" s="157">
        <f>ROUND(((SUM(BE104:BE111)+SUM(BE131:BE177))*I35),2)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ROUND((SUM(BF104:BF111)+SUM(BF131:BF177)),2)</f>
        <v>0</v>
      </c>
      <c r="G36" s="39"/>
      <c r="H36" s="39"/>
      <c r="I36" s="158">
        <v>0.15</v>
      </c>
      <c r="J36" s="157">
        <f>ROUND(((SUM(BF104:BF111)+SUM(BF131:BF177))*I36),2)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ROUND((SUM(BG104:BG111)+SUM(BG131:BG177)),2)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ROUND((SUM(BH104:BH111)+SUM(BH131:BH177)),2)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ROUND((SUM(BI104:BI111)+SUM(BI131:BI177)),2)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643-00a - bourací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J133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137</v>
      </c>
      <c r="E100" s="191"/>
      <c r="F100" s="191"/>
      <c r="G100" s="191"/>
      <c r="H100" s="191"/>
      <c r="I100" s="191"/>
      <c r="J100" s="192">
        <f>J151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138</v>
      </c>
      <c r="E101" s="191"/>
      <c r="F101" s="191"/>
      <c r="G101" s="191"/>
      <c r="H101" s="191"/>
      <c r="I101" s="191"/>
      <c r="J101" s="192">
        <f>J170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 hidden="1">
      <c r="A104" s="39"/>
      <c r="B104" s="40"/>
      <c r="C104" s="181" t="s">
        <v>145</v>
      </c>
      <c r="D104" s="41"/>
      <c r="E104" s="41"/>
      <c r="F104" s="41"/>
      <c r="G104" s="41"/>
      <c r="H104" s="41"/>
      <c r="I104" s="41"/>
      <c r="J104" s="194">
        <f>ROUND(J105+J106+J107+J108+J109+J110,2)</f>
        <v>0</v>
      </c>
      <c r="K104" s="41"/>
      <c r="L104" s="64"/>
      <c r="N104" s="195" t="s">
        <v>40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 hidden="1">
      <c r="A105" s="39"/>
      <c r="B105" s="40"/>
      <c r="C105" s="41"/>
      <c r="D105" s="196" t="s">
        <v>146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147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148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6" t="s">
        <v>149</v>
      </c>
      <c r="E108" s="197"/>
      <c r="F108" s="197"/>
      <c r="G108" s="41"/>
      <c r="H108" s="41"/>
      <c r="I108" s="41"/>
      <c r="J108" s="198"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124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 hidden="1">
      <c r="A109" s="39"/>
      <c r="B109" s="40"/>
      <c r="C109" s="41"/>
      <c r="D109" s="196" t="s">
        <v>150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7" t="s">
        <v>151</v>
      </c>
      <c r="E110" s="41"/>
      <c r="F110" s="41"/>
      <c r="G110" s="41"/>
      <c r="H110" s="41"/>
      <c r="I110" s="41"/>
      <c r="J110" s="198">
        <f>ROUND(J30*T110,2)</f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152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31" s="2" customFormat="1" ht="12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 hidden="1">
      <c r="A112" s="39"/>
      <c r="B112" s="40"/>
      <c r="C112" s="205" t="s">
        <v>153</v>
      </c>
      <c r="D112" s="179"/>
      <c r="E112" s="179"/>
      <c r="F112" s="179"/>
      <c r="G112" s="179"/>
      <c r="H112" s="179"/>
      <c r="I112" s="179"/>
      <c r="J112" s="206">
        <f>ROUND(J96+J104,2)</f>
        <v>0</v>
      </c>
      <c r="K112" s="179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 hidden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ht="12" hidden="1"/>
    <row r="115" ht="12" hidden="1"/>
    <row r="116" ht="12" hidden="1"/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154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7" t="str">
        <f>E7</f>
        <v>Rekonstrukce kina Vesmír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127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643-00a - bourací práce 1.pp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23. 7. 2020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E15</f>
        <v>Město Trutnov</v>
      </c>
      <c r="G127" s="41"/>
      <c r="H127" s="41"/>
      <c r="I127" s="33" t="s">
        <v>30</v>
      </c>
      <c r="J127" s="37" t="str">
        <f>E21</f>
        <v>ROSA ARCHITEKT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Martina Škopová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7"/>
      <c r="B130" s="208"/>
      <c r="C130" s="209" t="s">
        <v>155</v>
      </c>
      <c r="D130" s="210" t="s">
        <v>61</v>
      </c>
      <c r="E130" s="210" t="s">
        <v>57</v>
      </c>
      <c r="F130" s="210" t="s">
        <v>58</v>
      </c>
      <c r="G130" s="210" t="s">
        <v>156</v>
      </c>
      <c r="H130" s="210" t="s">
        <v>157</v>
      </c>
      <c r="I130" s="210" t="s">
        <v>158</v>
      </c>
      <c r="J130" s="211" t="s">
        <v>133</v>
      </c>
      <c r="K130" s="212" t="s">
        <v>159</v>
      </c>
      <c r="L130" s="213"/>
      <c r="M130" s="101" t="s">
        <v>1</v>
      </c>
      <c r="N130" s="102" t="s">
        <v>40</v>
      </c>
      <c r="O130" s="102" t="s">
        <v>160</v>
      </c>
      <c r="P130" s="102" t="s">
        <v>161</v>
      </c>
      <c r="Q130" s="102" t="s">
        <v>162</v>
      </c>
      <c r="R130" s="102" t="s">
        <v>163</v>
      </c>
      <c r="S130" s="102" t="s">
        <v>164</v>
      </c>
      <c r="T130" s="103" t="s">
        <v>165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pans="1:63" s="2" customFormat="1" ht="22.8" customHeight="1">
      <c r="A131" s="39"/>
      <c r="B131" s="40"/>
      <c r="C131" s="108" t="s">
        <v>166</v>
      </c>
      <c r="D131" s="41"/>
      <c r="E131" s="41"/>
      <c r="F131" s="41"/>
      <c r="G131" s="41"/>
      <c r="H131" s="41"/>
      <c r="I131" s="41"/>
      <c r="J131" s="214">
        <f>BK131</f>
        <v>0</v>
      </c>
      <c r="K131" s="41"/>
      <c r="L131" s="45"/>
      <c r="M131" s="104"/>
      <c r="N131" s="215"/>
      <c r="O131" s="105"/>
      <c r="P131" s="216">
        <f>P132</f>
        <v>0</v>
      </c>
      <c r="Q131" s="105"/>
      <c r="R131" s="216">
        <f>R132</f>
        <v>0.000284</v>
      </c>
      <c r="S131" s="105"/>
      <c r="T131" s="217">
        <f>T132</f>
        <v>60.124226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135</v>
      </c>
      <c r="BK131" s="218">
        <f>BK132</f>
        <v>0</v>
      </c>
    </row>
    <row r="132" spans="1:63" s="12" customFormat="1" ht="25.9" customHeight="1">
      <c r="A132" s="12"/>
      <c r="B132" s="219"/>
      <c r="C132" s="220"/>
      <c r="D132" s="221" t="s">
        <v>75</v>
      </c>
      <c r="E132" s="222" t="s">
        <v>167</v>
      </c>
      <c r="F132" s="222" t="s">
        <v>168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P133+P148+P151+P170</f>
        <v>0</v>
      </c>
      <c r="Q132" s="227"/>
      <c r="R132" s="228">
        <f>R133+R148+R151+R170</f>
        <v>0.000284</v>
      </c>
      <c r="S132" s="227"/>
      <c r="T132" s="229">
        <f>T133+T148+T151+T170</f>
        <v>60.124226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84</v>
      </c>
      <c r="AT132" s="231" t="s">
        <v>75</v>
      </c>
      <c r="AU132" s="231" t="s">
        <v>76</v>
      </c>
      <c r="AY132" s="230" t="s">
        <v>169</v>
      </c>
      <c r="BK132" s="232">
        <f>BK133+BK148+BK151+BK170</f>
        <v>0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84</v>
      </c>
      <c r="F133" s="233" t="s">
        <v>378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SUM(P134:P147)</f>
        <v>0</v>
      </c>
      <c r="Q133" s="227"/>
      <c r="R133" s="228">
        <f>SUM(R134:R147)</f>
        <v>0</v>
      </c>
      <c r="S133" s="227"/>
      <c r="T133" s="229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84</v>
      </c>
      <c r="AT133" s="231" t="s">
        <v>75</v>
      </c>
      <c r="AU133" s="231" t="s">
        <v>84</v>
      </c>
      <c r="AY133" s="230" t="s">
        <v>169</v>
      </c>
      <c r="BK133" s="232">
        <f>SUM(BK134:BK147)</f>
        <v>0</v>
      </c>
    </row>
    <row r="134" spans="1:65" s="2" customFormat="1" ht="21.75" customHeight="1">
      <c r="A134" s="39"/>
      <c r="B134" s="40"/>
      <c r="C134" s="235" t="s">
        <v>188</v>
      </c>
      <c r="D134" s="235" t="s">
        <v>173</v>
      </c>
      <c r="E134" s="236" t="s">
        <v>379</v>
      </c>
      <c r="F134" s="237" t="s">
        <v>380</v>
      </c>
      <c r="G134" s="238" t="s">
        <v>199</v>
      </c>
      <c r="H134" s="239">
        <v>3.28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177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177</v>
      </c>
      <c r="BM134" s="247" t="s">
        <v>381</v>
      </c>
    </row>
    <row r="135" spans="1:51" s="13" customFormat="1" ht="12">
      <c r="A135" s="13"/>
      <c r="B135" s="249"/>
      <c r="C135" s="250"/>
      <c r="D135" s="251" t="s">
        <v>179</v>
      </c>
      <c r="E135" s="252" t="s">
        <v>1</v>
      </c>
      <c r="F135" s="253" t="s">
        <v>382</v>
      </c>
      <c r="G135" s="250"/>
      <c r="H135" s="254">
        <v>3.28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179</v>
      </c>
      <c r="AU135" s="260" t="s">
        <v>86</v>
      </c>
      <c r="AV135" s="13" t="s">
        <v>86</v>
      </c>
      <c r="AW135" s="13" t="s">
        <v>32</v>
      </c>
      <c r="AX135" s="13" t="s">
        <v>84</v>
      </c>
      <c r="AY135" s="260" t="s">
        <v>169</v>
      </c>
    </row>
    <row r="136" spans="1:65" s="2" customFormat="1" ht="21.75" customHeight="1">
      <c r="A136" s="39"/>
      <c r="B136" s="40"/>
      <c r="C136" s="235" t="s">
        <v>364</v>
      </c>
      <c r="D136" s="235" t="s">
        <v>173</v>
      </c>
      <c r="E136" s="236" t="s">
        <v>383</v>
      </c>
      <c r="F136" s="237" t="s">
        <v>384</v>
      </c>
      <c r="G136" s="238" t="s">
        <v>199</v>
      </c>
      <c r="H136" s="239">
        <v>14.973</v>
      </c>
      <c r="I136" s="240"/>
      <c r="J136" s="241">
        <f>ROUND(I136*H136,2)</f>
        <v>0</v>
      </c>
      <c r="K136" s="242"/>
      <c r="L136" s="45"/>
      <c r="M136" s="243" t="s">
        <v>1</v>
      </c>
      <c r="N136" s="244" t="s">
        <v>41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177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177</v>
      </c>
      <c r="BM136" s="247" t="s">
        <v>385</v>
      </c>
    </row>
    <row r="137" spans="1:51" s="13" customFormat="1" ht="12">
      <c r="A137" s="13"/>
      <c r="B137" s="249"/>
      <c r="C137" s="250"/>
      <c r="D137" s="251" t="s">
        <v>179</v>
      </c>
      <c r="E137" s="252" t="s">
        <v>1</v>
      </c>
      <c r="F137" s="253" t="s">
        <v>386</v>
      </c>
      <c r="G137" s="250"/>
      <c r="H137" s="254">
        <v>14.973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179</v>
      </c>
      <c r="AU137" s="260" t="s">
        <v>86</v>
      </c>
      <c r="AV137" s="13" t="s">
        <v>86</v>
      </c>
      <c r="AW137" s="13" t="s">
        <v>32</v>
      </c>
      <c r="AX137" s="13" t="s">
        <v>84</v>
      </c>
      <c r="AY137" s="260" t="s">
        <v>169</v>
      </c>
    </row>
    <row r="138" spans="1:65" s="2" customFormat="1" ht="33" customHeight="1">
      <c r="A138" s="39"/>
      <c r="B138" s="40"/>
      <c r="C138" s="235" t="s">
        <v>7</v>
      </c>
      <c r="D138" s="235" t="s">
        <v>173</v>
      </c>
      <c r="E138" s="236" t="s">
        <v>387</v>
      </c>
      <c r="F138" s="237" t="s">
        <v>388</v>
      </c>
      <c r="G138" s="238" t="s">
        <v>199</v>
      </c>
      <c r="H138" s="239">
        <v>12.041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389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390</v>
      </c>
      <c r="G139" s="250"/>
      <c r="H139" s="254">
        <v>18.253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391</v>
      </c>
      <c r="G140" s="250"/>
      <c r="H140" s="254">
        <v>-6.212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12.041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289</v>
      </c>
      <c r="D142" s="235" t="s">
        <v>173</v>
      </c>
      <c r="E142" s="236" t="s">
        <v>392</v>
      </c>
      <c r="F142" s="237" t="s">
        <v>393</v>
      </c>
      <c r="G142" s="238" t="s">
        <v>199</v>
      </c>
      <c r="H142" s="239">
        <v>12.041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394</v>
      </c>
    </row>
    <row r="143" spans="1:65" s="2" customFormat="1" ht="33" customHeight="1">
      <c r="A143" s="39"/>
      <c r="B143" s="40"/>
      <c r="C143" s="235" t="s">
        <v>270</v>
      </c>
      <c r="D143" s="235" t="s">
        <v>173</v>
      </c>
      <c r="E143" s="236" t="s">
        <v>395</v>
      </c>
      <c r="F143" s="237" t="s">
        <v>396</v>
      </c>
      <c r="G143" s="238" t="s">
        <v>199</v>
      </c>
      <c r="H143" s="239">
        <v>12.041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397</v>
      </c>
    </row>
    <row r="144" spans="1:65" s="2" customFormat="1" ht="21.75" customHeight="1">
      <c r="A144" s="39"/>
      <c r="B144" s="40"/>
      <c r="C144" s="235" t="s">
        <v>172</v>
      </c>
      <c r="D144" s="235" t="s">
        <v>173</v>
      </c>
      <c r="E144" s="236" t="s">
        <v>398</v>
      </c>
      <c r="F144" s="237" t="s">
        <v>399</v>
      </c>
      <c r="G144" s="238" t="s">
        <v>249</v>
      </c>
      <c r="H144" s="239">
        <v>22.155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400</v>
      </c>
    </row>
    <row r="145" spans="1:51" s="13" customFormat="1" ht="12">
      <c r="A145" s="13"/>
      <c r="B145" s="249"/>
      <c r="C145" s="250"/>
      <c r="D145" s="251" t="s">
        <v>179</v>
      </c>
      <c r="E145" s="250"/>
      <c r="F145" s="253" t="s">
        <v>401</v>
      </c>
      <c r="G145" s="250"/>
      <c r="H145" s="254">
        <v>22.155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4</v>
      </c>
      <c r="AX145" s="13" t="s">
        <v>84</v>
      </c>
      <c r="AY145" s="260" t="s">
        <v>169</v>
      </c>
    </row>
    <row r="146" spans="1:65" s="2" customFormat="1" ht="21.75" customHeight="1">
      <c r="A146" s="39"/>
      <c r="B146" s="40"/>
      <c r="C146" s="235" t="s">
        <v>324</v>
      </c>
      <c r="D146" s="235" t="s">
        <v>173</v>
      </c>
      <c r="E146" s="236" t="s">
        <v>402</v>
      </c>
      <c r="F146" s="237" t="s">
        <v>403</v>
      </c>
      <c r="G146" s="238" t="s">
        <v>199</v>
      </c>
      <c r="H146" s="239">
        <v>6.212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404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405</v>
      </c>
      <c r="G147" s="250"/>
      <c r="H147" s="254">
        <v>6.212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</v>
      </c>
      <c r="F148" s="233" t="s">
        <v>407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SUM(P149:P150)</f>
        <v>0</v>
      </c>
      <c r="Q148" s="227"/>
      <c r="R148" s="228">
        <f>SUM(R149:R150)</f>
        <v>0.000284</v>
      </c>
      <c r="S148" s="227"/>
      <c r="T148" s="229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84</v>
      </c>
      <c r="AY148" s="230" t="s">
        <v>169</v>
      </c>
      <c r="BK148" s="232">
        <f>SUM(BK149:BK150)</f>
        <v>0</v>
      </c>
    </row>
    <row r="149" spans="1:65" s="2" customFormat="1" ht="21.75" customHeight="1">
      <c r="A149" s="39"/>
      <c r="B149" s="40"/>
      <c r="C149" s="235" t="s">
        <v>183</v>
      </c>
      <c r="D149" s="235" t="s">
        <v>173</v>
      </c>
      <c r="E149" s="236" t="s">
        <v>408</v>
      </c>
      <c r="F149" s="237" t="s">
        <v>409</v>
      </c>
      <c r="G149" s="238" t="s">
        <v>322</v>
      </c>
      <c r="H149" s="239">
        <v>7.1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4E-05</v>
      </c>
      <c r="R149" s="245">
        <f>Q149*H149</f>
        <v>0.000284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410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411</v>
      </c>
      <c r="G150" s="250"/>
      <c r="H150" s="254">
        <v>7.1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3" s="12" customFormat="1" ht="22.8" customHeight="1">
      <c r="A151" s="12"/>
      <c r="B151" s="219"/>
      <c r="C151" s="220"/>
      <c r="D151" s="221" t="s">
        <v>75</v>
      </c>
      <c r="E151" s="233" t="s">
        <v>170</v>
      </c>
      <c r="F151" s="233" t="s">
        <v>171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SUM(P152:P169)</f>
        <v>0</v>
      </c>
      <c r="Q151" s="227"/>
      <c r="R151" s="228">
        <f>SUM(R152:R169)</f>
        <v>0</v>
      </c>
      <c r="S151" s="227"/>
      <c r="T151" s="229">
        <f>SUM(T152:T169)</f>
        <v>60.124226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84</v>
      </c>
      <c r="AT151" s="231" t="s">
        <v>75</v>
      </c>
      <c r="AU151" s="231" t="s">
        <v>84</v>
      </c>
      <c r="AY151" s="230" t="s">
        <v>169</v>
      </c>
      <c r="BK151" s="232">
        <f>SUM(BK152:BK169)</f>
        <v>0</v>
      </c>
    </row>
    <row r="152" spans="1:65" s="2" customFormat="1" ht="16.5" customHeight="1">
      <c r="A152" s="39"/>
      <c r="B152" s="40"/>
      <c r="C152" s="235" t="s">
        <v>342</v>
      </c>
      <c r="D152" s="235" t="s">
        <v>173</v>
      </c>
      <c r="E152" s="236" t="s">
        <v>412</v>
      </c>
      <c r="F152" s="237" t="s">
        <v>413</v>
      </c>
      <c r="G152" s="238" t="s">
        <v>199</v>
      </c>
      <c r="H152" s="239">
        <v>20.995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2</v>
      </c>
      <c r="T152" s="246">
        <f>S152*H152</f>
        <v>41.99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414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415</v>
      </c>
      <c r="G153" s="250"/>
      <c r="H153" s="254">
        <v>20.995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16.5" customHeight="1">
      <c r="A154" s="39"/>
      <c r="B154" s="40"/>
      <c r="C154" s="235" t="s">
        <v>286</v>
      </c>
      <c r="D154" s="235" t="s">
        <v>173</v>
      </c>
      <c r="E154" s="236" t="s">
        <v>416</v>
      </c>
      <c r="F154" s="237" t="s">
        <v>417</v>
      </c>
      <c r="G154" s="238" t="s">
        <v>199</v>
      </c>
      <c r="H154" s="239">
        <v>3.108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0</v>
      </c>
      <c r="R154" s="245">
        <f>Q154*H154</f>
        <v>0</v>
      </c>
      <c r="S154" s="245">
        <v>2.4</v>
      </c>
      <c r="T154" s="246">
        <f>S154*H154</f>
        <v>7.4592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418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419</v>
      </c>
      <c r="G155" s="250"/>
      <c r="H155" s="254">
        <v>3.108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16.5" customHeight="1">
      <c r="A156" s="39"/>
      <c r="B156" s="40"/>
      <c r="C156" s="235" t="s">
        <v>84</v>
      </c>
      <c r="D156" s="235" t="s">
        <v>173</v>
      </c>
      <c r="E156" s="236" t="s">
        <v>420</v>
      </c>
      <c r="F156" s="237" t="s">
        <v>421</v>
      </c>
      <c r="G156" s="238" t="s">
        <v>199</v>
      </c>
      <c r="H156" s="239">
        <v>1.659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</v>
      </c>
      <c r="R156" s="245">
        <f>Q156*H156</f>
        <v>0</v>
      </c>
      <c r="S156" s="245">
        <v>2.4</v>
      </c>
      <c r="T156" s="246">
        <f>S156*H156</f>
        <v>3.9816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422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423</v>
      </c>
      <c r="G157" s="250"/>
      <c r="H157" s="254">
        <v>1.659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8</v>
      </c>
      <c r="D158" s="235" t="s">
        <v>173</v>
      </c>
      <c r="E158" s="236" t="s">
        <v>424</v>
      </c>
      <c r="F158" s="237" t="s">
        <v>425</v>
      </c>
      <c r="G158" s="238" t="s">
        <v>199</v>
      </c>
      <c r="H158" s="239">
        <v>0.11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2.4</v>
      </c>
      <c r="T158" s="246">
        <f>S158*H158</f>
        <v>0.264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426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427</v>
      </c>
      <c r="G159" s="250"/>
      <c r="H159" s="254">
        <v>0.11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33" customHeight="1">
      <c r="A160" s="39"/>
      <c r="B160" s="40"/>
      <c r="C160" s="235" t="s">
        <v>428</v>
      </c>
      <c r="D160" s="235" t="s">
        <v>173</v>
      </c>
      <c r="E160" s="236" t="s">
        <v>429</v>
      </c>
      <c r="F160" s="237" t="s">
        <v>430</v>
      </c>
      <c r="G160" s="238" t="s">
        <v>199</v>
      </c>
      <c r="H160" s="239">
        <v>1.554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2.2</v>
      </c>
      <c r="T160" s="246">
        <f>S160*H160</f>
        <v>3.4188000000000005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431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432</v>
      </c>
      <c r="G161" s="250"/>
      <c r="H161" s="254">
        <v>1.554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5" s="2" customFormat="1" ht="21.75" customHeight="1">
      <c r="A162" s="39"/>
      <c r="B162" s="40"/>
      <c r="C162" s="235" t="s">
        <v>433</v>
      </c>
      <c r="D162" s="235" t="s">
        <v>173</v>
      </c>
      <c r="E162" s="236" t="s">
        <v>434</v>
      </c>
      <c r="F162" s="237" t="s">
        <v>435</v>
      </c>
      <c r="G162" s="238" t="s">
        <v>176</v>
      </c>
      <c r="H162" s="239">
        <v>2.8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0</v>
      </c>
      <c r="R162" s="245">
        <f>Q162*H162</f>
        <v>0</v>
      </c>
      <c r="S162" s="245">
        <v>0.055</v>
      </c>
      <c r="T162" s="246">
        <f>S162*H162</f>
        <v>0.154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436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437</v>
      </c>
      <c r="G163" s="250"/>
      <c r="H163" s="254">
        <v>2.8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84</v>
      </c>
      <c r="AY163" s="260" t="s">
        <v>169</v>
      </c>
    </row>
    <row r="164" spans="1:65" s="2" customFormat="1" ht="21.75" customHeight="1">
      <c r="A164" s="39"/>
      <c r="B164" s="40"/>
      <c r="C164" s="235" t="s">
        <v>351</v>
      </c>
      <c r="D164" s="235" t="s">
        <v>173</v>
      </c>
      <c r="E164" s="236" t="s">
        <v>438</v>
      </c>
      <c r="F164" s="237" t="s">
        <v>439</v>
      </c>
      <c r="G164" s="238" t="s">
        <v>176</v>
      </c>
      <c r="H164" s="239">
        <v>5.713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0.076</v>
      </c>
      <c r="T164" s="246">
        <f>S164*H164</f>
        <v>0.434188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440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441</v>
      </c>
      <c r="G165" s="250"/>
      <c r="H165" s="254">
        <v>5.713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84</v>
      </c>
      <c r="AY165" s="260" t="s">
        <v>169</v>
      </c>
    </row>
    <row r="166" spans="1:65" s="2" customFormat="1" ht="21.75" customHeight="1">
      <c r="A166" s="39"/>
      <c r="B166" s="40"/>
      <c r="C166" s="235" t="s">
        <v>355</v>
      </c>
      <c r="D166" s="235" t="s">
        <v>173</v>
      </c>
      <c r="E166" s="236" t="s">
        <v>442</v>
      </c>
      <c r="F166" s="237" t="s">
        <v>443</v>
      </c>
      <c r="G166" s="238" t="s">
        <v>199</v>
      </c>
      <c r="H166" s="239">
        <v>0.45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1.8</v>
      </c>
      <c r="T166" s="246">
        <f>S166*H166</f>
        <v>0.81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444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445</v>
      </c>
      <c r="G167" s="250"/>
      <c r="H167" s="254">
        <v>0.45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33" customHeight="1">
      <c r="A168" s="39"/>
      <c r="B168" s="40"/>
      <c r="C168" s="235" t="s">
        <v>319</v>
      </c>
      <c r="D168" s="235" t="s">
        <v>173</v>
      </c>
      <c r="E168" s="236" t="s">
        <v>446</v>
      </c>
      <c r="F168" s="237" t="s">
        <v>447</v>
      </c>
      <c r="G168" s="238" t="s">
        <v>176</v>
      </c>
      <c r="H168" s="239">
        <v>35.053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0.046</v>
      </c>
      <c r="T168" s="246">
        <f>S168*H168</f>
        <v>1.6124379999999998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448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449</v>
      </c>
      <c r="G169" s="250"/>
      <c r="H169" s="254">
        <v>35.053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3" s="12" customFormat="1" ht="22.8" customHeight="1">
      <c r="A170" s="12"/>
      <c r="B170" s="219"/>
      <c r="C170" s="220"/>
      <c r="D170" s="221" t="s">
        <v>75</v>
      </c>
      <c r="E170" s="233" t="s">
        <v>245</v>
      </c>
      <c r="F170" s="233" t="s">
        <v>246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SUM(P171:P177)</f>
        <v>0</v>
      </c>
      <c r="Q170" s="227"/>
      <c r="R170" s="228">
        <f>SUM(R171:R177)</f>
        <v>0</v>
      </c>
      <c r="S170" s="227"/>
      <c r="T170" s="229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84</v>
      </c>
      <c r="AT170" s="231" t="s">
        <v>75</v>
      </c>
      <c r="AU170" s="231" t="s">
        <v>84</v>
      </c>
      <c r="AY170" s="230" t="s">
        <v>169</v>
      </c>
      <c r="BK170" s="232">
        <f>SUM(BK171:BK177)</f>
        <v>0</v>
      </c>
    </row>
    <row r="171" spans="1:65" s="2" customFormat="1" ht="21.75" customHeight="1">
      <c r="A171" s="39"/>
      <c r="B171" s="40"/>
      <c r="C171" s="235" t="s">
        <v>177</v>
      </c>
      <c r="D171" s="235" t="s">
        <v>173</v>
      </c>
      <c r="E171" s="236" t="s">
        <v>450</v>
      </c>
      <c r="F171" s="237" t="s">
        <v>451</v>
      </c>
      <c r="G171" s="238" t="s">
        <v>249</v>
      </c>
      <c r="H171" s="239">
        <v>60.124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452</v>
      </c>
    </row>
    <row r="172" spans="1:65" s="2" customFormat="1" ht="33" customHeight="1">
      <c r="A172" s="39"/>
      <c r="B172" s="40"/>
      <c r="C172" s="235" t="s">
        <v>453</v>
      </c>
      <c r="D172" s="235" t="s">
        <v>173</v>
      </c>
      <c r="E172" s="236" t="s">
        <v>454</v>
      </c>
      <c r="F172" s="237" t="s">
        <v>455</v>
      </c>
      <c r="G172" s="238" t="s">
        <v>249</v>
      </c>
      <c r="H172" s="239">
        <v>120.248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456</v>
      </c>
    </row>
    <row r="173" spans="1:51" s="13" customFormat="1" ht="12">
      <c r="A173" s="13"/>
      <c r="B173" s="249"/>
      <c r="C173" s="250"/>
      <c r="D173" s="251" t="s">
        <v>179</v>
      </c>
      <c r="E173" s="250"/>
      <c r="F173" s="253" t="s">
        <v>457</v>
      </c>
      <c r="G173" s="250"/>
      <c r="H173" s="254">
        <v>120.248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4</v>
      </c>
      <c r="AX173" s="13" t="s">
        <v>84</v>
      </c>
      <c r="AY173" s="260" t="s">
        <v>169</v>
      </c>
    </row>
    <row r="174" spans="1:65" s="2" customFormat="1" ht="21.75" customHeight="1">
      <c r="A174" s="39"/>
      <c r="B174" s="40"/>
      <c r="C174" s="235" t="s">
        <v>406</v>
      </c>
      <c r="D174" s="235" t="s">
        <v>173</v>
      </c>
      <c r="E174" s="236" t="s">
        <v>252</v>
      </c>
      <c r="F174" s="237" t="s">
        <v>253</v>
      </c>
      <c r="G174" s="238" t="s">
        <v>249</v>
      </c>
      <c r="H174" s="239">
        <v>60.124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458</v>
      </c>
    </row>
    <row r="175" spans="1:65" s="2" customFormat="1" ht="21.75" customHeight="1">
      <c r="A175" s="39"/>
      <c r="B175" s="40"/>
      <c r="C175" s="235" t="s">
        <v>251</v>
      </c>
      <c r="D175" s="235" t="s">
        <v>173</v>
      </c>
      <c r="E175" s="236" t="s">
        <v>256</v>
      </c>
      <c r="F175" s="237" t="s">
        <v>257</v>
      </c>
      <c r="G175" s="238" t="s">
        <v>249</v>
      </c>
      <c r="H175" s="239">
        <v>420.868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459</v>
      </c>
    </row>
    <row r="176" spans="1:51" s="13" customFormat="1" ht="12">
      <c r="A176" s="13"/>
      <c r="B176" s="249"/>
      <c r="C176" s="250"/>
      <c r="D176" s="251" t="s">
        <v>179</v>
      </c>
      <c r="E176" s="250"/>
      <c r="F176" s="253" t="s">
        <v>460</v>
      </c>
      <c r="G176" s="250"/>
      <c r="H176" s="254">
        <v>420.868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4</v>
      </c>
      <c r="AX176" s="13" t="s">
        <v>84</v>
      </c>
      <c r="AY176" s="260" t="s">
        <v>169</v>
      </c>
    </row>
    <row r="177" spans="1:65" s="2" customFormat="1" ht="33" customHeight="1">
      <c r="A177" s="39"/>
      <c r="B177" s="40"/>
      <c r="C177" s="235" t="s">
        <v>255</v>
      </c>
      <c r="D177" s="235" t="s">
        <v>173</v>
      </c>
      <c r="E177" s="236" t="s">
        <v>261</v>
      </c>
      <c r="F177" s="237" t="s">
        <v>262</v>
      </c>
      <c r="G177" s="238" t="s">
        <v>249</v>
      </c>
      <c r="H177" s="239">
        <v>60.124</v>
      </c>
      <c r="I177" s="240"/>
      <c r="J177" s="241">
        <f>ROUND(I177*H177,2)</f>
        <v>0</v>
      </c>
      <c r="K177" s="242"/>
      <c r="L177" s="45"/>
      <c r="M177" s="296" t="s">
        <v>1</v>
      </c>
      <c r="N177" s="297" t="s">
        <v>41</v>
      </c>
      <c r="O177" s="298"/>
      <c r="P177" s="299">
        <f>O177*H177</f>
        <v>0</v>
      </c>
      <c r="Q177" s="299">
        <v>0</v>
      </c>
      <c r="R177" s="299">
        <f>Q177*H177</f>
        <v>0</v>
      </c>
      <c r="S177" s="299">
        <v>0</v>
      </c>
      <c r="T177" s="30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461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30:K177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ROUND((SUM(BE109:BE116)+SUM(BE136:BE395)),2)</f>
        <v>0</v>
      </c>
      <c r="G35" s="39"/>
      <c r="H35" s="39"/>
      <c r="I35" s="158">
        <v>0.21</v>
      </c>
      <c r="J35" s="157">
        <f>ROUND(((SUM(BE109:BE116)+SUM(BE136:BE395))*I35),2)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ROUND((SUM(BF109:BF116)+SUM(BF136:BF395)),2)</f>
        <v>0</v>
      </c>
      <c r="G36" s="39"/>
      <c r="H36" s="39"/>
      <c r="I36" s="158">
        <v>0.15</v>
      </c>
      <c r="J36" s="157">
        <f>ROUND(((SUM(BF109:BF116)+SUM(BF136:BF395))*I36),2)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ROUND((SUM(BG109:BG116)+SUM(BG136:BG395)),2)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ROUND((SUM(BH109:BH116)+SUM(BH136:BH395)),2)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ROUND((SUM(BI109:BI116)+SUM(BI136:BI395)),2)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643-01 - bourací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J268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J300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J301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J304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J346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J365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J374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J386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643-01 - bourací práce 1.np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P137+P300</f>
        <v>0</v>
      </c>
      <c r="Q136" s="105"/>
      <c r="R136" s="216">
        <f>R137+R300</f>
        <v>0.25113811</v>
      </c>
      <c r="S136" s="105"/>
      <c r="T136" s="217">
        <f>T137+T300</f>
        <v>715.15218865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BK137+BK300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P138+P268</f>
        <v>0</v>
      </c>
      <c r="Q137" s="227"/>
      <c r="R137" s="228">
        <f>R138+R268</f>
        <v>0.25113811</v>
      </c>
      <c r="S137" s="227"/>
      <c r="T137" s="229">
        <f>T138+T268</f>
        <v>628.125704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BK138+BK268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SUM(P139:P267)</f>
        <v>0</v>
      </c>
      <c r="Q138" s="227"/>
      <c r="R138" s="228">
        <f>SUM(R139:R267)</f>
        <v>0.25113811</v>
      </c>
      <c r="S138" s="227"/>
      <c r="T138" s="229">
        <f>SUM(T139:T267)</f>
        <v>628.125704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SUM(BK139:BK267)</f>
        <v>0</v>
      </c>
    </row>
    <row r="139" spans="1:65" s="2" customFormat="1" ht="33" customHeight="1">
      <c r="A139" s="39"/>
      <c r="B139" s="40"/>
      <c r="C139" s="235" t="s">
        <v>468</v>
      </c>
      <c r="D139" s="235" t="s">
        <v>173</v>
      </c>
      <c r="E139" s="236" t="s">
        <v>469</v>
      </c>
      <c r="F139" s="237" t="s">
        <v>470</v>
      </c>
      <c r="G139" s="238" t="s">
        <v>176</v>
      </c>
      <c r="H139" s="239">
        <v>91.8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471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472</v>
      </c>
      <c r="G140" s="250"/>
      <c r="H140" s="254">
        <v>91.8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33" customHeight="1">
      <c r="A141" s="39"/>
      <c r="B141" s="40"/>
      <c r="C141" s="235" t="s">
        <v>473</v>
      </c>
      <c r="D141" s="235" t="s">
        <v>173</v>
      </c>
      <c r="E141" s="236" t="s">
        <v>474</v>
      </c>
      <c r="F141" s="237" t="s">
        <v>475</v>
      </c>
      <c r="G141" s="238" t="s">
        <v>176</v>
      </c>
      <c r="H141" s="239">
        <v>459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476</v>
      </c>
    </row>
    <row r="142" spans="1:51" s="13" customFormat="1" ht="12">
      <c r="A142" s="13"/>
      <c r="B142" s="249"/>
      <c r="C142" s="250"/>
      <c r="D142" s="251" t="s">
        <v>179</v>
      </c>
      <c r="E142" s="250"/>
      <c r="F142" s="253" t="s">
        <v>477</v>
      </c>
      <c r="G142" s="250"/>
      <c r="H142" s="254">
        <v>459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4</v>
      </c>
      <c r="AX142" s="13" t="s">
        <v>84</v>
      </c>
      <c r="AY142" s="260" t="s">
        <v>169</v>
      </c>
    </row>
    <row r="143" spans="1:65" s="2" customFormat="1" ht="33" customHeight="1">
      <c r="A143" s="39"/>
      <c r="B143" s="40"/>
      <c r="C143" s="235" t="s">
        <v>478</v>
      </c>
      <c r="D143" s="235" t="s">
        <v>173</v>
      </c>
      <c r="E143" s="236" t="s">
        <v>479</v>
      </c>
      <c r="F143" s="237" t="s">
        <v>480</v>
      </c>
      <c r="G143" s="238" t="s">
        <v>176</v>
      </c>
      <c r="H143" s="239">
        <v>91.8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481</v>
      </c>
    </row>
    <row r="144" spans="1:65" s="2" customFormat="1" ht="21.75" customHeight="1">
      <c r="A144" s="39"/>
      <c r="B144" s="40"/>
      <c r="C144" s="235" t="s">
        <v>482</v>
      </c>
      <c r="D144" s="235" t="s">
        <v>173</v>
      </c>
      <c r="E144" s="236" t="s">
        <v>483</v>
      </c>
      <c r="F144" s="237" t="s">
        <v>484</v>
      </c>
      <c r="G144" s="238" t="s">
        <v>199</v>
      </c>
      <c r="H144" s="239">
        <v>707.03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485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486</v>
      </c>
      <c r="G145" s="250"/>
      <c r="H145" s="254">
        <v>497.15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487</v>
      </c>
      <c r="G146" s="250"/>
      <c r="H146" s="254">
        <v>209.88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4" customFormat="1" ht="12">
      <c r="A147" s="14"/>
      <c r="B147" s="261"/>
      <c r="C147" s="262"/>
      <c r="D147" s="251" t="s">
        <v>179</v>
      </c>
      <c r="E147" s="263" t="s">
        <v>1</v>
      </c>
      <c r="F147" s="264" t="s">
        <v>182</v>
      </c>
      <c r="G147" s="262"/>
      <c r="H147" s="265">
        <v>707.03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179</v>
      </c>
      <c r="AU147" s="271" t="s">
        <v>86</v>
      </c>
      <c r="AV147" s="14" t="s">
        <v>177</v>
      </c>
      <c r="AW147" s="14" t="s">
        <v>32</v>
      </c>
      <c r="AX147" s="14" t="s">
        <v>84</v>
      </c>
      <c r="AY147" s="271" t="s">
        <v>169</v>
      </c>
    </row>
    <row r="148" spans="1:65" s="2" customFormat="1" ht="21.75" customHeight="1">
      <c r="A148" s="39"/>
      <c r="B148" s="40"/>
      <c r="C148" s="235" t="s">
        <v>488</v>
      </c>
      <c r="D148" s="235" t="s">
        <v>173</v>
      </c>
      <c r="E148" s="236" t="s">
        <v>489</v>
      </c>
      <c r="F148" s="237" t="s">
        <v>490</v>
      </c>
      <c r="G148" s="238" t="s">
        <v>491</v>
      </c>
      <c r="H148" s="239">
        <v>180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492</v>
      </c>
    </row>
    <row r="149" spans="1:65" s="2" customFormat="1" ht="33" customHeight="1">
      <c r="A149" s="39"/>
      <c r="B149" s="40"/>
      <c r="C149" s="235" t="s">
        <v>319</v>
      </c>
      <c r="D149" s="235" t="s">
        <v>173</v>
      </c>
      <c r="E149" s="236" t="s">
        <v>493</v>
      </c>
      <c r="F149" s="237" t="s">
        <v>494</v>
      </c>
      <c r="G149" s="238" t="s">
        <v>176</v>
      </c>
      <c r="H149" s="239">
        <v>316.447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0.00013</v>
      </c>
      <c r="R149" s="245">
        <f>Q149*H149</f>
        <v>0.04113811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495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496</v>
      </c>
      <c r="G150" s="250"/>
      <c r="H150" s="254">
        <v>149.04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497</v>
      </c>
      <c r="G151" s="250"/>
      <c r="H151" s="254">
        <v>167.407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316.447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498</v>
      </c>
      <c r="D153" s="235" t="s">
        <v>173</v>
      </c>
      <c r="E153" s="236" t="s">
        <v>499</v>
      </c>
      <c r="F153" s="237" t="s">
        <v>500</v>
      </c>
      <c r="G153" s="238" t="s">
        <v>176</v>
      </c>
      <c r="H153" s="239">
        <v>1000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0.00021</v>
      </c>
      <c r="R153" s="245">
        <f>Q153*H153</f>
        <v>0.21000000000000002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501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502</v>
      </c>
      <c r="G154" s="250"/>
      <c r="H154" s="254">
        <v>1000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16.5" customHeight="1">
      <c r="A155" s="39"/>
      <c r="B155" s="40"/>
      <c r="C155" s="235" t="s">
        <v>503</v>
      </c>
      <c r="D155" s="235" t="s">
        <v>173</v>
      </c>
      <c r="E155" s="236" t="s">
        <v>416</v>
      </c>
      <c r="F155" s="237" t="s">
        <v>417</v>
      </c>
      <c r="G155" s="238" t="s">
        <v>199</v>
      </c>
      <c r="H155" s="239">
        <v>30.975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2.4</v>
      </c>
      <c r="T155" s="246">
        <f>S155*H155</f>
        <v>74.34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504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505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506</v>
      </c>
      <c r="G157" s="250"/>
      <c r="H157" s="254">
        <v>10.025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507</v>
      </c>
      <c r="G158" s="250"/>
      <c r="H158" s="254">
        <v>10.775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508</v>
      </c>
      <c r="G159" s="250"/>
      <c r="H159" s="254">
        <v>4.2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509</v>
      </c>
      <c r="G160" s="250"/>
      <c r="H160" s="254">
        <v>2.625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510</v>
      </c>
      <c r="G161" s="250"/>
      <c r="H161" s="254">
        <v>3.35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30.975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21.75" customHeight="1">
      <c r="A163" s="39"/>
      <c r="B163" s="40"/>
      <c r="C163" s="235" t="s">
        <v>511</v>
      </c>
      <c r="D163" s="235" t="s">
        <v>173</v>
      </c>
      <c r="E163" s="236" t="s">
        <v>512</v>
      </c>
      <c r="F163" s="237" t="s">
        <v>513</v>
      </c>
      <c r="G163" s="238" t="s">
        <v>176</v>
      </c>
      <c r="H163" s="239">
        <v>42.152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0.131</v>
      </c>
      <c r="T163" s="246">
        <f>S163*H163</f>
        <v>5.521912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514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515</v>
      </c>
      <c r="G164" s="250"/>
      <c r="H164" s="254">
        <v>5.08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516</v>
      </c>
      <c r="G165" s="250"/>
      <c r="H165" s="254">
        <v>18.783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517</v>
      </c>
      <c r="G166" s="250"/>
      <c r="H166" s="254">
        <v>18.289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42.152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21.75" customHeight="1">
      <c r="A168" s="39"/>
      <c r="B168" s="40"/>
      <c r="C168" s="235" t="s">
        <v>177</v>
      </c>
      <c r="D168" s="235" t="s">
        <v>173</v>
      </c>
      <c r="E168" s="236" t="s">
        <v>518</v>
      </c>
      <c r="F168" s="237" t="s">
        <v>519</v>
      </c>
      <c r="G168" s="238" t="s">
        <v>176</v>
      </c>
      <c r="H168" s="239">
        <v>179.848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0.261</v>
      </c>
      <c r="T168" s="246">
        <f>S168*H168</f>
        <v>46.94032800000001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520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521</v>
      </c>
      <c r="G169" s="250"/>
      <c r="H169" s="254">
        <v>21.783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522</v>
      </c>
      <c r="G170" s="250"/>
      <c r="H170" s="254">
        <v>0.779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523</v>
      </c>
      <c r="G171" s="250"/>
      <c r="H171" s="254">
        <v>38.092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524</v>
      </c>
      <c r="G172" s="250"/>
      <c r="H172" s="254">
        <v>25.014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525</v>
      </c>
      <c r="G173" s="250"/>
      <c r="H173" s="254">
        <v>47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526</v>
      </c>
      <c r="G174" s="250"/>
      <c r="H174" s="254">
        <v>40.92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527</v>
      </c>
      <c r="G175" s="250"/>
      <c r="H175" s="254">
        <v>6.26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4" customFormat="1" ht="12">
      <c r="A176" s="14"/>
      <c r="B176" s="261"/>
      <c r="C176" s="262"/>
      <c r="D176" s="251" t="s">
        <v>179</v>
      </c>
      <c r="E176" s="263" t="s">
        <v>1</v>
      </c>
      <c r="F176" s="264" t="s">
        <v>182</v>
      </c>
      <c r="G176" s="262"/>
      <c r="H176" s="265">
        <v>179.848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179</v>
      </c>
      <c r="AU176" s="271" t="s">
        <v>86</v>
      </c>
      <c r="AV176" s="14" t="s">
        <v>177</v>
      </c>
      <c r="AW176" s="14" t="s">
        <v>32</v>
      </c>
      <c r="AX176" s="14" t="s">
        <v>84</v>
      </c>
      <c r="AY176" s="271" t="s">
        <v>169</v>
      </c>
    </row>
    <row r="177" spans="1:65" s="2" customFormat="1" ht="21.75" customHeight="1">
      <c r="A177" s="39"/>
      <c r="B177" s="40"/>
      <c r="C177" s="235" t="s">
        <v>528</v>
      </c>
      <c r="D177" s="235" t="s">
        <v>173</v>
      </c>
      <c r="E177" s="236" t="s">
        <v>529</v>
      </c>
      <c r="F177" s="237" t="s">
        <v>530</v>
      </c>
      <c r="G177" s="238" t="s">
        <v>176</v>
      </c>
      <c r="H177" s="239">
        <v>37.072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0.261</v>
      </c>
      <c r="T177" s="246">
        <f>S177*H177</f>
        <v>9.675792000000001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531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516</v>
      </c>
      <c r="G178" s="250"/>
      <c r="H178" s="254">
        <v>18.783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517</v>
      </c>
      <c r="G179" s="250"/>
      <c r="H179" s="254">
        <v>18.289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37.072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532</v>
      </c>
      <c r="D181" s="235" t="s">
        <v>173</v>
      </c>
      <c r="E181" s="236" t="s">
        <v>533</v>
      </c>
      <c r="F181" s="237" t="s">
        <v>534</v>
      </c>
      <c r="G181" s="238" t="s">
        <v>199</v>
      </c>
      <c r="H181" s="239">
        <v>5.696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1.8</v>
      </c>
      <c r="T181" s="246">
        <f>S181*H181</f>
        <v>10.2528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535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536</v>
      </c>
      <c r="G182" s="250"/>
      <c r="H182" s="254">
        <v>5.696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5.696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84</v>
      </c>
      <c r="D184" s="235" t="s">
        <v>173</v>
      </c>
      <c r="E184" s="236" t="s">
        <v>537</v>
      </c>
      <c r="F184" s="237" t="s">
        <v>538</v>
      </c>
      <c r="G184" s="238" t="s">
        <v>199</v>
      </c>
      <c r="H184" s="239">
        <v>14.033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1.8</v>
      </c>
      <c r="T184" s="246">
        <f>S184*H184</f>
        <v>25.2594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539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540</v>
      </c>
      <c r="G185" s="250"/>
      <c r="H185" s="254">
        <v>3.451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541</v>
      </c>
      <c r="G186" s="250"/>
      <c r="H186" s="254">
        <v>0.9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542</v>
      </c>
      <c r="G187" s="250"/>
      <c r="H187" s="254">
        <v>1.128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543</v>
      </c>
      <c r="G188" s="250"/>
      <c r="H188" s="254">
        <v>3.254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544</v>
      </c>
      <c r="G189" s="250"/>
      <c r="H189" s="254">
        <v>0.8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545</v>
      </c>
      <c r="G190" s="250"/>
      <c r="H190" s="254">
        <v>4.5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14.033000000000001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16.5" customHeight="1">
      <c r="A192" s="39"/>
      <c r="B192" s="40"/>
      <c r="C192" s="235" t="s">
        <v>546</v>
      </c>
      <c r="D192" s="235" t="s">
        <v>173</v>
      </c>
      <c r="E192" s="236" t="s">
        <v>547</v>
      </c>
      <c r="F192" s="237" t="s">
        <v>548</v>
      </c>
      <c r="G192" s="238" t="s">
        <v>199</v>
      </c>
      <c r="H192" s="239">
        <v>69.78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2.4</v>
      </c>
      <c r="T192" s="246">
        <f>S192*H192</f>
        <v>167.472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549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550</v>
      </c>
      <c r="G193" s="250"/>
      <c r="H193" s="254">
        <v>3.1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551</v>
      </c>
      <c r="G194" s="250"/>
      <c r="H194" s="254">
        <v>1.68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552</v>
      </c>
      <c r="G195" s="250"/>
      <c r="H195" s="254">
        <v>65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4" customFormat="1" ht="12">
      <c r="A196" s="14"/>
      <c r="B196" s="261"/>
      <c r="C196" s="262"/>
      <c r="D196" s="251" t="s">
        <v>179</v>
      </c>
      <c r="E196" s="263" t="s">
        <v>1</v>
      </c>
      <c r="F196" s="264" t="s">
        <v>182</v>
      </c>
      <c r="G196" s="262"/>
      <c r="H196" s="265">
        <v>69.78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179</v>
      </c>
      <c r="AU196" s="271" t="s">
        <v>86</v>
      </c>
      <c r="AV196" s="14" t="s">
        <v>177</v>
      </c>
      <c r="AW196" s="14" t="s">
        <v>32</v>
      </c>
      <c r="AX196" s="14" t="s">
        <v>84</v>
      </c>
      <c r="AY196" s="271" t="s">
        <v>169</v>
      </c>
    </row>
    <row r="197" spans="1:65" s="2" customFormat="1" ht="21.75" customHeight="1">
      <c r="A197" s="39"/>
      <c r="B197" s="40"/>
      <c r="C197" s="235" t="s">
        <v>553</v>
      </c>
      <c r="D197" s="235" t="s">
        <v>173</v>
      </c>
      <c r="E197" s="236" t="s">
        <v>554</v>
      </c>
      <c r="F197" s="237" t="s">
        <v>555</v>
      </c>
      <c r="G197" s="238" t="s">
        <v>176</v>
      </c>
      <c r="H197" s="239">
        <v>44.543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</v>
      </c>
      <c r="R197" s="245">
        <f>Q197*H197</f>
        <v>0</v>
      </c>
      <c r="S197" s="245">
        <v>0.36</v>
      </c>
      <c r="T197" s="246">
        <f>S197*H197</f>
        <v>16.03548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556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557</v>
      </c>
      <c r="G198" s="250"/>
      <c r="H198" s="254">
        <v>18.709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558</v>
      </c>
      <c r="G199" s="250"/>
      <c r="H199" s="254">
        <v>7.378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559</v>
      </c>
      <c r="G200" s="250"/>
      <c r="H200" s="254">
        <v>9.35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560</v>
      </c>
      <c r="G201" s="250"/>
      <c r="H201" s="254">
        <v>7.35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561</v>
      </c>
      <c r="G202" s="250"/>
      <c r="H202" s="254">
        <v>1.756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44.543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5" s="2" customFormat="1" ht="21.75" customHeight="1">
      <c r="A204" s="39"/>
      <c r="B204" s="40"/>
      <c r="C204" s="235" t="s">
        <v>562</v>
      </c>
      <c r="D204" s="235" t="s">
        <v>173</v>
      </c>
      <c r="E204" s="236" t="s">
        <v>563</v>
      </c>
      <c r="F204" s="237" t="s">
        <v>564</v>
      </c>
      <c r="G204" s="238" t="s">
        <v>199</v>
      </c>
      <c r="H204" s="239">
        <v>64.4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2.4</v>
      </c>
      <c r="T204" s="246">
        <f>S204*H204</f>
        <v>154.56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565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566</v>
      </c>
      <c r="G205" s="250"/>
      <c r="H205" s="254">
        <v>64.4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33" customHeight="1">
      <c r="A206" s="39"/>
      <c r="B206" s="40"/>
      <c r="C206" s="235" t="s">
        <v>275</v>
      </c>
      <c r="D206" s="235" t="s">
        <v>173</v>
      </c>
      <c r="E206" s="236" t="s">
        <v>429</v>
      </c>
      <c r="F206" s="237" t="s">
        <v>430</v>
      </c>
      <c r="G206" s="238" t="s">
        <v>199</v>
      </c>
      <c r="H206" s="239">
        <v>26.376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0</v>
      </c>
      <c r="R206" s="245">
        <f>Q206*H206</f>
        <v>0</v>
      </c>
      <c r="S206" s="245">
        <v>2.2</v>
      </c>
      <c r="T206" s="246">
        <f>S206*H206</f>
        <v>58.02720000000001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567</v>
      </c>
    </row>
    <row r="207" spans="1:51" s="16" customFormat="1" ht="12">
      <c r="A207" s="16"/>
      <c r="B207" s="283"/>
      <c r="C207" s="284"/>
      <c r="D207" s="251" t="s">
        <v>179</v>
      </c>
      <c r="E207" s="285" t="s">
        <v>1</v>
      </c>
      <c r="F207" s="286" t="s">
        <v>568</v>
      </c>
      <c r="G207" s="284"/>
      <c r="H207" s="285" t="s">
        <v>1</v>
      </c>
      <c r="I207" s="287"/>
      <c r="J207" s="284"/>
      <c r="K207" s="284"/>
      <c r="L207" s="288"/>
      <c r="M207" s="289"/>
      <c r="N207" s="290"/>
      <c r="O207" s="290"/>
      <c r="P207" s="290"/>
      <c r="Q207" s="290"/>
      <c r="R207" s="290"/>
      <c r="S207" s="290"/>
      <c r="T207" s="291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92" t="s">
        <v>179</v>
      </c>
      <c r="AU207" s="292" t="s">
        <v>86</v>
      </c>
      <c r="AV207" s="16" t="s">
        <v>84</v>
      </c>
      <c r="AW207" s="16" t="s">
        <v>32</v>
      </c>
      <c r="AX207" s="16" t="s">
        <v>76</v>
      </c>
      <c r="AY207" s="29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569</v>
      </c>
      <c r="G208" s="250"/>
      <c r="H208" s="254">
        <v>6.015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570</v>
      </c>
      <c r="G209" s="250"/>
      <c r="H209" s="254">
        <v>6.465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571</v>
      </c>
      <c r="G210" s="250"/>
      <c r="H210" s="254">
        <v>2.52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572</v>
      </c>
      <c r="G211" s="250"/>
      <c r="H211" s="254">
        <v>1.575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573</v>
      </c>
      <c r="G212" s="250"/>
      <c r="H212" s="254">
        <v>9.801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4" customFormat="1" ht="12">
      <c r="A213" s="14"/>
      <c r="B213" s="261"/>
      <c r="C213" s="262"/>
      <c r="D213" s="251" t="s">
        <v>179</v>
      </c>
      <c r="E213" s="263" t="s">
        <v>1</v>
      </c>
      <c r="F213" s="264" t="s">
        <v>182</v>
      </c>
      <c r="G213" s="262"/>
      <c r="H213" s="265">
        <v>26.375999999999998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179</v>
      </c>
      <c r="AU213" s="271" t="s">
        <v>86</v>
      </c>
      <c r="AV213" s="14" t="s">
        <v>177</v>
      </c>
      <c r="AW213" s="14" t="s">
        <v>32</v>
      </c>
      <c r="AX213" s="14" t="s">
        <v>84</v>
      </c>
      <c r="AY213" s="271" t="s">
        <v>169</v>
      </c>
    </row>
    <row r="214" spans="1:65" s="2" customFormat="1" ht="33" customHeight="1">
      <c r="A214" s="39"/>
      <c r="B214" s="40"/>
      <c r="C214" s="235" t="s">
        <v>574</v>
      </c>
      <c r="D214" s="235" t="s">
        <v>173</v>
      </c>
      <c r="E214" s="236" t="s">
        <v>575</v>
      </c>
      <c r="F214" s="237" t="s">
        <v>576</v>
      </c>
      <c r="G214" s="238" t="s">
        <v>199</v>
      </c>
      <c r="H214" s="239">
        <v>16.575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0.029</v>
      </c>
      <c r="T214" s="246">
        <f>S214*H214</f>
        <v>0.480675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177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177</v>
      </c>
      <c r="BM214" s="247" t="s">
        <v>577</v>
      </c>
    </row>
    <row r="215" spans="1:65" s="2" customFormat="1" ht="21.75" customHeight="1">
      <c r="A215" s="39"/>
      <c r="B215" s="40"/>
      <c r="C215" s="235" t="s">
        <v>578</v>
      </c>
      <c r="D215" s="235" t="s">
        <v>173</v>
      </c>
      <c r="E215" s="236" t="s">
        <v>579</v>
      </c>
      <c r="F215" s="237" t="s">
        <v>580</v>
      </c>
      <c r="G215" s="238" t="s">
        <v>327</v>
      </c>
      <c r="H215" s="239">
        <v>1000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581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582</v>
      </c>
      <c r="G216" s="250"/>
      <c r="H216" s="254">
        <v>1000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5" s="2" customFormat="1" ht="21.75" customHeight="1">
      <c r="A217" s="39"/>
      <c r="B217" s="40"/>
      <c r="C217" s="235" t="s">
        <v>298</v>
      </c>
      <c r="D217" s="235" t="s">
        <v>173</v>
      </c>
      <c r="E217" s="236" t="s">
        <v>583</v>
      </c>
      <c r="F217" s="237" t="s">
        <v>584</v>
      </c>
      <c r="G217" s="238" t="s">
        <v>176</v>
      </c>
      <c r="H217" s="239">
        <v>38.769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0.053</v>
      </c>
      <c r="T217" s="246">
        <f>S217*H217</f>
        <v>2.054757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585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586</v>
      </c>
      <c r="G218" s="250"/>
      <c r="H218" s="254">
        <v>38.769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84</v>
      </c>
      <c r="AY218" s="260" t="s">
        <v>169</v>
      </c>
    </row>
    <row r="219" spans="1:65" s="2" customFormat="1" ht="21.75" customHeight="1">
      <c r="A219" s="39"/>
      <c r="B219" s="40"/>
      <c r="C219" s="235" t="s">
        <v>587</v>
      </c>
      <c r="D219" s="235" t="s">
        <v>173</v>
      </c>
      <c r="E219" s="236" t="s">
        <v>438</v>
      </c>
      <c r="F219" s="237" t="s">
        <v>439</v>
      </c>
      <c r="G219" s="238" t="s">
        <v>176</v>
      </c>
      <c r="H219" s="239">
        <v>22.108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0.076</v>
      </c>
      <c r="T219" s="246">
        <f>S219*H219</f>
        <v>1.680208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588</v>
      </c>
    </row>
    <row r="220" spans="1:51" s="16" customFormat="1" ht="12">
      <c r="A220" s="16"/>
      <c r="B220" s="283"/>
      <c r="C220" s="284"/>
      <c r="D220" s="251" t="s">
        <v>179</v>
      </c>
      <c r="E220" s="285" t="s">
        <v>1</v>
      </c>
      <c r="F220" s="286" t="s">
        <v>589</v>
      </c>
      <c r="G220" s="284"/>
      <c r="H220" s="285" t="s">
        <v>1</v>
      </c>
      <c r="I220" s="287"/>
      <c r="J220" s="284"/>
      <c r="K220" s="284"/>
      <c r="L220" s="288"/>
      <c r="M220" s="289"/>
      <c r="N220" s="290"/>
      <c r="O220" s="290"/>
      <c r="P220" s="290"/>
      <c r="Q220" s="290"/>
      <c r="R220" s="290"/>
      <c r="S220" s="290"/>
      <c r="T220" s="291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92" t="s">
        <v>179</v>
      </c>
      <c r="AU220" s="292" t="s">
        <v>86</v>
      </c>
      <c r="AV220" s="16" t="s">
        <v>84</v>
      </c>
      <c r="AW220" s="16" t="s">
        <v>32</v>
      </c>
      <c r="AX220" s="16" t="s">
        <v>76</v>
      </c>
      <c r="AY220" s="292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590</v>
      </c>
      <c r="G221" s="250"/>
      <c r="H221" s="254">
        <v>5.04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591</v>
      </c>
      <c r="G222" s="250"/>
      <c r="H222" s="254">
        <v>7.59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592</v>
      </c>
      <c r="G223" s="250"/>
      <c r="H223" s="254">
        <v>4.438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593</v>
      </c>
      <c r="G224" s="250"/>
      <c r="H224" s="254">
        <v>3.36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594</v>
      </c>
      <c r="G225" s="250"/>
      <c r="H225" s="254">
        <v>1.68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4" customFormat="1" ht="12">
      <c r="A226" s="14"/>
      <c r="B226" s="261"/>
      <c r="C226" s="262"/>
      <c r="D226" s="251" t="s">
        <v>179</v>
      </c>
      <c r="E226" s="263" t="s">
        <v>1</v>
      </c>
      <c r="F226" s="264" t="s">
        <v>182</v>
      </c>
      <c r="G226" s="262"/>
      <c r="H226" s="265">
        <v>22.107999999999997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179</v>
      </c>
      <c r="AU226" s="271" t="s">
        <v>86</v>
      </c>
      <c r="AV226" s="14" t="s">
        <v>177</v>
      </c>
      <c r="AW226" s="14" t="s">
        <v>32</v>
      </c>
      <c r="AX226" s="14" t="s">
        <v>84</v>
      </c>
      <c r="AY226" s="271" t="s">
        <v>169</v>
      </c>
    </row>
    <row r="227" spans="1:65" s="2" customFormat="1" ht="21.75" customHeight="1">
      <c r="A227" s="39"/>
      <c r="B227" s="40"/>
      <c r="C227" s="235" t="s">
        <v>453</v>
      </c>
      <c r="D227" s="235" t="s">
        <v>173</v>
      </c>
      <c r="E227" s="236" t="s">
        <v>207</v>
      </c>
      <c r="F227" s="237" t="s">
        <v>208</v>
      </c>
      <c r="G227" s="238" t="s">
        <v>176</v>
      </c>
      <c r="H227" s="239">
        <v>48.218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0.063</v>
      </c>
      <c r="T227" s="246">
        <f>S227*H227</f>
        <v>3.0377340000000004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177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177</v>
      </c>
      <c r="BM227" s="247" t="s">
        <v>595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210</v>
      </c>
      <c r="G228" s="250"/>
      <c r="H228" s="254">
        <v>32.08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5" customFormat="1" ht="12">
      <c r="A229" s="15"/>
      <c r="B229" s="272"/>
      <c r="C229" s="273"/>
      <c r="D229" s="251" t="s">
        <v>179</v>
      </c>
      <c r="E229" s="274" t="s">
        <v>1</v>
      </c>
      <c r="F229" s="275" t="s">
        <v>211</v>
      </c>
      <c r="G229" s="273"/>
      <c r="H229" s="276">
        <v>32.08</v>
      </c>
      <c r="I229" s="277"/>
      <c r="J229" s="273"/>
      <c r="K229" s="273"/>
      <c r="L229" s="278"/>
      <c r="M229" s="279"/>
      <c r="N229" s="280"/>
      <c r="O229" s="280"/>
      <c r="P229" s="280"/>
      <c r="Q229" s="280"/>
      <c r="R229" s="280"/>
      <c r="S229" s="280"/>
      <c r="T229" s="28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2" t="s">
        <v>179</v>
      </c>
      <c r="AU229" s="282" t="s">
        <v>86</v>
      </c>
      <c r="AV229" s="15" t="s">
        <v>212</v>
      </c>
      <c r="AW229" s="15" t="s">
        <v>32</v>
      </c>
      <c r="AX229" s="15" t="s">
        <v>76</v>
      </c>
      <c r="AY229" s="282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213</v>
      </c>
      <c r="G230" s="250"/>
      <c r="H230" s="254">
        <v>8.544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214</v>
      </c>
      <c r="G231" s="250"/>
      <c r="H231" s="254">
        <v>7.594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4" customFormat="1" ht="12">
      <c r="A232" s="14"/>
      <c r="B232" s="261"/>
      <c r="C232" s="262"/>
      <c r="D232" s="251" t="s">
        <v>179</v>
      </c>
      <c r="E232" s="263" t="s">
        <v>1</v>
      </c>
      <c r="F232" s="264" t="s">
        <v>182</v>
      </c>
      <c r="G232" s="262"/>
      <c r="H232" s="265">
        <v>48.218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179</v>
      </c>
      <c r="AU232" s="271" t="s">
        <v>86</v>
      </c>
      <c r="AV232" s="14" t="s">
        <v>177</v>
      </c>
      <c r="AW232" s="14" t="s">
        <v>32</v>
      </c>
      <c r="AX232" s="14" t="s">
        <v>84</v>
      </c>
      <c r="AY232" s="271" t="s">
        <v>169</v>
      </c>
    </row>
    <row r="233" spans="1:65" s="2" customFormat="1" ht="21.75" customHeight="1">
      <c r="A233" s="39"/>
      <c r="B233" s="40"/>
      <c r="C233" s="235" t="s">
        <v>596</v>
      </c>
      <c r="D233" s="235" t="s">
        <v>173</v>
      </c>
      <c r="E233" s="236" t="s">
        <v>597</v>
      </c>
      <c r="F233" s="237" t="s">
        <v>598</v>
      </c>
      <c r="G233" s="238" t="s">
        <v>199</v>
      </c>
      <c r="H233" s="239">
        <v>13.42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1.8</v>
      </c>
      <c r="T233" s="246">
        <f>S233*H233</f>
        <v>24.156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177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177</v>
      </c>
      <c r="BM233" s="247" t="s">
        <v>599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600</v>
      </c>
      <c r="G234" s="250"/>
      <c r="H234" s="254">
        <v>7.892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601</v>
      </c>
      <c r="G235" s="250"/>
      <c r="H235" s="254">
        <v>1.103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602</v>
      </c>
      <c r="G236" s="250"/>
      <c r="H236" s="254">
        <v>0.912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603</v>
      </c>
      <c r="G237" s="250"/>
      <c r="H237" s="254">
        <v>1.288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604</v>
      </c>
      <c r="G238" s="250"/>
      <c r="H238" s="254">
        <v>2.225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13.42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605</v>
      </c>
      <c r="D240" s="235" t="s">
        <v>173</v>
      </c>
      <c r="E240" s="236" t="s">
        <v>606</v>
      </c>
      <c r="F240" s="237" t="s">
        <v>607</v>
      </c>
      <c r="G240" s="238" t="s">
        <v>199</v>
      </c>
      <c r="H240" s="239">
        <v>1.63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1.8</v>
      </c>
      <c r="T240" s="246">
        <f>S240*H240</f>
        <v>2.9339999999999997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608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609</v>
      </c>
      <c r="G241" s="250"/>
      <c r="H241" s="254">
        <v>1.63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84</v>
      </c>
      <c r="AY241" s="260" t="s">
        <v>169</v>
      </c>
    </row>
    <row r="242" spans="1:65" s="2" customFormat="1" ht="21.75" customHeight="1">
      <c r="A242" s="39"/>
      <c r="B242" s="40"/>
      <c r="C242" s="235" t="s">
        <v>610</v>
      </c>
      <c r="D242" s="235" t="s">
        <v>173</v>
      </c>
      <c r="E242" s="236" t="s">
        <v>611</v>
      </c>
      <c r="F242" s="237" t="s">
        <v>612</v>
      </c>
      <c r="G242" s="238" t="s">
        <v>322</v>
      </c>
      <c r="H242" s="239">
        <v>242</v>
      </c>
      <c r="I242" s="240"/>
      <c r="J242" s="241">
        <f>ROUND(I242*H242,2)</f>
        <v>0</v>
      </c>
      <c r="K242" s="242"/>
      <c r="L242" s="45"/>
      <c r="M242" s="243" t="s">
        <v>1</v>
      </c>
      <c r="N242" s="244" t="s">
        <v>41</v>
      </c>
      <c r="O242" s="92"/>
      <c r="P242" s="245">
        <f>O242*H242</f>
        <v>0</v>
      </c>
      <c r="Q242" s="245">
        <v>0</v>
      </c>
      <c r="R242" s="245">
        <f>Q242*H242</f>
        <v>0</v>
      </c>
      <c r="S242" s="245">
        <v>0.00083</v>
      </c>
      <c r="T242" s="246">
        <f>S242*H242</f>
        <v>0.20086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7" t="s">
        <v>177</v>
      </c>
      <c r="AT242" s="247" t="s">
        <v>173</v>
      </c>
      <c r="AU242" s="247" t="s">
        <v>86</v>
      </c>
      <c r="AY242" s="18" t="s">
        <v>169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8" t="s">
        <v>84</v>
      </c>
      <c r="BK242" s="248">
        <f>ROUND(I242*H242,2)</f>
        <v>0</v>
      </c>
      <c r="BL242" s="18" t="s">
        <v>177</v>
      </c>
      <c r="BM242" s="247" t="s">
        <v>613</v>
      </c>
    </row>
    <row r="243" spans="1:65" s="2" customFormat="1" ht="21.75" customHeight="1">
      <c r="A243" s="39"/>
      <c r="B243" s="40"/>
      <c r="C243" s="235" t="s">
        <v>614</v>
      </c>
      <c r="D243" s="235" t="s">
        <v>173</v>
      </c>
      <c r="E243" s="236" t="s">
        <v>615</v>
      </c>
      <c r="F243" s="237" t="s">
        <v>616</v>
      </c>
      <c r="G243" s="238" t="s">
        <v>322</v>
      </c>
      <c r="H243" s="239">
        <v>118.8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286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286</v>
      </c>
      <c r="BM243" s="247" t="s">
        <v>617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618</v>
      </c>
      <c r="G244" s="250"/>
      <c r="H244" s="254">
        <v>118.8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84</v>
      </c>
      <c r="AY244" s="260" t="s">
        <v>169</v>
      </c>
    </row>
    <row r="245" spans="1:65" s="2" customFormat="1" ht="33" customHeight="1">
      <c r="A245" s="39"/>
      <c r="B245" s="40"/>
      <c r="C245" s="235" t="s">
        <v>188</v>
      </c>
      <c r="D245" s="235" t="s">
        <v>173</v>
      </c>
      <c r="E245" s="236" t="s">
        <v>446</v>
      </c>
      <c r="F245" s="237" t="s">
        <v>447</v>
      </c>
      <c r="G245" s="238" t="s">
        <v>176</v>
      </c>
      <c r="H245" s="239">
        <v>554.273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0.046</v>
      </c>
      <c r="T245" s="246">
        <f>S245*H245</f>
        <v>25.496558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177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177</v>
      </c>
      <c r="BM245" s="247" t="s">
        <v>619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620</v>
      </c>
      <c r="G246" s="250"/>
      <c r="H246" s="254">
        <v>21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621</v>
      </c>
      <c r="G247" s="250"/>
      <c r="H247" s="254">
        <v>28.061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622</v>
      </c>
      <c r="G248" s="250"/>
      <c r="H248" s="254">
        <v>23.498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623</v>
      </c>
      <c r="G249" s="250"/>
      <c r="H249" s="254">
        <v>17.923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624</v>
      </c>
      <c r="G250" s="250"/>
      <c r="H250" s="254">
        <v>51.524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625</v>
      </c>
      <c r="G251" s="250"/>
      <c r="H251" s="254">
        <v>60.3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5" customFormat="1" ht="12">
      <c r="A252" s="15"/>
      <c r="B252" s="272"/>
      <c r="C252" s="273"/>
      <c r="D252" s="251" t="s">
        <v>179</v>
      </c>
      <c r="E252" s="274" t="s">
        <v>1</v>
      </c>
      <c r="F252" s="275" t="s">
        <v>211</v>
      </c>
      <c r="G252" s="273"/>
      <c r="H252" s="276">
        <v>202.30599999999998</v>
      </c>
      <c r="I252" s="277"/>
      <c r="J252" s="273"/>
      <c r="K252" s="273"/>
      <c r="L252" s="278"/>
      <c r="M252" s="279"/>
      <c r="N252" s="280"/>
      <c r="O252" s="280"/>
      <c r="P252" s="280"/>
      <c r="Q252" s="280"/>
      <c r="R252" s="280"/>
      <c r="S252" s="280"/>
      <c r="T252" s="28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2" t="s">
        <v>179</v>
      </c>
      <c r="AU252" s="282" t="s">
        <v>86</v>
      </c>
      <c r="AV252" s="15" t="s">
        <v>212</v>
      </c>
      <c r="AW252" s="15" t="s">
        <v>32</v>
      </c>
      <c r="AX252" s="15" t="s">
        <v>76</v>
      </c>
      <c r="AY252" s="282" t="s">
        <v>169</v>
      </c>
    </row>
    <row r="253" spans="1:51" s="16" customFormat="1" ht="12">
      <c r="A253" s="16"/>
      <c r="B253" s="283"/>
      <c r="C253" s="284"/>
      <c r="D253" s="251" t="s">
        <v>179</v>
      </c>
      <c r="E253" s="285" t="s">
        <v>1</v>
      </c>
      <c r="F253" s="286" t="s">
        <v>626</v>
      </c>
      <c r="G253" s="284"/>
      <c r="H253" s="285" t="s">
        <v>1</v>
      </c>
      <c r="I253" s="287"/>
      <c r="J253" s="284"/>
      <c r="K253" s="284"/>
      <c r="L253" s="288"/>
      <c r="M253" s="289"/>
      <c r="N253" s="290"/>
      <c r="O253" s="290"/>
      <c r="P253" s="290"/>
      <c r="Q253" s="290"/>
      <c r="R253" s="290"/>
      <c r="S253" s="290"/>
      <c r="T253" s="291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92" t="s">
        <v>179</v>
      </c>
      <c r="AU253" s="292" t="s">
        <v>86</v>
      </c>
      <c r="AV253" s="16" t="s">
        <v>84</v>
      </c>
      <c r="AW253" s="16" t="s">
        <v>32</v>
      </c>
      <c r="AX253" s="16" t="s">
        <v>76</v>
      </c>
      <c r="AY253" s="292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627</v>
      </c>
      <c r="G254" s="250"/>
      <c r="H254" s="254">
        <v>9.998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628</v>
      </c>
      <c r="G255" s="250"/>
      <c r="H255" s="254">
        <v>82.62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629</v>
      </c>
      <c r="G256" s="250"/>
      <c r="H256" s="254">
        <v>9.72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5" customFormat="1" ht="12">
      <c r="A257" s="15"/>
      <c r="B257" s="272"/>
      <c r="C257" s="273"/>
      <c r="D257" s="251" t="s">
        <v>179</v>
      </c>
      <c r="E257" s="274" t="s">
        <v>1</v>
      </c>
      <c r="F257" s="275" t="s">
        <v>211</v>
      </c>
      <c r="G257" s="273"/>
      <c r="H257" s="276">
        <v>102.33800000000001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2" t="s">
        <v>179</v>
      </c>
      <c r="AU257" s="282" t="s">
        <v>86</v>
      </c>
      <c r="AV257" s="15" t="s">
        <v>212</v>
      </c>
      <c r="AW257" s="15" t="s">
        <v>32</v>
      </c>
      <c r="AX257" s="15" t="s">
        <v>76</v>
      </c>
      <c r="AY257" s="282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630</v>
      </c>
      <c r="G258" s="250"/>
      <c r="H258" s="254">
        <v>23.65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631</v>
      </c>
      <c r="G259" s="250"/>
      <c r="H259" s="254">
        <v>7.723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632</v>
      </c>
      <c r="G260" s="250"/>
      <c r="H260" s="254">
        <v>23.224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76</v>
      </c>
      <c r="AY260" s="260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633</v>
      </c>
      <c r="G261" s="250"/>
      <c r="H261" s="254">
        <v>10.436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634</v>
      </c>
      <c r="G262" s="250"/>
      <c r="H262" s="254">
        <v>29.482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635</v>
      </c>
      <c r="G263" s="250"/>
      <c r="H263" s="254">
        <v>8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636</v>
      </c>
      <c r="G264" s="250"/>
      <c r="H264" s="254">
        <v>21.034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637</v>
      </c>
      <c r="G265" s="250"/>
      <c r="H265" s="254">
        <v>89.685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638</v>
      </c>
      <c r="G266" s="250"/>
      <c r="H266" s="254">
        <v>36.395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4" customFormat="1" ht="12">
      <c r="A267" s="14"/>
      <c r="B267" s="261"/>
      <c r="C267" s="262"/>
      <c r="D267" s="251" t="s">
        <v>179</v>
      </c>
      <c r="E267" s="263" t="s">
        <v>1</v>
      </c>
      <c r="F267" s="264" t="s">
        <v>182</v>
      </c>
      <c r="G267" s="262"/>
      <c r="H267" s="265">
        <v>554.2729999999999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179</v>
      </c>
      <c r="AU267" s="271" t="s">
        <v>86</v>
      </c>
      <c r="AV267" s="14" t="s">
        <v>177</v>
      </c>
      <c r="AW267" s="14" t="s">
        <v>32</v>
      </c>
      <c r="AX267" s="14" t="s">
        <v>84</v>
      </c>
      <c r="AY267" s="271" t="s">
        <v>169</v>
      </c>
    </row>
    <row r="268" spans="1:63" s="12" customFormat="1" ht="22.8" customHeight="1">
      <c r="A268" s="12"/>
      <c r="B268" s="219"/>
      <c r="C268" s="220"/>
      <c r="D268" s="221" t="s">
        <v>75</v>
      </c>
      <c r="E268" s="233" t="s">
        <v>245</v>
      </c>
      <c r="F268" s="233" t="s">
        <v>246</v>
      </c>
      <c r="G268" s="220"/>
      <c r="H268" s="220"/>
      <c r="I268" s="223"/>
      <c r="J268" s="234">
        <f>BK268</f>
        <v>0</v>
      </c>
      <c r="K268" s="220"/>
      <c r="L268" s="225"/>
      <c r="M268" s="226"/>
      <c r="N268" s="227"/>
      <c r="O268" s="227"/>
      <c r="P268" s="228">
        <f>SUM(P269:P299)</f>
        <v>0</v>
      </c>
      <c r="Q268" s="227"/>
      <c r="R268" s="228">
        <f>SUM(R269:R299)</f>
        <v>0</v>
      </c>
      <c r="S268" s="227"/>
      <c r="T268" s="229">
        <f>SUM(T269:T299)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0" t="s">
        <v>84</v>
      </c>
      <c r="AT268" s="231" t="s">
        <v>75</v>
      </c>
      <c r="AU268" s="231" t="s">
        <v>84</v>
      </c>
      <c r="AY268" s="230" t="s">
        <v>169</v>
      </c>
      <c r="BK268" s="232">
        <f>SUM(BK269:BK299)</f>
        <v>0</v>
      </c>
    </row>
    <row r="269" spans="1:65" s="2" customFormat="1" ht="16.5" customHeight="1">
      <c r="A269" s="39"/>
      <c r="B269" s="40"/>
      <c r="C269" s="235" t="s">
        <v>639</v>
      </c>
      <c r="D269" s="235" t="s">
        <v>173</v>
      </c>
      <c r="E269" s="236" t="s">
        <v>640</v>
      </c>
      <c r="F269" s="237" t="s">
        <v>641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642</v>
      </c>
    </row>
    <row r="270" spans="1:65" s="2" customFormat="1" ht="21.75" customHeight="1">
      <c r="A270" s="39"/>
      <c r="B270" s="40"/>
      <c r="C270" s="235" t="s">
        <v>351</v>
      </c>
      <c r="D270" s="235" t="s">
        <v>173</v>
      </c>
      <c r="E270" s="236" t="s">
        <v>643</v>
      </c>
      <c r="F270" s="237" t="s">
        <v>644</v>
      </c>
      <c r="G270" s="238" t="s">
        <v>249</v>
      </c>
      <c r="H270" s="239">
        <v>295.991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645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646</v>
      </c>
      <c r="G271" s="250"/>
      <c r="H271" s="254">
        <v>631.626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647</v>
      </c>
      <c r="G272" s="250"/>
      <c r="H272" s="254">
        <v>-154.56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648</v>
      </c>
      <c r="G273" s="250"/>
      <c r="H273" s="254">
        <v>-156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649</v>
      </c>
      <c r="G274" s="250"/>
      <c r="H274" s="254">
        <v>-3.5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650</v>
      </c>
      <c r="G275" s="250"/>
      <c r="H275" s="254">
        <v>-21.575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4" customFormat="1" ht="12">
      <c r="A276" s="14"/>
      <c r="B276" s="261"/>
      <c r="C276" s="262"/>
      <c r="D276" s="251" t="s">
        <v>179</v>
      </c>
      <c r="E276" s="263" t="s">
        <v>1</v>
      </c>
      <c r="F276" s="264" t="s">
        <v>182</v>
      </c>
      <c r="G276" s="262"/>
      <c r="H276" s="265">
        <v>295.991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179</v>
      </c>
      <c r="AU276" s="271" t="s">
        <v>86</v>
      </c>
      <c r="AV276" s="14" t="s">
        <v>177</v>
      </c>
      <c r="AW276" s="14" t="s">
        <v>32</v>
      </c>
      <c r="AX276" s="14" t="s">
        <v>84</v>
      </c>
      <c r="AY276" s="271" t="s">
        <v>169</v>
      </c>
    </row>
    <row r="277" spans="1:65" s="2" customFormat="1" ht="21.75" customHeight="1">
      <c r="A277" s="39"/>
      <c r="B277" s="40"/>
      <c r="C277" s="235" t="s">
        <v>651</v>
      </c>
      <c r="D277" s="235" t="s">
        <v>173</v>
      </c>
      <c r="E277" s="236" t="s">
        <v>450</v>
      </c>
      <c r="F277" s="237" t="s">
        <v>451</v>
      </c>
      <c r="G277" s="238" t="s">
        <v>249</v>
      </c>
      <c r="H277" s="239">
        <v>335.635</v>
      </c>
      <c r="I277" s="240"/>
      <c r="J277" s="241">
        <f>ROUND(I277*H277,2)</f>
        <v>0</v>
      </c>
      <c r="K277" s="242"/>
      <c r="L277" s="45"/>
      <c r="M277" s="243" t="s">
        <v>1</v>
      </c>
      <c r="N277" s="244" t="s">
        <v>41</v>
      </c>
      <c r="O277" s="92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177</v>
      </c>
      <c r="AT277" s="247" t="s">
        <v>173</v>
      </c>
      <c r="AU277" s="247" t="s">
        <v>86</v>
      </c>
      <c r="AY277" s="18" t="s">
        <v>169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84</v>
      </c>
      <c r="BK277" s="248">
        <f>ROUND(I277*H277,2)</f>
        <v>0</v>
      </c>
      <c r="BL277" s="18" t="s">
        <v>177</v>
      </c>
      <c r="BM277" s="247" t="s">
        <v>652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653</v>
      </c>
      <c r="G278" s="250"/>
      <c r="H278" s="254">
        <v>154.56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3" customFormat="1" ht="12">
      <c r="A279" s="13"/>
      <c r="B279" s="249"/>
      <c r="C279" s="250"/>
      <c r="D279" s="251" t="s">
        <v>179</v>
      </c>
      <c r="E279" s="252" t="s">
        <v>1</v>
      </c>
      <c r="F279" s="253" t="s">
        <v>654</v>
      </c>
      <c r="G279" s="250"/>
      <c r="H279" s="254">
        <v>156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32</v>
      </c>
      <c r="AX279" s="13" t="s">
        <v>76</v>
      </c>
      <c r="AY279" s="260" t="s">
        <v>169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655</v>
      </c>
      <c r="G280" s="250"/>
      <c r="H280" s="254">
        <v>3.5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656</v>
      </c>
      <c r="G281" s="250"/>
      <c r="H281" s="254">
        <v>21.575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335.635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8</v>
      </c>
      <c r="D283" s="235" t="s">
        <v>173</v>
      </c>
      <c r="E283" s="236" t="s">
        <v>252</v>
      </c>
      <c r="F283" s="237" t="s">
        <v>253</v>
      </c>
      <c r="G283" s="238" t="s">
        <v>249</v>
      </c>
      <c r="H283" s="239">
        <v>715.152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657</v>
      </c>
    </row>
    <row r="284" spans="1:65" s="2" customFormat="1" ht="21.75" customHeight="1">
      <c r="A284" s="39"/>
      <c r="B284" s="40"/>
      <c r="C284" s="235" t="s">
        <v>286</v>
      </c>
      <c r="D284" s="235" t="s">
        <v>173</v>
      </c>
      <c r="E284" s="236" t="s">
        <v>256</v>
      </c>
      <c r="F284" s="237" t="s">
        <v>257</v>
      </c>
      <c r="G284" s="238" t="s">
        <v>249</v>
      </c>
      <c r="H284" s="239">
        <v>5006.064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658</v>
      </c>
    </row>
    <row r="285" spans="1:51" s="13" customFormat="1" ht="12">
      <c r="A285" s="13"/>
      <c r="B285" s="249"/>
      <c r="C285" s="250"/>
      <c r="D285" s="251" t="s">
        <v>179</v>
      </c>
      <c r="E285" s="250"/>
      <c r="F285" s="253" t="s">
        <v>659</v>
      </c>
      <c r="G285" s="250"/>
      <c r="H285" s="254">
        <v>5006.064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4</v>
      </c>
      <c r="AX285" s="13" t="s">
        <v>84</v>
      </c>
      <c r="AY285" s="260" t="s">
        <v>169</v>
      </c>
    </row>
    <row r="286" spans="1:65" s="2" customFormat="1" ht="33" customHeight="1">
      <c r="A286" s="39"/>
      <c r="B286" s="40"/>
      <c r="C286" s="235" t="s">
        <v>428</v>
      </c>
      <c r="D286" s="235" t="s">
        <v>173</v>
      </c>
      <c r="E286" s="236" t="s">
        <v>660</v>
      </c>
      <c r="F286" s="237" t="s">
        <v>661</v>
      </c>
      <c r="G286" s="238" t="s">
        <v>249</v>
      </c>
      <c r="H286" s="239">
        <v>591.691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177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177</v>
      </c>
      <c r="BM286" s="247" t="s">
        <v>662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663</v>
      </c>
      <c r="G287" s="250"/>
      <c r="H287" s="254">
        <v>598.464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664</v>
      </c>
      <c r="G288" s="250"/>
      <c r="H288" s="254">
        <v>-6.773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4" customFormat="1" ht="12">
      <c r="A289" s="14"/>
      <c r="B289" s="261"/>
      <c r="C289" s="262"/>
      <c r="D289" s="251" t="s">
        <v>179</v>
      </c>
      <c r="E289" s="263" t="s">
        <v>1</v>
      </c>
      <c r="F289" s="264" t="s">
        <v>182</v>
      </c>
      <c r="G289" s="262"/>
      <c r="H289" s="265">
        <v>591.691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1" t="s">
        <v>179</v>
      </c>
      <c r="AU289" s="271" t="s">
        <v>86</v>
      </c>
      <c r="AV289" s="14" t="s">
        <v>177</v>
      </c>
      <c r="AW289" s="14" t="s">
        <v>32</v>
      </c>
      <c r="AX289" s="14" t="s">
        <v>84</v>
      </c>
      <c r="AY289" s="271" t="s">
        <v>169</v>
      </c>
    </row>
    <row r="290" spans="1:65" s="2" customFormat="1" ht="44.25" customHeight="1">
      <c r="A290" s="39"/>
      <c r="B290" s="40"/>
      <c r="C290" s="235" t="s">
        <v>665</v>
      </c>
      <c r="D290" s="235" t="s">
        <v>173</v>
      </c>
      <c r="E290" s="236" t="s">
        <v>666</v>
      </c>
      <c r="F290" s="237" t="s">
        <v>667</v>
      </c>
      <c r="G290" s="238" t="s">
        <v>249</v>
      </c>
      <c r="H290" s="239">
        <v>53.637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177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177</v>
      </c>
      <c r="BM290" s="247" t="s">
        <v>668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669</v>
      </c>
      <c r="G291" s="250"/>
      <c r="H291" s="254">
        <v>87.029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670</v>
      </c>
      <c r="G292" s="250"/>
      <c r="H292" s="254">
        <v>-32.183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671</v>
      </c>
      <c r="G293" s="250"/>
      <c r="H293" s="254">
        <v>-1.209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4" customFormat="1" ht="12">
      <c r="A294" s="14"/>
      <c r="B294" s="261"/>
      <c r="C294" s="262"/>
      <c r="D294" s="251" t="s">
        <v>179</v>
      </c>
      <c r="E294" s="263" t="s">
        <v>1</v>
      </c>
      <c r="F294" s="264" t="s">
        <v>182</v>
      </c>
      <c r="G294" s="262"/>
      <c r="H294" s="265">
        <v>53.637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179</v>
      </c>
      <c r="AU294" s="271" t="s">
        <v>86</v>
      </c>
      <c r="AV294" s="14" t="s">
        <v>177</v>
      </c>
      <c r="AW294" s="14" t="s">
        <v>32</v>
      </c>
      <c r="AX294" s="14" t="s">
        <v>84</v>
      </c>
      <c r="AY294" s="271" t="s">
        <v>169</v>
      </c>
    </row>
    <row r="295" spans="1:65" s="2" customFormat="1" ht="33" customHeight="1">
      <c r="A295" s="39"/>
      <c r="B295" s="40"/>
      <c r="C295" s="235" t="s">
        <v>347</v>
      </c>
      <c r="D295" s="235" t="s">
        <v>173</v>
      </c>
      <c r="E295" s="236" t="s">
        <v>266</v>
      </c>
      <c r="F295" s="237" t="s">
        <v>267</v>
      </c>
      <c r="G295" s="238" t="s">
        <v>249</v>
      </c>
      <c r="H295" s="239">
        <v>1.681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672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673</v>
      </c>
      <c r="G296" s="250"/>
      <c r="H296" s="254">
        <v>1.209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674</v>
      </c>
      <c r="G297" s="250"/>
      <c r="H297" s="254">
        <v>0.472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1.681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33" customHeight="1">
      <c r="A299" s="39"/>
      <c r="B299" s="40"/>
      <c r="C299" s="235" t="s">
        <v>364</v>
      </c>
      <c r="D299" s="235" t="s">
        <v>173</v>
      </c>
      <c r="E299" s="236" t="s">
        <v>276</v>
      </c>
      <c r="F299" s="237" t="s">
        <v>277</v>
      </c>
      <c r="G299" s="238" t="s">
        <v>249</v>
      </c>
      <c r="H299" s="239">
        <v>32.183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675</v>
      </c>
    </row>
    <row r="300" spans="1:63" s="12" customFormat="1" ht="25.9" customHeight="1">
      <c r="A300" s="12"/>
      <c r="B300" s="219"/>
      <c r="C300" s="220"/>
      <c r="D300" s="221" t="s">
        <v>75</v>
      </c>
      <c r="E300" s="222" t="s">
        <v>280</v>
      </c>
      <c r="F300" s="222" t="s">
        <v>281</v>
      </c>
      <c r="G300" s="220"/>
      <c r="H300" s="220"/>
      <c r="I300" s="223"/>
      <c r="J300" s="224">
        <f>BK300</f>
        <v>0</v>
      </c>
      <c r="K300" s="220"/>
      <c r="L300" s="225"/>
      <c r="M300" s="226"/>
      <c r="N300" s="227"/>
      <c r="O300" s="227"/>
      <c r="P300" s="228">
        <f>P301+P304+P346+P365+P374+P386</f>
        <v>0</v>
      </c>
      <c r="Q300" s="227"/>
      <c r="R300" s="228">
        <f>R301+R304+R346+R365+R374+R386</f>
        <v>0</v>
      </c>
      <c r="S300" s="227"/>
      <c r="T300" s="229">
        <f>T301+T304+T346+T365+T374+T386</f>
        <v>87.02648464999999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86</v>
      </c>
      <c r="AT300" s="231" t="s">
        <v>75</v>
      </c>
      <c r="AU300" s="231" t="s">
        <v>76</v>
      </c>
      <c r="AY300" s="230" t="s">
        <v>169</v>
      </c>
      <c r="BK300" s="232">
        <f>BK301+BK304+BK346+BK365+BK374+BK386</f>
        <v>0</v>
      </c>
    </row>
    <row r="301" spans="1:63" s="12" customFormat="1" ht="22.8" customHeight="1">
      <c r="A301" s="12"/>
      <c r="B301" s="219"/>
      <c r="C301" s="220"/>
      <c r="D301" s="221" t="s">
        <v>75</v>
      </c>
      <c r="E301" s="233" t="s">
        <v>676</v>
      </c>
      <c r="F301" s="233" t="s">
        <v>677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SUM(P302:P303)</f>
        <v>0</v>
      </c>
      <c r="Q301" s="227"/>
      <c r="R301" s="228">
        <f>SUM(R302:R303)</f>
        <v>0</v>
      </c>
      <c r="S301" s="227"/>
      <c r="T301" s="229">
        <f>SUM(T302:T303)</f>
        <v>0.47167919999999997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0" t="s">
        <v>86</v>
      </c>
      <c r="AT301" s="231" t="s">
        <v>75</v>
      </c>
      <c r="AU301" s="231" t="s">
        <v>84</v>
      </c>
      <c r="AY301" s="230" t="s">
        <v>169</v>
      </c>
      <c r="BK301" s="232">
        <f>SUM(BK302:BK303)</f>
        <v>0</v>
      </c>
    </row>
    <row r="302" spans="1:65" s="2" customFormat="1" ht="21.75" customHeight="1">
      <c r="A302" s="39"/>
      <c r="B302" s="40"/>
      <c r="C302" s="235" t="s">
        <v>678</v>
      </c>
      <c r="D302" s="235" t="s">
        <v>173</v>
      </c>
      <c r="E302" s="236" t="s">
        <v>679</v>
      </c>
      <c r="F302" s="237" t="s">
        <v>680</v>
      </c>
      <c r="G302" s="238" t="s">
        <v>176</v>
      </c>
      <c r="H302" s="239">
        <v>93.96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0.00502</v>
      </c>
      <c r="T302" s="246">
        <f>S302*H302</f>
        <v>0.47167919999999997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681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682</v>
      </c>
      <c r="G303" s="250"/>
      <c r="H303" s="254">
        <v>93.96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84</v>
      </c>
      <c r="AY303" s="260" t="s">
        <v>169</v>
      </c>
    </row>
    <row r="304" spans="1:63" s="12" customFormat="1" ht="22.8" customHeight="1">
      <c r="A304" s="12"/>
      <c r="B304" s="219"/>
      <c r="C304" s="220"/>
      <c r="D304" s="221" t="s">
        <v>75</v>
      </c>
      <c r="E304" s="233" t="s">
        <v>683</v>
      </c>
      <c r="F304" s="233" t="s">
        <v>684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SUM(P305:P345)</f>
        <v>0</v>
      </c>
      <c r="Q304" s="227"/>
      <c r="R304" s="228">
        <f>SUM(R305:R345)</f>
        <v>0</v>
      </c>
      <c r="S304" s="227"/>
      <c r="T304" s="229">
        <f>SUM(T305:T345)</f>
        <v>32.18347495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86</v>
      </c>
      <c r="AT304" s="231" t="s">
        <v>75</v>
      </c>
      <c r="AU304" s="231" t="s">
        <v>84</v>
      </c>
      <c r="AY304" s="230" t="s">
        <v>169</v>
      </c>
      <c r="BK304" s="232">
        <f>SUM(BK305:BK345)</f>
        <v>0</v>
      </c>
    </row>
    <row r="305" spans="1:65" s="2" customFormat="1" ht="16.5" customHeight="1">
      <c r="A305" s="39"/>
      <c r="B305" s="40"/>
      <c r="C305" s="235" t="s">
        <v>685</v>
      </c>
      <c r="D305" s="235" t="s">
        <v>173</v>
      </c>
      <c r="E305" s="236" t="s">
        <v>686</v>
      </c>
      <c r="F305" s="237" t="s">
        <v>687</v>
      </c>
      <c r="G305" s="238" t="s">
        <v>239</v>
      </c>
      <c r="H305" s="239">
        <v>1</v>
      </c>
      <c r="I305" s="240"/>
      <c r="J305" s="241">
        <f>ROUND(I305*H305,2)</f>
        <v>0</v>
      </c>
      <c r="K305" s="242"/>
      <c r="L305" s="45"/>
      <c r="M305" s="243" t="s">
        <v>1</v>
      </c>
      <c r="N305" s="244" t="s">
        <v>41</v>
      </c>
      <c r="O305" s="92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7" t="s">
        <v>286</v>
      </c>
      <c r="AT305" s="247" t="s">
        <v>173</v>
      </c>
      <c r="AU305" s="247" t="s">
        <v>86</v>
      </c>
      <c r="AY305" s="18" t="s">
        <v>169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8" t="s">
        <v>84</v>
      </c>
      <c r="BK305" s="248">
        <f>ROUND(I305*H305,2)</f>
        <v>0</v>
      </c>
      <c r="BL305" s="18" t="s">
        <v>286</v>
      </c>
      <c r="BM305" s="247" t="s">
        <v>688</v>
      </c>
    </row>
    <row r="306" spans="1:65" s="2" customFormat="1" ht="16.5" customHeight="1">
      <c r="A306" s="39"/>
      <c r="B306" s="40"/>
      <c r="C306" s="235" t="s">
        <v>689</v>
      </c>
      <c r="D306" s="235" t="s">
        <v>173</v>
      </c>
      <c r="E306" s="236" t="s">
        <v>690</v>
      </c>
      <c r="F306" s="237" t="s">
        <v>691</v>
      </c>
      <c r="G306" s="238" t="s">
        <v>239</v>
      </c>
      <c r="H306" s="239">
        <v>1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692</v>
      </c>
    </row>
    <row r="307" spans="1:65" s="2" customFormat="1" ht="21.75" customHeight="1">
      <c r="A307" s="39"/>
      <c r="B307" s="40"/>
      <c r="C307" s="235" t="s">
        <v>693</v>
      </c>
      <c r="D307" s="235" t="s">
        <v>173</v>
      </c>
      <c r="E307" s="236" t="s">
        <v>694</v>
      </c>
      <c r="F307" s="237" t="s">
        <v>695</v>
      </c>
      <c r="G307" s="238" t="s">
        <v>239</v>
      </c>
      <c r="H307" s="239">
        <v>1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286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286</v>
      </c>
      <c r="BM307" s="247" t="s">
        <v>696</v>
      </c>
    </row>
    <row r="308" spans="1:65" s="2" customFormat="1" ht="16.5" customHeight="1">
      <c r="A308" s="39"/>
      <c r="B308" s="40"/>
      <c r="C308" s="235" t="s">
        <v>236</v>
      </c>
      <c r="D308" s="235" t="s">
        <v>173</v>
      </c>
      <c r="E308" s="236" t="s">
        <v>697</v>
      </c>
      <c r="F308" s="237" t="s">
        <v>698</v>
      </c>
      <c r="G308" s="238" t="s">
        <v>699</v>
      </c>
      <c r="H308" s="239">
        <v>2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700</v>
      </c>
    </row>
    <row r="309" spans="1:65" s="2" customFormat="1" ht="16.5" customHeight="1">
      <c r="A309" s="39"/>
      <c r="B309" s="40"/>
      <c r="C309" s="235" t="s">
        <v>701</v>
      </c>
      <c r="D309" s="235" t="s">
        <v>173</v>
      </c>
      <c r="E309" s="236" t="s">
        <v>702</v>
      </c>
      <c r="F309" s="237" t="s">
        <v>703</v>
      </c>
      <c r="G309" s="238" t="s">
        <v>239</v>
      </c>
      <c r="H309" s="239">
        <v>1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704</v>
      </c>
    </row>
    <row r="310" spans="1:65" s="2" customFormat="1" ht="16.5" customHeight="1">
      <c r="A310" s="39"/>
      <c r="B310" s="40"/>
      <c r="C310" s="235" t="s">
        <v>705</v>
      </c>
      <c r="D310" s="235" t="s">
        <v>173</v>
      </c>
      <c r="E310" s="236" t="s">
        <v>706</v>
      </c>
      <c r="F310" s="237" t="s">
        <v>707</v>
      </c>
      <c r="G310" s="238" t="s">
        <v>239</v>
      </c>
      <c r="H310" s="239">
        <v>1</v>
      </c>
      <c r="I310" s="240"/>
      <c r="J310" s="241">
        <f>ROUND(I310*H310,2)</f>
        <v>0</v>
      </c>
      <c r="K310" s="242"/>
      <c r="L310" s="45"/>
      <c r="M310" s="243" t="s">
        <v>1</v>
      </c>
      <c r="N310" s="244" t="s">
        <v>41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286</v>
      </c>
      <c r="AT310" s="247" t="s">
        <v>173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708</v>
      </c>
    </row>
    <row r="311" spans="1:65" s="2" customFormat="1" ht="16.5" customHeight="1">
      <c r="A311" s="39"/>
      <c r="B311" s="40"/>
      <c r="C311" s="235" t="s">
        <v>709</v>
      </c>
      <c r="D311" s="235" t="s">
        <v>173</v>
      </c>
      <c r="E311" s="236" t="s">
        <v>710</v>
      </c>
      <c r="F311" s="237" t="s">
        <v>711</v>
      </c>
      <c r="G311" s="238" t="s">
        <v>322</v>
      </c>
      <c r="H311" s="239">
        <v>18</v>
      </c>
      <c r="I311" s="240"/>
      <c r="J311" s="241">
        <f>ROUND(I311*H311,2)</f>
        <v>0</v>
      </c>
      <c r="K311" s="242"/>
      <c r="L311" s="45"/>
      <c r="M311" s="243" t="s">
        <v>1</v>
      </c>
      <c r="N311" s="244" t="s">
        <v>41</v>
      </c>
      <c r="O311" s="92"/>
      <c r="P311" s="245">
        <f>O311*H311</f>
        <v>0</v>
      </c>
      <c r="Q311" s="245">
        <v>0</v>
      </c>
      <c r="R311" s="245">
        <f>Q311*H311</f>
        <v>0</v>
      </c>
      <c r="S311" s="245">
        <v>0.01207</v>
      </c>
      <c r="T311" s="246">
        <f>S311*H311</f>
        <v>0.21726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286</v>
      </c>
      <c r="AT311" s="247" t="s">
        <v>173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712</v>
      </c>
    </row>
    <row r="312" spans="1:51" s="13" customFormat="1" ht="12">
      <c r="A312" s="13"/>
      <c r="B312" s="249"/>
      <c r="C312" s="250"/>
      <c r="D312" s="251" t="s">
        <v>179</v>
      </c>
      <c r="E312" s="252" t="s">
        <v>1</v>
      </c>
      <c r="F312" s="253" t="s">
        <v>713</v>
      </c>
      <c r="G312" s="250"/>
      <c r="H312" s="254">
        <v>18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32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714</v>
      </c>
      <c r="D313" s="235" t="s">
        <v>173</v>
      </c>
      <c r="E313" s="236" t="s">
        <v>715</v>
      </c>
      <c r="F313" s="237" t="s">
        <v>716</v>
      </c>
      <c r="G313" s="238" t="s">
        <v>176</v>
      </c>
      <c r="H313" s="239">
        <v>740.566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</v>
      </c>
      <c r="R313" s="245">
        <f>Q313*H313</f>
        <v>0</v>
      </c>
      <c r="S313" s="245">
        <v>0.02465</v>
      </c>
      <c r="T313" s="246">
        <f>S313*H313</f>
        <v>18.2549519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717</v>
      </c>
    </row>
    <row r="314" spans="1:65" s="2" customFormat="1" ht="21.75" customHeight="1">
      <c r="A314" s="39"/>
      <c r="B314" s="40"/>
      <c r="C314" s="235" t="s">
        <v>718</v>
      </c>
      <c r="D314" s="235" t="s">
        <v>173</v>
      </c>
      <c r="E314" s="236" t="s">
        <v>719</v>
      </c>
      <c r="F314" s="237" t="s">
        <v>720</v>
      </c>
      <c r="G314" s="238" t="s">
        <v>176</v>
      </c>
      <c r="H314" s="239">
        <v>263.457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0.02465</v>
      </c>
      <c r="T314" s="246">
        <f>S314*H314</f>
        <v>6.494215049999999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721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722</v>
      </c>
      <c r="G315" s="250"/>
      <c r="H315" s="254">
        <v>37.417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3" customFormat="1" ht="12">
      <c r="A316" s="13"/>
      <c r="B316" s="249"/>
      <c r="C316" s="250"/>
      <c r="D316" s="251" t="s">
        <v>179</v>
      </c>
      <c r="E316" s="252" t="s">
        <v>1</v>
      </c>
      <c r="F316" s="253" t="s">
        <v>723</v>
      </c>
      <c r="G316" s="250"/>
      <c r="H316" s="254">
        <v>19.44</v>
      </c>
      <c r="I316" s="255"/>
      <c r="J316" s="250"/>
      <c r="K316" s="250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179</v>
      </c>
      <c r="AU316" s="260" t="s">
        <v>86</v>
      </c>
      <c r="AV316" s="13" t="s">
        <v>86</v>
      </c>
      <c r="AW316" s="13" t="s">
        <v>32</v>
      </c>
      <c r="AX316" s="13" t="s">
        <v>76</v>
      </c>
      <c r="AY316" s="260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724</v>
      </c>
      <c r="G317" s="250"/>
      <c r="H317" s="254">
        <v>206.6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4" customFormat="1" ht="12">
      <c r="A318" s="14"/>
      <c r="B318" s="261"/>
      <c r="C318" s="262"/>
      <c r="D318" s="251" t="s">
        <v>179</v>
      </c>
      <c r="E318" s="263" t="s">
        <v>1</v>
      </c>
      <c r="F318" s="264" t="s">
        <v>182</v>
      </c>
      <c r="G318" s="262"/>
      <c r="H318" s="265">
        <v>263.457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1" t="s">
        <v>179</v>
      </c>
      <c r="AU318" s="271" t="s">
        <v>86</v>
      </c>
      <c r="AV318" s="14" t="s">
        <v>177</v>
      </c>
      <c r="AW318" s="14" t="s">
        <v>32</v>
      </c>
      <c r="AX318" s="14" t="s">
        <v>84</v>
      </c>
      <c r="AY318" s="271" t="s">
        <v>169</v>
      </c>
    </row>
    <row r="319" spans="1:65" s="2" customFormat="1" ht="21.75" customHeight="1">
      <c r="A319" s="39"/>
      <c r="B319" s="40"/>
      <c r="C319" s="235" t="s">
        <v>725</v>
      </c>
      <c r="D319" s="235" t="s">
        <v>173</v>
      </c>
      <c r="E319" s="236" t="s">
        <v>726</v>
      </c>
      <c r="F319" s="237" t="s">
        <v>727</v>
      </c>
      <c r="G319" s="238" t="s">
        <v>176</v>
      </c>
      <c r="H319" s="239">
        <v>740.566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</v>
      </c>
      <c r="R319" s="245">
        <f>Q319*H319</f>
        <v>0</v>
      </c>
      <c r="S319" s="245">
        <v>0.008</v>
      </c>
      <c r="T319" s="246">
        <f>S319*H319</f>
        <v>5.9245280000000005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177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177</v>
      </c>
      <c r="BM319" s="247" t="s">
        <v>728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729</v>
      </c>
      <c r="G320" s="250"/>
      <c r="H320" s="254">
        <v>99.042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730</v>
      </c>
      <c r="G321" s="250"/>
      <c r="H321" s="254">
        <v>201.055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731</v>
      </c>
      <c r="G322" s="250"/>
      <c r="H322" s="254">
        <v>65.361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732</v>
      </c>
      <c r="G323" s="250"/>
      <c r="H323" s="254">
        <v>23.7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733</v>
      </c>
      <c r="G324" s="250"/>
      <c r="H324" s="254">
        <v>37.275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734</v>
      </c>
      <c r="G325" s="250"/>
      <c r="H325" s="254">
        <v>7.076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735</v>
      </c>
      <c r="G326" s="250"/>
      <c r="H326" s="254">
        <v>27.6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736</v>
      </c>
      <c r="G327" s="250"/>
      <c r="H327" s="254">
        <v>16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722</v>
      </c>
      <c r="G328" s="250"/>
      <c r="H328" s="254">
        <v>37.417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3" customFormat="1" ht="12">
      <c r="A329" s="13"/>
      <c r="B329" s="249"/>
      <c r="C329" s="250"/>
      <c r="D329" s="251" t="s">
        <v>179</v>
      </c>
      <c r="E329" s="252" t="s">
        <v>1</v>
      </c>
      <c r="F329" s="253" t="s">
        <v>723</v>
      </c>
      <c r="G329" s="250"/>
      <c r="H329" s="254">
        <v>19.44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179</v>
      </c>
      <c r="AU329" s="260" t="s">
        <v>86</v>
      </c>
      <c r="AV329" s="13" t="s">
        <v>86</v>
      </c>
      <c r="AW329" s="13" t="s">
        <v>32</v>
      </c>
      <c r="AX329" s="13" t="s">
        <v>76</v>
      </c>
      <c r="AY329" s="260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724</v>
      </c>
      <c r="G330" s="250"/>
      <c r="H330" s="254">
        <v>206.6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4" customFormat="1" ht="12">
      <c r="A331" s="14"/>
      <c r="B331" s="261"/>
      <c r="C331" s="262"/>
      <c r="D331" s="251" t="s">
        <v>179</v>
      </c>
      <c r="E331" s="263" t="s">
        <v>1</v>
      </c>
      <c r="F331" s="264" t="s">
        <v>182</v>
      </c>
      <c r="G331" s="262"/>
      <c r="H331" s="265">
        <v>740.566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179</v>
      </c>
      <c r="AU331" s="271" t="s">
        <v>86</v>
      </c>
      <c r="AV331" s="14" t="s">
        <v>177</v>
      </c>
      <c r="AW331" s="14" t="s">
        <v>32</v>
      </c>
      <c r="AX331" s="14" t="s">
        <v>84</v>
      </c>
      <c r="AY331" s="271" t="s">
        <v>169</v>
      </c>
    </row>
    <row r="332" spans="1:65" s="2" customFormat="1" ht="21.75" customHeight="1">
      <c r="A332" s="39"/>
      <c r="B332" s="40"/>
      <c r="C332" s="235" t="s">
        <v>737</v>
      </c>
      <c r="D332" s="235" t="s">
        <v>173</v>
      </c>
      <c r="E332" s="236" t="s">
        <v>738</v>
      </c>
      <c r="F332" s="237" t="s">
        <v>739</v>
      </c>
      <c r="G332" s="238" t="s">
        <v>176</v>
      </c>
      <c r="H332" s="239">
        <v>16.8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</v>
      </c>
      <c r="R332" s="245">
        <f>Q332*H332</f>
        <v>0</v>
      </c>
      <c r="S332" s="245">
        <v>0.02465</v>
      </c>
      <c r="T332" s="246">
        <f>S332*H332</f>
        <v>0.41412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740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741</v>
      </c>
      <c r="G333" s="250"/>
      <c r="H333" s="254">
        <v>16.8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742</v>
      </c>
      <c r="D334" s="235" t="s">
        <v>173</v>
      </c>
      <c r="E334" s="236" t="s">
        <v>743</v>
      </c>
      <c r="F334" s="237" t="s">
        <v>744</v>
      </c>
      <c r="G334" s="238" t="s">
        <v>176</v>
      </c>
      <c r="H334" s="239">
        <v>16.8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</v>
      </c>
      <c r="R334" s="245">
        <f>Q334*H334</f>
        <v>0</v>
      </c>
      <c r="S334" s="245">
        <v>0.008</v>
      </c>
      <c r="T334" s="246">
        <f>S334*H334</f>
        <v>0.13440000000000002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745</v>
      </c>
    </row>
    <row r="335" spans="1:65" s="2" customFormat="1" ht="21.75" customHeight="1">
      <c r="A335" s="39"/>
      <c r="B335" s="40"/>
      <c r="C335" s="235" t="s">
        <v>746</v>
      </c>
      <c r="D335" s="235" t="s">
        <v>173</v>
      </c>
      <c r="E335" s="236" t="s">
        <v>747</v>
      </c>
      <c r="F335" s="237" t="s">
        <v>748</v>
      </c>
      <c r="G335" s="238" t="s">
        <v>327</v>
      </c>
      <c r="H335" s="239">
        <v>31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0.024</v>
      </c>
      <c r="T335" s="246">
        <f>S335*H335</f>
        <v>0.744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749</v>
      </c>
    </row>
    <row r="336" spans="1:51" s="16" customFormat="1" ht="12">
      <c r="A336" s="16"/>
      <c r="B336" s="283"/>
      <c r="C336" s="284"/>
      <c r="D336" s="251" t="s">
        <v>179</v>
      </c>
      <c r="E336" s="285" t="s">
        <v>1</v>
      </c>
      <c r="F336" s="286" t="s">
        <v>589</v>
      </c>
      <c r="G336" s="284"/>
      <c r="H336" s="285" t="s">
        <v>1</v>
      </c>
      <c r="I336" s="287"/>
      <c r="J336" s="284"/>
      <c r="K336" s="284"/>
      <c r="L336" s="288"/>
      <c r="M336" s="289"/>
      <c r="N336" s="290"/>
      <c r="O336" s="290"/>
      <c r="P336" s="290"/>
      <c r="Q336" s="290"/>
      <c r="R336" s="290"/>
      <c r="S336" s="290"/>
      <c r="T336" s="29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92" t="s">
        <v>179</v>
      </c>
      <c r="AU336" s="292" t="s">
        <v>86</v>
      </c>
      <c r="AV336" s="16" t="s">
        <v>84</v>
      </c>
      <c r="AW336" s="16" t="s">
        <v>32</v>
      </c>
      <c r="AX336" s="16" t="s">
        <v>76</v>
      </c>
      <c r="AY336" s="29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750</v>
      </c>
      <c r="G337" s="250"/>
      <c r="H337" s="254">
        <v>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751</v>
      </c>
      <c r="G338" s="250"/>
      <c r="H338" s="254">
        <v>8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752</v>
      </c>
      <c r="G339" s="250"/>
      <c r="H339" s="254">
        <v>3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753</v>
      </c>
      <c r="G340" s="250"/>
      <c r="H340" s="254">
        <v>7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754</v>
      </c>
      <c r="G341" s="250"/>
      <c r="H341" s="254">
        <v>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755</v>
      </c>
      <c r="G342" s="250"/>
      <c r="H342" s="254">
        <v>5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756</v>
      </c>
      <c r="G343" s="250"/>
      <c r="H343" s="254">
        <v>2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757</v>
      </c>
      <c r="G344" s="250"/>
      <c r="H344" s="254">
        <v>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4" customFormat="1" ht="12">
      <c r="A345" s="14"/>
      <c r="B345" s="261"/>
      <c r="C345" s="262"/>
      <c r="D345" s="251" t="s">
        <v>179</v>
      </c>
      <c r="E345" s="263" t="s">
        <v>1</v>
      </c>
      <c r="F345" s="264" t="s">
        <v>182</v>
      </c>
      <c r="G345" s="262"/>
      <c r="H345" s="265">
        <v>31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179</v>
      </c>
      <c r="AU345" s="271" t="s">
        <v>86</v>
      </c>
      <c r="AV345" s="14" t="s">
        <v>177</v>
      </c>
      <c r="AW345" s="14" t="s">
        <v>32</v>
      </c>
      <c r="AX345" s="14" t="s">
        <v>84</v>
      </c>
      <c r="AY345" s="271" t="s">
        <v>169</v>
      </c>
    </row>
    <row r="346" spans="1:63" s="12" customFormat="1" ht="22.8" customHeight="1">
      <c r="A346" s="12"/>
      <c r="B346" s="219"/>
      <c r="C346" s="220"/>
      <c r="D346" s="221" t="s">
        <v>75</v>
      </c>
      <c r="E346" s="233" t="s">
        <v>362</v>
      </c>
      <c r="F346" s="233" t="s">
        <v>363</v>
      </c>
      <c r="G346" s="220"/>
      <c r="H346" s="220"/>
      <c r="I346" s="223"/>
      <c r="J346" s="234">
        <f>BK346</f>
        <v>0</v>
      </c>
      <c r="K346" s="220"/>
      <c r="L346" s="225"/>
      <c r="M346" s="226"/>
      <c r="N346" s="227"/>
      <c r="O346" s="227"/>
      <c r="P346" s="228">
        <f>SUM(P347:P364)</f>
        <v>0</v>
      </c>
      <c r="Q346" s="227"/>
      <c r="R346" s="228">
        <f>SUM(R347:R364)</f>
        <v>0</v>
      </c>
      <c r="S346" s="227"/>
      <c r="T346" s="229">
        <f>SUM(T347:T364)</f>
        <v>1.572276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0" t="s">
        <v>86</v>
      </c>
      <c r="AT346" s="231" t="s">
        <v>75</v>
      </c>
      <c r="AU346" s="231" t="s">
        <v>84</v>
      </c>
      <c r="AY346" s="230" t="s">
        <v>169</v>
      </c>
      <c r="BK346" s="232">
        <f>SUM(BK347:BK364)</f>
        <v>0</v>
      </c>
    </row>
    <row r="347" spans="1:65" s="2" customFormat="1" ht="16.5" customHeight="1">
      <c r="A347" s="39"/>
      <c r="B347" s="40"/>
      <c r="C347" s="235" t="s">
        <v>758</v>
      </c>
      <c r="D347" s="235" t="s">
        <v>173</v>
      </c>
      <c r="E347" s="236" t="s">
        <v>759</v>
      </c>
      <c r="F347" s="237" t="s">
        <v>760</v>
      </c>
      <c r="G347" s="238" t="s">
        <v>322</v>
      </c>
      <c r="H347" s="239">
        <v>16.5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</v>
      </c>
      <c r="R347" s="245">
        <f>Q347*H347</f>
        <v>0</v>
      </c>
      <c r="S347" s="245">
        <v>0.003</v>
      </c>
      <c r="T347" s="246">
        <f>S347*H347</f>
        <v>0.0495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286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286</v>
      </c>
      <c r="BM347" s="247" t="s">
        <v>761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762</v>
      </c>
      <c r="G348" s="250"/>
      <c r="H348" s="254">
        <v>16.5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84</v>
      </c>
      <c r="AY348" s="260" t="s">
        <v>169</v>
      </c>
    </row>
    <row r="349" spans="1:65" s="2" customFormat="1" ht="16.5" customHeight="1">
      <c r="A349" s="39"/>
      <c r="B349" s="40"/>
      <c r="C349" s="235" t="s">
        <v>763</v>
      </c>
      <c r="D349" s="235" t="s">
        <v>173</v>
      </c>
      <c r="E349" s="236" t="s">
        <v>764</v>
      </c>
      <c r="F349" s="237" t="s">
        <v>765</v>
      </c>
      <c r="G349" s="238" t="s">
        <v>176</v>
      </c>
      <c r="H349" s="239">
        <v>51.5</v>
      </c>
      <c r="I349" s="240"/>
      <c r="J349" s="241">
        <f>ROUND(I349*H349,2)</f>
        <v>0</v>
      </c>
      <c r="K349" s="242"/>
      <c r="L349" s="45"/>
      <c r="M349" s="243" t="s">
        <v>1</v>
      </c>
      <c r="N349" s="244" t="s">
        <v>41</v>
      </c>
      <c r="O349" s="92"/>
      <c r="P349" s="245">
        <f>O349*H349</f>
        <v>0</v>
      </c>
      <c r="Q349" s="245">
        <v>0</v>
      </c>
      <c r="R349" s="245">
        <f>Q349*H349</f>
        <v>0</v>
      </c>
      <c r="S349" s="245">
        <v>0.005</v>
      </c>
      <c r="T349" s="246">
        <f>S349*H349</f>
        <v>0.2575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7" t="s">
        <v>286</v>
      </c>
      <c r="AT349" s="247" t="s">
        <v>173</v>
      </c>
      <c r="AU349" s="247" t="s">
        <v>86</v>
      </c>
      <c r="AY349" s="18" t="s">
        <v>169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18" t="s">
        <v>84</v>
      </c>
      <c r="BK349" s="248">
        <f>ROUND(I349*H349,2)</f>
        <v>0</v>
      </c>
      <c r="BL349" s="18" t="s">
        <v>286</v>
      </c>
      <c r="BM349" s="247" t="s">
        <v>766</v>
      </c>
    </row>
    <row r="350" spans="1:51" s="13" customFormat="1" ht="12">
      <c r="A350" s="13"/>
      <c r="B350" s="249"/>
      <c r="C350" s="250"/>
      <c r="D350" s="251" t="s">
        <v>179</v>
      </c>
      <c r="E350" s="252" t="s">
        <v>1</v>
      </c>
      <c r="F350" s="253" t="s">
        <v>767</v>
      </c>
      <c r="G350" s="250"/>
      <c r="H350" s="254">
        <v>51.5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32</v>
      </c>
      <c r="AX350" s="13" t="s">
        <v>76</v>
      </c>
      <c r="AY350" s="260" t="s">
        <v>169</v>
      </c>
    </row>
    <row r="351" spans="1:51" s="14" customFormat="1" ht="12">
      <c r="A351" s="14"/>
      <c r="B351" s="261"/>
      <c r="C351" s="262"/>
      <c r="D351" s="251" t="s">
        <v>179</v>
      </c>
      <c r="E351" s="263" t="s">
        <v>1</v>
      </c>
      <c r="F351" s="264" t="s">
        <v>182</v>
      </c>
      <c r="G351" s="262"/>
      <c r="H351" s="265">
        <v>51.5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1" t="s">
        <v>179</v>
      </c>
      <c r="AU351" s="271" t="s">
        <v>86</v>
      </c>
      <c r="AV351" s="14" t="s">
        <v>177</v>
      </c>
      <c r="AW351" s="14" t="s">
        <v>32</v>
      </c>
      <c r="AX351" s="14" t="s">
        <v>84</v>
      </c>
      <c r="AY351" s="271" t="s">
        <v>169</v>
      </c>
    </row>
    <row r="352" spans="1:65" s="2" customFormat="1" ht="16.5" customHeight="1">
      <c r="A352" s="39"/>
      <c r="B352" s="40"/>
      <c r="C352" s="235" t="s">
        <v>241</v>
      </c>
      <c r="D352" s="235" t="s">
        <v>173</v>
      </c>
      <c r="E352" s="236" t="s">
        <v>768</v>
      </c>
      <c r="F352" s="237" t="s">
        <v>769</v>
      </c>
      <c r="G352" s="238" t="s">
        <v>176</v>
      </c>
      <c r="H352" s="239">
        <v>316.319</v>
      </c>
      <c r="I352" s="240"/>
      <c r="J352" s="241">
        <f>ROUND(I352*H352,2)</f>
        <v>0</v>
      </c>
      <c r="K352" s="242"/>
      <c r="L352" s="45"/>
      <c r="M352" s="243" t="s">
        <v>1</v>
      </c>
      <c r="N352" s="244" t="s">
        <v>41</v>
      </c>
      <c r="O352" s="92"/>
      <c r="P352" s="245">
        <f>O352*H352</f>
        <v>0</v>
      </c>
      <c r="Q352" s="245">
        <v>0</v>
      </c>
      <c r="R352" s="245">
        <f>Q352*H352</f>
        <v>0</v>
      </c>
      <c r="S352" s="245">
        <v>0.004</v>
      </c>
      <c r="T352" s="246">
        <f>S352*H352</f>
        <v>1.265276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7" t="s">
        <v>286</v>
      </c>
      <c r="AT352" s="247" t="s">
        <v>173</v>
      </c>
      <c r="AU352" s="247" t="s">
        <v>86</v>
      </c>
      <c r="AY352" s="18" t="s">
        <v>169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18" t="s">
        <v>84</v>
      </c>
      <c r="BK352" s="248">
        <f>ROUND(I352*H352,2)</f>
        <v>0</v>
      </c>
      <c r="BL352" s="18" t="s">
        <v>286</v>
      </c>
      <c r="BM352" s="247" t="s">
        <v>770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771</v>
      </c>
      <c r="G353" s="250"/>
      <c r="H353" s="254">
        <v>40.1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772</v>
      </c>
      <c r="G354" s="250"/>
      <c r="H354" s="254">
        <v>16.6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773</v>
      </c>
      <c r="G355" s="250"/>
      <c r="H355" s="254">
        <v>43.1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774</v>
      </c>
      <c r="G356" s="250"/>
      <c r="H356" s="254">
        <v>10.5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775</v>
      </c>
      <c r="G357" s="250"/>
      <c r="H357" s="254">
        <v>161.733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776</v>
      </c>
      <c r="G358" s="250"/>
      <c r="H358" s="254">
        <v>16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777</v>
      </c>
      <c r="G359" s="250"/>
      <c r="H359" s="254">
        <v>28.286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316.319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21.75" customHeight="1">
      <c r="A361" s="39"/>
      <c r="B361" s="40"/>
      <c r="C361" s="235" t="s">
        <v>196</v>
      </c>
      <c r="D361" s="235" t="s">
        <v>173</v>
      </c>
      <c r="E361" s="236" t="s">
        <v>778</v>
      </c>
      <c r="F361" s="237" t="s">
        <v>779</v>
      </c>
      <c r="G361" s="238" t="s">
        <v>327</v>
      </c>
      <c r="H361" s="239">
        <v>17</v>
      </c>
      <c r="I361" s="240"/>
      <c r="J361" s="241">
        <f>ROUND(I361*H361,2)</f>
        <v>0</v>
      </c>
      <c r="K361" s="242"/>
      <c r="L361" s="45"/>
      <c r="M361" s="243" t="s">
        <v>1</v>
      </c>
      <c r="N361" s="244" t="s">
        <v>41</v>
      </c>
      <c r="O361" s="92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286</v>
      </c>
      <c r="AT361" s="247" t="s">
        <v>173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780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781</v>
      </c>
      <c r="G362" s="250"/>
      <c r="H362" s="254">
        <v>13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782</v>
      </c>
      <c r="G363" s="250"/>
      <c r="H363" s="254">
        <v>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17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63" s="12" customFormat="1" ht="22.8" customHeight="1">
      <c r="A365" s="12"/>
      <c r="B365" s="219"/>
      <c r="C365" s="220"/>
      <c r="D365" s="221" t="s">
        <v>75</v>
      </c>
      <c r="E365" s="233" t="s">
        <v>783</v>
      </c>
      <c r="F365" s="233" t="s">
        <v>784</v>
      </c>
      <c r="G365" s="220"/>
      <c r="H365" s="220"/>
      <c r="I365" s="223"/>
      <c r="J365" s="234">
        <f>BK365</f>
        <v>0</v>
      </c>
      <c r="K365" s="220"/>
      <c r="L365" s="225"/>
      <c r="M365" s="226"/>
      <c r="N365" s="227"/>
      <c r="O365" s="227"/>
      <c r="P365" s="228">
        <f>SUM(P366:P373)</f>
        <v>0</v>
      </c>
      <c r="Q365" s="227"/>
      <c r="R365" s="228">
        <f>SUM(R366:R373)</f>
        <v>0</v>
      </c>
      <c r="S365" s="227"/>
      <c r="T365" s="229">
        <f>SUM(T366:T373)</f>
        <v>11.735286999999998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0" t="s">
        <v>86</v>
      </c>
      <c r="AT365" s="231" t="s">
        <v>75</v>
      </c>
      <c r="AU365" s="231" t="s">
        <v>84</v>
      </c>
      <c r="AY365" s="230" t="s">
        <v>169</v>
      </c>
      <c r="BK365" s="232">
        <f>SUM(BK366:BK373)</f>
        <v>0</v>
      </c>
    </row>
    <row r="366" spans="1:65" s="2" customFormat="1" ht="21.75" customHeight="1">
      <c r="A366" s="39"/>
      <c r="B366" s="40"/>
      <c r="C366" s="235" t="s">
        <v>785</v>
      </c>
      <c r="D366" s="235" t="s">
        <v>173</v>
      </c>
      <c r="E366" s="236" t="s">
        <v>786</v>
      </c>
      <c r="F366" s="237" t="s">
        <v>787</v>
      </c>
      <c r="G366" s="238" t="s">
        <v>176</v>
      </c>
      <c r="H366" s="239">
        <v>141.1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0.08317</v>
      </c>
      <c r="T366" s="246">
        <f>S366*H366</f>
        <v>11.735286999999998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788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789</v>
      </c>
      <c r="G367" s="250"/>
      <c r="H367" s="254">
        <v>14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771</v>
      </c>
      <c r="G368" s="250"/>
      <c r="H368" s="254">
        <v>40.1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773</v>
      </c>
      <c r="G369" s="250"/>
      <c r="H369" s="254">
        <v>43.1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790</v>
      </c>
      <c r="G370" s="250"/>
      <c r="H370" s="254">
        <v>16.8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791</v>
      </c>
      <c r="G371" s="250"/>
      <c r="H371" s="254">
        <v>10.5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2" t="s">
        <v>1</v>
      </c>
      <c r="F372" s="253" t="s">
        <v>772</v>
      </c>
      <c r="G372" s="250"/>
      <c r="H372" s="254">
        <v>16.6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32</v>
      </c>
      <c r="AX372" s="13" t="s">
        <v>76</v>
      </c>
      <c r="AY372" s="260" t="s">
        <v>169</v>
      </c>
    </row>
    <row r="373" spans="1:51" s="14" customFormat="1" ht="12">
      <c r="A373" s="14"/>
      <c r="B373" s="261"/>
      <c r="C373" s="262"/>
      <c r="D373" s="251" t="s">
        <v>179</v>
      </c>
      <c r="E373" s="263" t="s">
        <v>1</v>
      </c>
      <c r="F373" s="264" t="s">
        <v>182</v>
      </c>
      <c r="G373" s="262"/>
      <c r="H373" s="265">
        <v>141.1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179</v>
      </c>
      <c r="AU373" s="271" t="s">
        <v>86</v>
      </c>
      <c r="AV373" s="14" t="s">
        <v>177</v>
      </c>
      <c r="AW373" s="14" t="s">
        <v>32</v>
      </c>
      <c r="AX373" s="14" t="s">
        <v>84</v>
      </c>
      <c r="AY373" s="271" t="s">
        <v>169</v>
      </c>
    </row>
    <row r="374" spans="1:63" s="12" customFormat="1" ht="22.8" customHeight="1">
      <c r="A374" s="12"/>
      <c r="B374" s="219"/>
      <c r="C374" s="220"/>
      <c r="D374" s="221" t="s">
        <v>75</v>
      </c>
      <c r="E374" s="233" t="s">
        <v>792</v>
      </c>
      <c r="F374" s="233" t="s">
        <v>793</v>
      </c>
      <c r="G374" s="220"/>
      <c r="H374" s="220"/>
      <c r="I374" s="223"/>
      <c r="J374" s="234">
        <f>BK374</f>
        <v>0</v>
      </c>
      <c r="K374" s="220"/>
      <c r="L374" s="225"/>
      <c r="M374" s="226"/>
      <c r="N374" s="227"/>
      <c r="O374" s="227"/>
      <c r="P374" s="228">
        <f>SUM(P375:P385)</f>
        <v>0</v>
      </c>
      <c r="Q374" s="227"/>
      <c r="R374" s="228">
        <f>SUM(R375:R385)</f>
        <v>0</v>
      </c>
      <c r="S374" s="227"/>
      <c r="T374" s="229">
        <f>SUM(T375:T385)</f>
        <v>39.773520999999995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0" t="s">
        <v>86</v>
      </c>
      <c r="AT374" s="231" t="s">
        <v>75</v>
      </c>
      <c r="AU374" s="231" t="s">
        <v>84</v>
      </c>
      <c r="AY374" s="230" t="s">
        <v>169</v>
      </c>
      <c r="BK374" s="232">
        <f>SUM(BK375:BK385)</f>
        <v>0</v>
      </c>
    </row>
    <row r="375" spans="1:65" s="2" customFormat="1" ht="21.75" customHeight="1">
      <c r="A375" s="39"/>
      <c r="B375" s="40"/>
      <c r="C375" s="235" t="s">
        <v>794</v>
      </c>
      <c r="D375" s="235" t="s">
        <v>173</v>
      </c>
      <c r="E375" s="236" t="s">
        <v>795</v>
      </c>
      <c r="F375" s="237" t="s">
        <v>796</v>
      </c>
      <c r="G375" s="238" t="s">
        <v>176</v>
      </c>
      <c r="H375" s="239">
        <v>6.738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0.157</v>
      </c>
      <c r="T375" s="246">
        <f>S375*H375</f>
        <v>1.057866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286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286</v>
      </c>
      <c r="BM375" s="247" t="s">
        <v>797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798</v>
      </c>
      <c r="G376" s="250"/>
      <c r="H376" s="254">
        <v>6.738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84</v>
      </c>
      <c r="AY376" s="260" t="s">
        <v>169</v>
      </c>
    </row>
    <row r="377" spans="1:65" s="2" customFormat="1" ht="21.75" customHeight="1">
      <c r="A377" s="39"/>
      <c r="B377" s="40"/>
      <c r="C377" s="235" t="s">
        <v>289</v>
      </c>
      <c r="D377" s="235" t="s">
        <v>173</v>
      </c>
      <c r="E377" s="236" t="s">
        <v>799</v>
      </c>
      <c r="F377" s="237" t="s">
        <v>800</v>
      </c>
      <c r="G377" s="238" t="s">
        <v>176</v>
      </c>
      <c r="H377" s="239">
        <v>3.465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0.187</v>
      </c>
      <c r="T377" s="246">
        <f>S377*H377</f>
        <v>0.647955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286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286</v>
      </c>
      <c r="BM377" s="247" t="s">
        <v>801</v>
      </c>
    </row>
    <row r="378" spans="1:51" s="13" customFormat="1" ht="12">
      <c r="A378" s="13"/>
      <c r="B378" s="249"/>
      <c r="C378" s="250"/>
      <c r="D378" s="251" t="s">
        <v>179</v>
      </c>
      <c r="E378" s="252" t="s">
        <v>1</v>
      </c>
      <c r="F378" s="253" t="s">
        <v>802</v>
      </c>
      <c r="G378" s="250"/>
      <c r="H378" s="254">
        <v>3.465</v>
      </c>
      <c r="I378" s="255"/>
      <c r="J378" s="250"/>
      <c r="K378" s="250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179</v>
      </c>
      <c r="AU378" s="260" t="s">
        <v>86</v>
      </c>
      <c r="AV378" s="13" t="s">
        <v>86</v>
      </c>
      <c r="AW378" s="13" t="s">
        <v>32</v>
      </c>
      <c r="AX378" s="13" t="s">
        <v>84</v>
      </c>
      <c r="AY378" s="260" t="s">
        <v>169</v>
      </c>
    </row>
    <row r="379" spans="1:65" s="2" customFormat="1" ht="21.75" customHeight="1">
      <c r="A379" s="39"/>
      <c r="B379" s="40"/>
      <c r="C379" s="235" t="s">
        <v>270</v>
      </c>
      <c r="D379" s="235" t="s">
        <v>173</v>
      </c>
      <c r="E379" s="236" t="s">
        <v>803</v>
      </c>
      <c r="F379" s="237" t="s">
        <v>804</v>
      </c>
      <c r="G379" s="238" t="s">
        <v>322</v>
      </c>
      <c r="H379" s="239">
        <v>173.4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</v>
      </c>
      <c r="R379" s="245">
        <f>Q379*H379</f>
        <v>0</v>
      </c>
      <c r="S379" s="245">
        <v>0.018</v>
      </c>
      <c r="T379" s="246">
        <f>S379*H379</f>
        <v>3.1212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805</v>
      </c>
    </row>
    <row r="380" spans="1:65" s="2" customFormat="1" ht="21.75" customHeight="1">
      <c r="A380" s="39"/>
      <c r="B380" s="40"/>
      <c r="C380" s="235" t="s">
        <v>329</v>
      </c>
      <c r="D380" s="235" t="s">
        <v>173</v>
      </c>
      <c r="E380" s="236" t="s">
        <v>806</v>
      </c>
      <c r="F380" s="237" t="s">
        <v>807</v>
      </c>
      <c r="G380" s="238" t="s">
        <v>176</v>
      </c>
      <c r="H380" s="239">
        <v>188.9</v>
      </c>
      <c r="I380" s="240"/>
      <c r="J380" s="241">
        <f>ROUND(I380*H380,2)</f>
        <v>0</v>
      </c>
      <c r="K380" s="242"/>
      <c r="L380" s="45"/>
      <c r="M380" s="243" t="s">
        <v>1</v>
      </c>
      <c r="N380" s="244" t="s">
        <v>41</v>
      </c>
      <c r="O380" s="92"/>
      <c r="P380" s="245">
        <f>O380*H380</f>
        <v>0</v>
      </c>
      <c r="Q380" s="245">
        <v>0</v>
      </c>
      <c r="R380" s="245">
        <f>Q380*H380</f>
        <v>0</v>
      </c>
      <c r="S380" s="245">
        <v>0.185</v>
      </c>
      <c r="T380" s="246">
        <f>S380*H380</f>
        <v>34.9465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7" t="s">
        <v>286</v>
      </c>
      <c r="AT380" s="247" t="s">
        <v>173</v>
      </c>
      <c r="AU380" s="247" t="s">
        <v>86</v>
      </c>
      <c r="AY380" s="18" t="s">
        <v>169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8" t="s">
        <v>84</v>
      </c>
      <c r="BK380" s="248">
        <f>ROUND(I380*H380,2)</f>
        <v>0</v>
      </c>
      <c r="BL380" s="18" t="s">
        <v>286</v>
      </c>
      <c r="BM380" s="247" t="s">
        <v>808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809</v>
      </c>
      <c r="G381" s="250"/>
      <c r="H381" s="254">
        <v>51.5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810</v>
      </c>
      <c r="G382" s="250"/>
      <c r="H382" s="254">
        <v>122.8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811</v>
      </c>
      <c r="G383" s="250"/>
      <c r="H383" s="254">
        <v>14.6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6" customFormat="1" ht="12">
      <c r="A384" s="16"/>
      <c r="B384" s="283"/>
      <c r="C384" s="284"/>
      <c r="D384" s="251" t="s">
        <v>179</v>
      </c>
      <c r="E384" s="285" t="s">
        <v>1</v>
      </c>
      <c r="F384" s="286" t="s">
        <v>812</v>
      </c>
      <c r="G384" s="284"/>
      <c r="H384" s="285" t="s">
        <v>1</v>
      </c>
      <c r="I384" s="287"/>
      <c r="J384" s="284"/>
      <c r="K384" s="284"/>
      <c r="L384" s="288"/>
      <c r="M384" s="289"/>
      <c r="N384" s="290"/>
      <c r="O384" s="290"/>
      <c r="P384" s="290"/>
      <c r="Q384" s="290"/>
      <c r="R384" s="290"/>
      <c r="S384" s="290"/>
      <c r="T384" s="291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92" t="s">
        <v>179</v>
      </c>
      <c r="AU384" s="292" t="s">
        <v>86</v>
      </c>
      <c r="AV384" s="16" t="s">
        <v>84</v>
      </c>
      <c r="AW384" s="16" t="s">
        <v>32</v>
      </c>
      <c r="AX384" s="16" t="s">
        <v>76</v>
      </c>
      <c r="AY384" s="292" t="s">
        <v>169</v>
      </c>
    </row>
    <row r="385" spans="1:51" s="14" customFormat="1" ht="12">
      <c r="A385" s="14"/>
      <c r="B385" s="261"/>
      <c r="C385" s="262"/>
      <c r="D385" s="251" t="s">
        <v>179</v>
      </c>
      <c r="E385" s="263" t="s">
        <v>1</v>
      </c>
      <c r="F385" s="264" t="s">
        <v>182</v>
      </c>
      <c r="G385" s="262"/>
      <c r="H385" s="265">
        <v>188.9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179</v>
      </c>
      <c r="AU385" s="271" t="s">
        <v>86</v>
      </c>
      <c r="AV385" s="14" t="s">
        <v>177</v>
      </c>
      <c r="AW385" s="14" t="s">
        <v>32</v>
      </c>
      <c r="AX385" s="14" t="s">
        <v>84</v>
      </c>
      <c r="AY385" s="271" t="s">
        <v>169</v>
      </c>
    </row>
    <row r="386" spans="1:63" s="12" customFormat="1" ht="22.8" customHeight="1">
      <c r="A386" s="12"/>
      <c r="B386" s="219"/>
      <c r="C386" s="220"/>
      <c r="D386" s="221" t="s">
        <v>75</v>
      </c>
      <c r="E386" s="233" t="s">
        <v>813</v>
      </c>
      <c r="F386" s="233" t="s">
        <v>814</v>
      </c>
      <c r="G386" s="220"/>
      <c r="H386" s="220"/>
      <c r="I386" s="223"/>
      <c r="J386" s="234">
        <f>BK386</f>
        <v>0</v>
      </c>
      <c r="K386" s="220"/>
      <c r="L386" s="225"/>
      <c r="M386" s="226"/>
      <c r="N386" s="227"/>
      <c r="O386" s="227"/>
      <c r="P386" s="228">
        <f>SUM(P387:P395)</f>
        <v>0</v>
      </c>
      <c r="Q386" s="227"/>
      <c r="R386" s="228">
        <f>SUM(R387:R395)</f>
        <v>0</v>
      </c>
      <c r="S386" s="227"/>
      <c r="T386" s="229">
        <f>SUM(T387:T395)</f>
        <v>1.2902465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30" t="s">
        <v>86</v>
      </c>
      <c r="AT386" s="231" t="s">
        <v>75</v>
      </c>
      <c r="AU386" s="231" t="s">
        <v>84</v>
      </c>
      <c r="AY386" s="230" t="s">
        <v>169</v>
      </c>
      <c r="BK386" s="232">
        <f>SUM(BK387:BK395)</f>
        <v>0</v>
      </c>
    </row>
    <row r="387" spans="1:65" s="2" customFormat="1" ht="21.75" customHeight="1">
      <c r="A387" s="39"/>
      <c r="B387" s="40"/>
      <c r="C387" s="235" t="s">
        <v>815</v>
      </c>
      <c r="D387" s="235" t="s">
        <v>173</v>
      </c>
      <c r="E387" s="236" t="s">
        <v>816</v>
      </c>
      <c r="F387" s="237" t="s">
        <v>817</v>
      </c>
      <c r="G387" s="238" t="s">
        <v>176</v>
      </c>
      <c r="H387" s="239">
        <v>399.99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</v>
      </c>
      <c r="R387" s="245">
        <f>Q387*H387</f>
        <v>0</v>
      </c>
      <c r="S387" s="245">
        <v>0.0025</v>
      </c>
      <c r="T387" s="246">
        <f>S387*H387</f>
        <v>0.9999750000000001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818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819</v>
      </c>
      <c r="G388" s="250"/>
      <c r="H388" s="254">
        <v>60.45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820</v>
      </c>
      <c r="G389" s="250"/>
      <c r="H389" s="254">
        <v>339.54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399.99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821</v>
      </c>
      <c r="D391" s="235" t="s">
        <v>173</v>
      </c>
      <c r="E391" s="236" t="s">
        <v>822</v>
      </c>
      <c r="F391" s="237" t="s">
        <v>823</v>
      </c>
      <c r="G391" s="238" t="s">
        <v>322</v>
      </c>
      <c r="H391" s="239">
        <v>126.205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</v>
      </c>
      <c r="R391" s="245">
        <f>Q391*H391</f>
        <v>0</v>
      </c>
      <c r="S391" s="245">
        <v>0.0023</v>
      </c>
      <c r="T391" s="246">
        <f>S391*H391</f>
        <v>0.2902715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824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825</v>
      </c>
      <c r="G392" s="250"/>
      <c r="H392" s="254">
        <v>51.325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826</v>
      </c>
      <c r="G393" s="250"/>
      <c r="H393" s="254">
        <v>12.6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827</v>
      </c>
      <c r="G394" s="250"/>
      <c r="H394" s="254">
        <v>62.28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126.205</v>
      </c>
      <c r="I395" s="266"/>
      <c r="J395" s="262"/>
      <c r="K395" s="262"/>
      <c r="L395" s="267"/>
      <c r="M395" s="293"/>
      <c r="N395" s="294"/>
      <c r="O395" s="294"/>
      <c r="P395" s="294"/>
      <c r="Q395" s="294"/>
      <c r="R395" s="294"/>
      <c r="S395" s="294"/>
      <c r="T395" s="29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31" s="2" customFormat="1" ht="6.95" customHeight="1">
      <c r="A396" s="39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45"/>
      <c r="M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</sheetData>
  <sheetProtection password="CC35" sheet="1" objects="1" scenarios="1" formatColumns="0" formatRows="0" autoFilter="0"/>
  <autoFilter ref="C135:K395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ROUND((SUM(BE111:BE118)+SUM(BE138:BE268)),2)</f>
        <v>0</v>
      </c>
      <c r="G35" s="39"/>
      <c r="H35" s="39"/>
      <c r="I35" s="158">
        <v>0.21</v>
      </c>
      <c r="J35" s="157">
        <f>ROUND(((SUM(BE111:BE118)+SUM(BE138:BE268))*I35),2)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ROUND((SUM(BF111:BF118)+SUM(BF138:BF268)),2)</f>
        <v>0</v>
      </c>
      <c r="G36" s="39"/>
      <c r="H36" s="39"/>
      <c r="I36" s="158">
        <v>0.15</v>
      </c>
      <c r="J36" s="157">
        <f>ROUND(((SUM(BF111:BF118)+SUM(BF138:BF268))*I36),2)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ROUND((SUM(BG111:BG118)+SUM(BG138:BG268)),2)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ROUND((SUM(BH111:BH118)+SUM(BH138:BH268)),2)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ROUND((SUM(BI111:BI118)+SUM(BI138:BI268)),2)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643-02 - bourací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J199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J213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J214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J217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J232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J239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J244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J247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144</v>
      </c>
      <c r="E107" s="191"/>
      <c r="F107" s="191"/>
      <c r="G107" s="191"/>
      <c r="H107" s="191"/>
      <c r="I107" s="191"/>
      <c r="J107" s="192">
        <f>J261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829</v>
      </c>
      <c r="E108" s="191"/>
      <c r="F108" s="191"/>
      <c r="G108" s="191"/>
      <c r="H108" s="191"/>
      <c r="I108" s="191"/>
      <c r="J108" s="192">
        <f>J266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643-02 - bourací práce 2.np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P139+P213</f>
        <v>0</v>
      </c>
      <c r="Q138" s="105"/>
      <c r="R138" s="216">
        <f>R139+R213</f>
        <v>0.033574709999999994</v>
      </c>
      <c r="S138" s="105"/>
      <c r="T138" s="217">
        <f>T139+T213</f>
        <v>269.86583452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BK139+BK213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P140+P199</f>
        <v>0</v>
      </c>
      <c r="Q139" s="227"/>
      <c r="R139" s="228">
        <f>R140+R199</f>
        <v>0.033574709999999994</v>
      </c>
      <c r="S139" s="227"/>
      <c r="T139" s="229">
        <f>T140+T199</f>
        <v>258.27271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BK140+BK199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170</v>
      </c>
      <c r="F140" s="233" t="s">
        <v>171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SUM(P141:P198)</f>
        <v>0</v>
      </c>
      <c r="Q140" s="227"/>
      <c r="R140" s="228">
        <f>SUM(R141:R198)</f>
        <v>0.033574709999999994</v>
      </c>
      <c r="S140" s="227"/>
      <c r="T140" s="229">
        <f>SUM(T141:T198)</f>
        <v>258.27271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SUM(BK141:BK198)</f>
        <v>0</v>
      </c>
    </row>
    <row r="141" spans="1:65" s="2" customFormat="1" ht="33" customHeight="1">
      <c r="A141" s="39"/>
      <c r="B141" s="40"/>
      <c r="C141" s="235" t="s">
        <v>84</v>
      </c>
      <c r="D141" s="235" t="s">
        <v>173</v>
      </c>
      <c r="E141" s="236" t="s">
        <v>493</v>
      </c>
      <c r="F141" s="237" t="s">
        <v>494</v>
      </c>
      <c r="G141" s="238" t="s">
        <v>176</v>
      </c>
      <c r="H141" s="239">
        <v>258.267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0.00013</v>
      </c>
      <c r="R141" s="245">
        <f>Q141*H141</f>
        <v>0.033574709999999994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830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831</v>
      </c>
      <c r="G142" s="250"/>
      <c r="H142" s="254">
        <v>258.267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196</v>
      </c>
      <c r="D143" s="235" t="s">
        <v>173</v>
      </c>
      <c r="E143" s="236" t="s">
        <v>512</v>
      </c>
      <c r="F143" s="237" t="s">
        <v>513</v>
      </c>
      <c r="G143" s="238" t="s">
        <v>176</v>
      </c>
      <c r="H143" s="239">
        <v>71.457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0.131</v>
      </c>
      <c r="T143" s="246">
        <f>S143*H143</f>
        <v>9.360866999999999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832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833</v>
      </c>
      <c r="G144" s="250"/>
      <c r="H144" s="254">
        <v>52.206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834</v>
      </c>
      <c r="G145" s="250"/>
      <c r="H145" s="254">
        <v>19.251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71.457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86</v>
      </c>
      <c r="D147" s="235" t="s">
        <v>173</v>
      </c>
      <c r="E147" s="236" t="s">
        <v>518</v>
      </c>
      <c r="F147" s="237" t="s">
        <v>519</v>
      </c>
      <c r="G147" s="238" t="s">
        <v>176</v>
      </c>
      <c r="H147" s="239">
        <v>315.943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82.461123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835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836</v>
      </c>
      <c r="G148" s="250"/>
      <c r="H148" s="254">
        <v>42.979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837</v>
      </c>
      <c r="G149" s="250"/>
      <c r="H149" s="254">
        <v>98.036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838</v>
      </c>
      <c r="G150" s="250"/>
      <c r="H150" s="254">
        <v>86.52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839</v>
      </c>
      <c r="G151" s="250"/>
      <c r="H151" s="254">
        <v>88.408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315.943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529</v>
      </c>
      <c r="F153" s="237" t="s">
        <v>530</v>
      </c>
      <c r="G153" s="238" t="s">
        <v>176</v>
      </c>
      <c r="H153" s="239">
        <v>63.386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0.261</v>
      </c>
      <c r="T153" s="246">
        <f>S153*H153</f>
        <v>16.543746000000002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840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833</v>
      </c>
      <c r="G154" s="250"/>
      <c r="H154" s="254">
        <v>52.206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841</v>
      </c>
      <c r="G155" s="250"/>
      <c r="H155" s="254">
        <v>11.18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4" customFormat="1" ht="12">
      <c r="A156" s="14"/>
      <c r="B156" s="261"/>
      <c r="C156" s="262"/>
      <c r="D156" s="251" t="s">
        <v>179</v>
      </c>
      <c r="E156" s="263" t="s">
        <v>1</v>
      </c>
      <c r="F156" s="264" t="s">
        <v>182</v>
      </c>
      <c r="G156" s="262"/>
      <c r="H156" s="265">
        <v>63.386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1" t="s">
        <v>179</v>
      </c>
      <c r="AU156" s="271" t="s">
        <v>86</v>
      </c>
      <c r="AV156" s="14" t="s">
        <v>177</v>
      </c>
      <c r="AW156" s="14" t="s">
        <v>32</v>
      </c>
      <c r="AX156" s="14" t="s">
        <v>84</v>
      </c>
      <c r="AY156" s="271" t="s">
        <v>169</v>
      </c>
    </row>
    <row r="157" spans="1:65" s="2" customFormat="1" ht="21.75" customHeight="1">
      <c r="A157" s="39"/>
      <c r="B157" s="40"/>
      <c r="C157" s="235" t="s">
        <v>236</v>
      </c>
      <c r="D157" s="235" t="s">
        <v>173</v>
      </c>
      <c r="E157" s="236" t="s">
        <v>533</v>
      </c>
      <c r="F157" s="237" t="s">
        <v>534</v>
      </c>
      <c r="G157" s="238" t="s">
        <v>199</v>
      </c>
      <c r="H157" s="239">
        <v>2.43</v>
      </c>
      <c r="I157" s="240"/>
      <c r="J157" s="241">
        <f>ROUND(I157*H157,2)</f>
        <v>0</v>
      </c>
      <c r="K157" s="242"/>
      <c r="L157" s="45"/>
      <c r="M157" s="243" t="s">
        <v>1</v>
      </c>
      <c r="N157" s="244" t="s">
        <v>41</v>
      </c>
      <c r="O157" s="92"/>
      <c r="P157" s="245">
        <f>O157*H157</f>
        <v>0</v>
      </c>
      <c r="Q157" s="245">
        <v>0</v>
      </c>
      <c r="R157" s="245">
        <f>Q157*H157</f>
        <v>0</v>
      </c>
      <c r="S157" s="245">
        <v>1.8</v>
      </c>
      <c r="T157" s="246">
        <f>S157*H157</f>
        <v>4.3740000000000006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177</v>
      </c>
      <c r="AT157" s="247" t="s">
        <v>173</v>
      </c>
      <c r="AU157" s="247" t="s">
        <v>86</v>
      </c>
      <c r="AY157" s="18" t="s">
        <v>169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84</v>
      </c>
      <c r="BK157" s="248">
        <f>ROUND(I157*H157,2)</f>
        <v>0</v>
      </c>
      <c r="BL157" s="18" t="s">
        <v>177</v>
      </c>
      <c r="BM157" s="247" t="s">
        <v>842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843</v>
      </c>
      <c r="G158" s="250"/>
      <c r="H158" s="254">
        <v>0.956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844</v>
      </c>
      <c r="G159" s="250"/>
      <c r="H159" s="254">
        <v>1.474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4" customFormat="1" ht="12">
      <c r="A160" s="14"/>
      <c r="B160" s="261"/>
      <c r="C160" s="262"/>
      <c r="D160" s="251" t="s">
        <v>179</v>
      </c>
      <c r="E160" s="263" t="s">
        <v>1</v>
      </c>
      <c r="F160" s="264" t="s">
        <v>182</v>
      </c>
      <c r="G160" s="262"/>
      <c r="H160" s="265">
        <v>2.43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179</v>
      </c>
      <c r="AU160" s="271" t="s">
        <v>86</v>
      </c>
      <c r="AV160" s="14" t="s">
        <v>177</v>
      </c>
      <c r="AW160" s="14" t="s">
        <v>32</v>
      </c>
      <c r="AX160" s="14" t="s">
        <v>84</v>
      </c>
      <c r="AY160" s="271" t="s">
        <v>169</v>
      </c>
    </row>
    <row r="161" spans="1:65" s="2" customFormat="1" ht="33" customHeight="1">
      <c r="A161" s="39"/>
      <c r="B161" s="40"/>
      <c r="C161" s="235" t="s">
        <v>406</v>
      </c>
      <c r="D161" s="235" t="s">
        <v>173</v>
      </c>
      <c r="E161" s="236" t="s">
        <v>537</v>
      </c>
      <c r="F161" s="237" t="s">
        <v>538</v>
      </c>
      <c r="G161" s="238" t="s">
        <v>199</v>
      </c>
      <c r="H161" s="239">
        <v>4.268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1.8</v>
      </c>
      <c r="T161" s="246">
        <f>S161*H161</f>
        <v>7.6823999999999995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845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846</v>
      </c>
      <c r="G162" s="250"/>
      <c r="H162" s="254">
        <v>0.495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847</v>
      </c>
      <c r="G163" s="250"/>
      <c r="H163" s="254">
        <v>0.473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848</v>
      </c>
      <c r="G164" s="250"/>
      <c r="H164" s="254">
        <v>3.3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4" customFormat="1" ht="12">
      <c r="A165" s="14"/>
      <c r="B165" s="261"/>
      <c r="C165" s="262"/>
      <c r="D165" s="251" t="s">
        <v>179</v>
      </c>
      <c r="E165" s="263" t="s">
        <v>1</v>
      </c>
      <c r="F165" s="264" t="s">
        <v>182</v>
      </c>
      <c r="G165" s="262"/>
      <c r="H165" s="265">
        <v>4.268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179</v>
      </c>
      <c r="AU165" s="271" t="s">
        <v>86</v>
      </c>
      <c r="AV165" s="14" t="s">
        <v>177</v>
      </c>
      <c r="AW165" s="14" t="s">
        <v>32</v>
      </c>
      <c r="AX165" s="14" t="s">
        <v>84</v>
      </c>
      <c r="AY165" s="271" t="s">
        <v>169</v>
      </c>
    </row>
    <row r="166" spans="1:65" s="2" customFormat="1" ht="16.5" customHeight="1">
      <c r="A166" s="39"/>
      <c r="B166" s="40"/>
      <c r="C166" s="235" t="s">
        <v>553</v>
      </c>
      <c r="D166" s="235" t="s">
        <v>173</v>
      </c>
      <c r="E166" s="236" t="s">
        <v>849</v>
      </c>
      <c r="F166" s="237" t="s">
        <v>850</v>
      </c>
      <c r="G166" s="238" t="s">
        <v>199</v>
      </c>
      <c r="H166" s="239">
        <v>0.252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2.4</v>
      </c>
      <c r="T166" s="246">
        <f>S166*H166</f>
        <v>0.6048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851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852</v>
      </c>
      <c r="G167" s="250"/>
      <c r="H167" s="254">
        <v>0.252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16.5" customHeight="1">
      <c r="A168" s="39"/>
      <c r="B168" s="40"/>
      <c r="C168" s="235" t="s">
        <v>212</v>
      </c>
      <c r="D168" s="235" t="s">
        <v>173</v>
      </c>
      <c r="E168" s="236" t="s">
        <v>420</v>
      </c>
      <c r="F168" s="237" t="s">
        <v>421</v>
      </c>
      <c r="G168" s="238" t="s">
        <v>199</v>
      </c>
      <c r="H168" s="239">
        <v>1.1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2.4</v>
      </c>
      <c r="T168" s="246">
        <f>S168*H168</f>
        <v>2.64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853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854</v>
      </c>
      <c r="G169" s="250"/>
      <c r="H169" s="254">
        <v>1.1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5" s="2" customFormat="1" ht="16.5" customHeight="1">
      <c r="A170" s="39"/>
      <c r="B170" s="40"/>
      <c r="C170" s="235" t="s">
        <v>855</v>
      </c>
      <c r="D170" s="235" t="s">
        <v>173</v>
      </c>
      <c r="E170" s="236" t="s">
        <v>547</v>
      </c>
      <c r="F170" s="237" t="s">
        <v>548</v>
      </c>
      <c r="G170" s="238" t="s">
        <v>199</v>
      </c>
      <c r="H170" s="239">
        <v>48.508</v>
      </c>
      <c r="I170" s="240"/>
      <c r="J170" s="241">
        <f>ROUND(I170*H170,2)</f>
        <v>0</v>
      </c>
      <c r="K170" s="242"/>
      <c r="L170" s="45"/>
      <c r="M170" s="243" t="s">
        <v>1</v>
      </c>
      <c r="N170" s="244" t="s">
        <v>41</v>
      </c>
      <c r="O170" s="92"/>
      <c r="P170" s="245">
        <f>O170*H170</f>
        <v>0</v>
      </c>
      <c r="Q170" s="245">
        <v>0</v>
      </c>
      <c r="R170" s="245">
        <f>Q170*H170</f>
        <v>0</v>
      </c>
      <c r="S170" s="245">
        <v>2.4</v>
      </c>
      <c r="T170" s="246">
        <f>S170*H170</f>
        <v>116.4192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7" t="s">
        <v>177</v>
      </c>
      <c r="AT170" s="247" t="s">
        <v>173</v>
      </c>
      <c r="AU170" s="247" t="s">
        <v>86</v>
      </c>
      <c r="AY170" s="18" t="s">
        <v>169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8" t="s">
        <v>84</v>
      </c>
      <c r="BK170" s="248">
        <f>ROUND(I170*H170,2)</f>
        <v>0</v>
      </c>
      <c r="BL170" s="18" t="s">
        <v>177</v>
      </c>
      <c r="BM170" s="247" t="s">
        <v>856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857</v>
      </c>
      <c r="G171" s="250"/>
      <c r="H171" s="254">
        <v>48.508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84</v>
      </c>
      <c r="AY171" s="260" t="s">
        <v>169</v>
      </c>
    </row>
    <row r="172" spans="1:65" s="2" customFormat="1" ht="21.75" customHeight="1">
      <c r="A172" s="39"/>
      <c r="B172" s="40"/>
      <c r="C172" s="235" t="s">
        <v>177</v>
      </c>
      <c r="D172" s="235" t="s">
        <v>173</v>
      </c>
      <c r="E172" s="236" t="s">
        <v>554</v>
      </c>
      <c r="F172" s="237" t="s">
        <v>555</v>
      </c>
      <c r="G172" s="238" t="s">
        <v>176</v>
      </c>
      <c r="H172" s="239">
        <v>18.7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0.36</v>
      </c>
      <c r="T172" s="246">
        <f>S172*H172</f>
        <v>6.731999999999999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858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859</v>
      </c>
      <c r="G173" s="250"/>
      <c r="H173" s="254">
        <v>5.5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860</v>
      </c>
      <c r="G174" s="250"/>
      <c r="H174" s="254">
        <v>13.2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18.7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714</v>
      </c>
      <c r="D176" s="235" t="s">
        <v>173</v>
      </c>
      <c r="E176" s="236" t="s">
        <v>579</v>
      </c>
      <c r="F176" s="237" t="s">
        <v>580</v>
      </c>
      <c r="G176" s="238" t="s">
        <v>327</v>
      </c>
      <c r="H176" s="239">
        <v>1000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861</v>
      </c>
    </row>
    <row r="177" spans="1:65" s="2" customFormat="1" ht="21.75" customHeight="1">
      <c r="A177" s="39"/>
      <c r="B177" s="40"/>
      <c r="C177" s="235" t="s">
        <v>270</v>
      </c>
      <c r="D177" s="235" t="s">
        <v>173</v>
      </c>
      <c r="E177" s="236" t="s">
        <v>862</v>
      </c>
      <c r="F177" s="237" t="s">
        <v>863</v>
      </c>
      <c r="G177" s="238" t="s">
        <v>176</v>
      </c>
      <c r="H177" s="239">
        <v>25.92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0.062</v>
      </c>
      <c r="T177" s="246">
        <f>S177*H177</f>
        <v>1.60704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864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865</v>
      </c>
      <c r="G178" s="250"/>
      <c r="H178" s="254">
        <v>12.96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866</v>
      </c>
      <c r="G179" s="250"/>
      <c r="H179" s="254">
        <v>12.96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25.92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302</v>
      </c>
      <c r="D181" s="235" t="s">
        <v>173</v>
      </c>
      <c r="E181" s="236" t="s">
        <v>867</v>
      </c>
      <c r="F181" s="237" t="s">
        <v>868</v>
      </c>
      <c r="G181" s="238" t="s">
        <v>176</v>
      </c>
      <c r="H181" s="239">
        <v>11.76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0.088</v>
      </c>
      <c r="T181" s="246">
        <f>S181*H181</f>
        <v>1.03488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869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870</v>
      </c>
      <c r="G182" s="250"/>
      <c r="H182" s="254">
        <v>11.76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84</v>
      </c>
      <c r="AY182" s="260" t="s">
        <v>169</v>
      </c>
    </row>
    <row r="183" spans="1:65" s="2" customFormat="1" ht="21.75" customHeight="1">
      <c r="A183" s="39"/>
      <c r="B183" s="40"/>
      <c r="C183" s="235" t="s">
        <v>275</v>
      </c>
      <c r="D183" s="235" t="s">
        <v>173</v>
      </c>
      <c r="E183" s="236" t="s">
        <v>871</v>
      </c>
      <c r="F183" s="237" t="s">
        <v>872</v>
      </c>
      <c r="G183" s="238" t="s">
        <v>176</v>
      </c>
      <c r="H183" s="239">
        <v>12.6</v>
      </c>
      <c r="I183" s="240"/>
      <c r="J183" s="241">
        <f>ROUND(I183*H183,2)</f>
        <v>0</v>
      </c>
      <c r="K183" s="242"/>
      <c r="L183" s="45"/>
      <c r="M183" s="243" t="s">
        <v>1</v>
      </c>
      <c r="N183" s="244" t="s">
        <v>41</v>
      </c>
      <c r="O183" s="92"/>
      <c r="P183" s="245">
        <f>O183*H183</f>
        <v>0</v>
      </c>
      <c r="Q183" s="245">
        <v>0</v>
      </c>
      <c r="R183" s="245">
        <f>Q183*H183</f>
        <v>0</v>
      </c>
      <c r="S183" s="245">
        <v>0.067</v>
      </c>
      <c r="T183" s="246">
        <f>S183*H183</f>
        <v>0.8442000000000001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7" t="s">
        <v>177</v>
      </c>
      <c r="AT183" s="247" t="s">
        <v>173</v>
      </c>
      <c r="AU183" s="247" t="s">
        <v>86</v>
      </c>
      <c r="AY183" s="18" t="s">
        <v>169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8" t="s">
        <v>84</v>
      </c>
      <c r="BK183" s="248">
        <f>ROUND(I183*H183,2)</f>
        <v>0</v>
      </c>
      <c r="BL183" s="18" t="s">
        <v>177</v>
      </c>
      <c r="BM183" s="247" t="s">
        <v>873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874</v>
      </c>
      <c r="G184" s="250"/>
      <c r="H184" s="254">
        <v>7.56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875</v>
      </c>
      <c r="G185" s="250"/>
      <c r="H185" s="254">
        <v>5.04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4" customFormat="1" ht="12">
      <c r="A186" s="14"/>
      <c r="B186" s="261"/>
      <c r="C186" s="262"/>
      <c r="D186" s="251" t="s">
        <v>179</v>
      </c>
      <c r="E186" s="263" t="s">
        <v>1</v>
      </c>
      <c r="F186" s="264" t="s">
        <v>182</v>
      </c>
      <c r="G186" s="262"/>
      <c r="H186" s="265">
        <v>12.6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179</v>
      </c>
      <c r="AU186" s="271" t="s">
        <v>86</v>
      </c>
      <c r="AV186" s="14" t="s">
        <v>177</v>
      </c>
      <c r="AW186" s="14" t="s">
        <v>32</v>
      </c>
      <c r="AX186" s="14" t="s">
        <v>84</v>
      </c>
      <c r="AY186" s="271" t="s">
        <v>169</v>
      </c>
    </row>
    <row r="187" spans="1:65" s="2" customFormat="1" ht="21.75" customHeight="1">
      <c r="A187" s="39"/>
      <c r="B187" s="40"/>
      <c r="C187" s="235" t="s">
        <v>319</v>
      </c>
      <c r="D187" s="235" t="s">
        <v>173</v>
      </c>
      <c r="E187" s="236" t="s">
        <v>438</v>
      </c>
      <c r="F187" s="237" t="s">
        <v>439</v>
      </c>
      <c r="G187" s="238" t="s">
        <v>176</v>
      </c>
      <c r="H187" s="239">
        <v>25.379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</v>
      </c>
      <c r="R187" s="245">
        <f>Q187*H187</f>
        <v>0</v>
      </c>
      <c r="S187" s="245">
        <v>0.076</v>
      </c>
      <c r="T187" s="246">
        <f>S187*H187</f>
        <v>1.928804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876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877</v>
      </c>
      <c r="G188" s="250"/>
      <c r="H188" s="254">
        <v>25.379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33" customHeight="1">
      <c r="A189" s="39"/>
      <c r="B189" s="40"/>
      <c r="C189" s="235" t="s">
        <v>8</v>
      </c>
      <c r="D189" s="235" t="s">
        <v>173</v>
      </c>
      <c r="E189" s="236" t="s">
        <v>878</v>
      </c>
      <c r="F189" s="237" t="s">
        <v>879</v>
      </c>
      <c r="G189" s="238" t="s">
        <v>176</v>
      </c>
      <c r="H189" s="239">
        <v>120.793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</v>
      </c>
      <c r="R189" s="245">
        <f>Q189*H189</f>
        <v>0</v>
      </c>
      <c r="S189" s="245">
        <v>0.05</v>
      </c>
      <c r="T189" s="246">
        <f>S189*H189</f>
        <v>6.039650000000001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880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881</v>
      </c>
      <c r="G190" s="250"/>
      <c r="H190" s="254">
        <v>20.83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882</v>
      </c>
      <c r="G191" s="250"/>
      <c r="H191" s="254">
        <v>14.16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883</v>
      </c>
      <c r="G192" s="250"/>
      <c r="H192" s="254">
        <v>17.848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884</v>
      </c>
      <c r="G193" s="250"/>
      <c r="H193" s="254">
        <v>22.358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885</v>
      </c>
      <c r="G194" s="250"/>
      <c r="H194" s="254">
        <v>18.544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886</v>
      </c>
      <c r="G195" s="250"/>
      <c r="H195" s="254">
        <v>8.06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887</v>
      </c>
      <c r="G196" s="250"/>
      <c r="H196" s="254">
        <v>13.26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888</v>
      </c>
      <c r="G197" s="250"/>
      <c r="H197" s="254">
        <v>5.733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120.793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245</v>
      </c>
      <c r="F199" s="233" t="s">
        <v>246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SUM(P200:P212)</f>
        <v>0</v>
      </c>
      <c r="Q199" s="227"/>
      <c r="R199" s="228">
        <f>SUM(R200:R212)</f>
        <v>0</v>
      </c>
      <c r="S199" s="227"/>
      <c r="T199" s="229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84</v>
      </c>
      <c r="AT199" s="231" t="s">
        <v>75</v>
      </c>
      <c r="AU199" s="231" t="s">
        <v>84</v>
      </c>
      <c r="AY199" s="230" t="s">
        <v>169</v>
      </c>
      <c r="BK199" s="232">
        <f>SUM(BK200:BK212)</f>
        <v>0</v>
      </c>
    </row>
    <row r="200" spans="1:65" s="2" customFormat="1" ht="33" customHeight="1">
      <c r="A200" s="39"/>
      <c r="B200" s="40"/>
      <c r="C200" s="235" t="s">
        <v>251</v>
      </c>
      <c r="D200" s="235" t="s">
        <v>173</v>
      </c>
      <c r="E200" s="236" t="s">
        <v>247</v>
      </c>
      <c r="F200" s="237" t="s">
        <v>248</v>
      </c>
      <c r="G200" s="238" t="s">
        <v>249</v>
      </c>
      <c r="H200" s="239">
        <v>269.866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177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177</v>
      </c>
      <c r="BM200" s="247" t="s">
        <v>889</v>
      </c>
    </row>
    <row r="201" spans="1:65" s="2" customFormat="1" ht="16.5" customHeight="1">
      <c r="A201" s="39"/>
      <c r="B201" s="40"/>
      <c r="C201" s="235" t="s">
        <v>255</v>
      </c>
      <c r="D201" s="235" t="s">
        <v>173</v>
      </c>
      <c r="E201" s="236" t="s">
        <v>890</v>
      </c>
      <c r="F201" s="237" t="s">
        <v>891</v>
      </c>
      <c r="G201" s="238" t="s">
        <v>322</v>
      </c>
      <c r="H201" s="239">
        <v>10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892</v>
      </c>
    </row>
    <row r="202" spans="1:65" s="2" customFormat="1" ht="21.75" customHeight="1">
      <c r="A202" s="39"/>
      <c r="B202" s="40"/>
      <c r="C202" s="235" t="s">
        <v>260</v>
      </c>
      <c r="D202" s="235" t="s">
        <v>173</v>
      </c>
      <c r="E202" s="236" t="s">
        <v>893</v>
      </c>
      <c r="F202" s="237" t="s">
        <v>894</v>
      </c>
      <c r="G202" s="238" t="s">
        <v>322</v>
      </c>
      <c r="H202" s="239">
        <v>300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177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177</v>
      </c>
      <c r="BM202" s="247" t="s">
        <v>895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896</v>
      </c>
      <c r="G203" s="250"/>
      <c r="H203" s="254">
        <v>300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84</v>
      </c>
      <c r="AY203" s="260" t="s">
        <v>169</v>
      </c>
    </row>
    <row r="204" spans="1:65" s="2" customFormat="1" ht="21.75" customHeight="1">
      <c r="A204" s="39"/>
      <c r="B204" s="40"/>
      <c r="C204" s="235" t="s">
        <v>170</v>
      </c>
      <c r="D204" s="235" t="s">
        <v>173</v>
      </c>
      <c r="E204" s="236" t="s">
        <v>252</v>
      </c>
      <c r="F204" s="237" t="s">
        <v>253</v>
      </c>
      <c r="G204" s="238" t="s">
        <v>249</v>
      </c>
      <c r="H204" s="239">
        <v>269.866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897</v>
      </c>
    </row>
    <row r="205" spans="1:65" s="2" customFormat="1" ht="21.75" customHeight="1">
      <c r="A205" s="39"/>
      <c r="B205" s="40"/>
      <c r="C205" s="235" t="s">
        <v>453</v>
      </c>
      <c r="D205" s="235" t="s">
        <v>173</v>
      </c>
      <c r="E205" s="236" t="s">
        <v>256</v>
      </c>
      <c r="F205" s="237" t="s">
        <v>257</v>
      </c>
      <c r="G205" s="238" t="s">
        <v>249</v>
      </c>
      <c r="H205" s="239">
        <v>1889.062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898</v>
      </c>
    </row>
    <row r="206" spans="1:51" s="13" customFormat="1" ht="12">
      <c r="A206" s="13"/>
      <c r="B206" s="249"/>
      <c r="C206" s="250"/>
      <c r="D206" s="251" t="s">
        <v>179</v>
      </c>
      <c r="E206" s="250"/>
      <c r="F206" s="253" t="s">
        <v>899</v>
      </c>
      <c r="G206" s="250"/>
      <c r="H206" s="254">
        <v>1889.062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4</v>
      </c>
      <c r="AX206" s="13" t="s">
        <v>84</v>
      </c>
      <c r="AY206" s="260" t="s">
        <v>169</v>
      </c>
    </row>
    <row r="207" spans="1:65" s="2" customFormat="1" ht="33" customHeight="1">
      <c r="A207" s="39"/>
      <c r="B207" s="40"/>
      <c r="C207" s="235" t="s">
        <v>370</v>
      </c>
      <c r="D207" s="235" t="s">
        <v>173</v>
      </c>
      <c r="E207" s="236" t="s">
        <v>261</v>
      </c>
      <c r="F207" s="237" t="s">
        <v>262</v>
      </c>
      <c r="G207" s="238" t="s">
        <v>249</v>
      </c>
      <c r="H207" s="239">
        <v>259.973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900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901</v>
      </c>
      <c r="G208" s="250"/>
      <c r="H208" s="254">
        <v>259.973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84</v>
      </c>
      <c r="AY208" s="260" t="s">
        <v>169</v>
      </c>
    </row>
    <row r="209" spans="1:65" s="2" customFormat="1" ht="33" customHeight="1">
      <c r="A209" s="39"/>
      <c r="B209" s="40"/>
      <c r="C209" s="235" t="s">
        <v>351</v>
      </c>
      <c r="D209" s="235" t="s">
        <v>173</v>
      </c>
      <c r="E209" s="236" t="s">
        <v>266</v>
      </c>
      <c r="F209" s="237" t="s">
        <v>267</v>
      </c>
      <c r="G209" s="238" t="s">
        <v>249</v>
      </c>
      <c r="H209" s="239">
        <v>5.565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177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177</v>
      </c>
      <c r="BM209" s="247" t="s">
        <v>902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903</v>
      </c>
      <c r="G210" s="250"/>
      <c r="H210" s="254">
        <v>5.565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84</v>
      </c>
      <c r="AY210" s="260" t="s">
        <v>169</v>
      </c>
    </row>
    <row r="211" spans="1:65" s="2" customFormat="1" ht="33" customHeight="1">
      <c r="A211" s="39"/>
      <c r="B211" s="40"/>
      <c r="C211" s="235" t="s">
        <v>355</v>
      </c>
      <c r="D211" s="235" t="s">
        <v>173</v>
      </c>
      <c r="E211" s="236" t="s">
        <v>276</v>
      </c>
      <c r="F211" s="237" t="s">
        <v>277</v>
      </c>
      <c r="G211" s="238" t="s">
        <v>249</v>
      </c>
      <c r="H211" s="239">
        <v>4.305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904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905</v>
      </c>
      <c r="G212" s="250"/>
      <c r="H212" s="254">
        <v>4.305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84</v>
      </c>
      <c r="AY212" s="260" t="s">
        <v>169</v>
      </c>
    </row>
    <row r="213" spans="1:63" s="12" customFormat="1" ht="25.9" customHeight="1">
      <c r="A213" s="12"/>
      <c r="B213" s="219"/>
      <c r="C213" s="220"/>
      <c r="D213" s="221" t="s">
        <v>75</v>
      </c>
      <c r="E213" s="222" t="s">
        <v>280</v>
      </c>
      <c r="F213" s="222" t="s">
        <v>281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P214+P217+P232+P239+P244+P247+P261+P266</f>
        <v>0</v>
      </c>
      <c r="Q213" s="227"/>
      <c r="R213" s="228">
        <f>R214+R217+R232+R239+R244+R247+R261+R266</f>
        <v>0</v>
      </c>
      <c r="S213" s="227"/>
      <c r="T213" s="229">
        <f>T214+T217+T232+T239+T244+T247+T261+T266</f>
        <v>11.59312452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76</v>
      </c>
      <c r="AY213" s="230" t="s">
        <v>169</v>
      </c>
      <c r="BK213" s="232">
        <f>BK214+BK217+BK232+BK239+BK244+BK247+BK261+BK266</f>
        <v>0</v>
      </c>
    </row>
    <row r="214" spans="1:63" s="12" customFormat="1" ht="22.8" customHeight="1">
      <c r="A214" s="12"/>
      <c r="B214" s="219"/>
      <c r="C214" s="220"/>
      <c r="D214" s="221" t="s">
        <v>75</v>
      </c>
      <c r="E214" s="233" t="s">
        <v>676</v>
      </c>
      <c r="F214" s="233" t="s">
        <v>677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SUM(P215:P216)</f>
        <v>0</v>
      </c>
      <c r="Q214" s="227"/>
      <c r="R214" s="228">
        <f>SUM(R215:R216)</f>
        <v>0</v>
      </c>
      <c r="S214" s="227"/>
      <c r="T214" s="229">
        <f>SUM(T215:T216)</f>
        <v>0.49214072000000003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86</v>
      </c>
      <c r="AT214" s="231" t="s">
        <v>75</v>
      </c>
      <c r="AU214" s="231" t="s">
        <v>84</v>
      </c>
      <c r="AY214" s="230" t="s">
        <v>169</v>
      </c>
      <c r="BK214" s="232">
        <f>SUM(BK215:BK216)</f>
        <v>0</v>
      </c>
    </row>
    <row r="215" spans="1:65" s="2" customFormat="1" ht="16.5" customHeight="1">
      <c r="A215" s="39"/>
      <c r="B215" s="40"/>
      <c r="C215" s="235" t="s">
        <v>241</v>
      </c>
      <c r="D215" s="235" t="s">
        <v>173</v>
      </c>
      <c r="E215" s="236" t="s">
        <v>679</v>
      </c>
      <c r="F215" s="237" t="s">
        <v>906</v>
      </c>
      <c r="G215" s="238" t="s">
        <v>176</v>
      </c>
      <c r="H215" s="239">
        <v>98.036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0.00502</v>
      </c>
      <c r="T215" s="246">
        <f>S215*H215</f>
        <v>0.49214072000000003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286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286</v>
      </c>
      <c r="BM215" s="247" t="s">
        <v>907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837</v>
      </c>
      <c r="G216" s="250"/>
      <c r="H216" s="254">
        <v>98.036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3" s="12" customFormat="1" ht="22.8" customHeight="1">
      <c r="A217" s="12"/>
      <c r="B217" s="219"/>
      <c r="C217" s="220"/>
      <c r="D217" s="221" t="s">
        <v>75</v>
      </c>
      <c r="E217" s="233" t="s">
        <v>683</v>
      </c>
      <c r="F217" s="233" t="s">
        <v>684</v>
      </c>
      <c r="G217" s="220"/>
      <c r="H217" s="220"/>
      <c r="I217" s="223"/>
      <c r="J217" s="234">
        <f>BK217</f>
        <v>0</v>
      </c>
      <c r="K217" s="220"/>
      <c r="L217" s="225"/>
      <c r="M217" s="226"/>
      <c r="N217" s="227"/>
      <c r="O217" s="227"/>
      <c r="P217" s="228">
        <f>SUM(P218:P231)</f>
        <v>0</v>
      </c>
      <c r="Q217" s="227"/>
      <c r="R217" s="228">
        <f>SUM(R218:R231)</f>
        <v>0</v>
      </c>
      <c r="S217" s="227"/>
      <c r="T217" s="229">
        <f>SUM(T218:T231)</f>
        <v>4.1387598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0" t="s">
        <v>86</v>
      </c>
      <c r="AT217" s="231" t="s">
        <v>75</v>
      </c>
      <c r="AU217" s="231" t="s">
        <v>84</v>
      </c>
      <c r="AY217" s="230" t="s">
        <v>169</v>
      </c>
      <c r="BK217" s="232">
        <f>SUM(BK218:BK231)</f>
        <v>0</v>
      </c>
    </row>
    <row r="218" spans="1:65" s="2" customFormat="1" ht="16.5" customHeight="1">
      <c r="A218" s="39"/>
      <c r="B218" s="40"/>
      <c r="C218" s="235" t="s">
        <v>324</v>
      </c>
      <c r="D218" s="235" t="s">
        <v>173</v>
      </c>
      <c r="E218" s="236" t="s">
        <v>908</v>
      </c>
      <c r="F218" s="237" t="s">
        <v>909</v>
      </c>
      <c r="G218" s="238" t="s">
        <v>322</v>
      </c>
      <c r="H218" s="239">
        <v>7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0.01965</v>
      </c>
      <c r="T218" s="246">
        <f>S218*H218</f>
        <v>0.13755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286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286</v>
      </c>
      <c r="BM218" s="247" t="s">
        <v>910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911</v>
      </c>
      <c r="G219" s="250"/>
      <c r="H219" s="254">
        <v>7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84</v>
      </c>
      <c r="AY219" s="260" t="s">
        <v>169</v>
      </c>
    </row>
    <row r="220" spans="1:65" s="2" customFormat="1" ht="21.75" customHeight="1">
      <c r="A220" s="39"/>
      <c r="B220" s="40"/>
      <c r="C220" s="235" t="s">
        <v>183</v>
      </c>
      <c r="D220" s="235" t="s">
        <v>173</v>
      </c>
      <c r="E220" s="236" t="s">
        <v>715</v>
      </c>
      <c r="F220" s="237" t="s">
        <v>716</v>
      </c>
      <c r="G220" s="238" t="s">
        <v>176</v>
      </c>
      <c r="H220" s="239">
        <v>91.508</v>
      </c>
      <c r="I220" s="240"/>
      <c r="J220" s="241">
        <f>ROUND(I220*H220,2)</f>
        <v>0</v>
      </c>
      <c r="K220" s="242"/>
      <c r="L220" s="45"/>
      <c r="M220" s="243" t="s">
        <v>1</v>
      </c>
      <c r="N220" s="244" t="s">
        <v>41</v>
      </c>
      <c r="O220" s="92"/>
      <c r="P220" s="245">
        <f>O220*H220</f>
        <v>0</v>
      </c>
      <c r="Q220" s="245">
        <v>0</v>
      </c>
      <c r="R220" s="245">
        <f>Q220*H220</f>
        <v>0</v>
      </c>
      <c r="S220" s="245">
        <v>0.02465</v>
      </c>
      <c r="T220" s="246">
        <f>S220*H220</f>
        <v>2.2556722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7" t="s">
        <v>286</v>
      </c>
      <c r="AT220" s="247" t="s">
        <v>173</v>
      </c>
      <c r="AU220" s="247" t="s">
        <v>86</v>
      </c>
      <c r="AY220" s="18" t="s">
        <v>169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8" t="s">
        <v>84</v>
      </c>
      <c r="BK220" s="248">
        <f>ROUND(I220*H220,2)</f>
        <v>0</v>
      </c>
      <c r="BL220" s="18" t="s">
        <v>286</v>
      </c>
      <c r="BM220" s="247" t="s">
        <v>912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913</v>
      </c>
      <c r="G221" s="250"/>
      <c r="H221" s="254">
        <v>91.508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84</v>
      </c>
      <c r="AY221" s="260" t="s">
        <v>169</v>
      </c>
    </row>
    <row r="222" spans="1:65" s="2" customFormat="1" ht="21.75" customHeight="1">
      <c r="A222" s="39"/>
      <c r="B222" s="40"/>
      <c r="C222" s="235" t="s">
        <v>188</v>
      </c>
      <c r="D222" s="235" t="s">
        <v>173</v>
      </c>
      <c r="E222" s="236" t="s">
        <v>726</v>
      </c>
      <c r="F222" s="237" t="s">
        <v>727</v>
      </c>
      <c r="G222" s="238" t="s">
        <v>176</v>
      </c>
      <c r="H222" s="239">
        <v>91.58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0.008</v>
      </c>
      <c r="T222" s="246">
        <f>S222*H222</f>
        <v>0.73264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914</v>
      </c>
    </row>
    <row r="223" spans="1:65" s="2" customFormat="1" ht="21.75" customHeight="1">
      <c r="A223" s="39"/>
      <c r="B223" s="40"/>
      <c r="C223" s="235" t="s">
        <v>192</v>
      </c>
      <c r="D223" s="235" t="s">
        <v>173</v>
      </c>
      <c r="E223" s="236" t="s">
        <v>915</v>
      </c>
      <c r="F223" s="237" t="s">
        <v>916</v>
      </c>
      <c r="G223" s="238" t="s">
        <v>176</v>
      </c>
      <c r="H223" s="239">
        <v>11.34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0.00762</v>
      </c>
      <c r="T223" s="246">
        <f>S223*H223</f>
        <v>0.0864108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286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286</v>
      </c>
      <c r="BM223" s="247" t="s">
        <v>917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918</v>
      </c>
      <c r="G224" s="250"/>
      <c r="H224" s="254">
        <v>11.34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84</v>
      </c>
      <c r="AY224" s="260" t="s">
        <v>169</v>
      </c>
    </row>
    <row r="225" spans="1:65" s="2" customFormat="1" ht="21.75" customHeight="1">
      <c r="A225" s="39"/>
      <c r="B225" s="40"/>
      <c r="C225" s="235" t="s">
        <v>215</v>
      </c>
      <c r="D225" s="235" t="s">
        <v>173</v>
      </c>
      <c r="E225" s="236" t="s">
        <v>919</v>
      </c>
      <c r="F225" s="237" t="s">
        <v>920</v>
      </c>
      <c r="G225" s="238" t="s">
        <v>176</v>
      </c>
      <c r="H225" s="239">
        <v>7.56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0.00853</v>
      </c>
      <c r="T225" s="246">
        <f>S225*H225</f>
        <v>0.0644868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921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922</v>
      </c>
      <c r="G226" s="250"/>
      <c r="H226" s="254">
        <v>7.56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84</v>
      </c>
      <c r="AY226" s="260" t="s">
        <v>169</v>
      </c>
    </row>
    <row r="227" spans="1:65" s="2" customFormat="1" ht="21.75" customHeight="1">
      <c r="A227" s="39"/>
      <c r="B227" s="40"/>
      <c r="C227" s="235" t="s">
        <v>428</v>
      </c>
      <c r="D227" s="235" t="s">
        <v>173</v>
      </c>
      <c r="E227" s="236" t="s">
        <v>747</v>
      </c>
      <c r="F227" s="237" t="s">
        <v>748</v>
      </c>
      <c r="G227" s="238" t="s">
        <v>327</v>
      </c>
      <c r="H227" s="239">
        <v>29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0.024</v>
      </c>
      <c r="T227" s="246">
        <f>S227*H227</f>
        <v>0.6960000000000001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286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286</v>
      </c>
      <c r="BM227" s="247" t="s">
        <v>923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924</v>
      </c>
      <c r="G228" s="250"/>
      <c r="H228" s="254">
        <v>21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925</v>
      </c>
      <c r="G229" s="250"/>
      <c r="H229" s="254">
        <v>8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4" customFormat="1" ht="12">
      <c r="A230" s="14"/>
      <c r="B230" s="261"/>
      <c r="C230" s="262"/>
      <c r="D230" s="251" t="s">
        <v>179</v>
      </c>
      <c r="E230" s="263" t="s">
        <v>1</v>
      </c>
      <c r="F230" s="264" t="s">
        <v>182</v>
      </c>
      <c r="G230" s="262"/>
      <c r="H230" s="265">
        <v>29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179</v>
      </c>
      <c r="AU230" s="271" t="s">
        <v>86</v>
      </c>
      <c r="AV230" s="14" t="s">
        <v>177</v>
      </c>
      <c r="AW230" s="14" t="s">
        <v>32</v>
      </c>
      <c r="AX230" s="14" t="s">
        <v>84</v>
      </c>
      <c r="AY230" s="271" t="s">
        <v>169</v>
      </c>
    </row>
    <row r="231" spans="1:65" s="2" customFormat="1" ht="21.75" customHeight="1">
      <c r="A231" s="39"/>
      <c r="B231" s="40"/>
      <c r="C231" s="235" t="s">
        <v>342</v>
      </c>
      <c r="D231" s="235" t="s">
        <v>173</v>
      </c>
      <c r="E231" s="236" t="s">
        <v>926</v>
      </c>
      <c r="F231" s="237" t="s">
        <v>927</v>
      </c>
      <c r="G231" s="238" t="s">
        <v>327</v>
      </c>
      <c r="H231" s="239">
        <v>1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0.166</v>
      </c>
      <c r="T231" s="246">
        <f>S231*H231</f>
        <v>0.166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286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286</v>
      </c>
      <c r="BM231" s="247" t="s">
        <v>928</v>
      </c>
    </row>
    <row r="232" spans="1:63" s="12" customFormat="1" ht="22.8" customHeight="1">
      <c r="A232" s="12"/>
      <c r="B232" s="219"/>
      <c r="C232" s="220"/>
      <c r="D232" s="221" t="s">
        <v>75</v>
      </c>
      <c r="E232" s="233" t="s">
        <v>362</v>
      </c>
      <c r="F232" s="233" t="s">
        <v>363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SUM(P233:P238)</f>
        <v>0</v>
      </c>
      <c r="Q232" s="227"/>
      <c r="R232" s="228">
        <f>SUM(R233:R238)</f>
        <v>0</v>
      </c>
      <c r="S232" s="227"/>
      <c r="T232" s="229">
        <f>SUM(T233:T238)</f>
        <v>0.5854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0" t="s">
        <v>86</v>
      </c>
      <c r="AT232" s="231" t="s">
        <v>75</v>
      </c>
      <c r="AU232" s="231" t="s">
        <v>84</v>
      </c>
      <c r="AY232" s="230" t="s">
        <v>169</v>
      </c>
      <c r="BK232" s="232">
        <f>SUM(BK233:BK238)</f>
        <v>0</v>
      </c>
    </row>
    <row r="233" spans="1:65" s="2" customFormat="1" ht="16.5" customHeight="1">
      <c r="A233" s="39"/>
      <c r="B233" s="40"/>
      <c r="C233" s="235" t="s">
        <v>364</v>
      </c>
      <c r="D233" s="235" t="s">
        <v>173</v>
      </c>
      <c r="E233" s="236" t="s">
        <v>768</v>
      </c>
      <c r="F233" s="237" t="s">
        <v>769</v>
      </c>
      <c r="G233" s="238" t="s">
        <v>176</v>
      </c>
      <c r="H233" s="239">
        <v>146.35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0.004</v>
      </c>
      <c r="T233" s="246">
        <f>S233*H233</f>
        <v>0.5854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286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286</v>
      </c>
      <c r="BM233" s="247" t="s">
        <v>929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930</v>
      </c>
      <c r="G234" s="250"/>
      <c r="H234" s="254">
        <v>81.2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931</v>
      </c>
      <c r="G235" s="250"/>
      <c r="H235" s="254">
        <v>41.7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932</v>
      </c>
      <c r="G236" s="250"/>
      <c r="H236" s="254">
        <v>19.1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933</v>
      </c>
      <c r="G237" s="250"/>
      <c r="H237" s="254">
        <v>4.35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4" customFormat="1" ht="12">
      <c r="A238" s="14"/>
      <c r="B238" s="261"/>
      <c r="C238" s="262"/>
      <c r="D238" s="251" t="s">
        <v>179</v>
      </c>
      <c r="E238" s="263" t="s">
        <v>1</v>
      </c>
      <c r="F238" s="264" t="s">
        <v>182</v>
      </c>
      <c r="G238" s="262"/>
      <c r="H238" s="265">
        <v>146.35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179</v>
      </c>
      <c r="AU238" s="271" t="s">
        <v>86</v>
      </c>
      <c r="AV238" s="14" t="s">
        <v>177</v>
      </c>
      <c r="AW238" s="14" t="s">
        <v>32</v>
      </c>
      <c r="AX238" s="14" t="s">
        <v>84</v>
      </c>
      <c r="AY238" s="271" t="s">
        <v>169</v>
      </c>
    </row>
    <row r="239" spans="1:63" s="12" customFormat="1" ht="22.8" customHeight="1">
      <c r="A239" s="12"/>
      <c r="B239" s="219"/>
      <c r="C239" s="220"/>
      <c r="D239" s="221" t="s">
        <v>75</v>
      </c>
      <c r="E239" s="233" t="s">
        <v>783</v>
      </c>
      <c r="F239" s="233" t="s">
        <v>784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SUM(P240:P243)</f>
        <v>0</v>
      </c>
      <c r="Q239" s="227"/>
      <c r="R239" s="228">
        <f>SUM(R240:R243)</f>
        <v>0</v>
      </c>
      <c r="S239" s="227"/>
      <c r="T239" s="229">
        <f>SUM(T240:T243)</f>
        <v>1.7632039999999998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86</v>
      </c>
      <c r="AT239" s="231" t="s">
        <v>75</v>
      </c>
      <c r="AU239" s="231" t="s">
        <v>84</v>
      </c>
      <c r="AY239" s="230" t="s">
        <v>169</v>
      </c>
      <c r="BK239" s="232">
        <f>SUM(BK240:BK243)</f>
        <v>0</v>
      </c>
    </row>
    <row r="240" spans="1:65" s="2" customFormat="1" ht="21.75" customHeight="1">
      <c r="A240" s="39"/>
      <c r="B240" s="40"/>
      <c r="C240" s="235" t="s">
        <v>347</v>
      </c>
      <c r="D240" s="235" t="s">
        <v>173</v>
      </c>
      <c r="E240" s="236" t="s">
        <v>786</v>
      </c>
      <c r="F240" s="237" t="s">
        <v>787</v>
      </c>
      <c r="G240" s="238" t="s">
        <v>176</v>
      </c>
      <c r="H240" s="239">
        <v>21.2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0.08317</v>
      </c>
      <c r="T240" s="246">
        <f>S240*H240</f>
        <v>1.7632039999999998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286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286</v>
      </c>
      <c r="BM240" s="247" t="s">
        <v>934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935</v>
      </c>
      <c r="G241" s="250"/>
      <c r="H241" s="254">
        <v>13.4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936</v>
      </c>
      <c r="G242" s="250"/>
      <c r="H242" s="254">
        <v>7.8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21.2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792</v>
      </c>
      <c r="F244" s="233" t="s">
        <v>793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SUM(P245:P246)</f>
        <v>0</v>
      </c>
      <c r="Q244" s="227"/>
      <c r="R244" s="228">
        <f>SUM(R245:R246)</f>
        <v>0</v>
      </c>
      <c r="S244" s="227"/>
      <c r="T244" s="229">
        <f>SUM(T245:T246)</f>
        <v>1.2617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SUM(BK245:BK246)</f>
        <v>0</v>
      </c>
    </row>
    <row r="245" spans="1:65" s="2" customFormat="1" ht="21.75" customHeight="1">
      <c r="A245" s="39"/>
      <c r="B245" s="40"/>
      <c r="C245" s="235" t="s">
        <v>329</v>
      </c>
      <c r="D245" s="235" t="s">
        <v>173</v>
      </c>
      <c r="E245" s="236" t="s">
        <v>806</v>
      </c>
      <c r="F245" s="237" t="s">
        <v>807</v>
      </c>
      <c r="G245" s="238" t="s">
        <v>176</v>
      </c>
      <c r="H245" s="239">
        <v>6.82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0.185</v>
      </c>
      <c r="T245" s="246">
        <f>S245*H245</f>
        <v>1.2617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937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938</v>
      </c>
      <c r="G246" s="250"/>
      <c r="H246" s="254">
        <v>6.82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813</v>
      </c>
      <c r="F247" s="233" t="s">
        <v>814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SUM(P248:P260)</f>
        <v>0</v>
      </c>
      <c r="Q247" s="227"/>
      <c r="R247" s="228">
        <f>SUM(R248:R260)</f>
        <v>0</v>
      </c>
      <c r="S247" s="227"/>
      <c r="T247" s="229">
        <f>SUM(T248:T260)</f>
        <v>0.73059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86</v>
      </c>
      <c r="AT247" s="231" t="s">
        <v>75</v>
      </c>
      <c r="AU247" s="231" t="s">
        <v>84</v>
      </c>
      <c r="AY247" s="230" t="s">
        <v>169</v>
      </c>
      <c r="BK247" s="232">
        <f>SUM(BK248:BK260)</f>
        <v>0</v>
      </c>
    </row>
    <row r="248" spans="1:65" s="2" customFormat="1" ht="21.75" customHeight="1">
      <c r="A248" s="39"/>
      <c r="B248" s="40"/>
      <c r="C248" s="235" t="s">
        <v>172</v>
      </c>
      <c r="D248" s="235" t="s">
        <v>173</v>
      </c>
      <c r="E248" s="236" t="s">
        <v>816</v>
      </c>
      <c r="F248" s="237" t="s">
        <v>817</v>
      </c>
      <c r="G248" s="238" t="s">
        <v>176</v>
      </c>
      <c r="H248" s="239">
        <v>232.45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0.0025</v>
      </c>
      <c r="T248" s="246">
        <f>S248*H248</f>
        <v>0.581125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286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286</v>
      </c>
      <c r="BM248" s="247" t="s">
        <v>939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940</v>
      </c>
      <c r="G249" s="250"/>
      <c r="H249" s="254">
        <v>5.7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941</v>
      </c>
      <c r="G250" s="250"/>
      <c r="H250" s="254">
        <v>19.9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942</v>
      </c>
      <c r="G251" s="250"/>
      <c r="H251" s="254">
        <v>61.3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943</v>
      </c>
      <c r="G252" s="250"/>
      <c r="H252" s="254">
        <v>41.7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944</v>
      </c>
      <c r="G253" s="250"/>
      <c r="H253" s="254">
        <v>43.4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945</v>
      </c>
      <c r="G254" s="250"/>
      <c r="H254" s="254">
        <v>60.45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4" customFormat="1" ht="12">
      <c r="A255" s="14"/>
      <c r="B255" s="261"/>
      <c r="C255" s="262"/>
      <c r="D255" s="251" t="s">
        <v>179</v>
      </c>
      <c r="E255" s="263" t="s">
        <v>1</v>
      </c>
      <c r="F255" s="264" t="s">
        <v>182</v>
      </c>
      <c r="G255" s="262"/>
      <c r="H255" s="265">
        <v>232.45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179</v>
      </c>
      <c r="AU255" s="271" t="s">
        <v>86</v>
      </c>
      <c r="AV255" s="14" t="s">
        <v>177</v>
      </c>
      <c r="AW255" s="14" t="s">
        <v>32</v>
      </c>
      <c r="AX255" s="14" t="s">
        <v>84</v>
      </c>
      <c r="AY255" s="271" t="s">
        <v>169</v>
      </c>
    </row>
    <row r="256" spans="1:65" s="2" customFormat="1" ht="21.75" customHeight="1">
      <c r="A256" s="39"/>
      <c r="B256" s="40"/>
      <c r="C256" s="235" t="s">
        <v>7</v>
      </c>
      <c r="D256" s="235" t="s">
        <v>173</v>
      </c>
      <c r="E256" s="236" t="s">
        <v>822</v>
      </c>
      <c r="F256" s="237" t="s">
        <v>823</v>
      </c>
      <c r="G256" s="238" t="s">
        <v>322</v>
      </c>
      <c r="H256" s="239">
        <v>42.55</v>
      </c>
      <c r="I256" s="240"/>
      <c r="J256" s="241">
        <f>ROUND(I256*H256,2)</f>
        <v>0</v>
      </c>
      <c r="K256" s="242"/>
      <c r="L256" s="45"/>
      <c r="M256" s="243" t="s">
        <v>1</v>
      </c>
      <c r="N256" s="244" t="s">
        <v>41</v>
      </c>
      <c r="O256" s="92"/>
      <c r="P256" s="245">
        <f>O256*H256</f>
        <v>0</v>
      </c>
      <c r="Q256" s="245">
        <v>0</v>
      </c>
      <c r="R256" s="245">
        <f>Q256*H256</f>
        <v>0</v>
      </c>
      <c r="S256" s="245">
        <v>0.0023</v>
      </c>
      <c r="T256" s="246">
        <f>S256*H256</f>
        <v>0.097865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7" t="s">
        <v>286</v>
      </c>
      <c r="AT256" s="247" t="s">
        <v>173</v>
      </c>
      <c r="AU256" s="247" t="s">
        <v>86</v>
      </c>
      <c r="AY256" s="18" t="s">
        <v>169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8" t="s">
        <v>84</v>
      </c>
      <c r="BK256" s="248">
        <f>ROUND(I256*H256,2)</f>
        <v>0</v>
      </c>
      <c r="BL256" s="18" t="s">
        <v>286</v>
      </c>
      <c r="BM256" s="247" t="s">
        <v>946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947</v>
      </c>
      <c r="G257" s="250"/>
      <c r="H257" s="254">
        <v>26.45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948</v>
      </c>
      <c r="G258" s="250"/>
      <c r="H258" s="254">
        <v>16.1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42.55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725</v>
      </c>
      <c r="D260" s="235" t="s">
        <v>173</v>
      </c>
      <c r="E260" s="236" t="s">
        <v>949</v>
      </c>
      <c r="F260" s="237" t="s">
        <v>950</v>
      </c>
      <c r="G260" s="238" t="s">
        <v>322</v>
      </c>
      <c r="H260" s="239">
        <v>172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0.0003</v>
      </c>
      <c r="T260" s="246">
        <f>S260*H260</f>
        <v>0.05159999999999999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286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286</v>
      </c>
      <c r="BM260" s="247" t="s">
        <v>951</v>
      </c>
    </row>
    <row r="261" spans="1:63" s="12" customFormat="1" ht="22.8" customHeight="1">
      <c r="A261" s="12"/>
      <c r="B261" s="219"/>
      <c r="C261" s="220"/>
      <c r="D261" s="221" t="s">
        <v>75</v>
      </c>
      <c r="E261" s="233" t="s">
        <v>368</v>
      </c>
      <c r="F261" s="233" t="s">
        <v>369</v>
      </c>
      <c r="G261" s="220"/>
      <c r="H261" s="220"/>
      <c r="I261" s="223"/>
      <c r="J261" s="234">
        <f>BK261</f>
        <v>0</v>
      </c>
      <c r="K261" s="220"/>
      <c r="L261" s="225"/>
      <c r="M261" s="226"/>
      <c r="N261" s="227"/>
      <c r="O261" s="227"/>
      <c r="P261" s="228">
        <f>SUM(P262:P265)</f>
        <v>0</v>
      </c>
      <c r="Q261" s="227"/>
      <c r="R261" s="228">
        <f>SUM(R262:R265)</f>
        <v>0</v>
      </c>
      <c r="S261" s="227"/>
      <c r="T261" s="229">
        <f>SUM(T262:T265)</f>
        <v>1.7375800000000001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0" t="s">
        <v>86</v>
      </c>
      <c r="AT261" s="231" t="s">
        <v>75</v>
      </c>
      <c r="AU261" s="231" t="s">
        <v>84</v>
      </c>
      <c r="AY261" s="230" t="s">
        <v>169</v>
      </c>
      <c r="BK261" s="232">
        <f>SUM(BK262:BK265)</f>
        <v>0</v>
      </c>
    </row>
    <row r="262" spans="1:65" s="2" customFormat="1" ht="21.75" customHeight="1">
      <c r="A262" s="39"/>
      <c r="B262" s="40"/>
      <c r="C262" s="235" t="s">
        <v>785</v>
      </c>
      <c r="D262" s="235" t="s">
        <v>173</v>
      </c>
      <c r="E262" s="236" t="s">
        <v>952</v>
      </c>
      <c r="F262" s="237" t="s">
        <v>953</v>
      </c>
      <c r="G262" s="238" t="s">
        <v>176</v>
      </c>
      <c r="H262" s="239">
        <v>21.32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</v>
      </c>
      <c r="R262" s="245">
        <f>Q262*H262</f>
        <v>0</v>
      </c>
      <c r="S262" s="245">
        <v>0.0815</v>
      </c>
      <c r="T262" s="246">
        <f>S262*H262</f>
        <v>1.7375800000000001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954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886</v>
      </c>
      <c r="G263" s="250"/>
      <c r="H263" s="254">
        <v>8.06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887</v>
      </c>
      <c r="G264" s="250"/>
      <c r="H264" s="254">
        <v>13.26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21.32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3" s="12" customFormat="1" ht="22.8" customHeight="1">
      <c r="A266" s="12"/>
      <c r="B266" s="219"/>
      <c r="C266" s="220"/>
      <c r="D266" s="221" t="s">
        <v>75</v>
      </c>
      <c r="E266" s="233" t="s">
        <v>955</v>
      </c>
      <c r="F266" s="233" t="s">
        <v>956</v>
      </c>
      <c r="G266" s="220"/>
      <c r="H266" s="220"/>
      <c r="I266" s="223"/>
      <c r="J266" s="234">
        <f>BK266</f>
        <v>0</v>
      </c>
      <c r="K266" s="220"/>
      <c r="L266" s="225"/>
      <c r="M266" s="226"/>
      <c r="N266" s="227"/>
      <c r="O266" s="227"/>
      <c r="P266" s="228">
        <f>SUM(P267:P268)</f>
        <v>0</v>
      </c>
      <c r="Q266" s="227"/>
      <c r="R266" s="228">
        <f>SUM(R267:R268)</f>
        <v>0</v>
      </c>
      <c r="S266" s="227"/>
      <c r="T266" s="229">
        <f>SUM(T267:T268)</f>
        <v>0.88375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0" t="s">
        <v>86</v>
      </c>
      <c r="AT266" s="231" t="s">
        <v>75</v>
      </c>
      <c r="AU266" s="231" t="s">
        <v>84</v>
      </c>
      <c r="AY266" s="230" t="s">
        <v>169</v>
      </c>
      <c r="BK266" s="232">
        <f>SUM(BK267:BK268)</f>
        <v>0</v>
      </c>
    </row>
    <row r="267" spans="1:65" s="2" customFormat="1" ht="21.75" customHeight="1">
      <c r="A267" s="39"/>
      <c r="B267" s="40"/>
      <c r="C267" s="235" t="s">
        <v>685</v>
      </c>
      <c r="D267" s="235" t="s">
        <v>173</v>
      </c>
      <c r="E267" s="236" t="s">
        <v>957</v>
      </c>
      <c r="F267" s="237" t="s">
        <v>958</v>
      </c>
      <c r="G267" s="238" t="s">
        <v>176</v>
      </c>
      <c r="H267" s="239">
        <v>8.75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</v>
      </c>
      <c r="R267" s="245">
        <f>Q267*H267</f>
        <v>0</v>
      </c>
      <c r="S267" s="245">
        <v>0.101</v>
      </c>
      <c r="T267" s="246">
        <f>S267*H267</f>
        <v>0.88375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959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960</v>
      </c>
      <c r="G268" s="250"/>
      <c r="H268" s="254">
        <v>8.75</v>
      </c>
      <c r="I268" s="255"/>
      <c r="J268" s="250"/>
      <c r="K268" s="250"/>
      <c r="L268" s="256"/>
      <c r="M268" s="301"/>
      <c r="N268" s="302"/>
      <c r="O268" s="302"/>
      <c r="P268" s="302"/>
      <c r="Q268" s="302"/>
      <c r="R268" s="302"/>
      <c r="S268" s="302"/>
      <c r="T268" s="30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84</v>
      </c>
      <c r="AY268" s="260" t="s">
        <v>169</v>
      </c>
    </row>
    <row r="269" spans="1:31" s="2" customFormat="1" ht="6.95" customHeight="1">
      <c r="A269" s="39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45"/>
      <c r="M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</sheetData>
  <sheetProtection password="CC35" sheet="1" objects="1" scenarios="1" formatColumns="0" formatRows="0" autoFilter="0"/>
  <autoFilter ref="C137:K268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ROUND((SUM(BE109:BE116)+SUM(BE136:BE209)),2)</f>
        <v>0</v>
      </c>
      <c r="G35" s="39"/>
      <c r="H35" s="39"/>
      <c r="I35" s="158">
        <v>0.21</v>
      </c>
      <c r="J35" s="157">
        <f>ROUND(((SUM(BE109:BE116)+SUM(BE136:BE209))*I35),2)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ROUND((SUM(BF109:BF116)+SUM(BF136:BF209)),2)</f>
        <v>0</v>
      </c>
      <c r="G36" s="39"/>
      <c r="H36" s="39"/>
      <c r="I36" s="158">
        <v>0.15</v>
      </c>
      <c r="J36" s="157">
        <f>ROUND(((SUM(BF109:BF116)+SUM(BF136:BF209))*I36),2)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ROUND((SUM(BG109:BG116)+SUM(BG136:BG209)),2)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ROUND((SUM(BH109:BH116)+SUM(BH136:BH209)),2)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ROUND((SUM(BI109:BI116)+SUM(BI136:BI209)),2)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643-03 - bourací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J165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J180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962</v>
      </c>
      <c r="E101" s="191"/>
      <c r="F101" s="191"/>
      <c r="G101" s="191"/>
      <c r="H101" s="191"/>
      <c r="I101" s="191"/>
      <c r="J101" s="192">
        <f>J181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J184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963</v>
      </c>
      <c r="E103" s="191"/>
      <c r="F103" s="191"/>
      <c r="G103" s="191"/>
      <c r="H103" s="191"/>
      <c r="I103" s="191"/>
      <c r="J103" s="192">
        <f>J195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J198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465</v>
      </c>
      <c r="E105" s="191"/>
      <c r="F105" s="191"/>
      <c r="G105" s="191"/>
      <c r="H105" s="191"/>
      <c r="I105" s="191"/>
      <c r="J105" s="192">
        <f>J204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J207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643-03 - bourací práce 3.np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P137+P180</f>
        <v>0</v>
      </c>
      <c r="Q136" s="105"/>
      <c r="R136" s="216">
        <f>R137+R180</f>
        <v>0.020456149999999996</v>
      </c>
      <c r="S136" s="105"/>
      <c r="T136" s="217">
        <f>T137+T180</f>
        <v>103.336753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BK137+BK180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P138+P165</f>
        <v>0</v>
      </c>
      <c r="Q137" s="227"/>
      <c r="R137" s="228">
        <f>R138+R165</f>
        <v>0.020456149999999996</v>
      </c>
      <c r="S137" s="227"/>
      <c r="T137" s="229">
        <f>T138+T165</f>
        <v>95.948684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BK138+BK165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SUM(P139:P164)</f>
        <v>0</v>
      </c>
      <c r="Q138" s="227"/>
      <c r="R138" s="228">
        <f>SUM(R139:R164)</f>
        <v>0.020456149999999996</v>
      </c>
      <c r="S138" s="227"/>
      <c r="T138" s="229">
        <f>SUM(T139:T164)</f>
        <v>95.948684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SUM(BK139:BK164)</f>
        <v>0</v>
      </c>
    </row>
    <row r="139" spans="1:65" s="2" customFormat="1" ht="33" customHeight="1">
      <c r="A139" s="39"/>
      <c r="B139" s="40"/>
      <c r="C139" s="235" t="s">
        <v>177</v>
      </c>
      <c r="D139" s="235" t="s">
        <v>173</v>
      </c>
      <c r="E139" s="236" t="s">
        <v>493</v>
      </c>
      <c r="F139" s="237" t="s">
        <v>494</v>
      </c>
      <c r="G139" s="238" t="s">
        <v>176</v>
      </c>
      <c r="H139" s="239">
        <v>157.355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0.00013</v>
      </c>
      <c r="R139" s="245">
        <f>Q139*H139</f>
        <v>0.020456149999999996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964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965</v>
      </c>
      <c r="G140" s="250"/>
      <c r="H140" s="254">
        <v>157.355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21.75" customHeight="1">
      <c r="A141" s="39"/>
      <c r="B141" s="40"/>
      <c r="C141" s="235" t="s">
        <v>364</v>
      </c>
      <c r="D141" s="235" t="s">
        <v>173</v>
      </c>
      <c r="E141" s="236" t="s">
        <v>512</v>
      </c>
      <c r="F141" s="237" t="s">
        <v>513</v>
      </c>
      <c r="G141" s="238" t="s">
        <v>176</v>
      </c>
      <c r="H141" s="239">
        <v>20.981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0.131</v>
      </c>
      <c r="T141" s="246">
        <f>S141*H141</f>
        <v>2.748511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966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967</v>
      </c>
      <c r="G142" s="250"/>
      <c r="H142" s="254">
        <v>20.981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406</v>
      </c>
      <c r="D143" s="235" t="s">
        <v>173</v>
      </c>
      <c r="E143" s="236" t="s">
        <v>518</v>
      </c>
      <c r="F143" s="237" t="s">
        <v>519</v>
      </c>
      <c r="G143" s="238" t="s">
        <v>176</v>
      </c>
      <c r="H143" s="239">
        <v>215.051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0.261</v>
      </c>
      <c r="T143" s="246">
        <f>S143*H143</f>
        <v>56.128311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968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969</v>
      </c>
      <c r="G144" s="250"/>
      <c r="H144" s="254">
        <v>130.386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970</v>
      </c>
      <c r="G145" s="250"/>
      <c r="H145" s="254">
        <v>84.665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215.051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289</v>
      </c>
      <c r="D147" s="235" t="s">
        <v>173</v>
      </c>
      <c r="E147" s="236" t="s">
        <v>529</v>
      </c>
      <c r="F147" s="237" t="s">
        <v>530</v>
      </c>
      <c r="G147" s="238" t="s">
        <v>176</v>
      </c>
      <c r="H147" s="239">
        <v>38.202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9.970722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971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972</v>
      </c>
      <c r="G148" s="250"/>
      <c r="H148" s="254">
        <v>38.202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84</v>
      </c>
      <c r="AY148" s="260" t="s">
        <v>169</v>
      </c>
    </row>
    <row r="149" spans="1:65" s="2" customFormat="1" ht="21.75" customHeight="1">
      <c r="A149" s="39"/>
      <c r="B149" s="40"/>
      <c r="C149" s="235" t="s">
        <v>270</v>
      </c>
      <c r="D149" s="235" t="s">
        <v>173</v>
      </c>
      <c r="E149" s="236" t="s">
        <v>973</v>
      </c>
      <c r="F149" s="237" t="s">
        <v>974</v>
      </c>
      <c r="G149" s="238" t="s">
        <v>199</v>
      </c>
      <c r="H149" s="239">
        <v>5.28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1.671</v>
      </c>
      <c r="T149" s="246">
        <f>S149*H149</f>
        <v>8.822880000000001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975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976</v>
      </c>
      <c r="G150" s="250"/>
      <c r="H150" s="254">
        <v>5.28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5" s="2" customFormat="1" ht="21.75" customHeight="1">
      <c r="A151" s="39"/>
      <c r="B151" s="40"/>
      <c r="C151" s="235" t="s">
        <v>324</v>
      </c>
      <c r="D151" s="235" t="s">
        <v>173</v>
      </c>
      <c r="E151" s="236" t="s">
        <v>977</v>
      </c>
      <c r="F151" s="237" t="s">
        <v>978</v>
      </c>
      <c r="G151" s="238" t="s">
        <v>327</v>
      </c>
      <c r="H151" s="239">
        <v>12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0.048</v>
      </c>
      <c r="T151" s="246">
        <f>S151*H151</f>
        <v>0.5760000000000001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979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980</v>
      </c>
      <c r="G152" s="250"/>
      <c r="H152" s="254">
        <v>12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84</v>
      </c>
      <c r="AY152" s="260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981</v>
      </c>
      <c r="F153" s="237" t="s">
        <v>982</v>
      </c>
      <c r="G153" s="238" t="s">
        <v>199</v>
      </c>
      <c r="H153" s="239">
        <v>8.75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1.4</v>
      </c>
      <c r="T153" s="246">
        <f>S153*H153</f>
        <v>12.25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983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984</v>
      </c>
      <c r="G154" s="250"/>
      <c r="H154" s="254">
        <v>8.75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21.75" customHeight="1">
      <c r="A155" s="39"/>
      <c r="B155" s="40"/>
      <c r="C155" s="235" t="s">
        <v>251</v>
      </c>
      <c r="D155" s="235" t="s">
        <v>173</v>
      </c>
      <c r="E155" s="236" t="s">
        <v>985</v>
      </c>
      <c r="F155" s="237" t="s">
        <v>986</v>
      </c>
      <c r="G155" s="238" t="s">
        <v>176</v>
      </c>
      <c r="H155" s="239">
        <v>11.52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0.038</v>
      </c>
      <c r="T155" s="246">
        <f>S155*H155</f>
        <v>0.43776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987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988</v>
      </c>
      <c r="G156" s="250"/>
      <c r="H156" s="254">
        <v>10.8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989</v>
      </c>
      <c r="G157" s="250"/>
      <c r="H157" s="254">
        <v>0.72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4" customFormat="1" ht="12">
      <c r="A158" s="14"/>
      <c r="B158" s="261"/>
      <c r="C158" s="262"/>
      <c r="D158" s="251" t="s">
        <v>179</v>
      </c>
      <c r="E158" s="263" t="s">
        <v>1</v>
      </c>
      <c r="F158" s="264" t="s">
        <v>182</v>
      </c>
      <c r="G158" s="262"/>
      <c r="H158" s="265">
        <v>11.52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179</v>
      </c>
      <c r="AU158" s="271" t="s">
        <v>86</v>
      </c>
      <c r="AV158" s="14" t="s">
        <v>177</v>
      </c>
      <c r="AW158" s="14" t="s">
        <v>32</v>
      </c>
      <c r="AX158" s="14" t="s">
        <v>84</v>
      </c>
      <c r="AY158" s="271" t="s">
        <v>169</v>
      </c>
    </row>
    <row r="159" spans="1:65" s="2" customFormat="1" ht="21.75" customHeight="1">
      <c r="A159" s="39"/>
      <c r="B159" s="40"/>
      <c r="C159" s="235" t="s">
        <v>329</v>
      </c>
      <c r="D159" s="235" t="s">
        <v>173</v>
      </c>
      <c r="E159" s="236" t="s">
        <v>438</v>
      </c>
      <c r="F159" s="237" t="s">
        <v>439</v>
      </c>
      <c r="G159" s="238" t="s">
        <v>176</v>
      </c>
      <c r="H159" s="239">
        <v>15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0.076</v>
      </c>
      <c r="T159" s="246">
        <f>S159*H159</f>
        <v>1.14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990</v>
      </c>
    </row>
    <row r="160" spans="1:65" s="2" customFormat="1" ht="33" customHeight="1">
      <c r="A160" s="39"/>
      <c r="B160" s="40"/>
      <c r="C160" s="235" t="s">
        <v>342</v>
      </c>
      <c r="D160" s="235" t="s">
        <v>173</v>
      </c>
      <c r="E160" s="236" t="s">
        <v>878</v>
      </c>
      <c r="F160" s="237" t="s">
        <v>879</v>
      </c>
      <c r="G160" s="238" t="s">
        <v>176</v>
      </c>
      <c r="H160" s="239">
        <v>77.49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0.05</v>
      </c>
      <c r="T160" s="246">
        <f>S160*H160</f>
        <v>3.8745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991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992</v>
      </c>
      <c r="G161" s="250"/>
      <c r="H161" s="254">
        <v>33.25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993</v>
      </c>
      <c r="G162" s="250"/>
      <c r="H162" s="254">
        <v>38.543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994</v>
      </c>
      <c r="G163" s="250"/>
      <c r="H163" s="254">
        <v>5.697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4" customFormat="1" ht="12">
      <c r="A164" s="14"/>
      <c r="B164" s="261"/>
      <c r="C164" s="262"/>
      <c r="D164" s="251" t="s">
        <v>179</v>
      </c>
      <c r="E164" s="263" t="s">
        <v>1</v>
      </c>
      <c r="F164" s="264" t="s">
        <v>182</v>
      </c>
      <c r="G164" s="262"/>
      <c r="H164" s="265">
        <v>77.49000000000001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179</v>
      </c>
      <c r="AU164" s="271" t="s">
        <v>86</v>
      </c>
      <c r="AV164" s="14" t="s">
        <v>177</v>
      </c>
      <c r="AW164" s="14" t="s">
        <v>32</v>
      </c>
      <c r="AX164" s="14" t="s">
        <v>84</v>
      </c>
      <c r="AY164" s="271" t="s">
        <v>169</v>
      </c>
    </row>
    <row r="165" spans="1:63" s="12" customFormat="1" ht="22.8" customHeight="1">
      <c r="A165" s="12"/>
      <c r="B165" s="219"/>
      <c r="C165" s="220"/>
      <c r="D165" s="221" t="s">
        <v>75</v>
      </c>
      <c r="E165" s="233" t="s">
        <v>245</v>
      </c>
      <c r="F165" s="233" t="s">
        <v>246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SUM(P166:P179)</f>
        <v>0</v>
      </c>
      <c r="Q165" s="227"/>
      <c r="R165" s="228">
        <f>SUM(R166:R179)</f>
        <v>0</v>
      </c>
      <c r="S165" s="227"/>
      <c r="T165" s="229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84</v>
      </c>
      <c r="AT165" s="231" t="s">
        <v>75</v>
      </c>
      <c r="AU165" s="231" t="s">
        <v>84</v>
      </c>
      <c r="AY165" s="230" t="s">
        <v>169</v>
      </c>
      <c r="BK165" s="232">
        <f>SUM(BK166:BK179)</f>
        <v>0</v>
      </c>
    </row>
    <row r="166" spans="1:65" s="2" customFormat="1" ht="33" customHeight="1">
      <c r="A166" s="39"/>
      <c r="B166" s="40"/>
      <c r="C166" s="235" t="s">
        <v>260</v>
      </c>
      <c r="D166" s="235" t="s">
        <v>173</v>
      </c>
      <c r="E166" s="236" t="s">
        <v>247</v>
      </c>
      <c r="F166" s="237" t="s">
        <v>248</v>
      </c>
      <c r="G166" s="238" t="s">
        <v>249</v>
      </c>
      <c r="H166" s="239">
        <v>103.337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995</v>
      </c>
    </row>
    <row r="167" spans="1:65" s="2" customFormat="1" ht="16.5" customHeight="1">
      <c r="A167" s="39"/>
      <c r="B167" s="40"/>
      <c r="C167" s="235" t="s">
        <v>170</v>
      </c>
      <c r="D167" s="235" t="s">
        <v>173</v>
      </c>
      <c r="E167" s="236" t="s">
        <v>890</v>
      </c>
      <c r="F167" s="237" t="s">
        <v>891</v>
      </c>
      <c r="G167" s="238" t="s">
        <v>322</v>
      </c>
      <c r="H167" s="239">
        <v>20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996</v>
      </c>
    </row>
    <row r="168" spans="1:65" s="2" customFormat="1" ht="21.75" customHeight="1">
      <c r="A168" s="39"/>
      <c r="B168" s="40"/>
      <c r="C168" s="235" t="s">
        <v>453</v>
      </c>
      <c r="D168" s="235" t="s">
        <v>173</v>
      </c>
      <c r="E168" s="236" t="s">
        <v>893</v>
      </c>
      <c r="F168" s="237" t="s">
        <v>894</v>
      </c>
      <c r="G168" s="238" t="s">
        <v>322</v>
      </c>
      <c r="H168" s="239">
        <v>900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997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998</v>
      </c>
      <c r="G169" s="250"/>
      <c r="H169" s="254">
        <v>600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999</v>
      </c>
      <c r="G170" s="250"/>
      <c r="H170" s="254">
        <v>300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900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21.75" customHeight="1">
      <c r="A172" s="39"/>
      <c r="B172" s="40"/>
      <c r="C172" s="235" t="s">
        <v>370</v>
      </c>
      <c r="D172" s="235" t="s">
        <v>173</v>
      </c>
      <c r="E172" s="236" t="s">
        <v>252</v>
      </c>
      <c r="F172" s="237" t="s">
        <v>253</v>
      </c>
      <c r="G172" s="238" t="s">
        <v>249</v>
      </c>
      <c r="H172" s="239">
        <v>103.337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1000</v>
      </c>
    </row>
    <row r="173" spans="1:65" s="2" customFormat="1" ht="21.75" customHeight="1">
      <c r="A173" s="39"/>
      <c r="B173" s="40"/>
      <c r="C173" s="235" t="s">
        <v>351</v>
      </c>
      <c r="D173" s="235" t="s">
        <v>173</v>
      </c>
      <c r="E173" s="236" t="s">
        <v>256</v>
      </c>
      <c r="F173" s="237" t="s">
        <v>257</v>
      </c>
      <c r="G173" s="238" t="s">
        <v>249</v>
      </c>
      <c r="H173" s="239">
        <v>723.359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1001</v>
      </c>
    </row>
    <row r="174" spans="1:51" s="13" customFormat="1" ht="12">
      <c r="A174" s="13"/>
      <c r="B174" s="249"/>
      <c r="C174" s="250"/>
      <c r="D174" s="251" t="s">
        <v>179</v>
      </c>
      <c r="E174" s="250"/>
      <c r="F174" s="253" t="s">
        <v>1002</v>
      </c>
      <c r="G174" s="250"/>
      <c r="H174" s="254">
        <v>723.359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4</v>
      </c>
      <c r="AX174" s="13" t="s">
        <v>84</v>
      </c>
      <c r="AY174" s="260" t="s">
        <v>169</v>
      </c>
    </row>
    <row r="175" spans="1:65" s="2" customFormat="1" ht="44.25" customHeight="1">
      <c r="A175" s="39"/>
      <c r="B175" s="40"/>
      <c r="C175" s="235" t="s">
        <v>347</v>
      </c>
      <c r="D175" s="235" t="s">
        <v>173</v>
      </c>
      <c r="E175" s="236" t="s">
        <v>666</v>
      </c>
      <c r="F175" s="237" t="s">
        <v>667</v>
      </c>
      <c r="G175" s="238" t="s">
        <v>249</v>
      </c>
      <c r="H175" s="239">
        <v>79.248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1003</v>
      </c>
    </row>
    <row r="176" spans="1:65" s="2" customFormat="1" ht="44.25" customHeight="1">
      <c r="A176" s="39"/>
      <c r="B176" s="40"/>
      <c r="C176" s="235" t="s">
        <v>196</v>
      </c>
      <c r="D176" s="235" t="s">
        <v>173</v>
      </c>
      <c r="E176" s="236" t="s">
        <v>666</v>
      </c>
      <c r="F176" s="237" t="s">
        <v>667</v>
      </c>
      <c r="G176" s="238" t="s">
        <v>249</v>
      </c>
      <c r="H176" s="239">
        <v>12.5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1004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1005</v>
      </c>
      <c r="G177" s="250"/>
      <c r="H177" s="254">
        <v>12.5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33" customHeight="1">
      <c r="A178" s="39"/>
      <c r="B178" s="40"/>
      <c r="C178" s="235" t="s">
        <v>433</v>
      </c>
      <c r="D178" s="235" t="s">
        <v>173</v>
      </c>
      <c r="E178" s="236" t="s">
        <v>266</v>
      </c>
      <c r="F178" s="237" t="s">
        <v>267</v>
      </c>
      <c r="G178" s="238" t="s">
        <v>249</v>
      </c>
      <c r="H178" s="239">
        <v>5.628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1006</v>
      </c>
    </row>
    <row r="179" spans="1:65" s="2" customFormat="1" ht="33" customHeight="1">
      <c r="A179" s="39"/>
      <c r="B179" s="40"/>
      <c r="C179" s="235" t="s">
        <v>302</v>
      </c>
      <c r="D179" s="235" t="s">
        <v>173</v>
      </c>
      <c r="E179" s="236" t="s">
        <v>276</v>
      </c>
      <c r="F179" s="237" t="s">
        <v>277</v>
      </c>
      <c r="G179" s="238" t="s">
        <v>249</v>
      </c>
      <c r="H179" s="239">
        <v>2.704</v>
      </c>
      <c r="I179" s="240"/>
      <c r="J179" s="241">
        <f>ROUND(I179*H179,2)</f>
        <v>0</v>
      </c>
      <c r="K179" s="242"/>
      <c r="L179" s="45"/>
      <c r="M179" s="243" t="s">
        <v>1</v>
      </c>
      <c r="N179" s="244" t="s">
        <v>41</v>
      </c>
      <c r="O179" s="92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177</v>
      </c>
      <c r="AT179" s="247" t="s">
        <v>173</v>
      </c>
      <c r="AU179" s="247" t="s">
        <v>86</v>
      </c>
      <c r="AY179" s="18" t="s">
        <v>169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84</v>
      </c>
      <c r="BK179" s="248">
        <f>ROUND(I179*H179,2)</f>
        <v>0</v>
      </c>
      <c r="BL179" s="18" t="s">
        <v>177</v>
      </c>
      <c r="BM179" s="247" t="s">
        <v>1007</v>
      </c>
    </row>
    <row r="180" spans="1:63" s="12" customFormat="1" ht="25.9" customHeight="1">
      <c r="A180" s="12"/>
      <c r="B180" s="219"/>
      <c r="C180" s="220"/>
      <c r="D180" s="221" t="s">
        <v>75</v>
      </c>
      <c r="E180" s="222" t="s">
        <v>280</v>
      </c>
      <c r="F180" s="222" t="s">
        <v>281</v>
      </c>
      <c r="G180" s="220"/>
      <c r="H180" s="220"/>
      <c r="I180" s="223"/>
      <c r="J180" s="224">
        <f>BK180</f>
        <v>0</v>
      </c>
      <c r="K180" s="220"/>
      <c r="L180" s="225"/>
      <c r="M180" s="226"/>
      <c r="N180" s="227"/>
      <c r="O180" s="227"/>
      <c r="P180" s="228">
        <f>P181+P184+P195+P198+P204+P207</f>
        <v>0</v>
      </c>
      <c r="Q180" s="227"/>
      <c r="R180" s="228">
        <f>R181+R184+R195+R198+R204+R207</f>
        <v>0</v>
      </c>
      <c r="S180" s="227"/>
      <c r="T180" s="229">
        <f>T181+T184+T195+T198+T204+T207</f>
        <v>7.388069000000001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86</v>
      </c>
      <c r="AT180" s="231" t="s">
        <v>75</v>
      </c>
      <c r="AU180" s="231" t="s">
        <v>76</v>
      </c>
      <c r="AY180" s="230" t="s">
        <v>169</v>
      </c>
      <c r="BK180" s="232">
        <f>BK181+BK184+BK195+BK198+BK204+BK207</f>
        <v>0</v>
      </c>
    </row>
    <row r="181" spans="1:63" s="12" customFormat="1" ht="22.8" customHeight="1">
      <c r="A181" s="12"/>
      <c r="B181" s="219"/>
      <c r="C181" s="220"/>
      <c r="D181" s="221" t="s">
        <v>75</v>
      </c>
      <c r="E181" s="233" t="s">
        <v>1008</v>
      </c>
      <c r="F181" s="233" t="s">
        <v>1009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SUM(P182:P183)</f>
        <v>0</v>
      </c>
      <c r="Q181" s="227"/>
      <c r="R181" s="228">
        <f>SUM(R182:R183)</f>
        <v>0</v>
      </c>
      <c r="S181" s="227"/>
      <c r="T181" s="229">
        <f>SUM(T182:T183)</f>
        <v>0.047599999999999996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0" t="s">
        <v>86</v>
      </c>
      <c r="AT181" s="231" t="s">
        <v>75</v>
      </c>
      <c r="AU181" s="231" t="s">
        <v>84</v>
      </c>
      <c r="AY181" s="230" t="s">
        <v>169</v>
      </c>
      <c r="BK181" s="232">
        <f>SUM(BK182:BK183)</f>
        <v>0</v>
      </c>
    </row>
    <row r="182" spans="1:65" s="2" customFormat="1" ht="21.75" customHeight="1">
      <c r="A182" s="39"/>
      <c r="B182" s="40"/>
      <c r="C182" s="235" t="s">
        <v>192</v>
      </c>
      <c r="D182" s="235" t="s">
        <v>173</v>
      </c>
      <c r="E182" s="236" t="s">
        <v>1010</v>
      </c>
      <c r="F182" s="237" t="s">
        <v>1011</v>
      </c>
      <c r="G182" s="238" t="s">
        <v>176</v>
      </c>
      <c r="H182" s="239">
        <v>34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0.0014</v>
      </c>
      <c r="T182" s="246">
        <f>S182*H182</f>
        <v>0.047599999999999996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286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286</v>
      </c>
      <c r="BM182" s="247" t="s">
        <v>1012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1013</v>
      </c>
      <c r="G183" s="250"/>
      <c r="H183" s="254">
        <v>34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3" s="12" customFormat="1" ht="22.8" customHeight="1">
      <c r="A184" s="12"/>
      <c r="B184" s="219"/>
      <c r="C184" s="220"/>
      <c r="D184" s="221" t="s">
        <v>75</v>
      </c>
      <c r="E184" s="233" t="s">
        <v>296</v>
      </c>
      <c r="F184" s="233" t="s">
        <v>297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SUM(P185:P194)</f>
        <v>0</v>
      </c>
      <c r="Q184" s="227"/>
      <c r="R184" s="228">
        <f>SUM(R185:R194)</f>
        <v>0</v>
      </c>
      <c r="S184" s="227"/>
      <c r="T184" s="229">
        <f>SUM(T185:T194)</f>
        <v>4.9638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0" t="s">
        <v>86</v>
      </c>
      <c r="AT184" s="231" t="s">
        <v>75</v>
      </c>
      <c r="AU184" s="231" t="s">
        <v>84</v>
      </c>
      <c r="AY184" s="230" t="s">
        <v>169</v>
      </c>
      <c r="BK184" s="232">
        <f>SUM(BK185:BK194)</f>
        <v>0</v>
      </c>
    </row>
    <row r="185" spans="1:65" s="2" customFormat="1" ht="21.75" customHeight="1">
      <c r="A185" s="39"/>
      <c r="B185" s="40"/>
      <c r="C185" s="235" t="s">
        <v>275</v>
      </c>
      <c r="D185" s="235" t="s">
        <v>173</v>
      </c>
      <c r="E185" s="236" t="s">
        <v>1014</v>
      </c>
      <c r="F185" s="237" t="s">
        <v>1015</v>
      </c>
      <c r="G185" s="238" t="s">
        <v>176</v>
      </c>
      <c r="H185" s="239">
        <v>169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0.016</v>
      </c>
      <c r="T185" s="246">
        <f>S185*H185</f>
        <v>2.704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286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286</v>
      </c>
      <c r="BM185" s="247" t="s">
        <v>1016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1017</v>
      </c>
      <c r="G186" s="250"/>
      <c r="H186" s="254">
        <v>125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1018</v>
      </c>
      <c r="G187" s="250"/>
      <c r="H187" s="254">
        <v>21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1019</v>
      </c>
      <c r="G188" s="250"/>
      <c r="H188" s="254">
        <v>23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4" customFormat="1" ht="12">
      <c r="A189" s="14"/>
      <c r="B189" s="261"/>
      <c r="C189" s="262"/>
      <c r="D189" s="251" t="s">
        <v>179</v>
      </c>
      <c r="E189" s="263" t="s">
        <v>1</v>
      </c>
      <c r="F189" s="264" t="s">
        <v>182</v>
      </c>
      <c r="G189" s="262"/>
      <c r="H189" s="265">
        <v>169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179</v>
      </c>
      <c r="AU189" s="271" t="s">
        <v>86</v>
      </c>
      <c r="AV189" s="14" t="s">
        <v>177</v>
      </c>
      <c r="AW189" s="14" t="s">
        <v>32</v>
      </c>
      <c r="AX189" s="14" t="s">
        <v>84</v>
      </c>
      <c r="AY189" s="271" t="s">
        <v>169</v>
      </c>
    </row>
    <row r="190" spans="1:65" s="2" customFormat="1" ht="21.75" customHeight="1">
      <c r="A190" s="39"/>
      <c r="B190" s="40"/>
      <c r="C190" s="235" t="s">
        <v>188</v>
      </c>
      <c r="D190" s="235" t="s">
        <v>173</v>
      </c>
      <c r="E190" s="236" t="s">
        <v>1020</v>
      </c>
      <c r="F190" s="237" t="s">
        <v>1021</v>
      </c>
      <c r="G190" s="238" t="s">
        <v>322</v>
      </c>
      <c r="H190" s="239">
        <v>29.4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0.017</v>
      </c>
      <c r="T190" s="246">
        <f>S190*H190</f>
        <v>0.4998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286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286</v>
      </c>
      <c r="BM190" s="247" t="s">
        <v>1022</v>
      </c>
    </row>
    <row r="191" spans="1:65" s="2" customFormat="1" ht="21.75" customHeight="1">
      <c r="A191" s="39"/>
      <c r="B191" s="40"/>
      <c r="C191" s="235" t="s">
        <v>319</v>
      </c>
      <c r="D191" s="235" t="s">
        <v>173</v>
      </c>
      <c r="E191" s="236" t="s">
        <v>1023</v>
      </c>
      <c r="F191" s="237" t="s">
        <v>1024</v>
      </c>
      <c r="G191" s="238" t="s">
        <v>176</v>
      </c>
      <c r="H191" s="239">
        <v>44</v>
      </c>
      <c r="I191" s="240"/>
      <c r="J191" s="241">
        <f>ROUND(I191*H191,2)</f>
        <v>0</v>
      </c>
      <c r="K191" s="242"/>
      <c r="L191" s="45"/>
      <c r="M191" s="243" t="s">
        <v>1</v>
      </c>
      <c r="N191" s="244" t="s">
        <v>41</v>
      </c>
      <c r="O191" s="92"/>
      <c r="P191" s="245">
        <f>O191*H191</f>
        <v>0</v>
      </c>
      <c r="Q191" s="245">
        <v>0</v>
      </c>
      <c r="R191" s="245">
        <f>Q191*H191</f>
        <v>0</v>
      </c>
      <c r="S191" s="245">
        <v>0.04</v>
      </c>
      <c r="T191" s="246">
        <f>S191*H191</f>
        <v>1.76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7" t="s">
        <v>286</v>
      </c>
      <c r="AT191" s="247" t="s">
        <v>173</v>
      </c>
      <c r="AU191" s="247" t="s">
        <v>86</v>
      </c>
      <c r="AY191" s="18" t="s">
        <v>169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8" t="s">
        <v>84</v>
      </c>
      <c r="BK191" s="248">
        <f>ROUND(I191*H191,2)</f>
        <v>0</v>
      </c>
      <c r="BL191" s="18" t="s">
        <v>286</v>
      </c>
      <c r="BM191" s="247" t="s">
        <v>1025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1018</v>
      </c>
      <c r="G192" s="250"/>
      <c r="H192" s="254">
        <v>21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1019</v>
      </c>
      <c r="G193" s="250"/>
      <c r="H193" s="254">
        <v>23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4" customFormat="1" ht="12">
      <c r="A194" s="14"/>
      <c r="B194" s="261"/>
      <c r="C194" s="262"/>
      <c r="D194" s="251" t="s">
        <v>179</v>
      </c>
      <c r="E194" s="263" t="s">
        <v>1</v>
      </c>
      <c r="F194" s="264" t="s">
        <v>182</v>
      </c>
      <c r="G194" s="262"/>
      <c r="H194" s="265">
        <v>44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179</v>
      </c>
      <c r="AU194" s="271" t="s">
        <v>86</v>
      </c>
      <c r="AV194" s="14" t="s">
        <v>177</v>
      </c>
      <c r="AW194" s="14" t="s">
        <v>32</v>
      </c>
      <c r="AX194" s="14" t="s">
        <v>84</v>
      </c>
      <c r="AY194" s="271" t="s">
        <v>169</v>
      </c>
    </row>
    <row r="195" spans="1:63" s="12" customFormat="1" ht="22.8" customHeight="1">
      <c r="A195" s="12"/>
      <c r="B195" s="219"/>
      <c r="C195" s="220"/>
      <c r="D195" s="221" t="s">
        <v>75</v>
      </c>
      <c r="E195" s="233" t="s">
        <v>1026</v>
      </c>
      <c r="F195" s="233" t="s">
        <v>1027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SUM(P196:P197)</f>
        <v>0</v>
      </c>
      <c r="Q195" s="227"/>
      <c r="R195" s="228">
        <f>SUM(R196:R197)</f>
        <v>0</v>
      </c>
      <c r="S195" s="227"/>
      <c r="T195" s="229">
        <f>SUM(T196:T197)</f>
        <v>0.884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0" t="s">
        <v>86</v>
      </c>
      <c r="AT195" s="231" t="s">
        <v>75</v>
      </c>
      <c r="AU195" s="231" t="s">
        <v>84</v>
      </c>
      <c r="AY195" s="230" t="s">
        <v>169</v>
      </c>
      <c r="BK195" s="232">
        <f>SUM(BK196:BK197)</f>
        <v>0</v>
      </c>
    </row>
    <row r="196" spans="1:65" s="2" customFormat="1" ht="33" customHeight="1">
      <c r="A196" s="39"/>
      <c r="B196" s="40"/>
      <c r="C196" s="235" t="s">
        <v>215</v>
      </c>
      <c r="D196" s="235" t="s">
        <v>173</v>
      </c>
      <c r="E196" s="236" t="s">
        <v>1028</v>
      </c>
      <c r="F196" s="237" t="s">
        <v>1029</v>
      </c>
      <c r="G196" s="238" t="s">
        <v>176</v>
      </c>
      <c r="H196" s="239">
        <v>34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0.026</v>
      </c>
      <c r="T196" s="246">
        <f>S196*H196</f>
        <v>0.884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286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286</v>
      </c>
      <c r="BM196" s="247" t="s">
        <v>1030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1013</v>
      </c>
      <c r="G197" s="250"/>
      <c r="H197" s="254">
        <v>34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2.8" customHeight="1">
      <c r="A198" s="12"/>
      <c r="B198" s="219"/>
      <c r="C198" s="220"/>
      <c r="D198" s="221" t="s">
        <v>75</v>
      </c>
      <c r="E198" s="233" t="s">
        <v>362</v>
      </c>
      <c r="F198" s="233" t="s">
        <v>363</v>
      </c>
      <c r="G198" s="220"/>
      <c r="H198" s="220"/>
      <c r="I198" s="223"/>
      <c r="J198" s="234">
        <f>BK198</f>
        <v>0</v>
      </c>
      <c r="K198" s="220"/>
      <c r="L198" s="225"/>
      <c r="M198" s="226"/>
      <c r="N198" s="227"/>
      <c r="O198" s="227"/>
      <c r="P198" s="228">
        <f>SUM(P199:P203)</f>
        <v>0</v>
      </c>
      <c r="Q198" s="227"/>
      <c r="R198" s="228">
        <f>SUM(R199:R203)</f>
        <v>0</v>
      </c>
      <c r="S198" s="227"/>
      <c r="T198" s="229">
        <f>SUM(T199:T203)</f>
        <v>0.36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84</v>
      </c>
      <c r="AY198" s="230" t="s">
        <v>169</v>
      </c>
      <c r="BK198" s="232">
        <f>SUM(BK199:BK203)</f>
        <v>0</v>
      </c>
    </row>
    <row r="199" spans="1:65" s="2" customFormat="1" ht="21.75" customHeight="1">
      <c r="A199" s="39"/>
      <c r="B199" s="40"/>
      <c r="C199" s="235" t="s">
        <v>7</v>
      </c>
      <c r="D199" s="235" t="s">
        <v>173</v>
      </c>
      <c r="E199" s="236" t="s">
        <v>778</v>
      </c>
      <c r="F199" s="237" t="s">
        <v>779</v>
      </c>
      <c r="G199" s="238" t="s">
        <v>327</v>
      </c>
      <c r="H199" s="239">
        <v>15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286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286</v>
      </c>
      <c r="BM199" s="247" t="s">
        <v>1031</v>
      </c>
    </row>
    <row r="200" spans="1:65" s="2" customFormat="1" ht="21.75" customHeight="1">
      <c r="A200" s="39"/>
      <c r="B200" s="40"/>
      <c r="C200" s="235" t="s">
        <v>172</v>
      </c>
      <c r="D200" s="235" t="s">
        <v>173</v>
      </c>
      <c r="E200" s="236" t="s">
        <v>1032</v>
      </c>
      <c r="F200" s="237" t="s">
        <v>1033</v>
      </c>
      <c r="G200" s="238" t="s">
        <v>1034</v>
      </c>
      <c r="H200" s="239">
        <v>360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0.001</v>
      </c>
      <c r="T200" s="246">
        <f>S200*H200</f>
        <v>0.36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1035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1036</v>
      </c>
      <c r="G201" s="250"/>
      <c r="H201" s="254">
        <v>240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1037</v>
      </c>
      <c r="G202" s="250"/>
      <c r="H202" s="254">
        <v>120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360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3" s="12" customFormat="1" ht="22.8" customHeight="1">
      <c r="A204" s="12"/>
      <c r="B204" s="219"/>
      <c r="C204" s="220"/>
      <c r="D204" s="221" t="s">
        <v>75</v>
      </c>
      <c r="E204" s="233" t="s">
        <v>783</v>
      </c>
      <c r="F204" s="233" t="s">
        <v>784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SUM(P205:P206)</f>
        <v>0</v>
      </c>
      <c r="Q204" s="227"/>
      <c r="R204" s="228">
        <f>SUM(R205:R206)</f>
        <v>0</v>
      </c>
      <c r="S204" s="227"/>
      <c r="T204" s="229">
        <f>SUM(T205:T206)</f>
        <v>0.8899189999999999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0" t="s">
        <v>86</v>
      </c>
      <c r="AT204" s="231" t="s">
        <v>75</v>
      </c>
      <c r="AU204" s="231" t="s">
        <v>84</v>
      </c>
      <c r="AY204" s="230" t="s">
        <v>169</v>
      </c>
      <c r="BK204" s="232">
        <f>SUM(BK205:BK206)</f>
        <v>0</v>
      </c>
    </row>
    <row r="205" spans="1:65" s="2" customFormat="1" ht="21.75" customHeight="1">
      <c r="A205" s="39"/>
      <c r="B205" s="40"/>
      <c r="C205" s="235" t="s">
        <v>286</v>
      </c>
      <c r="D205" s="235" t="s">
        <v>173</v>
      </c>
      <c r="E205" s="236" t="s">
        <v>786</v>
      </c>
      <c r="F205" s="237" t="s">
        <v>787</v>
      </c>
      <c r="G205" s="238" t="s">
        <v>176</v>
      </c>
      <c r="H205" s="239">
        <v>10.7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0.08317</v>
      </c>
      <c r="T205" s="246">
        <f>S205*H205</f>
        <v>0.8899189999999999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286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286</v>
      </c>
      <c r="BM205" s="247" t="s">
        <v>1038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1039</v>
      </c>
      <c r="G206" s="250"/>
      <c r="H206" s="254">
        <v>10.7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84</v>
      </c>
      <c r="AY206" s="260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813</v>
      </c>
      <c r="F207" s="233" t="s">
        <v>814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SUM(P208:P209)</f>
        <v>0</v>
      </c>
      <c r="Q207" s="227"/>
      <c r="R207" s="228">
        <f>SUM(R208:R209)</f>
        <v>0</v>
      </c>
      <c r="S207" s="227"/>
      <c r="T207" s="229">
        <f>SUM(T208:T209)</f>
        <v>0.24275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SUM(BK208:BK209)</f>
        <v>0</v>
      </c>
    </row>
    <row r="208" spans="1:65" s="2" customFormat="1" ht="21.75" customHeight="1">
      <c r="A208" s="39"/>
      <c r="B208" s="40"/>
      <c r="C208" s="235" t="s">
        <v>428</v>
      </c>
      <c r="D208" s="235" t="s">
        <v>173</v>
      </c>
      <c r="E208" s="236" t="s">
        <v>816</v>
      </c>
      <c r="F208" s="237" t="s">
        <v>817</v>
      </c>
      <c r="G208" s="238" t="s">
        <v>176</v>
      </c>
      <c r="H208" s="239">
        <v>97.1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0.0025</v>
      </c>
      <c r="T208" s="246">
        <f>S208*H208</f>
        <v>0.24275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1040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1041</v>
      </c>
      <c r="G209" s="250"/>
      <c r="H209" s="254">
        <v>97.1</v>
      </c>
      <c r="I209" s="255"/>
      <c r="J209" s="250"/>
      <c r="K209" s="250"/>
      <c r="L209" s="256"/>
      <c r="M209" s="301"/>
      <c r="N209" s="302"/>
      <c r="O209" s="302"/>
      <c r="P209" s="302"/>
      <c r="Q209" s="302"/>
      <c r="R209" s="302"/>
      <c r="S209" s="302"/>
      <c r="T209" s="30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84</v>
      </c>
      <c r="AY209" s="260" t="s">
        <v>169</v>
      </c>
    </row>
    <row r="210" spans="1:31" s="2" customFormat="1" ht="6.95" customHeight="1">
      <c r="A210" s="39"/>
      <c r="B210" s="67"/>
      <c r="C210" s="68"/>
      <c r="D210" s="68"/>
      <c r="E210" s="68"/>
      <c r="F210" s="68"/>
      <c r="G210" s="68"/>
      <c r="H210" s="68"/>
      <c r="I210" s="68"/>
      <c r="J210" s="68"/>
      <c r="K210" s="68"/>
      <c r="L210" s="45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</sheetData>
  <sheetProtection password="CC35" sheet="1" objects="1" scenarios="1" formatColumns="0" formatRows="0" autoFilter="0"/>
  <autoFilter ref="C135:K209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J113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ROUND((SUM(BE113:BE120)+SUM(BE140:BE337)),2)</f>
        <v>0</v>
      </c>
      <c r="G35" s="39"/>
      <c r="H35" s="39"/>
      <c r="I35" s="158">
        <v>0.21</v>
      </c>
      <c r="J35" s="157">
        <f>ROUND(((SUM(BE113:BE120)+SUM(BE140:BE337))*I35),2)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ROUND((SUM(BF113:BF120)+SUM(BF140:BF337)),2)</f>
        <v>0</v>
      </c>
      <c r="G36" s="39"/>
      <c r="H36" s="39"/>
      <c r="I36" s="158">
        <v>0.15</v>
      </c>
      <c r="J36" s="157">
        <f>ROUND(((SUM(BF113:BF120)+SUM(BF140:BF337))*I36),2)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ROUND((SUM(BG113:BG120)+SUM(BG140:BG337)),2)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ROUND((SUM(BH113:BH120)+SUM(BH140:BH337)),2)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ROUND((SUM(BI113:BI120)+SUM(BI140:BI337)),2)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643-04 - stavební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J141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J142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1043</v>
      </c>
      <c r="E99" s="191"/>
      <c r="F99" s="191"/>
      <c r="G99" s="191"/>
      <c r="H99" s="191"/>
      <c r="I99" s="191"/>
      <c r="J99" s="192">
        <f>J152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1044</v>
      </c>
      <c r="E100" s="191"/>
      <c r="F100" s="191"/>
      <c r="G100" s="191"/>
      <c r="H100" s="191"/>
      <c r="I100" s="191"/>
      <c r="J100" s="192">
        <f>J191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1045</v>
      </c>
      <c r="E101" s="191"/>
      <c r="F101" s="191"/>
      <c r="G101" s="191"/>
      <c r="H101" s="191"/>
      <c r="I101" s="191"/>
      <c r="J101" s="192">
        <f>J223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1046</v>
      </c>
      <c r="E102" s="191"/>
      <c r="F102" s="191"/>
      <c r="G102" s="191"/>
      <c r="H102" s="191"/>
      <c r="I102" s="191"/>
      <c r="J102" s="192">
        <f>J248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1047</v>
      </c>
      <c r="E103" s="191"/>
      <c r="F103" s="191"/>
      <c r="G103" s="191"/>
      <c r="H103" s="191"/>
      <c r="I103" s="191"/>
      <c r="J103" s="192">
        <f>J263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1048</v>
      </c>
      <c r="E104" s="191"/>
      <c r="F104" s="191"/>
      <c r="G104" s="191"/>
      <c r="H104" s="191"/>
      <c r="I104" s="191"/>
      <c r="J104" s="192">
        <f>J277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2"/>
      <c r="C105" s="183"/>
      <c r="D105" s="184" t="s">
        <v>139</v>
      </c>
      <c r="E105" s="185"/>
      <c r="F105" s="185"/>
      <c r="G105" s="185"/>
      <c r="H105" s="185"/>
      <c r="I105" s="185"/>
      <c r="J105" s="186">
        <f>J279</f>
        <v>0</v>
      </c>
      <c r="K105" s="183"/>
      <c r="L105" s="18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8"/>
      <c r="C106" s="189"/>
      <c r="D106" s="190" t="s">
        <v>1049</v>
      </c>
      <c r="E106" s="191"/>
      <c r="F106" s="191"/>
      <c r="G106" s="191"/>
      <c r="H106" s="191"/>
      <c r="I106" s="191"/>
      <c r="J106" s="192">
        <f>J280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962</v>
      </c>
      <c r="E107" s="191"/>
      <c r="F107" s="191"/>
      <c r="G107" s="191"/>
      <c r="H107" s="191"/>
      <c r="I107" s="191"/>
      <c r="J107" s="192">
        <f>J307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J313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1050</v>
      </c>
      <c r="E109" s="191"/>
      <c r="F109" s="191"/>
      <c r="G109" s="191"/>
      <c r="H109" s="191"/>
      <c r="I109" s="191"/>
      <c r="J109" s="192">
        <f>J316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1051</v>
      </c>
      <c r="E110" s="191"/>
      <c r="F110" s="191"/>
      <c r="G110" s="191"/>
      <c r="H110" s="191"/>
      <c r="I110" s="191"/>
      <c r="J110" s="192">
        <f>J324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 hidden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 hidden="1">
      <c r="A113" s="39"/>
      <c r="B113" s="40"/>
      <c r="C113" s="181" t="s">
        <v>145</v>
      </c>
      <c r="D113" s="41"/>
      <c r="E113" s="41"/>
      <c r="F113" s="41"/>
      <c r="G113" s="41"/>
      <c r="H113" s="41"/>
      <c r="I113" s="41"/>
      <c r="J113" s="194">
        <f>ROUND(J114+J115+J116+J117+J118+J119,2)</f>
        <v>0</v>
      </c>
      <c r="K113" s="41"/>
      <c r="L113" s="64"/>
      <c r="N113" s="195" t="s">
        <v>40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65" s="2" customFormat="1" ht="18" customHeight="1" hidden="1">
      <c r="A114" s="39"/>
      <c r="B114" s="40"/>
      <c r="C114" s="41"/>
      <c r="D114" s="196" t="s">
        <v>146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147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148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6" t="s">
        <v>149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150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7" t="s">
        <v>151</v>
      </c>
      <c r="E119" s="41"/>
      <c r="F119" s="41"/>
      <c r="G119" s="41"/>
      <c r="H119" s="41"/>
      <c r="I119" s="41"/>
      <c r="J119" s="198">
        <f>ROUND(J30*T119,2)</f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152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31" s="2" customFormat="1" ht="12" hidden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9.25" customHeight="1" hidden="1">
      <c r="A121" s="39"/>
      <c r="B121" s="40"/>
      <c r="C121" s="205" t="s">
        <v>153</v>
      </c>
      <c r="D121" s="179"/>
      <c r="E121" s="179"/>
      <c r="F121" s="179"/>
      <c r="G121" s="179"/>
      <c r="H121" s="179"/>
      <c r="I121" s="179"/>
      <c r="J121" s="206">
        <f>ROUND(J96+J113,2)</f>
        <v>0</v>
      </c>
      <c r="K121" s="179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 hidden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ht="12" hidden="1"/>
    <row r="124" ht="12" hidden="1"/>
    <row r="125" ht="12" hidden="1"/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154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77" t="str">
        <f>E7</f>
        <v>Rekonstrukce kina Vesmír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127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643-04 - stavební práce 1.pp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 xml:space="preserve"> </v>
      </c>
      <c r="G134" s="41"/>
      <c r="H134" s="41"/>
      <c r="I134" s="33" t="s">
        <v>22</v>
      </c>
      <c r="J134" s="80" t="str">
        <f>IF(J12="","",J12)</f>
        <v>23. 7. 2020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24</v>
      </c>
      <c r="D136" s="41"/>
      <c r="E136" s="41"/>
      <c r="F136" s="28" t="str">
        <f>E15</f>
        <v>Město Trutnov</v>
      </c>
      <c r="G136" s="41"/>
      <c r="H136" s="41"/>
      <c r="I136" s="33" t="s">
        <v>30</v>
      </c>
      <c r="J136" s="37" t="str">
        <f>E21</f>
        <v>ROSA ARCHITEKT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IF(E18="","",E18)</f>
        <v>Vyplň údaj</v>
      </c>
      <c r="G137" s="41"/>
      <c r="H137" s="41"/>
      <c r="I137" s="33" t="s">
        <v>33</v>
      </c>
      <c r="J137" s="37" t="str">
        <f>E24</f>
        <v>Martina Škopová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07"/>
      <c r="B139" s="208"/>
      <c r="C139" s="209" t="s">
        <v>155</v>
      </c>
      <c r="D139" s="210" t="s">
        <v>61</v>
      </c>
      <c r="E139" s="210" t="s">
        <v>57</v>
      </c>
      <c r="F139" s="210" t="s">
        <v>58</v>
      </c>
      <c r="G139" s="210" t="s">
        <v>156</v>
      </c>
      <c r="H139" s="210" t="s">
        <v>157</v>
      </c>
      <c r="I139" s="210" t="s">
        <v>158</v>
      </c>
      <c r="J139" s="211" t="s">
        <v>133</v>
      </c>
      <c r="K139" s="212" t="s">
        <v>159</v>
      </c>
      <c r="L139" s="213"/>
      <c r="M139" s="101" t="s">
        <v>1</v>
      </c>
      <c r="N139" s="102" t="s">
        <v>40</v>
      </c>
      <c r="O139" s="102" t="s">
        <v>160</v>
      </c>
      <c r="P139" s="102" t="s">
        <v>161</v>
      </c>
      <c r="Q139" s="102" t="s">
        <v>162</v>
      </c>
      <c r="R139" s="102" t="s">
        <v>163</v>
      </c>
      <c r="S139" s="102" t="s">
        <v>164</v>
      </c>
      <c r="T139" s="103" t="s">
        <v>165</v>
      </c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63" s="2" customFormat="1" ht="22.8" customHeight="1">
      <c r="A140" s="39"/>
      <c r="B140" s="40"/>
      <c r="C140" s="108" t="s">
        <v>166</v>
      </c>
      <c r="D140" s="41"/>
      <c r="E140" s="41"/>
      <c r="F140" s="41"/>
      <c r="G140" s="41"/>
      <c r="H140" s="41"/>
      <c r="I140" s="41"/>
      <c r="J140" s="214">
        <f>BK140</f>
        <v>0</v>
      </c>
      <c r="K140" s="41"/>
      <c r="L140" s="45"/>
      <c r="M140" s="104"/>
      <c r="N140" s="215"/>
      <c r="O140" s="105"/>
      <c r="P140" s="216">
        <f>P141+P279</f>
        <v>0</v>
      </c>
      <c r="Q140" s="105"/>
      <c r="R140" s="216">
        <f>R141+R279</f>
        <v>183.06198857999996</v>
      </c>
      <c r="S140" s="105"/>
      <c r="T140" s="217">
        <f>T141+T279</f>
        <v>0.42229025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75</v>
      </c>
      <c r="AU140" s="18" t="s">
        <v>135</v>
      </c>
      <c r="BK140" s="218">
        <f>BK141+BK279</f>
        <v>0</v>
      </c>
    </row>
    <row r="141" spans="1:63" s="12" customFormat="1" ht="25.9" customHeight="1">
      <c r="A141" s="12"/>
      <c r="B141" s="219"/>
      <c r="C141" s="220"/>
      <c r="D141" s="221" t="s">
        <v>75</v>
      </c>
      <c r="E141" s="222" t="s">
        <v>167</v>
      </c>
      <c r="F141" s="222" t="s">
        <v>168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P142+P152+P191+P223+P248+P263+P277</f>
        <v>0</v>
      </c>
      <c r="Q141" s="227"/>
      <c r="R141" s="228">
        <f>R142+R152+R191+R223+R248+R263+R277</f>
        <v>182.41780802999997</v>
      </c>
      <c r="S141" s="227"/>
      <c r="T141" s="229">
        <f>T142+T152+T191+T223+T248+T263+T277</f>
        <v>0.41661499999999996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84</v>
      </c>
      <c r="AT141" s="231" t="s">
        <v>75</v>
      </c>
      <c r="AU141" s="231" t="s">
        <v>76</v>
      </c>
      <c r="AY141" s="230" t="s">
        <v>169</v>
      </c>
      <c r="BK141" s="232">
        <f>BK142+BK152+BK191+BK223+BK248+BK263+BK277</f>
        <v>0</v>
      </c>
    </row>
    <row r="142" spans="1:63" s="12" customFormat="1" ht="22.8" customHeight="1">
      <c r="A142" s="12"/>
      <c r="B142" s="219"/>
      <c r="C142" s="220"/>
      <c r="D142" s="221" t="s">
        <v>75</v>
      </c>
      <c r="E142" s="233" t="s">
        <v>84</v>
      </c>
      <c r="F142" s="233" t="s">
        <v>378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SUM(P143:P151)</f>
        <v>0</v>
      </c>
      <c r="Q142" s="227"/>
      <c r="R142" s="228">
        <f>SUM(R143:R151)</f>
        <v>0</v>
      </c>
      <c r="S142" s="227"/>
      <c r="T142" s="229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84</v>
      </c>
      <c r="AT142" s="231" t="s">
        <v>75</v>
      </c>
      <c r="AU142" s="231" t="s">
        <v>84</v>
      </c>
      <c r="AY142" s="230" t="s">
        <v>169</v>
      </c>
      <c r="BK142" s="232">
        <f>SUM(BK143:BK151)</f>
        <v>0</v>
      </c>
    </row>
    <row r="143" spans="1:65" s="2" customFormat="1" ht="21.75" customHeight="1">
      <c r="A143" s="39"/>
      <c r="B143" s="40"/>
      <c r="C143" s="235" t="s">
        <v>468</v>
      </c>
      <c r="D143" s="235" t="s">
        <v>173</v>
      </c>
      <c r="E143" s="236" t="s">
        <v>1052</v>
      </c>
      <c r="F143" s="237" t="s">
        <v>1053</v>
      </c>
      <c r="G143" s="238" t="s">
        <v>199</v>
      </c>
      <c r="H143" s="239">
        <v>118.973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1054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1055</v>
      </c>
      <c r="G144" s="250"/>
      <c r="H144" s="254">
        <v>139.968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1056</v>
      </c>
      <c r="G145" s="250"/>
      <c r="H145" s="254">
        <v>-20.995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118.973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172</v>
      </c>
      <c r="D147" s="235" t="s">
        <v>173</v>
      </c>
      <c r="E147" s="236" t="s">
        <v>402</v>
      </c>
      <c r="F147" s="237" t="s">
        <v>403</v>
      </c>
      <c r="G147" s="238" t="s">
        <v>199</v>
      </c>
      <c r="H147" s="239">
        <v>105.971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1057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1058</v>
      </c>
      <c r="G148" s="250"/>
      <c r="H148" s="254">
        <v>9.246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1059</v>
      </c>
      <c r="G149" s="250"/>
      <c r="H149" s="254">
        <v>118.973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1060</v>
      </c>
      <c r="G150" s="250"/>
      <c r="H150" s="254">
        <v>-22.248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105.97099999999999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3" s="12" customFormat="1" ht="22.8" customHeight="1">
      <c r="A152" s="12"/>
      <c r="B152" s="219"/>
      <c r="C152" s="220"/>
      <c r="D152" s="221" t="s">
        <v>75</v>
      </c>
      <c r="E152" s="233" t="s">
        <v>86</v>
      </c>
      <c r="F152" s="233" t="s">
        <v>1061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SUM(P153:P190)</f>
        <v>0</v>
      </c>
      <c r="Q152" s="227"/>
      <c r="R152" s="228">
        <f>SUM(R153:R190)</f>
        <v>120.58051705999998</v>
      </c>
      <c r="S152" s="227"/>
      <c r="T152" s="229">
        <f>SUM(T153:T190)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84</v>
      </c>
      <c r="AT152" s="231" t="s">
        <v>75</v>
      </c>
      <c r="AU152" s="231" t="s">
        <v>84</v>
      </c>
      <c r="AY152" s="230" t="s">
        <v>169</v>
      </c>
      <c r="BK152" s="232">
        <f>SUM(BK153:BK190)</f>
        <v>0</v>
      </c>
    </row>
    <row r="153" spans="1:65" s="2" customFormat="1" ht="21.75" customHeight="1">
      <c r="A153" s="39"/>
      <c r="B153" s="40"/>
      <c r="C153" s="235" t="s">
        <v>351</v>
      </c>
      <c r="D153" s="235" t="s">
        <v>173</v>
      </c>
      <c r="E153" s="236" t="s">
        <v>1062</v>
      </c>
      <c r="F153" s="237" t="s">
        <v>1063</v>
      </c>
      <c r="G153" s="238" t="s">
        <v>199</v>
      </c>
      <c r="H153" s="239">
        <v>8.314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2.16</v>
      </c>
      <c r="R153" s="245">
        <f>Q153*H153</f>
        <v>17.95824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1064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1065</v>
      </c>
      <c r="G154" s="250"/>
      <c r="H154" s="254">
        <v>1.681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1066</v>
      </c>
      <c r="G155" s="250"/>
      <c r="H155" s="254">
        <v>0.585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1067</v>
      </c>
      <c r="G156" s="250"/>
      <c r="H156" s="254">
        <v>6.048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8.314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21.75" customHeight="1">
      <c r="A158" s="39"/>
      <c r="B158" s="40"/>
      <c r="C158" s="235" t="s">
        <v>498</v>
      </c>
      <c r="D158" s="235" t="s">
        <v>173</v>
      </c>
      <c r="E158" s="236" t="s">
        <v>1068</v>
      </c>
      <c r="F158" s="237" t="s">
        <v>1069</v>
      </c>
      <c r="G158" s="238" t="s">
        <v>199</v>
      </c>
      <c r="H158" s="239">
        <v>8.748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2.25634</v>
      </c>
      <c r="R158" s="245">
        <f>Q158*H158</f>
        <v>19.738462319999996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1070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1071</v>
      </c>
      <c r="G159" s="250"/>
      <c r="H159" s="254">
        <v>8.748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21.75" customHeight="1">
      <c r="A160" s="39"/>
      <c r="B160" s="40"/>
      <c r="C160" s="235" t="s">
        <v>192</v>
      </c>
      <c r="D160" s="235" t="s">
        <v>173</v>
      </c>
      <c r="E160" s="236" t="s">
        <v>1072</v>
      </c>
      <c r="F160" s="237" t="s">
        <v>1073</v>
      </c>
      <c r="G160" s="238" t="s">
        <v>199</v>
      </c>
      <c r="H160" s="239">
        <v>1.21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2.45329</v>
      </c>
      <c r="R160" s="245">
        <f>Q160*H160</f>
        <v>2.9684809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1074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1075</v>
      </c>
      <c r="G161" s="250"/>
      <c r="H161" s="254">
        <v>1.11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1076</v>
      </c>
      <c r="G162" s="250"/>
      <c r="H162" s="254">
        <v>0.1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4" customFormat="1" ht="12">
      <c r="A163" s="14"/>
      <c r="B163" s="261"/>
      <c r="C163" s="262"/>
      <c r="D163" s="251" t="s">
        <v>179</v>
      </c>
      <c r="E163" s="263" t="s">
        <v>1</v>
      </c>
      <c r="F163" s="264" t="s">
        <v>182</v>
      </c>
      <c r="G163" s="262"/>
      <c r="H163" s="265">
        <v>1.21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179</v>
      </c>
      <c r="AU163" s="271" t="s">
        <v>86</v>
      </c>
      <c r="AV163" s="14" t="s">
        <v>177</v>
      </c>
      <c r="AW163" s="14" t="s">
        <v>32</v>
      </c>
      <c r="AX163" s="14" t="s">
        <v>84</v>
      </c>
      <c r="AY163" s="271" t="s">
        <v>169</v>
      </c>
    </row>
    <row r="164" spans="1:65" s="2" customFormat="1" ht="21.75" customHeight="1">
      <c r="A164" s="39"/>
      <c r="B164" s="40"/>
      <c r="C164" s="235" t="s">
        <v>355</v>
      </c>
      <c r="D164" s="235" t="s">
        <v>173</v>
      </c>
      <c r="E164" s="236" t="s">
        <v>1077</v>
      </c>
      <c r="F164" s="237" t="s">
        <v>1078</v>
      </c>
      <c r="G164" s="238" t="s">
        <v>199</v>
      </c>
      <c r="H164" s="239">
        <v>12.594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2.45329</v>
      </c>
      <c r="R164" s="245">
        <f>Q164*H164</f>
        <v>30.89673426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1079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1080</v>
      </c>
      <c r="G165" s="250"/>
      <c r="H165" s="254">
        <v>2.522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1081</v>
      </c>
      <c r="G166" s="250"/>
      <c r="H166" s="254">
        <v>9.072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1082</v>
      </c>
      <c r="G167" s="250"/>
      <c r="H167" s="254">
        <v>1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4" customFormat="1" ht="12">
      <c r="A168" s="14"/>
      <c r="B168" s="261"/>
      <c r="C168" s="262"/>
      <c r="D168" s="251" t="s">
        <v>179</v>
      </c>
      <c r="E168" s="263" t="s">
        <v>1</v>
      </c>
      <c r="F168" s="264" t="s">
        <v>182</v>
      </c>
      <c r="G168" s="262"/>
      <c r="H168" s="265">
        <v>12.594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179</v>
      </c>
      <c r="AU168" s="271" t="s">
        <v>86</v>
      </c>
      <c r="AV168" s="14" t="s">
        <v>177</v>
      </c>
      <c r="AW168" s="14" t="s">
        <v>32</v>
      </c>
      <c r="AX168" s="14" t="s">
        <v>84</v>
      </c>
      <c r="AY168" s="271" t="s">
        <v>169</v>
      </c>
    </row>
    <row r="169" spans="1:65" s="2" customFormat="1" ht="16.5" customHeight="1">
      <c r="A169" s="39"/>
      <c r="B169" s="40"/>
      <c r="C169" s="235" t="s">
        <v>188</v>
      </c>
      <c r="D169" s="235" t="s">
        <v>173</v>
      </c>
      <c r="E169" s="236" t="s">
        <v>1083</v>
      </c>
      <c r="F169" s="237" t="s">
        <v>1084</v>
      </c>
      <c r="G169" s="238" t="s">
        <v>176</v>
      </c>
      <c r="H169" s="239">
        <v>4.57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0.00247</v>
      </c>
      <c r="R169" s="245">
        <f>Q169*H169</f>
        <v>0.0112879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1085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1086</v>
      </c>
      <c r="G170" s="250"/>
      <c r="H170" s="254">
        <v>1.3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1087</v>
      </c>
      <c r="G171" s="250"/>
      <c r="H171" s="254">
        <v>3.27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4" customFormat="1" ht="12">
      <c r="A172" s="14"/>
      <c r="B172" s="261"/>
      <c r="C172" s="262"/>
      <c r="D172" s="251" t="s">
        <v>179</v>
      </c>
      <c r="E172" s="263" t="s">
        <v>1</v>
      </c>
      <c r="F172" s="264" t="s">
        <v>182</v>
      </c>
      <c r="G172" s="262"/>
      <c r="H172" s="265">
        <v>4.57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179</v>
      </c>
      <c r="AU172" s="271" t="s">
        <v>86</v>
      </c>
      <c r="AV172" s="14" t="s">
        <v>177</v>
      </c>
      <c r="AW172" s="14" t="s">
        <v>32</v>
      </c>
      <c r="AX172" s="14" t="s">
        <v>84</v>
      </c>
      <c r="AY172" s="271" t="s">
        <v>169</v>
      </c>
    </row>
    <row r="173" spans="1:65" s="2" customFormat="1" ht="16.5" customHeight="1">
      <c r="A173" s="39"/>
      <c r="B173" s="40"/>
      <c r="C173" s="235" t="s">
        <v>319</v>
      </c>
      <c r="D173" s="235" t="s">
        <v>173</v>
      </c>
      <c r="E173" s="236" t="s">
        <v>1088</v>
      </c>
      <c r="F173" s="237" t="s">
        <v>1089</v>
      </c>
      <c r="G173" s="238" t="s">
        <v>176</v>
      </c>
      <c r="H173" s="239">
        <v>1.3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1090</v>
      </c>
    </row>
    <row r="174" spans="1:65" s="2" customFormat="1" ht="21.75" customHeight="1">
      <c r="A174" s="39"/>
      <c r="B174" s="40"/>
      <c r="C174" s="235" t="s">
        <v>324</v>
      </c>
      <c r="D174" s="235" t="s">
        <v>173</v>
      </c>
      <c r="E174" s="236" t="s">
        <v>1091</v>
      </c>
      <c r="F174" s="237" t="s">
        <v>1092</v>
      </c>
      <c r="G174" s="238" t="s">
        <v>249</v>
      </c>
      <c r="H174" s="239">
        <v>0.73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1.06017</v>
      </c>
      <c r="R174" s="245">
        <f>Q174*H174</f>
        <v>0.7739241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1093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1094</v>
      </c>
      <c r="G175" s="250"/>
      <c r="H175" s="254">
        <v>0.73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433</v>
      </c>
      <c r="D176" s="235" t="s">
        <v>173</v>
      </c>
      <c r="E176" s="236" t="s">
        <v>1095</v>
      </c>
      <c r="F176" s="237" t="s">
        <v>1096</v>
      </c>
      <c r="G176" s="238" t="s">
        <v>249</v>
      </c>
      <c r="H176" s="239">
        <v>0.176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1.06277</v>
      </c>
      <c r="R176" s="245">
        <f>Q176*H176</f>
        <v>0.18704752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1097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1098</v>
      </c>
      <c r="G177" s="250"/>
      <c r="H177" s="254">
        <v>0.162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1099</v>
      </c>
      <c r="G178" s="250"/>
      <c r="H178" s="254">
        <v>0.014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4" customFormat="1" ht="12">
      <c r="A179" s="14"/>
      <c r="B179" s="261"/>
      <c r="C179" s="262"/>
      <c r="D179" s="251" t="s">
        <v>179</v>
      </c>
      <c r="E179" s="263" t="s">
        <v>1</v>
      </c>
      <c r="F179" s="264" t="s">
        <v>182</v>
      </c>
      <c r="G179" s="262"/>
      <c r="H179" s="265">
        <v>0.176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179</v>
      </c>
      <c r="AU179" s="271" t="s">
        <v>86</v>
      </c>
      <c r="AV179" s="14" t="s">
        <v>177</v>
      </c>
      <c r="AW179" s="14" t="s">
        <v>32</v>
      </c>
      <c r="AX179" s="14" t="s">
        <v>84</v>
      </c>
      <c r="AY179" s="271" t="s">
        <v>169</v>
      </c>
    </row>
    <row r="180" spans="1:65" s="2" customFormat="1" ht="21.75" customHeight="1">
      <c r="A180" s="39"/>
      <c r="B180" s="40"/>
      <c r="C180" s="235" t="s">
        <v>473</v>
      </c>
      <c r="D180" s="235" t="s">
        <v>173</v>
      </c>
      <c r="E180" s="236" t="s">
        <v>1100</v>
      </c>
      <c r="F180" s="237" t="s">
        <v>1101</v>
      </c>
      <c r="G180" s="238" t="s">
        <v>199</v>
      </c>
      <c r="H180" s="239">
        <v>13.5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2.45329</v>
      </c>
      <c r="R180" s="245">
        <f>Q180*H180</f>
        <v>33.119415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1102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1103</v>
      </c>
      <c r="G181" s="250"/>
      <c r="H181" s="254">
        <v>13.5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84</v>
      </c>
      <c r="AY181" s="260" t="s">
        <v>169</v>
      </c>
    </row>
    <row r="182" spans="1:65" s="2" customFormat="1" ht="16.5" customHeight="1">
      <c r="A182" s="39"/>
      <c r="B182" s="40"/>
      <c r="C182" s="235" t="s">
        <v>705</v>
      </c>
      <c r="D182" s="235" t="s">
        <v>173</v>
      </c>
      <c r="E182" s="236" t="s">
        <v>1104</v>
      </c>
      <c r="F182" s="237" t="s">
        <v>1105</v>
      </c>
      <c r="G182" s="238" t="s">
        <v>176</v>
      </c>
      <c r="H182" s="239">
        <v>36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0.00264</v>
      </c>
      <c r="R182" s="245">
        <f>Q182*H182</f>
        <v>0.09504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1106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1107</v>
      </c>
      <c r="G183" s="250"/>
      <c r="H183" s="254">
        <v>36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5" s="2" customFormat="1" ht="16.5" customHeight="1">
      <c r="A184" s="39"/>
      <c r="B184" s="40"/>
      <c r="C184" s="235" t="s">
        <v>639</v>
      </c>
      <c r="D184" s="235" t="s">
        <v>173</v>
      </c>
      <c r="E184" s="236" t="s">
        <v>1108</v>
      </c>
      <c r="F184" s="237" t="s">
        <v>1109</v>
      </c>
      <c r="G184" s="238" t="s">
        <v>176</v>
      </c>
      <c r="H184" s="239">
        <v>36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1110</v>
      </c>
    </row>
    <row r="185" spans="1:65" s="2" customFormat="1" ht="21.75" customHeight="1">
      <c r="A185" s="39"/>
      <c r="B185" s="40"/>
      <c r="C185" s="235" t="s">
        <v>503</v>
      </c>
      <c r="D185" s="235" t="s">
        <v>173</v>
      </c>
      <c r="E185" s="236" t="s">
        <v>1111</v>
      </c>
      <c r="F185" s="237" t="s">
        <v>1112</v>
      </c>
      <c r="G185" s="238" t="s">
        <v>249</v>
      </c>
      <c r="H185" s="239">
        <v>1.493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1.06017</v>
      </c>
      <c r="R185" s="245">
        <f>Q185*H185</f>
        <v>1.5828338100000001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1113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1114</v>
      </c>
      <c r="G186" s="250"/>
      <c r="H186" s="254">
        <v>1.493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84</v>
      </c>
      <c r="AY186" s="260" t="s">
        <v>169</v>
      </c>
    </row>
    <row r="187" spans="1:65" s="2" customFormat="1" ht="33" customHeight="1">
      <c r="A187" s="39"/>
      <c r="B187" s="40"/>
      <c r="C187" s="235" t="s">
        <v>270</v>
      </c>
      <c r="D187" s="235" t="s">
        <v>173</v>
      </c>
      <c r="E187" s="236" t="s">
        <v>1115</v>
      </c>
      <c r="F187" s="237" t="s">
        <v>1116</v>
      </c>
      <c r="G187" s="238" t="s">
        <v>176</v>
      </c>
      <c r="H187" s="239">
        <v>9.375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0.55291</v>
      </c>
      <c r="R187" s="245">
        <f>Q187*H187</f>
        <v>5.18353125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1117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1118</v>
      </c>
      <c r="G188" s="250"/>
      <c r="H188" s="254">
        <v>9.375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21.75" customHeight="1">
      <c r="A189" s="39"/>
      <c r="B189" s="40"/>
      <c r="C189" s="235" t="s">
        <v>289</v>
      </c>
      <c r="D189" s="235" t="s">
        <v>173</v>
      </c>
      <c r="E189" s="236" t="s">
        <v>1119</v>
      </c>
      <c r="F189" s="237" t="s">
        <v>1120</v>
      </c>
      <c r="G189" s="238" t="s">
        <v>199</v>
      </c>
      <c r="H189" s="239">
        <v>3.28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2.459</v>
      </c>
      <c r="R189" s="245">
        <f>Q189*H189</f>
        <v>8.06552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1121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382</v>
      </c>
      <c r="G190" s="250"/>
      <c r="H190" s="254">
        <v>3.28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84</v>
      </c>
      <c r="AY190" s="260" t="s">
        <v>169</v>
      </c>
    </row>
    <row r="191" spans="1:63" s="12" customFormat="1" ht="22.8" customHeight="1">
      <c r="A191" s="12"/>
      <c r="B191" s="219"/>
      <c r="C191" s="220"/>
      <c r="D191" s="221" t="s">
        <v>75</v>
      </c>
      <c r="E191" s="233" t="s">
        <v>212</v>
      </c>
      <c r="F191" s="233" t="s">
        <v>1122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SUM(P192:P222)</f>
        <v>0</v>
      </c>
      <c r="Q191" s="227"/>
      <c r="R191" s="228">
        <f>SUM(R192:R222)</f>
        <v>43.48581732</v>
      </c>
      <c r="S191" s="227"/>
      <c r="T191" s="229">
        <f>SUM(T192:T222)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84</v>
      </c>
      <c r="AT191" s="231" t="s">
        <v>75</v>
      </c>
      <c r="AU191" s="231" t="s">
        <v>84</v>
      </c>
      <c r="AY191" s="230" t="s">
        <v>169</v>
      </c>
      <c r="BK191" s="232">
        <f>SUM(BK192:BK222)</f>
        <v>0</v>
      </c>
    </row>
    <row r="192" spans="1:65" s="2" customFormat="1" ht="21.75" customHeight="1">
      <c r="A192" s="39"/>
      <c r="B192" s="40"/>
      <c r="C192" s="235" t="s">
        <v>678</v>
      </c>
      <c r="D192" s="235" t="s">
        <v>173</v>
      </c>
      <c r="E192" s="236" t="s">
        <v>1123</v>
      </c>
      <c r="F192" s="237" t="s">
        <v>1124</v>
      </c>
      <c r="G192" s="238" t="s">
        <v>199</v>
      </c>
      <c r="H192" s="239">
        <v>0.84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1.8775</v>
      </c>
      <c r="R192" s="245">
        <f>Q192*H192</f>
        <v>1.5771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1125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1126</v>
      </c>
      <c r="G193" s="250"/>
      <c r="H193" s="254">
        <v>0.84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21.75" customHeight="1">
      <c r="A194" s="39"/>
      <c r="B194" s="40"/>
      <c r="C194" s="235" t="s">
        <v>212</v>
      </c>
      <c r="D194" s="235" t="s">
        <v>173</v>
      </c>
      <c r="E194" s="236" t="s">
        <v>1127</v>
      </c>
      <c r="F194" s="237" t="s">
        <v>1128</v>
      </c>
      <c r="G194" s="238" t="s">
        <v>249</v>
      </c>
      <c r="H194" s="239">
        <v>0.3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1.09</v>
      </c>
      <c r="R194" s="245">
        <f>Q194*H194</f>
        <v>0.327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1129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1130</v>
      </c>
      <c r="G195" s="250"/>
      <c r="H195" s="254">
        <v>0.3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614</v>
      </c>
      <c r="D196" s="235" t="s">
        <v>173</v>
      </c>
      <c r="E196" s="236" t="s">
        <v>1131</v>
      </c>
      <c r="F196" s="237" t="s">
        <v>1132</v>
      </c>
      <c r="G196" s="238" t="s">
        <v>199</v>
      </c>
      <c r="H196" s="239">
        <v>4.639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2.45329</v>
      </c>
      <c r="R196" s="245">
        <f>Q196*H196</f>
        <v>11.38081231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1133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1134</v>
      </c>
      <c r="G197" s="250"/>
      <c r="H197" s="254">
        <v>0.758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1135</v>
      </c>
      <c r="G198" s="250"/>
      <c r="H198" s="254">
        <v>0.718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1136</v>
      </c>
      <c r="G199" s="250"/>
      <c r="H199" s="254">
        <v>1.032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1137</v>
      </c>
      <c r="G200" s="250"/>
      <c r="H200" s="254">
        <v>0.854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1138</v>
      </c>
      <c r="G201" s="250"/>
      <c r="H201" s="254">
        <v>1.277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4.639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21.75" customHeight="1">
      <c r="A203" s="39"/>
      <c r="B203" s="40"/>
      <c r="C203" s="235" t="s">
        <v>1139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21.304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0.05858599999999999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1142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1143</v>
      </c>
      <c r="G204" s="250"/>
      <c r="H204" s="254">
        <v>1.896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1144</v>
      </c>
      <c r="G205" s="250"/>
      <c r="H205" s="254">
        <v>3.592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1145</v>
      </c>
      <c r="G206" s="250"/>
      <c r="H206" s="254">
        <v>5.16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1146</v>
      </c>
      <c r="G207" s="250"/>
      <c r="H207" s="254">
        <v>4.272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1147</v>
      </c>
      <c r="G208" s="250"/>
      <c r="H208" s="254">
        <v>6.384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4" customFormat="1" ht="12">
      <c r="A209" s="14"/>
      <c r="B209" s="261"/>
      <c r="C209" s="262"/>
      <c r="D209" s="251" t="s">
        <v>179</v>
      </c>
      <c r="E209" s="263" t="s">
        <v>1</v>
      </c>
      <c r="F209" s="264" t="s">
        <v>182</v>
      </c>
      <c r="G209" s="262"/>
      <c r="H209" s="265">
        <v>21.304000000000002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179</v>
      </c>
      <c r="AU209" s="271" t="s">
        <v>86</v>
      </c>
      <c r="AV209" s="14" t="s">
        <v>177</v>
      </c>
      <c r="AW209" s="14" t="s">
        <v>32</v>
      </c>
      <c r="AX209" s="14" t="s">
        <v>84</v>
      </c>
      <c r="AY209" s="271" t="s">
        <v>169</v>
      </c>
    </row>
    <row r="210" spans="1:65" s="2" customFormat="1" ht="21.75" customHeight="1">
      <c r="A210" s="39"/>
      <c r="B210" s="40"/>
      <c r="C210" s="235" t="s">
        <v>1148</v>
      </c>
      <c r="D210" s="235" t="s">
        <v>173</v>
      </c>
      <c r="E210" s="236" t="s">
        <v>1149</v>
      </c>
      <c r="F210" s="237" t="s">
        <v>1150</v>
      </c>
      <c r="G210" s="238" t="s">
        <v>176</v>
      </c>
      <c r="H210" s="239">
        <v>21.304</v>
      </c>
      <c r="I210" s="240"/>
      <c r="J210" s="241">
        <f>ROUND(I210*H210,2)</f>
        <v>0</v>
      </c>
      <c r="K210" s="242"/>
      <c r="L210" s="45"/>
      <c r="M210" s="243" t="s">
        <v>1</v>
      </c>
      <c r="N210" s="244" t="s">
        <v>41</v>
      </c>
      <c r="O210" s="92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177</v>
      </c>
      <c r="AT210" s="247" t="s">
        <v>173</v>
      </c>
      <c r="AU210" s="247" t="s">
        <v>86</v>
      </c>
      <c r="AY210" s="18" t="s">
        <v>169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84</v>
      </c>
      <c r="BK210" s="248">
        <f>ROUND(I210*H210,2)</f>
        <v>0</v>
      </c>
      <c r="BL210" s="18" t="s">
        <v>177</v>
      </c>
      <c r="BM210" s="247" t="s">
        <v>1151</v>
      </c>
    </row>
    <row r="211" spans="1:65" s="2" customFormat="1" ht="21.75" customHeight="1">
      <c r="A211" s="39"/>
      <c r="B211" s="40"/>
      <c r="C211" s="235" t="s">
        <v>1152</v>
      </c>
      <c r="D211" s="235" t="s">
        <v>173</v>
      </c>
      <c r="E211" s="236" t="s">
        <v>1153</v>
      </c>
      <c r="F211" s="237" t="s">
        <v>1154</v>
      </c>
      <c r="G211" s="238" t="s">
        <v>249</v>
      </c>
      <c r="H211" s="239">
        <v>1.023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1.05197</v>
      </c>
      <c r="R211" s="245">
        <f>Q211*H211</f>
        <v>1.07616531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1155</v>
      </c>
    </row>
    <row r="212" spans="1:65" s="2" customFormat="1" ht="16.5" customHeight="1">
      <c r="A212" s="39"/>
      <c r="B212" s="40"/>
      <c r="C212" s="235" t="s">
        <v>342</v>
      </c>
      <c r="D212" s="235" t="s">
        <v>173</v>
      </c>
      <c r="E212" s="236" t="s">
        <v>1156</v>
      </c>
      <c r="F212" s="237" t="s">
        <v>1157</v>
      </c>
      <c r="G212" s="238" t="s">
        <v>199</v>
      </c>
      <c r="H212" s="239">
        <v>11.719</v>
      </c>
      <c r="I212" s="240"/>
      <c r="J212" s="241">
        <f>ROUND(I212*H212,2)</f>
        <v>0</v>
      </c>
      <c r="K212" s="242"/>
      <c r="L212" s="45"/>
      <c r="M212" s="243" t="s">
        <v>1</v>
      </c>
      <c r="N212" s="244" t="s">
        <v>41</v>
      </c>
      <c r="O212" s="92"/>
      <c r="P212" s="245">
        <f>O212*H212</f>
        <v>0</v>
      </c>
      <c r="Q212" s="245">
        <v>2.4533</v>
      </c>
      <c r="R212" s="245">
        <f>Q212*H212</f>
        <v>28.7502227</v>
      </c>
      <c r="S212" s="245">
        <v>0</v>
      </c>
      <c r="T212" s="24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7" t="s">
        <v>177</v>
      </c>
      <c r="AT212" s="247" t="s">
        <v>173</v>
      </c>
      <c r="AU212" s="247" t="s">
        <v>86</v>
      </c>
      <c r="AY212" s="18" t="s">
        <v>169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8" t="s">
        <v>84</v>
      </c>
      <c r="BK212" s="248">
        <f>ROUND(I212*H212,2)</f>
        <v>0</v>
      </c>
      <c r="BL212" s="18" t="s">
        <v>177</v>
      </c>
      <c r="BM212" s="247" t="s">
        <v>1158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1159</v>
      </c>
      <c r="G213" s="250"/>
      <c r="H213" s="254">
        <v>10.316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1160</v>
      </c>
      <c r="G214" s="250"/>
      <c r="H214" s="254">
        <v>1.403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4" customFormat="1" ht="12">
      <c r="A215" s="14"/>
      <c r="B215" s="261"/>
      <c r="C215" s="262"/>
      <c r="D215" s="251" t="s">
        <v>179</v>
      </c>
      <c r="E215" s="263" t="s">
        <v>1</v>
      </c>
      <c r="F215" s="264" t="s">
        <v>182</v>
      </c>
      <c r="G215" s="262"/>
      <c r="H215" s="265">
        <v>11.719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179</v>
      </c>
      <c r="AU215" s="271" t="s">
        <v>86</v>
      </c>
      <c r="AV215" s="14" t="s">
        <v>177</v>
      </c>
      <c r="AW215" s="14" t="s">
        <v>32</v>
      </c>
      <c r="AX215" s="14" t="s">
        <v>84</v>
      </c>
      <c r="AY215" s="271" t="s">
        <v>169</v>
      </c>
    </row>
    <row r="216" spans="1:65" s="2" customFormat="1" ht="16.5" customHeight="1">
      <c r="A216" s="39"/>
      <c r="B216" s="40"/>
      <c r="C216" s="235" t="s">
        <v>215</v>
      </c>
      <c r="D216" s="235" t="s">
        <v>173</v>
      </c>
      <c r="E216" s="236" t="s">
        <v>1161</v>
      </c>
      <c r="F216" s="237" t="s">
        <v>1162</v>
      </c>
      <c r="G216" s="238" t="s">
        <v>176</v>
      </c>
      <c r="H216" s="239">
        <v>79.248</v>
      </c>
      <c r="I216" s="240"/>
      <c r="J216" s="241">
        <f>ROUND(I216*H216,2)</f>
        <v>0</v>
      </c>
      <c r="K216" s="242"/>
      <c r="L216" s="45"/>
      <c r="M216" s="243" t="s">
        <v>1</v>
      </c>
      <c r="N216" s="244" t="s">
        <v>41</v>
      </c>
      <c r="O216" s="92"/>
      <c r="P216" s="245">
        <f>O216*H216</f>
        <v>0</v>
      </c>
      <c r="Q216" s="245">
        <v>0.00275</v>
      </c>
      <c r="R216" s="245">
        <f>Q216*H216</f>
        <v>0.217932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177</v>
      </c>
      <c r="AT216" s="247" t="s">
        <v>173</v>
      </c>
      <c r="AU216" s="247" t="s">
        <v>86</v>
      </c>
      <c r="AY216" s="18" t="s">
        <v>169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84</v>
      </c>
      <c r="BK216" s="248">
        <f>ROUND(I216*H216,2)</f>
        <v>0</v>
      </c>
      <c r="BL216" s="18" t="s">
        <v>177</v>
      </c>
      <c r="BM216" s="247" t="s">
        <v>1163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1164</v>
      </c>
      <c r="G217" s="250"/>
      <c r="H217" s="254">
        <v>79.248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84</v>
      </c>
      <c r="AY217" s="260" t="s">
        <v>169</v>
      </c>
    </row>
    <row r="218" spans="1:65" s="2" customFormat="1" ht="16.5" customHeight="1">
      <c r="A218" s="39"/>
      <c r="B218" s="40"/>
      <c r="C218" s="235" t="s">
        <v>298</v>
      </c>
      <c r="D218" s="235" t="s">
        <v>173</v>
      </c>
      <c r="E218" s="236" t="s">
        <v>1165</v>
      </c>
      <c r="F218" s="237" t="s">
        <v>1166</v>
      </c>
      <c r="G218" s="238" t="s">
        <v>176</v>
      </c>
      <c r="H218" s="239">
        <v>79.248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1167</v>
      </c>
    </row>
    <row r="219" spans="1:65" s="2" customFormat="1" ht="16.5" customHeight="1">
      <c r="A219" s="39"/>
      <c r="B219" s="40"/>
      <c r="C219" s="235" t="s">
        <v>196</v>
      </c>
      <c r="D219" s="235" t="s">
        <v>173</v>
      </c>
      <c r="E219" s="236" t="s">
        <v>1168</v>
      </c>
      <c r="F219" s="237" t="s">
        <v>1169</v>
      </c>
      <c r="G219" s="238" t="s">
        <v>249</v>
      </c>
      <c r="H219" s="239">
        <v>0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1.04614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1170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1171</v>
      </c>
      <c r="G220" s="250"/>
      <c r="H220" s="254">
        <v>0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84</v>
      </c>
      <c r="AY220" s="260" t="s">
        <v>169</v>
      </c>
    </row>
    <row r="221" spans="1:65" s="2" customFormat="1" ht="21.75" customHeight="1">
      <c r="A221" s="39"/>
      <c r="B221" s="40"/>
      <c r="C221" s="235" t="s">
        <v>177</v>
      </c>
      <c r="D221" s="235" t="s">
        <v>173</v>
      </c>
      <c r="E221" s="236" t="s">
        <v>1172</v>
      </c>
      <c r="F221" s="237" t="s">
        <v>1173</v>
      </c>
      <c r="G221" s="238" t="s">
        <v>176</v>
      </c>
      <c r="H221" s="239">
        <v>0.55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0.17818</v>
      </c>
      <c r="R221" s="245">
        <f>Q221*H221</f>
        <v>0.09799900000000002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1174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1175</v>
      </c>
      <c r="G222" s="250"/>
      <c r="H222" s="254">
        <v>0.55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84</v>
      </c>
      <c r="AY222" s="260" t="s">
        <v>169</v>
      </c>
    </row>
    <row r="223" spans="1:63" s="12" customFormat="1" ht="22.8" customHeight="1">
      <c r="A223" s="12"/>
      <c r="B223" s="219"/>
      <c r="C223" s="220"/>
      <c r="D223" s="221" t="s">
        <v>75</v>
      </c>
      <c r="E223" s="233" t="s">
        <v>177</v>
      </c>
      <c r="F223" s="233" t="s">
        <v>1176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SUM(P224:P247)</f>
        <v>0</v>
      </c>
      <c r="Q223" s="227"/>
      <c r="R223" s="228">
        <f>SUM(R224:R247)</f>
        <v>14.84592497</v>
      </c>
      <c r="S223" s="227"/>
      <c r="T223" s="229">
        <f>SUM(T224:T247)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84</v>
      </c>
      <c r="AT223" s="231" t="s">
        <v>75</v>
      </c>
      <c r="AU223" s="231" t="s">
        <v>84</v>
      </c>
      <c r="AY223" s="230" t="s">
        <v>169</v>
      </c>
      <c r="BK223" s="232">
        <f>SUM(BK224:BK247)</f>
        <v>0</v>
      </c>
    </row>
    <row r="224" spans="1:65" s="2" customFormat="1" ht="16.5" customHeight="1">
      <c r="A224" s="39"/>
      <c r="B224" s="40"/>
      <c r="C224" s="235" t="s">
        <v>665</v>
      </c>
      <c r="D224" s="235" t="s">
        <v>173</v>
      </c>
      <c r="E224" s="236" t="s">
        <v>1177</v>
      </c>
      <c r="F224" s="237" t="s">
        <v>1178</v>
      </c>
      <c r="G224" s="238" t="s">
        <v>199</v>
      </c>
      <c r="H224" s="239">
        <v>0.24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2.25648</v>
      </c>
      <c r="R224" s="245">
        <f>Q224*H224</f>
        <v>0.5415551999999999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1179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1180</v>
      </c>
      <c r="G225" s="250"/>
      <c r="H225" s="254">
        <v>0.096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1181</v>
      </c>
      <c r="G226" s="250"/>
      <c r="H226" s="254">
        <v>0.144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0.24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16.5" customHeight="1">
      <c r="A228" s="39"/>
      <c r="B228" s="40"/>
      <c r="C228" s="235" t="s">
        <v>605</v>
      </c>
      <c r="D228" s="235" t="s">
        <v>173</v>
      </c>
      <c r="E228" s="236" t="s">
        <v>1182</v>
      </c>
      <c r="F228" s="237" t="s">
        <v>1183</v>
      </c>
      <c r="G228" s="238" t="s">
        <v>199</v>
      </c>
      <c r="H228" s="239">
        <v>5.65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2.45343</v>
      </c>
      <c r="R228" s="245">
        <f>Q228*H228</f>
        <v>13.8618795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1184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1185</v>
      </c>
      <c r="G229" s="250"/>
      <c r="H229" s="254">
        <v>5.65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21.75" customHeight="1">
      <c r="A230" s="39"/>
      <c r="B230" s="40"/>
      <c r="C230" s="235" t="s">
        <v>746</v>
      </c>
      <c r="D230" s="235" t="s">
        <v>173</v>
      </c>
      <c r="E230" s="236" t="s">
        <v>1186</v>
      </c>
      <c r="F230" s="237" t="s">
        <v>1187</v>
      </c>
      <c r="G230" s="238" t="s">
        <v>176</v>
      </c>
      <c r="H230" s="239">
        <v>7.068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0.00533</v>
      </c>
      <c r="R230" s="245">
        <f>Q230*H230</f>
        <v>0.037672439999999995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1188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1189</v>
      </c>
      <c r="G231" s="250"/>
      <c r="H231" s="254">
        <v>5.748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1190</v>
      </c>
      <c r="G232" s="250"/>
      <c r="H232" s="254">
        <v>1.32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4" customFormat="1" ht="12">
      <c r="A233" s="14"/>
      <c r="B233" s="261"/>
      <c r="C233" s="262"/>
      <c r="D233" s="251" t="s">
        <v>179</v>
      </c>
      <c r="E233" s="263" t="s">
        <v>1</v>
      </c>
      <c r="F233" s="264" t="s">
        <v>182</v>
      </c>
      <c r="G233" s="262"/>
      <c r="H233" s="265">
        <v>7.068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179</v>
      </c>
      <c r="AU233" s="271" t="s">
        <v>86</v>
      </c>
      <c r="AV233" s="14" t="s">
        <v>177</v>
      </c>
      <c r="AW233" s="14" t="s">
        <v>32</v>
      </c>
      <c r="AX233" s="14" t="s">
        <v>84</v>
      </c>
      <c r="AY233" s="271" t="s">
        <v>169</v>
      </c>
    </row>
    <row r="234" spans="1:65" s="2" customFormat="1" ht="21.75" customHeight="1">
      <c r="A234" s="39"/>
      <c r="B234" s="40"/>
      <c r="C234" s="235" t="s">
        <v>587</v>
      </c>
      <c r="D234" s="235" t="s">
        <v>173</v>
      </c>
      <c r="E234" s="236" t="s">
        <v>1191</v>
      </c>
      <c r="F234" s="237" t="s">
        <v>1192</v>
      </c>
      <c r="G234" s="238" t="s">
        <v>176</v>
      </c>
      <c r="H234" s="239">
        <v>7.068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1193</v>
      </c>
    </row>
    <row r="235" spans="1:65" s="2" customFormat="1" ht="21.75" customHeight="1">
      <c r="A235" s="39"/>
      <c r="B235" s="40"/>
      <c r="C235" s="235" t="s">
        <v>689</v>
      </c>
      <c r="D235" s="235" t="s">
        <v>173</v>
      </c>
      <c r="E235" s="236" t="s">
        <v>1194</v>
      </c>
      <c r="F235" s="237" t="s">
        <v>1195</v>
      </c>
      <c r="G235" s="238" t="s">
        <v>176</v>
      </c>
      <c r="H235" s="239">
        <v>7.068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0.00552</v>
      </c>
      <c r="R235" s="245">
        <f>Q235*H235</f>
        <v>0.03901536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1196</v>
      </c>
    </row>
    <row r="236" spans="1:65" s="2" customFormat="1" ht="21.75" customHeight="1">
      <c r="A236" s="39"/>
      <c r="B236" s="40"/>
      <c r="C236" s="235" t="s">
        <v>693</v>
      </c>
      <c r="D236" s="235" t="s">
        <v>173</v>
      </c>
      <c r="E236" s="236" t="s">
        <v>1197</v>
      </c>
      <c r="F236" s="237" t="s">
        <v>1198</v>
      </c>
      <c r="G236" s="238" t="s">
        <v>176</v>
      </c>
      <c r="H236" s="239">
        <v>5.068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1199</v>
      </c>
    </row>
    <row r="237" spans="1:65" s="2" customFormat="1" ht="21.75" customHeight="1">
      <c r="A237" s="39"/>
      <c r="B237" s="40"/>
      <c r="C237" s="235" t="s">
        <v>574</v>
      </c>
      <c r="D237" s="235" t="s">
        <v>173</v>
      </c>
      <c r="E237" s="236" t="s">
        <v>1200</v>
      </c>
      <c r="F237" s="237" t="s">
        <v>1201</v>
      </c>
      <c r="G237" s="238" t="s">
        <v>176</v>
      </c>
      <c r="H237" s="239">
        <v>2.76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0.01</v>
      </c>
      <c r="R237" s="245">
        <f>Q237*H237</f>
        <v>0.0276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1202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1203</v>
      </c>
      <c r="G238" s="250"/>
      <c r="H238" s="254">
        <v>1.32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1204</v>
      </c>
      <c r="G239" s="250"/>
      <c r="H239" s="254">
        <v>1.44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2.76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16.5" customHeight="1">
      <c r="A241" s="39"/>
      <c r="B241" s="40"/>
      <c r="C241" s="235" t="s">
        <v>511</v>
      </c>
      <c r="D241" s="235" t="s">
        <v>173</v>
      </c>
      <c r="E241" s="236" t="s">
        <v>1205</v>
      </c>
      <c r="F241" s="237" t="s">
        <v>1206</v>
      </c>
      <c r="G241" s="238" t="s">
        <v>249</v>
      </c>
      <c r="H241" s="239">
        <v>0.211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1.05516</v>
      </c>
      <c r="R241" s="245">
        <f>Q241*H241</f>
        <v>0.22263876000000002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1207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1208</v>
      </c>
      <c r="G242" s="250"/>
      <c r="H242" s="254">
        <v>0.211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5" s="2" customFormat="1" ht="16.5" customHeight="1">
      <c r="A243" s="39"/>
      <c r="B243" s="40"/>
      <c r="C243" s="235" t="s">
        <v>562</v>
      </c>
      <c r="D243" s="235" t="s">
        <v>173</v>
      </c>
      <c r="E243" s="236" t="s">
        <v>1209</v>
      </c>
      <c r="F243" s="237" t="s">
        <v>1210</v>
      </c>
      <c r="G243" s="238" t="s">
        <v>249</v>
      </c>
      <c r="H243" s="239">
        <v>0.023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1.06277</v>
      </c>
      <c r="R243" s="245">
        <f>Q243*H243</f>
        <v>0.02444371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177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177</v>
      </c>
      <c r="BM243" s="247" t="s">
        <v>1211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1212</v>
      </c>
      <c r="G244" s="250"/>
      <c r="H244" s="254">
        <v>0.009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1213</v>
      </c>
      <c r="G245" s="250"/>
      <c r="H245" s="254">
        <v>0.014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4" customFormat="1" ht="12">
      <c r="A246" s="14"/>
      <c r="B246" s="261"/>
      <c r="C246" s="262"/>
      <c r="D246" s="251" t="s">
        <v>179</v>
      </c>
      <c r="E246" s="263" t="s">
        <v>1</v>
      </c>
      <c r="F246" s="264" t="s">
        <v>182</v>
      </c>
      <c r="G246" s="262"/>
      <c r="H246" s="265">
        <v>0.023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179</v>
      </c>
      <c r="AU246" s="271" t="s">
        <v>86</v>
      </c>
      <c r="AV246" s="14" t="s">
        <v>177</v>
      </c>
      <c r="AW246" s="14" t="s">
        <v>32</v>
      </c>
      <c r="AX246" s="14" t="s">
        <v>84</v>
      </c>
      <c r="AY246" s="271" t="s">
        <v>169</v>
      </c>
    </row>
    <row r="247" spans="1:65" s="2" customFormat="1" ht="21.75" customHeight="1">
      <c r="A247" s="39"/>
      <c r="B247" s="40"/>
      <c r="C247" s="235" t="s">
        <v>86</v>
      </c>
      <c r="D247" s="235" t="s">
        <v>173</v>
      </c>
      <c r="E247" s="236" t="s">
        <v>1214</v>
      </c>
      <c r="F247" s="237" t="s">
        <v>1215</v>
      </c>
      <c r="G247" s="238" t="s">
        <v>327</v>
      </c>
      <c r="H247" s="239">
        <v>4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0.02278</v>
      </c>
      <c r="R247" s="245">
        <f>Q247*H247</f>
        <v>0.09112</v>
      </c>
      <c r="S247" s="245">
        <v>0</v>
      </c>
      <c r="T247" s="24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177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177</v>
      </c>
      <c r="BM247" s="247" t="s">
        <v>1216</v>
      </c>
    </row>
    <row r="248" spans="1:63" s="12" customFormat="1" ht="22.8" customHeight="1">
      <c r="A248" s="12"/>
      <c r="B248" s="219"/>
      <c r="C248" s="220"/>
      <c r="D248" s="221" t="s">
        <v>75</v>
      </c>
      <c r="E248" s="233" t="s">
        <v>251</v>
      </c>
      <c r="F248" s="233" t="s">
        <v>1217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SUM(P249:P262)</f>
        <v>0</v>
      </c>
      <c r="Q248" s="227"/>
      <c r="R248" s="228">
        <f>SUM(R249:R262)</f>
        <v>3.49560668</v>
      </c>
      <c r="S248" s="227"/>
      <c r="T248" s="229">
        <f>SUM(T249:T262)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0" t="s">
        <v>84</v>
      </c>
      <c r="AT248" s="231" t="s">
        <v>75</v>
      </c>
      <c r="AU248" s="231" t="s">
        <v>84</v>
      </c>
      <c r="AY248" s="230" t="s">
        <v>169</v>
      </c>
      <c r="BK248" s="232">
        <f>SUM(BK249:BK262)</f>
        <v>0</v>
      </c>
    </row>
    <row r="249" spans="1:65" s="2" customFormat="1" ht="21.75" customHeight="1">
      <c r="A249" s="39"/>
      <c r="B249" s="40"/>
      <c r="C249" s="235" t="s">
        <v>610</v>
      </c>
      <c r="D249" s="235" t="s">
        <v>173</v>
      </c>
      <c r="E249" s="236" t="s">
        <v>1218</v>
      </c>
      <c r="F249" s="237" t="s">
        <v>1219</v>
      </c>
      <c r="G249" s="238" t="s">
        <v>176</v>
      </c>
      <c r="H249" s="239">
        <v>3.2</v>
      </c>
      <c r="I249" s="240"/>
      <c r="J249" s="241">
        <f>ROUND(I249*H249,2)</f>
        <v>0</v>
      </c>
      <c r="K249" s="242"/>
      <c r="L249" s="45"/>
      <c r="M249" s="243" t="s">
        <v>1</v>
      </c>
      <c r="N249" s="244" t="s">
        <v>41</v>
      </c>
      <c r="O249" s="92"/>
      <c r="P249" s="245">
        <f>O249*H249</f>
        <v>0</v>
      </c>
      <c r="Q249" s="245">
        <v>0.00735</v>
      </c>
      <c r="R249" s="245">
        <f>Q249*H249</f>
        <v>0.02352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177</v>
      </c>
      <c r="AT249" s="247" t="s">
        <v>173</v>
      </c>
      <c r="AU249" s="247" t="s">
        <v>86</v>
      </c>
      <c r="AY249" s="18" t="s">
        <v>169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84</v>
      </c>
      <c r="BK249" s="248">
        <f>ROUND(I249*H249,2)</f>
        <v>0</v>
      </c>
      <c r="BL249" s="18" t="s">
        <v>177</v>
      </c>
      <c r="BM249" s="247" t="s">
        <v>1220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1221</v>
      </c>
      <c r="G250" s="250"/>
      <c r="H250" s="254">
        <v>3.2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84</v>
      </c>
      <c r="AY250" s="260" t="s">
        <v>169</v>
      </c>
    </row>
    <row r="251" spans="1:65" s="2" customFormat="1" ht="21.75" customHeight="1">
      <c r="A251" s="39"/>
      <c r="B251" s="40"/>
      <c r="C251" s="235" t="s">
        <v>532</v>
      </c>
      <c r="D251" s="235" t="s">
        <v>173</v>
      </c>
      <c r="E251" s="236" t="s">
        <v>1222</v>
      </c>
      <c r="F251" s="237" t="s">
        <v>1223</v>
      </c>
      <c r="G251" s="238" t="s">
        <v>176</v>
      </c>
      <c r="H251" s="239">
        <v>3.2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0.01838</v>
      </c>
      <c r="R251" s="245">
        <f>Q251*H251</f>
        <v>0.05881600000000001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177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177</v>
      </c>
      <c r="BM251" s="247" t="s">
        <v>1224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1221</v>
      </c>
      <c r="G252" s="250"/>
      <c r="H252" s="254">
        <v>3.2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84</v>
      </c>
      <c r="AY252" s="260" t="s">
        <v>169</v>
      </c>
    </row>
    <row r="253" spans="1:65" s="2" customFormat="1" ht="21.75" customHeight="1">
      <c r="A253" s="39"/>
      <c r="B253" s="40"/>
      <c r="C253" s="235" t="s">
        <v>302</v>
      </c>
      <c r="D253" s="235" t="s">
        <v>173</v>
      </c>
      <c r="E253" s="236" t="s">
        <v>1225</v>
      </c>
      <c r="F253" s="237" t="s">
        <v>1226</v>
      </c>
      <c r="G253" s="238" t="s">
        <v>176</v>
      </c>
      <c r="H253" s="239">
        <v>35.053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0.0345</v>
      </c>
      <c r="R253" s="245">
        <f>Q253*H253</f>
        <v>1.2093285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1227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449</v>
      </c>
      <c r="G254" s="250"/>
      <c r="H254" s="254">
        <v>35.053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855</v>
      </c>
      <c r="D255" s="235" t="s">
        <v>173</v>
      </c>
      <c r="E255" s="236" t="s">
        <v>1228</v>
      </c>
      <c r="F255" s="237" t="s">
        <v>1229</v>
      </c>
      <c r="G255" s="238" t="s">
        <v>199</v>
      </c>
      <c r="H255" s="239">
        <v>0.802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2.45329</v>
      </c>
      <c r="R255" s="245">
        <f>Q255*H255</f>
        <v>1.96753858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1230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1231</v>
      </c>
      <c r="G256" s="250"/>
      <c r="H256" s="254">
        <v>0.802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84</v>
      </c>
      <c r="AY256" s="260" t="s">
        <v>169</v>
      </c>
    </row>
    <row r="257" spans="1:65" s="2" customFormat="1" ht="21.75" customHeight="1">
      <c r="A257" s="39"/>
      <c r="B257" s="40"/>
      <c r="C257" s="235" t="s">
        <v>488</v>
      </c>
      <c r="D257" s="235" t="s">
        <v>173</v>
      </c>
      <c r="E257" s="236" t="s">
        <v>1232</v>
      </c>
      <c r="F257" s="237" t="s">
        <v>1233</v>
      </c>
      <c r="G257" s="238" t="s">
        <v>199</v>
      </c>
      <c r="H257" s="239">
        <v>0.096</v>
      </c>
      <c r="I257" s="240"/>
      <c r="J257" s="241">
        <f>ROUND(I257*H257,2)</f>
        <v>0</v>
      </c>
      <c r="K257" s="242"/>
      <c r="L257" s="45"/>
      <c r="M257" s="243" t="s">
        <v>1</v>
      </c>
      <c r="N257" s="244" t="s">
        <v>41</v>
      </c>
      <c r="O257" s="92"/>
      <c r="P257" s="245">
        <f>O257*H257</f>
        <v>0</v>
      </c>
      <c r="Q257" s="245">
        <v>2.45329</v>
      </c>
      <c r="R257" s="245">
        <f>Q257*H257</f>
        <v>0.23551584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177</v>
      </c>
      <c r="AT257" s="247" t="s">
        <v>173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177</v>
      </c>
      <c r="BM257" s="247" t="s">
        <v>1234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1235</v>
      </c>
      <c r="G258" s="250"/>
      <c r="H258" s="254">
        <v>0.096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235" t="s">
        <v>785</v>
      </c>
      <c r="D259" s="235" t="s">
        <v>173</v>
      </c>
      <c r="E259" s="236" t="s">
        <v>1236</v>
      </c>
      <c r="F259" s="237" t="s">
        <v>1237</v>
      </c>
      <c r="G259" s="238" t="s">
        <v>199</v>
      </c>
      <c r="H259" s="239">
        <v>0.802</v>
      </c>
      <c r="I259" s="240"/>
      <c r="J259" s="241">
        <f>ROUND(I259*H259,2)</f>
        <v>0</v>
      </c>
      <c r="K259" s="242"/>
      <c r="L259" s="45"/>
      <c r="M259" s="243" t="s">
        <v>1</v>
      </c>
      <c r="N259" s="244" t="s">
        <v>41</v>
      </c>
      <c r="O259" s="92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177</v>
      </c>
      <c r="AT259" s="247" t="s">
        <v>173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177</v>
      </c>
      <c r="BM259" s="247" t="s">
        <v>1238</v>
      </c>
    </row>
    <row r="260" spans="1:65" s="2" customFormat="1" ht="21.75" customHeight="1">
      <c r="A260" s="39"/>
      <c r="B260" s="40"/>
      <c r="C260" s="235" t="s">
        <v>815</v>
      </c>
      <c r="D260" s="235" t="s">
        <v>173</v>
      </c>
      <c r="E260" s="236" t="s">
        <v>1239</v>
      </c>
      <c r="F260" s="237" t="s">
        <v>1240</v>
      </c>
      <c r="G260" s="238" t="s">
        <v>199</v>
      </c>
      <c r="H260" s="239">
        <v>0.096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1241</v>
      </c>
    </row>
    <row r="261" spans="1:65" s="2" customFormat="1" ht="21.75" customHeight="1">
      <c r="A261" s="39"/>
      <c r="B261" s="40"/>
      <c r="C261" s="235" t="s">
        <v>725</v>
      </c>
      <c r="D261" s="235" t="s">
        <v>173</v>
      </c>
      <c r="E261" s="236" t="s">
        <v>1242</v>
      </c>
      <c r="F261" s="237" t="s">
        <v>1243</v>
      </c>
      <c r="G261" s="238" t="s">
        <v>176</v>
      </c>
      <c r="H261" s="239">
        <v>7.398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0.00012</v>
      </c>
      <c r="R261" s="245">
        <f>Q261*H261</f>
        <v>0.00088776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177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1244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1245</v>
      </c>
      <c r="G262" s="250"/>
      <c r="H262" s="254">
        <v>7.398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84</v>
      </c>
      <c r="AY262" s="260" t="s">
        <v>169</v>
      </c>
    </row>
    <row r="263" spans="1:63" s="12" customFormat="1" ht="22.8" customHeight="1">
      <c r="A263" s="12"/>
      <c r="B263" s="219"/>
      <c r="C263" s="220"/>
      <c r="D263" s="221" t="s">
        <v>75</v>
      </c>
      <c r="E263" s="233" t="s">
        <v>170</v>
      </c>
      <c r="F263" s="233" t="s">
        <v>1246</v>
      </c>
      <c r="G263" s="220"/>
      <c r="H263" s="220"/>
      <c r="I263" s="223"/>
      <c r="J263" s="234">
        <f>BK263</f>
        <v>0</v>
      </c>
      <c r="K263" s="220"/>
      <c r="L263" s="225"/>
      <c r="M263" s="226"/>
      <c r="N263" s="227"/>
      <c r="O263" s="227"/>
      <c r="P263" s="228">
        <f>SUM(P264:P276)</f>
        <v>0</v>
      </c>
      <c r="Q263" s="227"/>
      <c r="R263" s="228">
        <f>SUM(R264:R276)</f>
        <v>0.009942000000000001</v>
      </c>
      <c r="S263" s="227"/>
      <c r="T263" s="229">
        <f>SUM(T264:T276)</f>
        <v>0.41661499999999996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0" t="s">
        <v>84</v>
      </c>
      <c r="AT263" s="231" t="s">
        <v>75</v>
      </c>
      <c r="AU263" s="231" t="s">
        <v>84</v>
      </c>
      <c r="AY263" s="230" t="s">
        <v>169</v>
      </c>
      <c r="BK263" s="232">
        <f>SUM(BK264:BK276)</f>
        <v>0</v>
      </c>
    </row>
    <row r="264" spans="1:65" s="2" customFormat="1" ht="21.75" customHeight="1">
      <c r="A264" s="39"/>
      <c r="B264" s="40"/>
      <c r="C264" s="235" t="s">
        <v>794</v>
      </c>
      <c r="D264" s="235" t="s">
        <v>173</v>
      </c>
      <c r="E264" s="236" t="s">
        <v>1247</v>
      </c>
      <c r="F264" s="237" t="s">
        <v>1248</v>
      </c>
      <c r="G264" s="238" t="s">
        <v>239</v>
      </c>
      <c r="H264" s="239">
        <v>1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1249</v>
      </c>
    </row>
    <row r="265" spans="1:65" s="2" customFormat="1" ht="16.5" customHeight="1">
      <c r="A265" s="39"/>
      <c r="B265" s="40"/>
      <c r="C265" s="235" t="s">
        <v>651</v>
      </c>
      <c r="D265" s="235" t="s">
        <v>173</v>
      </c>
      <c r="E265" s="236" t="s">
        <v>1250</v>
      </c>
      <c r="F265" s="237" t="s">
        <v>1251</v>
      </c>
      <c r="G265" s="238" t="s">
        <v>699</v>
      </c>
      <c r="H265" s="239">
        <v>1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177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177</v>
      </c>
      <c r="BM265" s="247" t="s">
        <v>1252</v>
      </c>
    </row>
    <row r="266" spans="1:65" s="2" customFormat="1" ht="21.75" customHeight="1">
      <c r="A266" s="39"/>
      <c r="B266" s="40"/>
      <c r="C266" s="235" t="s">
        <v>1253</v>
      </c>
      <c r="D266" s="235" t="s">
        <v>173</v>
      </c>
      <c r="E266" s="236" t="s">
        <v>1254</v>
      </c>
      <c r="F266" s="237" t="s">
        <v>1255</v>
      </c>
      <c r="G266" s="238" t="s">
        <v>322</v>
      </c>
      <c r="H266" s="239">
        <v>129.6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2E-05</v>
      </c>
      <c r="R266" s="245">
        <f>Q266*H266</f>
        <v>0.002592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1256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1257</v>
      </c>
      <c r="G267" s="250"/>
      <c r="H267" s="254">
        <v>129.6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33" customHeight="1">
      <c r="A268" s="39"/>
      <c r="B268" s="40"/>
      <c r="C268" s="235" t="s">
        <v>821</v>
      </c>
      <c r="D268" s="235" t="s">
        <v>173</v>
      </c>
      <c r="E268" s="236" t="s">
        <v>499</v>
      </c>
      <c r="F268" s="237" t="s">
        <v>1258</v>
      </c>
      <c r="G268" s="238" t="s">
        <v>176</v>
      </c>
      <c r="H268" s="239">
        <v>35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0.00021</v>
      </c>
      <c r="R268" s="245">
        <f>Q268*H268</f>
        <v>0.007350000000000001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1259</v>
      </c>
    </row>
    <row r="269" spans="1:65" s="2" customFormat="1" ht="21.75" customHeight="1">
      <c r="A269" s="39"/>
      <c r="B269" s="40"/>
      <c r="C269" s="235" t="s">
        <v>406</v>
      </c>
      <c r="D269" s="235" t="s">
        <v>173</v>
      </c>
      <c r="E269" s="236" t="s">
        <v>434</v>
      </c>
      <c r="F269" s="237" t="s">
        <v>435</v>
      </c>
      <c r="G269" s="238" t="s">
        <v>176</v>
      </c>
      <c r="H269" s="239">
        <v>2.8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0.055</v>
      </c>
      <c r="T269" s="246">
        <f>S269*H269</f>
        <v>0.154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1260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437</v>
      </c>
      <c r="G270" s="250"/>
      <c r="H270" s="254">
        <v>2.8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84</v>
      </c>
      <c r="AY270" s="260" t="s">
        <v>169</v>
      </c>
    </row>
    <row r="271" spans="1:65" s="2" customFormat="1" ht="21.75" customHeight="1">
      <c r="A271" s="39"/>
      <c r="B271" s="40"/>
      <c r="C271" s="235" t="s">
        <v>528</v>
      </c>
      <c r="D271" s="235" t="s">
        <v>173</v>
      </c>
      <c r="E271" s="236" t="s">
        <v>1261</v>
      </c>
      <c r="F271" s="237" t="s">
        <v>1262</v>
      </c>
      <c r="G271" s="238" t="s">
        <v>327</v>
      </c>
      <c r="H271" s="239">
        <v>6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0.031</v>
      </c>
      <c r="T271" s="246">
        <f>S271*H271</f>
        <v>0.186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1263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1264</v>
      </c>
      <c r="G272" s="250"/>
      <c r="H272" s="254">
        <v>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718</v>
      </c>
      <c r="D273" s="235" t="s">
        <v>173</v>
      </c>
      <c r="E273" s="236" t="s">
        <v>1265</v>
      </c>
      <c r="F273" s="237" t="s">
        <v>1266</v>
      </c>
      <c r="G273" s="238" t="s">
        <v>322</v>
      </c>
      <c r="H273" s="239">
        <v>4.945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0.007</v>
      </c>
      <c r="T273" s="246">
        <f>S273*H273</f>
        <v>0.034615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1267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1268</v>
      </c>
      <c r="G274" s="250"/>
      <c r="H274" s="254">
        <v>4.945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4.945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84</v>
      </c>
      <c r="D276" s="235" t="s">
        <v>173</v>
      </c>
      <c r="E276" s="236" t="s">
        <v>1269</v>
      </c>
      <c r="F276" s="237" t="s">
        <v>1270</v>
      </c>
      <c r="G276" s="238" t="s">
        <v>322</v>
      </c>
      <c r="H276" s="239">
        <v>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</v>
      </c>
      <c r="R276" s="245">
        <f>Q276*H276</f>
        <v>0</v>
      </c>
      <c r="S276" s="245">
        <v>0.042</v>
      </c>
      <c r="T276" s="246">
        <f>S276*H276</f>
        <v>0.042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1271</v>
      </c>
    </row>
    <row r="277" spans="1:63" s="12" customFormat="1" ht="22.8" customHeight="1">
      <c r="A277" s="12"/>
      <c r="B277" s="219"/>
      <c r="C277" s="220"/>
      <c r="D277" s="221" t="s">
        <v>75</v>
      </c>
      <c r="E277" s="233" t="s">
        <v>1272</v>
      </c>
      <c r="F277" s="233" t="s">
        <v>1273</v>
      </c>
      <c r="G277" s="220"/>
      <c r="H277" s="220"/>
      <c r="I277" s="223"/>
      <c r="J277" s="234">
        <f>BK277</f>
        <v>0</v>
      </c>
      <c r="K277" s="220"/>
      <c r="L277" s="225"/>
      <c r="M277" s="226"/>
      <c r="N277" s="227"/>
      <c r="O277" s="227"/>
      <c r="P277" s="228">
        <f>P278</f>
        <v>0</v>
      </c>
      <c r="Q277" s="227"/>
      <c r="R277" s="228">
        <f>R278</f>
        <v>0</v>
      </c>
      <c r="S277" s="227"/>
      <c r="T277" s="229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0" t="s">
        <v>84</v>
      </c>
      <c r="AT277" s="231" t="s">
        <v>75</v>
      </c>
      <c r="AU277" s="231" t="s">
        <v>84</v>
      </c>
      <c r="AY277" s="230" t="s">
        <v>169</v>
      </c>
      <c r="BK277" s="232">
        <f>BK278</f>
        <v>0</v>
      </c>
    </row>
    <row r="278" spans="1:65" s="2" customFormat="1" ht="16.5" customHeight="1">
      <c r="A278" s="39"/>
      <c r="B278" s="40"/>
      <c r="C278" s="235" t="s">
        <v>260</v>
      </c>
      <c r="D278" s="235" t="s">
        <v>173</v>
      </c>
      <c r="E278" s="236" t="s">
        <v>1274</v>
      </c>
      <c r="F278" s="237" t="s">
        <v>1275</v>
      </c>
      <c r="G278" s="238" t="s">
        <v>249</v>
      </c>
      <c r="H278" s="239">
        <v>182.418</v>
      </c>
      <c r="I278" s="240"/>
      <c r="J278" s="241">
        <f>ROUND(I278*H278,2)</f>
        <v>0</v>
      </c>
      <c r="K278" s="242"/>
      <c r="L278" s="45"/>
      <c r="M278" s="243" t="s">
        <v>1</v>
      </c>
      <c r="N278" s="244" t="s">
        <v>41</v>
      </c>
      <c r="O278" s="92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177</v>
      </c>
      <c r="AT278" s="247" t="s">
        <v>173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177</v>
      </c>
      <c r="BM278" s="247" t="s">
        <v>1276</v>
      </c>
    </row>
    <row r="279" spans="1:63" s="12" customFormat="1" ht="25.9" customHeight="1">
      <c r="A279" s="12"/>
      <c r="B279" s="219"/>
      <c r="C279" s="220"/>
      <c r="D279" s="221" t="s">
        <v>75</v>
      </c>
      <c r="E279" s="222" t="s">
        <v>280</v>
      </c>
      <c r="F279" s="222" t="s">
        <v>281</v>
      </c>
      <c r="G279" s="220"/>
      <c r="H279" s="220"/>
      <c r="I279" s="223"/>
      <c r="J279" s="224">
        <f>BK279</f>
        <v>0</v>
      </c>
      <c r="K279" s="220"/>
      <c r="L279" s="225"/>
      <c r="M279" s="226"/>
      <c r="N279" s="227"/>
      <c r="O279" s="227"/>
      <c r="P279" s="228">
        <f>P280+P307+P313+P316+P324</f>
        <v>0</v>
      </c>
      <c r="Q279" s="227"/>
      <c r="R279" s="228">
        <f>R280+R307+R313+R316+R324</f>
        <v>0.6441805499999999</v>
      </c>
      <c r="S279" s="227"/>
      <c r="T279" s="229">
        <f>T280+T307+T313+T316+T324</f>
        <v>0.005675249999999999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0" t="s">
        <v>86</v>
      </c>
      <c r="AT279" s="231" t="s">
        <v>75</v>
      </c>
      <c r="AU279" s="231" t="s">
        <v>76</v>
      </c>
      <c r="AY279" s="230" t="s">
        <v>169</v>
      </c>
      <c r="BK279" s="232">
        <f>BK280+BK307+BK313+BK316+BK324</f>
        <v>0</v>
      </c>
    </row>
    <row r="280" spans="1:63" s="12" customFormat="1" ht="22.8" customHeight="1">
      <c r="A280" s="12"/>
      <c r="B280" s="219"/>
      <c r="C280" s="220"/>
      <c r="D280" s="221" t="s">
        <v>75</v>
      </c>
      <c r="E280" s="233" t="s">
        <v>1277</v>
      </c>
      <c r="F280" s="233" t="s">
        <v>1278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SUM(P281:P306)</f>
        <v>0</v>
      </c>
      <c r="Q280" s="227"/>
      <c r="R280" s="228">
        <f>SUM(R281:R306)</f>
        <v>0.5760934</v>
      </c>
      <c r="S280" s="227"/>
      <c r="T280" s="229">
        <f>SUM(T281:T306)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0" t="s">
        <v>86</v>
      </c>
      <c r="AT280" s="231" t="s">
        <v>75</v>
      </c>
      <c r="AU280" s="231" t="s">
        <v>84</v>
      </c>
      <c r="AY280" s="230" t="s">
        <v>169</v>
      </c>
      <c r="BK280" s="232">
        <f>SUM(BK281:BK306)</f>
        <v>0</v>
      </c>
    </row>
    <row r="281" spans="1:65" s="2" customFormat="1" ht="21.75" customHeight="1">
      <c r="A281" s="39"/>
      <c r="B281" s="40"/>
      <c r="C281" s="235" t="s">
        <v>8</v>
      </c>
      <c r="D281" s="235" t="s">
        <v>173</v>
      </c>
      <c r="E281" s="236" t="s">
        <v>1279</v>
      </c>
      <c r="F281" s="237" t="s">
        <v>1280</v>
      </c>
      <c r="G281" s="238" t="s">
        <v>176</v>
      </c>
      <c r="H281" s="239">
        <v>24.208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286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286</v>
      </c>
      <c r="BM281" s="247" t="s">
        <v>1281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1282</v>
      </c>
      <c r="G282" s="250"/>
      <c r="H282" s="254">
        <v>16.81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1245</v>
      </c>
      <c r="G283" s="250"/>
      <c r="H283" s="254">
        <v>7.398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4" customFormat="1" ht="12">
      <c r="A284" s="14"/>
      <c r="B284" s="261"/>
      <c r="C284" s="262"/>
      <c r="D284" s="251" t="s">
        <v>179</v>
      </c>
      <c r="E284" s="263" t="s">
        <v>1</v>
      </c>
      <c r="F284" s="264" t="s">
        <v>182</v>
      </c>
      <c r="G284" s="262"/>
      <c r="H284" s="265">
        <v>24.208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179</v>
      </c>
      <c r="AU284" s="271" t="s">
        <v>86</v>
      </c>
      <c r="AV284" s="14" t="s">
        <v>177</v>
      </c>
      <c r="AW284" s="14" t="s">
        <v>32</v>
      </c>
      <c r="AX284" s="14" t="s">
        <v>84</v>
      </c>
      <c r="AY284" s="271" t="s">
        <v>169</v>
      </c>
    </row>
    <row r="285" spans="1:65" s="2" customFormat="1" ht="16.5" customHeight="1">
      <c r="A285" s="39"/>
      <c r="B285" s="40"/>
      <c r="C285" s="304" t="s">
        <v>286</v>
      </c>
      <c r="D285" s="304" t="s">
        <v>1283</v>
      </c>
      <c r="E285" s="305" t="s">
        <v>1284</v>
      </c>
      <c r="F285" s="306" t="s">
        <v>1285</v>
      </c>
      <c r="G285" s="307" t="s">
        <v>249</v>
      </c>
      <c r="H285" s="308">
        <v>0.019</v>
      </c>
      <c r="I285" s="309"/>
      <c r="J285" s="310">
        <f>ROUND(I285*H285,2)</f>
        <v>0</v>
      </c>
      <c r="K285" s="311"/>
      <c r="L285" s="312"/>
      <c r="M285" s="313" t="s">
        <v>1</v>
      </c>
      <c r="N285" s="314" t="s">
        <v>41</v>
      </c>
      <c r="O285" s="92"/>
      <c r="P285" s="245">
        <f>O285*H285</f>
        <v>0</v>
      </c>
      <c r="Q285" s="245">
        <v>1</v>
      </c>
      <c r="R285" s="245">
        <f>Q285*H285</f>
        <v>0.019</v>
      </c>
      <c r="S285" s="245">
        <v>0</v>
      </c>
      <c r="T285" s="24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7" t="s">
        <v>298</v>
      </c>
      <c r="AT285" s="247" t="s">
        <v>1283</v>
      </c>
      <c r="AU285" s="247" t="s">
        <v>86</v>
      </c>
      <c r="AY285" s="18" t="s">
        <v>169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8" t="s">
        <v>84</v>
      </c>
      <c r="BK285" s="248">
        <f>ROUND(I285*H285,2)</f>
        <v>0</v>
      </c>
      <c r="BL285" s="18" t="s">
        <v>286</v>
      </c>
      <c r="BM285" s="247" t="s">
        <v>1286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1287</v>
      </c>
      <c r="G286" s="250"/>
      <c r="H286" s="254">
        <v>63.404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84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0"/>
      <c r="F287" s="253" t="s">
        <v>1288</v>
      </c>
      <c r="G287" s="250"/>
      <c r="H287" s="254">
        <v>0.019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4</v>
      </c>
      <c r="AX287" s="13" t="s">
        <v>84</v>
      </c>
      <c r="AY287" s="260" t="s">
        <v>169</v>
      </c>
    </row>
    <row r="288" spans="1:65" s="2" customFormat="1" ht="21.75" customHeight="1">
      <c r="A288" s="39"/>
      <c r="B288" s="40"/>
      <c r="C288" s="235" t="s">
        <v>236</v>
      </c>
      <c r="D288" s="235" t="s">
        <v>173</v>
      </c>
      <c r="E288" s="236" t="s">
        <v>1289</v>
      </c>
      <c r="F288" s="237" t="s">
        <v>1290</v>
      </c>
      <c r="G288" s="238" t="s">
        <v>176</v>
      </c>
      <c r="H288" s="239">
        <v>24.287</v>
      </c>
      <c r="I288" s="240"/>
      <c r="J288" s="241">
        <f>ROUND(I288*H288,2)</f>
        <v>0</v>
      </c>
      <c r="K288" s="242"/>
      <c r="L288" s="45"/>
      <c r="M288" s="243" t="s">
        <v>1</v>
      </c>
      <c r="N288" s="244" t="s">
        <v>41</v>
      </c>
      <c r="O288" s="92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286</v>
      </c>
      <c r="AT288" s="247" t="s">
        <v>173</v>
      </c>
      <c r="AU288" s="247" t="s">
        <v>86</v>
      </c>
      <c r="AY288" s="18" t="s">
        <v>169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84</v>
      </c>
      <c r="BK288" s="248">
        <f>ROUND(I288*H288,2)</f>
        <v>0</v>
      </c>
      <c r="BL288" s="18" t="s">
        <v>286</v>
      </c>
      <c r="BM288" s="247" t="s">
        <v>1291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1292</v>
      </c>
      <c r="G289" s="250"/>
      <c r="H289" s="254">
        <v>24.287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84</v>
      </c>
      <c r="AY289" s="260" t="s">
        <v>169</v>
      </c>
    </row>
    <row r="290" spans="1:65" s="2" customFormat="1" ht="21.75" customHeight="1">
      <c r="A290" s="39"/>
      <c r="B290" s="40"/>
      <c r="C290" s="235" t="s">
        <v>428</v>
      </c>
      <c r="D290" s="235" t="s">
        <v>173</v>
      </c>
      <c r="E290" s="236" t="s">
        <v>1293</v>
      </c>
      <c r="F290" s="237" t="s">
        <v>1294</v>
      </c>
      <c r="G290" s="238" t="s">
        <v>176</v>
      </c>
      <c r="H290" s="239">
        <v>65.226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0.0004</v>
      </c>
      <c r="R290" s="245">
        <f>Q290*H290</f>
        <v>0.0260904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286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286</v>
      </c>
      <c r="BM290" s="247" t="s">
        <v>1295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1296</v>
      </c>
      <c r="G291" s="250"/>
      <c r="H291" s="254">
        <v>50.43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1297</v>
      </c>
      <c r="G292" s="250"/>
      <c r="H292" s="254">
        <v>14.796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4" customFormat="1" ht="12">
      <c r="A293" s="14"/>
      <c r="B293" s="261"/>
      <c r="C293" s="262"/>
      <c r="D293" s="251" t="s">
        <v>179</v>
      </c>
      <c r="E293" s="263" t="s">
        <v>1</v>
      </c>
      <c r="F293" s="264" t="s">
        <v>182</v>
      </c>
      <c r="G293" s="262"/>
      <c r="H293" s="265">
        <v>65.226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179</v>
      </c>
      <c r="AU293" s="271" t="s">
        <v>86</v>
      </c>
      <c r="AV293" s="14" t="s">
        <v>177</v>
      </c>
      <c r="AW293" s="14" t="s">
        <v>32</v>
      </c>
      <c r="AX293" s="14" t="s">
        <v>84</v>
      </c>
      <c r="AY293" s="271" t="s">
        <v>169</v>
      </c>
    </row>
    <row r="294" spans="1:65" s="2" customFormat="1" ht="16.5" customHeight="1">
      <c r="A294" s="39"/>
      <c r="B294" s="40"/>
      <c r="C294" s="304" t="s">
        <v>364</v>
      </c>
      <c r="D294" s="304" t="s">
        <v>1283</v>
      </c>
      <c r="E294" s="305" t="s">
        <v>1298</v>
      </c>
      <c r="F294" s="306" t="s">
        <v>1299</v>
      </c>
      <c r="G294" s="307" t="s">
        <v>176</v>
      </c>
      <c r="H294" s="308">
        <v>111.29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0.0045</v>
      </c>
      <c r="R294" s="245">
        <f>Q294*H294</f>
        <v>0.500805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1300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1301</v>
      </c>
      <c r="G295" s="250"/>
      <c r="H295" s="254">
        <v>33.62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1302</v>
      </c>
      <c r="G296" s="250"/>
      <c r="H296" s="254">
        <v>48.358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1297</v>
      </c>
      <c r="G297" s="250"/>
      <c r="H297" s="254">
        <v>14.796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96.774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51" s="13" customFormat="1" ht="12">
      <c r="A299" s="13"/>
      <c r="B299" s="249"/>
      <c r="C299" s="250"/>
      <c r="D299" s="251" t="s">
        <v>179</v>
      </c>
      <c r="E299" s="250"/>
      <c r="F299" s="253" t="s">
        <v>1303</v>
      </c>
      <c r="G299" s="250"/>
      <c r="H299" s="254">
        <v>111.29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0" t="s">
        <v>179</v>
      </c>
      <c r="AU299" s="260" t="s">
        <v>86</v>
      </c>
      <c r="AV299" s="13" t="s">
        <v>86</v>
      </c>
      <c r="AW299" s="13" t="s">
        <v>4</v>
      </c>
      <c r="AX299" s="13" t="s">
        <v>84</v>
      </c>
      <c r="AY299" s="260" t="s">
        <v>169</v>
      </c>
    </row>
    <row r="300" spans="1:65" s="2" customFormat="1" ht="16.5" customHeight="1">
      <c r="A300" s="39"/>
      <c r="B300" s="40"/>
      <c r="C300" s="304" t="s">
        <v>329</v>
      </c>
      <c r="D300" s="304" t="s">
        <v>1283</v>
      </c>
      <c r="E300" s="305" t="s">
        <v>1304</v>
      </c>
      <c r="F300" s="306" t="s">
        <v>1305</v>
      </c>
      <c r="G300" s="307" t="s">
        <v>176</v>
      </c>
      <c r="H300" s="308">
        <v>16.81</v>
      </c>
      <c r="I300" s="309"/>
      <c r="J300" s="310">
        <f>ROUND(I300*H300,2)</f>
        <v>0</v>
      </c>
      <c r="K300" s="311"/>
      <c r="L300" s="312"/>
      <c r="M300" s="313" t="s">
        <v>1</v>
      </c>
      <c r="N300" s="314" t="s">
        <v>41</v>
      </c>
      <c r="O300" s="92"/>
      <c r="P300" s="245">
        <f>O300*H300</f>
        <v>0</v>
      </c>
      <c r="Q300" s="245">
        <v>0.00064</v>
      </c>
      <c r="R300" s="245">
        <f>Q300*H300</f>
        <v>0.0107584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298</v>
      </c>
      <c r="AT300" s="247" t="s">
        <v>1283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1306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1307</v>
      </c>
      <c r="G301" s="250"/>
      <c r="H301" s="254">
        <v>16.81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84</v>
      </c>
      <c r="AY301" s="260" t="s">
        <v>169</v>
      </c>
    </row>
    <row r="302" spans="1:65" s="2" customFormat="1" ht="21.75" customHeight="1">
      <c r="A302" s="39"/>
      <c r="B302" s="40"/>
      <c r="C302" s="235" t="s">
        <v>241</v>
      </c>
      <c r="D302" s="235" t="s">
        <v>173</v>
      </c>
      <c r="E302" s="236" t="s">
        <v>1308</v>
      </c>
      <c r="F302" s="237" t="s">
        <v>1309</v>
      </c>
      <c r="G302" s="238" t="s">
        <v>176</v>
      </c>
      <c r="H302" s="239">
        <v>48.599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0.0004</v>
      </c>
      <c r="R302" s="245">
        <f>Q302*H302</f>
        <v>0.0194396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1310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1311</v>
      </c>
      <c r="G303" s="250"/>
      <c r="H303" s="254">
        <v>33.803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1297</v>
      </c>
      <c r="G304" s="250"/>
      <c r="H304" s="254">
        <v>14.796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48.599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7</v>
      </c>
      <c r="D306" s="235" t="s">
        <v>173</v>
      </c>
      <c r="E306" s="236" t="s">
        <v>1312</v>
      </c>
      <c r="F306" s="237" t="s">
        <v>1313</v>
      </c>
      <c r="G306" s="238" t="s">
        <v>1314</v>
      </c>
      <c r="H306" s="315"/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1315</v>
      </c>
    </row>
    <row r="307" spans="1:63" s="12" customFormat="1" ht="22.8" customHeight="1">
      <c r="A307" s="12"/>
      <c r="B307" s="219"/>
      <c r="C307" s="220"/>
      <c r="D307" s="221" t="s">
        <v>75</v>
      </c>
      <c r="E307" s="233" t="s">
        <v>1008</v>
      </c>
      <c r="F307" s="233" t="s">
        <v>1009</v>
      </c>
      <c r="G307" s="220"/>
      <c r="H307" s="220"/>
      <c r="I307" s="223"/>
      <c r="J307" s="234">
        <f>BK307</f>
        <v>0</v>
      </c>
      <c r="K307" s="220"/>
      <c r="L307" s="225"/>
      <c r="M307" s="226"/>
      <c r="N307" s="227"/>
      <c r="O307" s="227"/>
      <c r="P307" s="228">
        <f>SUM(P308:P312)</f>
        <v>0</v>
      </c>
      <c r="Q307" s="227"/>
      <c r="R307" s="228">
        <f>SUM(R308:R312)</f>
        <v>0.02465</v>
      </c>
      <c r="S307" s="227"/>
      <c r="T307" s="229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0" t="s">
        <v>86</v>
      </c>
      <c r="AT307" s="231" t="s">
        <v>75</v>
      </c>
      <c r="AU307" s="231" t="s">
        <v>84</v>
      </c>
      <c r="AY307" s="230" t="s">
        <v>169</v>
      </c>
      <c r="BK307" s="232">
        <f>SUM(BK308:BK312)</f>
        <v>0</v>
      </c>
    </row>
    <row r="308" spans="1:65" s="2" customFormat="1" ht="21.75" customHeight="1">
      <c r="A308" s="39"/>
      <c r="B308" s="40"/>
      <c r="C308" s="235" t="s">
        <v>763</v>
      </c>
      <c r="D308" s="235" t="s">
        <v>173</v>
      </c>
      <c r="E308" s="236" t="s">
        <v>1316</v>
      </c>
      <c r="F308" s="237" t="s">
        <v>1317</v>
      </c>
      <c r="G308" s="238" t="s">
        <v>176</v>
      </c>
      <c r="H308" s="239">
        <v>8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1318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1319</v>
      </c>
      <c r="G309" s="250"/>
      <c r="H309" s="254">
        <v>8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84</v>
      </c>
      <c r="AY309" s="260" t="s">
        <v>169</v>
      </c>
    </row>
    <row r="310" spans="1:65" s="2" customFormat="1" ht="21.75" customHeight="1">
      <c r="A310" s="39"/>
      <c r="B310" s="40"/>
      <c r="C310" s="304" t="s">
        <v>685</v>
      </c>
      <c r="D310" s="304" t="s">
        <v>1283</v>
      </c>
      <c r="E310" s="305" t="s">
        <v>1320</v>
      </c>
      <c r="F310" s="306" t="s">
        <v>1321</v>
      </c>
      <c r="G310" s="307" t="s">
        <v>176</v>
      </c>
      <c r="H310" s="308">
        <v>8.5</v>
      </c>
      <c r="I310" s="309"/>
      <c r="J310" s="310">
        <f>ROUND(I310*H310,2)</f>
        <v>0</v>
      </c>
      <c r="K310" s="311"/>
      <c r="L310" s="312"/>
      <c r="M310" s="313" t="s">
        <v>1</v>
      </c>
      <c r="N310" s="314" t="s">
        <v>41</v>
      </c>
      <c r="O310" s="92"/>
      <c r="P310" s="245">
        <f>O310*H310</f>
        <v>0</v>
      </c>
      <c r="Q310" s="245">
        <v>0.0029</v>
      </c>
      <c r="R310" s="245">
        <f>Q310*H310</f>
        <v>0.02465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298</v>
      </c>
      <c r="AT310" s="247" t="s">
        <v>1283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1322</v>
      </c>
    </row>
    <row r="311" spans="1:51" s="13" customFormat="1" ht="12">
      <c r="A311" s="13"/>
      <c r="B311" s="249"/>
      <c r="C311" s="250"/>
      <c r="D311" s="251" t="s">
        <v>179</v>
      </c>
      <c r="E311" s="250"/>
      <c r="F311" s="253" t="s">
        <v>1323</v>
      </c>
      <c r="G311" s="250"/>
      <c r="H311" s="254">
        <v>8.5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4</v>
      </c>
      <c r="AX311" s="13" t="s">
        <v>84</v>
      </c>
      <c r="AY311" s="260" t="s">
        <v>169</v>
      </c>
    </row>
    <row r="312" spans="1:65" s="2" customFormat="1" ht="21.75" customHeight="1">
      <c r="A312" s="39"/>
      <c r="B312" s="40"/>
      <c r="C312" s="235" t="s">
        <v>709</v>
      </c>
      <c r="D312" s="235" t="s">
        <v>173</v>
      </c>
      <c r="E312" s="236" t="s">
        <v>1324</v>
      </c>
      <c r="F312" s="237" t="s">
        <v>1325</v>
      </c>
      <c r="G312" s="238" t="s">
        <v>249</v>
      </c>
      <c r="H312" s="239">
        <v>0.025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286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286</v>
      </c>
      <c r="BM312" s="247" t="s">
        <v>1326</v>
      </c>
    </row>
    <row r="313" spans="1:63" s="12" customFormat="1" ht="22.8" customHeight="1">
      <c r="A313" s="12"/>
      <c r="B313" s="219"/>
      <c r="C313" s="220"/>
      <c r="D313" s="221" t="s">
        <v>75</v>
      </c>
      <c r="E313" s="233" t="s">
        <v>362</v>
      </c>
      <c r="F313" s="233" t="s">
        <v>363</v>
      </c>
      <c r="G313" s="220"/>
      <c r="H313" s="220"/>
      <c r="I313" s="223"/>
      <c r="J313" s="234">
        <f>BK313</f>
        <v>0</v>
      </c>
      <c r="K313" s="220"/>
      <c r="L313" s="225"/>
      <c r="M313" s="226"/>
      <c r="N313" s="227"/>
      <c r="O313" s="227"/>
      <c r="P313" s="228">
        <f>SUM(P314:P315)</f>
        <v>0</v>
      </c>
      <c r="Q313" s="227"/>
      <c r="R313" s="228">
        <f>SUM(R314:R315)</f>
        <v>0</v>
      </c>
      <c r="S313" s="227"/>
      <c r="T313" s="229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0" t="s">
        <v>86</v>
      </c>
      <c r="AT313" s="231" t="s">
        <v>75</v>
      </c>
      <c r="AU313" s="231" t="s">
        <v>84</v>
      </c>
      <c r="AY313" s="230" t="s">
        <v>169</v>
      </c>
      <c r="BK313" s="232">
        <f>SUM(BK314:BK315)</f>
        <v>0</v>
      </c>
    </row>
    <row r="314" spans="1:65" s="2" customFormat="1" ht="21.75" customHeight="1">
      <c r="A314" s="39"/>
      <c r="B314" s="40"/>
      <c r="C314" s="235" t="s">
        <v>275</v>
      </c>
      <c r="D314" s="235" t="s">
        <v>173</v>
      </c>
      <c r="E314" s="236" t="s">
        <v>1327</v>
      </c>
      <c r="F314" s="237" t="s">
        <v>1328</v>
      </c>
      <c r="G314" s="238" t="s">
        <v>699</v>
      </c>
      <c r="H314" s="239">
        <v>1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1329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1330</v>
      </c>
      <c r="G315" s="250"/>
      <c r="H315" s="254">
        <v>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3" s="12" customFormat="1" ht="22.8" customHeight="1">
      <c r="A316" s="12"/>
      <c r="B316" s="219"/>
      <c r="C316" s="220"/>
      <c r="D316" s="221" t="s">
        <v>75</v>
      </c>
      <c r="E316" s="233" t="s">
        <v>1331</v>
      </c>
      <c r="F316" s="233" t="s">
        <v>1332</v>
      </c>
      <c r="G316" s="220"/>
      <c r="H316" s="220"/>
      <c r="I316" s="223"/>
      <c r="J316" s="234">
        <f>BK316</f>
        <v>0</v>
      </c>
      <c r="K316" s="220"/>
      <c r="L316" s="225"/>
      <c r="M316" s="226"/>
      <c r="N316" s="227"/>
      <c r="O316" s="227"/>
      <c r="P316" s="228">
        <f>SUM(P317:P323)</f>
        <v>0</v>
      </c>
      <c r="Q316" s="227"/>
      <c r="R316" s="228">
        <f>SUM(R317:R323)</f>
        <v>0.021998</v>
      </c>
      <c r="S316" s="227"/>
      <c r="T316" s="229">
        <f>SUM(T317:T323)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0" t="s">
        <v>86</v>
      </c>
      <c r="AT316" s="231" t="s">
        <v>75</v>
      </c>
      <c r="AU316" s="231" t="s">
        <v>84</v>
      </c>
      <c r="AY316" s="230" t="s">
        <v>169</v>
      </c>
      <c r="BK316" s="232">
        <f>SUM(BK317:BK323)</f>
        <v>0</v>
      </c>
    </row>
    <row r="317" spans="1:65" s="2" customFormat="1" ht="21.75" customHeight="1">
      <c r="A317" s="39"/>
      <c r="B317" s="40"/>
      <c r="C317" s="235" t="s">
        <v>482</v>
      </c>
      <c r="D317" s="235" t="s">
        <v>173</v>
      </c>
      <c r="E317" s="236" t="s">
        <v>1333</v>
      </c>
      <c r="F317" s="237" t="s">
        <v>1334</v>
      </c>
      <c r="G317" s="238" t="s">
        <v>176</v>
      </c>
      <c r="H317" s="239">
        <v>4.472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0.0025</v>
      </c>
      <c r="R317" s="245">
        <f>Q317*H317</f>
        <v>0.01118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286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286</v>
      </c>
      <c r="BM317" s="247" t="s">
        <v>1335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1336</v>
      </c>
      <c r="G318" s="250"/>
      <c r="H318" s="254">
        <v>4.472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5" s="2" customFormat="1" ht="21.75" customHeight="1">
      <c r="A319" s="39"/>
      <c r="B319" s="40"/>
      <c r="C319" s="235" t="s">
        <v>1337</v>
      </c>
      <c r="D319" s="235" t="s">
        <v>173</v>
      </c>
      <c r="E319" s="236" t="s">
        <v>1338</v>
      </c>
      <c r="F319" s="237" t="s">
        <v>1339</v>
      </c>
      <c r="G319" s="238" t="s">
        <v>176</v>
      </c>
      <c r="H319" s="239">
        <v>9.015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0.0012</v>
      </c>
      <c r="R319" s="245">
        <f>Q319*H319</f>
        <v>0.010818</v>
      </c>
      <c r="S319" s="245">
        <v>0</v>
      </c>
      <c r="T319" s="24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286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286</v>
      </c>
      <c r="BM319" s="247" t="s">
        <v>1340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1341</v>
      </c>
      <c r="G320" s="250"/>
      <c r="H320" s="254">
        <v>8.16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1342</v>
      </c>
      <c r="G321" s="250"/>
      <c r="H321" s="254">
        <v>0.855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9.015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235" t="s">
        <v>596</v>
      </c>
      <c r="D323" s="235" t="s">
        <v>173</v>
      </c>
      <c r="E323" s="236" t="s">
        <v>1343</v>
      </c>
      <c r="F323" s="237" t="s">
        <v>1344</v>
      </c>
      <c r="G323" s="238" t="s">
        <v>249</v>
      </c>
      <c r="H323" s="239">
        <v>0.022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1345</v>
      </c>
    </row>
    <row r="324" spans="1:63" s="12" customFormat="1" ht="22.8" customHeight="1">
      <c r="A324" s="12"/>
      <c r="B324" s="219"/>
      <c r="C324" s="220"/>
      <c r="D324" s="221" t="s">
        <v>75</v>
      </c>
      <c r="E324" s="233" t="s">
        <v>1346</v>
      </c>
      <c r="F324" s="233" t="s">
        <v>1347</v>
      </c>
      <c r="G324" s="220"/>
      <c r="H324" s="220"/>
      <c r="I324" s="223"/>
      <c r="J324" s="234">
        <f>BK324</f>
        <v>0</v>
      </c>
      <c r="K324" s="220"/>
      <c r="L324" s="225"/>
      <c r="M324" s="226"/>
      <c r="N324" s="227"/>
      <c r="O324" s="227"/>
      <c r="P324" s="228">
        <f>SUM(P325:P337)</f>
        <v>0</v>
      </c>
      <c r="Q324" s="227"/>
      <c r="R324" s="228">
        <f>SUM(R325:R337)</f>
        <v>0.021439149999999997</v>
      </c>
      <c r="S324" s="227"/>
      <c r="T324" s="229">
        <f>SUM(T325:T337)</f>
        <v>0.005675249999999999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0" t="s">
        <v>86</v>
      </c>
      <c r="AT324" s="231" t="s">
        <v>75</v>
      </c>
      <c r="AU324" s="231" t="s">
        <v>84</v>
      </c>
      <c r="AY324" s="230" t="s">
        <v>169</v>
      </c>
      <c r="BK324" s="232">
        <f>SUM(BK325:BK337)</f>
        <v>0</v>
      </c>
    </row>
    <row r="325" spans="1:65" s="2" customFormat="1" ht="21.75" customHeight="1">
      <c r="A325" s="39"/>
      <c r="B325" s="40"/>
      <c r="C325" s="235" t="s">
        <v>370</v>
      </c>
      <c r="D325" s="235" t="s">
        <v>173</v>
      </c>
      <c r="E325" s="236" t="s">
        <v>1348</v>
      </c>
      <c r="F325" s="237" t="s">
        <v>1349</v>
      </c>
      <c r="G325" s="238" t="s">
        <v>176</v>
      </c>
      <c r="H325" s="239">
        <v>2.8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</v>
      </c>
      <c r="R325" s="245">
        <f>Q325*H325</f>
        <v>0</v>
      </c>
      <c r="S325" s="245">
        <v>0.00015</v>
      </c>
      <c r="T325" s="246">
        <f>S325*H325</f>
        <v>0.00041999999999999996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1350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1351</v>
      </c>
      <c r="G326" s="250"/>
      <c r="H326" s="254">
        <v>2.8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742</v>
      </c>
      <c r="D327" s="235" t="s">
        <v>173</v>
      </c>
      <c r="E327" s="236" t="s">
        <v>1352</v>
      </c>
      <c r="F327" s="237" t="s">
        <v>1353</v>
      </c>
      <c r="G327" s="238" t="s">
        <v>176</v>
      </c>
      <c r="H327" s="239">
        <v>35.035</v>
      </c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0.00015</v>
      </c>
      <c r="T327" s="246">
        <f>S327*H327</f>
        <v>0.005255249999999999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1354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1355</v>
      </c>
      <c r="G328" s="250"/>
      <c r="H328" s="254">
        <v>35.035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84</v>
      </c>
      <c r="AY328" s="260" t="s">
        <v>169</v>
      </c>
    </row>
    <row r="329" spans="1:65" s="2" customFormat="1" ht="21.75" customHeight="1">
      <c r="A329" s="39"/>
      <c r="B329" s="40"/>
      <c r="C329" s="235" t="s">
        <v>170</v>
      </c>
      <c r="D329" s="235" t="s">
        <v>173</v>
      </c>
      <c r="E329" s="236" t="s">
        <v>1356</v>
      </c>
      <c r="F329" s="237" t="s">
        <v>1357</v>
      </c>
      <c r="G329" s="238" t="s">
        <v>176</v>
      </c>
      <c r="H329" s="239">
        <v>2.8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0.0002</v>
      </c>
      <c r="R329" s="245">
        <f>Q329*H329</f>
        <v>0.00056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1358</v>
      </c>
    </row>
    <row r="330" spans="1:65" s="2" customFormat="1" ht="21.75" customHeight="1">
      <c r="A330" s="39"/>
      <c r="B330" s="40"/>
      <c r="C330" s="235" t="s">
        <v>758</v>
      </c>
      <c r="D330" s="235" t="s">
        <v>173</v>
      </c>
      <c r="E330" s="236" t="s">
        <v>1359</v>
      </c>
      <c r="F330" s="237" t="s">
        <v>1360</v>
      </c>
      <c r="G330" s="238" t="s">
        <v>176</v>
      </c>
      <c r="H330" s="239">
        <v>35.035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0.0002</v>
      </c>
      <c r="R330" s="245">
        <f>Q330*H330</f>
        <v>0.007006999999999999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286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286</v>
      </c>
      <c r="BM330" s="247" t="s">
        <v>1361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1355</v>
      </c>
      <c r="G331" s="250"/>
      <c r="H331" s="254">
        <v>35.035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84</v>
      </c>
      <c r="AY331" s="260" t="s">
        <v>169</v>
      </c>
    </row>
    <row r="332" spans="1:65" s="2" customFormat="1" ht="21.75" customHeight="1">
      <c r="A332" s="39"/>
      <c r="B332" s="40"/>
      <c r="C332" s="235" t="s">
        <v>453</v>
      </c>
      <c r="D332" s="235" t="s">
        <v>173</v>
      </c>
      <c r="E332" s="236" t="s">
        <v>1362</v>
      </c>
      <c r="F332" s="237" t="s">
        <v>1363</v>
      </c>
      <c r="G332" s="238" t="s">
        <v>176</v>
      </c>
      <c r="H332" s="239">
        <v>12.8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0.00029</v>
      </c>
      <c r="R332" s="245">
        <f>Q332*H332</f>
        <v>0.003712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1364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1365</v>
      </c>
      <c r="G333" s="250"/>
      <c r="H333" s="254">
        <v>10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1351</v>
      </c>
      <c r="G334" s="250"/>
      <c r="H334" s="254">
        <v>2.8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4" customFormat="1" ht="12">
      <c r="A335" s="14"/>
      <c r="B335" s="261"/>
      <c r="C335" s="262"/>
      <c r="D335" s="251" t="s">
        <v>179</v>
      </c>
      <c r="E335" s="263" t="s">
        <v>1</v>
      </c>
      <c r="F335" s="264" t="s">
        <v>182</v>
      </c>
      <c r="G335" s="262"/>
      <c r="H335" s="265">
        <v>12.8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1" t="s">
        <v>179</v>
      </c>
      <c r="AU335" s="271" t="s">
        <v>86</v>
      </c>
      <c r="AV335" s="14" t="s">
        <v>177</v>
      </c>
      <c r="AW335" s="14" t="s">
        <v>32</v>
      </c>
      <c r="AX335" s="14" t="s">
        <v>84</v>
      </c>
      <c r="AY335" s="271" t="s">
        <v>169</v>
      </c>
    </row>
    <row r="336" spans="1:65" s="2" customFormat="1" ht="21.75" customHeight="1">
      <c r="A336" s="39"/>
      <c r="B336" s="40"/>
      <c r="C336" s="235" t="s">
        <v>737</v>
      </c>
      <c r="D336" s="235" t="s">
        <v>173</v>
      </c>
      <c r="E336" s="236" t="s">
        <v>1366</v>
      </c>
      <c r="F336" s="237" t="s">
        <v>1367</v>
      </c>
      <c r="G336" s="238" t="s">
        <v>176</v>
      </c>
      <c r="H336" s="239">
        <v>35.035</v>
      </c>
      <c r="I336" s="240"/>
      <c r="J336" s="241">
        <f>ROUND(I336*H336,2)</f>
        <v>0</v>
      </c>
      <c r="K336" s="242"/>
      <c r="L336" s="45"/>
      <c r="M336" s="243" t="s">
        <v>1</v>
      </c>
      <c r="N336" s="244" t="s">
        <v>41</v>
      </c>
      <c r="O336" s="92"/>
      <c r="P336" s="245">
        <f>O336*H336</f>
        <v>0</v>
      </c>
      <c r="Q336" s="245">
        <v>0.00029</v>
      </c>
      <c r="R336" s="245">
        <f>Q336*H336</f>
        <v>0.01016015</v>
      </c>
      <c r="S336" s="245">
        <v>0</v>
      </c>
      <c r="T336" s="24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7" t="s">
        <v>286</v>
      </c>
      <c r="AT336" s="247" t="s">
        <v>173</v>
      </c>
      <c r="AU336" s="247" t="s">
        <v>86</v>
      </c>
      <c r="AY336" s="18" t="s">
        <v>169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18" t="s">
        <v>84</v>
      </c>
      <c r="BK336" s="248">
        <f>ROUND(I336*H336,2)</f>
        <v>0</v>
      </c>
      <c r="BL336" s="18" t="s">
        <v>286</v>
      </c>
      <c r="BM336" s="247" t="s">
        <v>1368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1355</v>
      </c>
      <c r="G337" s="250"/>
      <c r="H337" s="254">
        <v>35.035</v>
      </c>
      <c r="I337" s="255"/>
      <c r="J337" s="250"/>
      <c r="K337" s="250"/>
      <c r="L337" s="256"/>
      <c r="M337" s="301"/>
      <c r="N337" s="302"/>
      <c r="O337" s="302"/>
      <c r="P337" s="302"/>
      <c r="Q337" s="302"/>
      <c r="R337" s="302"/>
      <c r="S337" s="302"/>
      <c r="T337" s="30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84</v>
      </c>
      <c r="AY337" s="260" t="s">
        <v>169</v>
      </c>
    </row>
    <row r="338" spans="1:31" s="2" customFormat="1" ht="6.95" customHeight="1">
      <c r="A338" s="39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139:K337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J120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ROUND((SUM(BE120:BE127)+SUM(BE147:BE1258)),2)</f>
        <v>0</v>
      </c>
      <c r="G35" s="39"/>
      <c r="H35" s="39"/>
      <c r="I35" s="158">
        <v>0.21</v>
      </c>
      <c r="J35" s="157">
        <f>ROUND(((SUM(BE120:BE127)+SUM(BE147:BE1258))*I35),2)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ROUND((SUM(BF120:BF127)+SUM(BF147:BF1258)),2)</f>
        <v>0</v>
      </c>
      <c r="G36" s="39"/>
      <c r="H36" s="39"/>
      <c r="I36" s="158">
        <v>0.15</v>
      </c>
      <c r="J36" s="157">
        <f>ROUND(((SUM(BF120:BF127)+SUM(BF147:BF1258))*I36),2)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ROUND((SUM(BG120:BG127)+SUM(BG147:BG1258)),2)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ROUND((SUM(BH120:BH127)+SUM(BH147:BH1258)),2)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ROUND((SUM(BI120:BI127)+SUM(BI147:BI1258)),2)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643-05 - stavební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J149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1044</v>
      </c>
      <c r="E99" s="191"/>
      <c r="F99" s="191"/>
      <c r="G99" s="191"/>
      <c r="H99" s="191"/>
      <c r="I99" s="191"/>
      <c r="J99" s="192">
        <f>J168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1045</v>
      </c>
      <c r="E100" s="191"/>
      <c r="F100" s="191"/>
      <c r="G100" s="191"/>
      <c r="H100" s="191"/>
      <c r="I100" s="191"/>
      <c r="J100" s="192">
        <f>J243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1046</v>
      </c>
      <c r="E101" s="191"/>
      <c r="F101" s="191"/>
      <c r="G101" s="191"/>
      <c r="H101" s="191"/>
      <c r="I101" s="191"/>
      <c r="J101" s="192">
        <f>J411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1047</v>
      </c>
      <c r="E102" s="191"/>
      <c r="F102" s="191"/>
      <c r="G102" s="191"/>
      <c r="H102" s="191"/>
      <c r="I102" s="191"/>
      <c r="J102" s="192">
        <f>J623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1048</v>
      </c>
      <c r="E103" s="191"/>
      <c r="F103" s="191"/>
      <c r="G103" s="191"/>
      <c r="H103" s="191"/>
      <c r="I103" s="191"/>
      <c r="J103" s="192">
        <f>J682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139</v>
      </c>
      <c r="E104" s="185"/>
      <c r="F104" s="185"/>
      <c r="G104" s="185"/>
      <c r="H104" s="185"/>
      <c r="I104" s="185"/>
      <c r="J104" s="186">
        <f>J684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1049</v>
      </c>
      <c r="E105" s="191"/>
      <c r="F105" s="191"/>
      <c r="G105" s="191"/>
      <c r="H105" s="191"/>
      <c r="I105" s="191"/>
      <c r="J105" s="192">
        <f>J685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962</v>
      </c>
      <c r="E106" s="191"/>
      <c r="F106" s="191"/>
      <c r="G106" s="191"/>
      <c r="H106" s="191"/>
      <c r="I106" s="191"/>
      <c r="J106" s="192">
        <f>J750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141</v>
      </c>
      <c r="E107" s="191"/>
      <c r="F107" s="191"/>
      <c r="G107" s="191"/>
      <c r="H107" s="191"/>
      <c r="I107" s="191"/>
      <c r="J107" s="192">
        <f>J775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963</v>
      </c>
      <c r="E108" s="191"/>
      <c r="F108" s="191"/>
      <c r="G108" s="191"/>
      <c r="H108" s="191"/>
      <c r="I108" s="191"/>
      <c r="J108" s="192">
        <f>J787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J825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143</v>
      </c>
      <c r="E110" s="191"/>
      <c r="F110" s="191"/>
      <c r="G110" s="191"/>
      <c r="H110" s="191"/>
      <c r="I110" s="191"/>
      <c r="J110" s="192">
        <f>J860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465</v>
      </c>
      <c r="E111" s="191"/>
      <c r="F111" s="191"/>
      <c r="G111" s="191"/>
      <c r="H111" s="191"/>
      <c r="I111" s="191"/>
      <c r="J111" s="192">
        <f>J913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466</v>
      </c>
      <c r="E112" s="191"/>
      <c r="F112" s="191"/>
      <c r="G112" s="191"/>
      <c r="H112" s="191"/>
      <c r="I112" s="191"/>
      <c r="J112" s="192">
        <f>J940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1370</v>
      </c>
      <c r="E113" s="191"/>
      <c r="F113" s="191"/>
      <c r="G113" s="191"/>
      <c r="H113" s="191"/>
      <c r="I113" s="191"/>
      <c r="J113" s="192">
        <f>J947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8"/>
      <c r="C114" s="189"/>
      <c r="D114" s="190" t="s">
        <v>467</v>
      </c>
      <c r="E114" s="191"/>
      <c r="F114" s="191"/>
      <c r="G114" s="191"/>
      <c r="H114" s="191"/>
      <c r="I114" s="191"/>
      <c r="J114" s="192">
        <f>J965</f>
        <v>0</v>
      </c>
      <c r="K114" s="189"/>
      <c r="L114" s="19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8"/>
      <c r="C115" s="189"/>
      <c r="D115" s="190" t="s">
        <v>144</v>
      </c>
      <c r="E115" s="191"/>
      <c r="F115" s="191"/>
      <c r="G115" s="191"/>
      <c r="H115" s="191"/>
      <c r="I115" s="191"/>
      <c r="J115" s="192">
        <f>J1149</f>
        <v>0</v>
      </c>
      <c r="K115" s="189"/>
      <c r="L115" s="19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8"/>
      <c r="C116" s="189"/>
      <c r="D116" s="190" t="s">
        <v>1371</v>
      </c>
      <c r="E116" s="191"/>
      <c r="F116" s="191"/>
      <c r="G116" s="191"/>
      <c r="H116" s="191"/>
      <c r="I116" s="191"/>
      <c r="J116" s="192">
        <f>J1178</f>
        <v>0</v>
      </c>
      <c r="K116" s="189"/>
      <c r="L116" s="19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8"/>
      <c r="C117" s="189"/>
      <c r="D117" s="190" t="s">
        <v>1372</v>
      </c>
      <c r="E117" s="191"/>
      <c r="F117" s="191"/>
      <c r="G117" s="191"/>
      <c r="H117" s="191"/>
      <c r="I117" s="191"/>
      <c r="J117" s="192">
        <f>J1183</f>
        <v>0</v>
      </c>
      <c r="K117" s="189"/>
      <c r="L117" s="19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 hidden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9.25" customHeight="1" hidden="1">
      <c r="A120" s="39"/>
      <c r="B120" s="40"/>
      <c r="C120" s="181" t="s">
        <v>145</v>
      </c>
      <c r="D120" s="41"/>
      <c r="E120" s="41"/>
      <c r="F120" s="41"/>
      <c r="G120" s="41"/>
      <c r="H120" s="41"/>
      <c r="I120" s="41"/>
      <c r="J120" s="194">
        <f>ROUND(J121+J122+J123+J124+J125+J126,2)</f>
        <v>0</v>
      </c>
      <c r="K120" s="41"/>
      <c r="L120" s="64"/>
      <c r="N120" s="195" t="s">
        <v>40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65" s="2" customFormat="1" ht="18" customHeight="1" hidden="1">
      <c r="A121" s="39"/>
      <c r="B121" s="40"/>
      <c r="C121" s="41"/>
      <c r="D121" s="196" t="s">
        <v>146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6" t="s">
        <v>147</v>
      </c>
      <c r="E122" s="197"/>
      <c r="F122" s="197"/>
      <c r="G122" s="41"/>
      <c r="H122" s="41"/>
      <c r="I122" s="41"/>
      <c r="J122" s="198"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124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65" s="2" customFormat="1" ht="18" customHeight="1" hidden="1">
      <c r="A123" s="39"/>
      <c r="B123" s="40"/>
      <c r="C123" s="41"/>
      <c r="D123" s="196" t="s">
        <v>148</v>
      </c>
      <c r="E123" s="197"/>
      <c r="F123" s="197"/>
      <c r="G123" s="41"/>
      <c r="H123" s="41"/>
      <c r="I123" s="41"/>
      <c r="J123" s="198">
        <v>0</v>
      </c>
      <c r="K123" s="41"/>
      <c r="L123" s="199"/>
      <c r="M123" s="200"/>
      <c r="N123" s="201" t="s">
        <v>41</v>
      </c>
      <c r="O123" s="200"/>
      <c r="P123" s="200"/>
      <c r="Q123" s="200"/>
      <c r="R123" s="200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3" t="s">
        <v>124</v>
      </c>
      <c r="AZ123" s="200"/>
      <c r="BA123" s="200"/>
      <c r="BB123" s="200"/>
      <c r="BC123" s="200"/>
      <c r="BD123" s="200"/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3" t="s">
        <v>84</v>
      </c>
      <c r="BK123" s="200"/>
      <c r="BL123" s="200"/>
      <c r="BM123" s="200"/>
    </row>
    <row r="124" spans="1:65" s="2" customFormat="1" ht="18" customHeight="1" hidden="1">
      <c r="A124" s="39"/>
      <c r="B124" s="40"/>
      <c r="C124" s="41"/>
      <c r="D124" s="196" t="s">
        <v>149</v>
      </c>
      <c r="E124" s="197"/>
      <c r="F124" s="197"/>
      <c r="G124" s="41"/>
      <c r="H124" s="41"/>
      <c r="I124" s="41"/>
      <c r="J124" s="198">
        <v>0</v>
      </c>
      <c r="K124" s="41"/>
      <c r="L124" s="199"/>
      <c r="M124" s="200"/>
      <c r="N124" s="201" t="s">
        <v>41</v>
      </c>
      <c r="O124" s="200"/>
      <c r="P124" s="200"/>
      <c r="Q124" s="200"/>
      <c r="R124" s="200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3" t="s">
        <v>124</v>
      </c>
      <c r="AZ124" s="200"/>
      <c r="BA124" s="200"/>
      <c r="BB124" s="200"/>
      <c r="BC124" s="200"/>
      <c r="BD124" s="200"/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3" t="s">
        <v>84</v>
      </c>
      <c r="BK124" s="200"/>
      <c r="BL124" s="200"/>
      <c r="BM124" s="200"/>
    </row>
    <row r="125" spans="1:65" s="2" customFormat="1" ht="18" customHeight="1" hidden="1">
      <c r="A125" s="39"/>
      <c r="B125" s="40"/>
      <c r="C125" s="41"/>
      <c r="D125" s="196" t="s">
        <v>150</v>
      </c>
      <c r="E125" s="197"/>
      <c r="F125" s="197"/>
      <c r="G125" s="41"/>
      <c r="H125" s="41"/>
      <c r="I125" s="41"/>
      <c r="J125" s="198">
        <v>0</v>
      </c>
      <c r="K125" s="41"/>
      <c r="L125" s="199"/>
      <c r="M125" s="200"/>
      <c r="N125" s="201" t="s">
        <v>41</v>
      </c>
      <c r="O125" s="200"/>
      <c r="P125" s="200"/>
      <c r="Q125" s="200"/>
      <c r="R125" s="200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3" t="s">
        <v>124</v>
      </c>
      <c r="AZ125" s="200"/>
      <c r="BA125" s="200"/>
      <c r="BB125" s="200"/>
      <c r="BC125" s="200"/>
      <c r="BD125" s="200"/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3" t="s">
        <v>84</v>
      </c>
      <c r="BK125" s="200"/>
      <c r="BL125" s="200"/>
      <c r="BM125" s="200"/>
    </row>
    <row r="126" spans="1:65" s="2" customFormat="1" ht="18" customHeight="1" hidden="1">
      <c r="A126" s="39"/>
      <c r="B126" s="40"/>
      <c r="C126" s="41"/>
      <c r="D126" s="197" t="s">
        <v>151</v>
      </c>
      <c r="E126" s="41"/>
      <c r="F126" s="41"/>
      <c r="G126" s="41"/>
      <c r="H126" s="41"/>
      <c r="I126" s="41"/>
      <c r="J126" s="198">
        <f>ROUND(J30*T126,2)</f>
        <v>0</v>
      </c>
      <c r="K126" s="41"/>
      <c r="L126" s="199"/>
      <c r="M126" s="200"/>
      <c r="N126" s="201" t="s">
        <v>41</v>
      </c>
      <c r="O126" s="200"/>
      <c r="P126" s="200"/>
      <c r="Q126" s="200"/>
      <c r="R126" s="200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3" t="s">
        <v>152</v>
      </c>
      <c r="AZ126" s="200"/>
      <c r="BA126" s="200"/>
      <c r="BB126" s="200"/>
      <c r="BC126" s="200"/>
      <c r="BD126" s="200"/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03" t="s">
        <v>84</v>
      </c>
      <c r="BK126" s="200"/>
      <c r="BL126" s="200"/>
      <c r="BM126" s="200"/>
    </row>
    <row r="127" spans="1:31" s="2" customFormat="1" ht="12" hidden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9.25" customHeight="1" hidden="1">
      <c r="A128" s="39"/>
      <c r="B128" s="40"/>
      <c r="C128" s="205" t="s">
        <v>153</v>
      </c>
      <c r="D128" s="179"/>
      <c r="E128" s="179"/>
      <c r="F128" s="179"/>
      <c r="G128" s="179"/>
      <c r="H128" s="179"/>
      <c r="I128" s="179"/>
      <c r="J128" s="206">
        <f>ROUND(J96+J120,2)</f>
        <v>0</v>
      </c>
      <c r="K128" s="179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 hidden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ht="12" hidden="1"/>
    <row r="131" ht="12" hidden="1"/>
    <row r="132" ht="12" hidden="1"/>
    <row r="133" spans="1:31" s="2" customFormat="1" ht="6.95" customHeight="1">
      <c r="A133" s="39"/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4.95" customHeight="1">
      <c r="A134" s="39"/>
      <c r="B134" s="40"/>
      <c r="C134" s="24" t="s">
        <v>154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16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6.5" customHeight="1">
      <c r="A137" s="39"/>
      <c r="B137" s="40"/>
      <c r="C137" s="41"/>
      <c r="D137" s="41"/>
      <c r="E137" s="177" t="str">
        <f>E7</f>
        <v>Rekonstrukce kina Vesmír</v>
      </c>
      <c r="F137" s="33"/>
      <c r="G137" s="33"/>
      <c r="H137" s="33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127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6.5" customHeight="1">
      <c r="A139" s="39"/>
      <c r="B139" s="40"/>
      <c r="C139" s="41"/>
      <c r="D139" s="41"/>
      <c r="E139" s="77" t="str">
        <f>E9</f>
        <v>643-05 - stavební práce 1.np</v>
      </c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20</v>
      </c>
      <c r="D141" s="41"/>
      <c r="E141" s="41"/>
      <c r="F141" s="28" t="str">
        <f>F12</f>
        <v xml:space="preserve"> </v>
      </c>
      <c r="G141" s="41"/>
      <c r="H141" s="41"/>
      <c r="I141" s="33" t="s">
        <v>22</v>
      </c>
      <c r="J141" s="80" t="str">
        <f>IF(J12="","",J12)</f>
        <v>23. 7. 2020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25.65" customHeight="1">
      <c r="A143" s="39"/>
      <c r="B143" s="40"/>
      <c r="C143" s="33" t="s">
        <v>24</v>
      </c>
      <c r="D143" s="41"/>
      <c r="E143" s="41"/>
      <c r="F143" s="28" t="str">
        <f>E15</f>
        <v>Město Trutnov</v>
      </c>
      <c r="G143" s="41"/>
      <c r="H143" s="41"/>
      <c r="I143" s="33" t="s">
        <v>30</v>
      </c>
      <c r="J143" s="37" t="str">
        <f>E21</f>
        <v>ROSA ARCHITEKT s.r.o.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5.15" customHeight="1">
      <c r="A144" s="39"/>
      <c r="B144" s="40"/>
      <c r="C144" s="33" t="s">
        <v>28</v>
      </c>
      <c r="D144" s="41"/>
      <c r="E144" s="41"/>
      <c r="F144" s="28" t="str">
        <f>IF(E18="","",E18)</f>
        <v>Vyplň údaj</v>
      </c>
      <c r="G144" s="41"/>
      <c r="H144" s="41"/>
      <c r="I144" s="33" t="s">
        <v>33</v>
      </c>
      <c r="J144" s="37" t="str">
        <f>E24</f>
        <v>Martina Škopová</v>
      </c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0.3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11" customFormat="1" ht="29.25" customHeight="1">
      <c r="A146" s="207"/>
      <c r="B146" s="208"/>
      <c r="C146" s="209" t="s">
        <v>155</v>
      </c>
      <c r="D146" s="210" t="s">
        <v>61</v>
      </c>
      <c r="E146" s="210" t="s">
        <v>57</v>
      </c>
      <c r="F146" s="210" t="s">
        <v>58</v>
      </c>
      <c r="G146" s="210" t="s">
        <v>156</v>
      </c>
      <c r="H146" s="210" t="s">
        <v>157</v>
      </c>
      <c r="I146" s="210" t="s">
        <v>158</v>
      </c>
      <c r="J146" s="211" t="s">
        <v>133</v>
      </c>
      <c r="K146" s="212" t="s">
        <v>159</v>
      </c>
      <c r="L146" s="213"/>
      <c r="M146" s="101" t="s">
        <v>1</v>
      </c>
      <c r="N146" s="102" t="s">
        <v>40</v>
      </c>
      <c r="O146" s="102" t="s">
        <v>160</v>
      </c>
      <c r="P146" s="102" t="s">
        <v>161</v>
      </c>
      <c r="Q146" s="102" t="s">
        <v>162</v>
      </c>
      <c r="R146" s="102" t="s">
        <v>163</v>
      </c>
      <c r="S146" s="102" t="s">
        <v>164</v>
      </c>
      <c r="T146" s="103" t="s">
        <v>165</v>
      </c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</row>
    <row r="147" spans="1:63" s="2" customFormat="1" ht="22.8" customHeight="1">
      <c r="A147" s="39"/>
      <c r="B147" s="40"/>
      <c r="C147" s="108" t="s">
        <v>166</v>
      </c>
      <c r="D147" s="41"/>
      <c r="E147" s="41"/>
      <c r="F147" s="41"/>
      <c r="G147" s="41"/>
      <c r="H147" s="41"/>
      <c r="I147" s="41"/>
      <c r="J147" s="214">
        <f>BK147</f>
        <v>0</v>
      </c>
      <c r="K147" s="41"/>
      <c r="L147" s="45"/>
      <c r="M147" s="104"/>
      <c r="N147" s="215"/>
      <c r="O147" s="105"/>
      <c r="P147" s="216">
        <f>P148+P684</f>
        <v>0</v>
      </c>
      <c r="Q147" s="105"/>
      <c r="R147" s="216">
        <f>R148+R684</f>
        <v>617.18037121</v>
      </c>
      <c r="S147" s="105"/>
      <c r="T147" s="217">
        <f>T148+T684</f>
        <v>3.1948621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75</v>
      </c>
      <c r="AU147" s="18" t="s">
        <v>135</v>
      </c>
      <c r="BK147" s="218">
        <f>BK148+BK684</f>
        <v>0</v>
      </c>
    </row>
    <row r="148" spans="1:63" s="12" customFormat="1" ht="25.9" customHeight="1">
      <c r="A148" s="12"/>
      <c r="B148" s="219"/>
      <c r="C148" s="220"/>
      <c r="D148" s="221" t="s">
        <v>75</v>
      </c>
      <c r="E148" s="222" t="s">
        <v>167</v>
      </c>
      <c r="F148" s="222" t="s">
        <v>168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P149+P168+P243+P411+P623+P682</f>
        <v>0</v>
      </c>
      <c r="Q148" s="227"/>
      <c r="R148" s="228">
        <f>R149+R168+R243+R411+R623+R682</f>
        <v>548.9922771199999</v>
      </c>
      <c r="S148" s="227"/>
      <c r="T148" s="229">
        <f>T149+T168+T243+T411+T623+T682</f>
        <v>3.117895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76</v>
      </c>
      <c r="AY148" s="230" t="s">
        <v>169</v>
      </c>
      <c r="BK148" s="232">
        <f>BK149+BK168+BK243+BK411+BK623+BK682</f>
        <v>0</v>
      </c>
    </row>
    <row r="149" spans="1:63" s="12" customFormat="1" ht="22.8" customHeight="1">
      <c r="A149" s="12"/>
      <c r="B149" s="219"/>
      <c r="C149" s="220"/>
      <c r="D149" s="221" t="s">
        <v>75</v>
      </c>
      <c r="E149" s="233" t="s">
        <v>86</v>
      </c>
      <c r="F149" s="233" t="s">
        <v>1061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SUM(P150:P167)</f>
        <v>0</v>
      </c>
      <c r="Q149" s="227"/>
      <c r="R149" s="228">
        <f>SUM(R150:R167)</f>
        <v>84.13836676</v>
      </c>
      <c r="S149" s="227"/>
      <c r="T149" s="229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84</v>
      </c>
      <c r="AT149" s="231" t="s">
        <v>75</v>
      </c>
      <c r="AU149" s="231" t="s">
        <v>84</v>
      </c>
      <c r="AY149" s="230" t="s">
        <v>169</v>
      </c>
      <c r="BK149" s="232">
        <f>SUM(BK150:BK167)</f>
        <v>0</v>
      </c>
    </row>
    <row r="150" spans="1:65" s="2" customFormat="1" ht="21.75" customHeight="1">
      <c r="A150" s="39"/>
      <c r="B150" s="40"/>
      <c r="C150" s="235" t="s">
        <v>84</v>
      </c>
      <c r="D150" s="235" t="s">
        <v>173</v>
      </c>
      <c r="E150" s="236" t="s">
        <v>1062</v>
      </c>
      <c r="F150" s="237" t="s">
        <v>1063</v>
      </c>
      <c r="G150" s="238" t="s">
        <v>199</v>
      </c>
      <c r="H150" s="239">
        <v>10.802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2.16</v>
      </c>
      <c r="R150" s="245">
        <f>Q150*H150</f>
        <v>23.33232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1373</v>
      </c>
    </row>
    <row r="151" spans="1:51" s="16" customFormat="1" ht="12">
      <c r="A151" s="16"/>
      <c r="B151" s="283"/>
      <c r="C151" s="284"/>
      <c r="D151" s="251" t="s">
        <v>179</v>
      </c>
      <c r="E151" s="285" t="s">
        <v>1</v>
      </c>
      <c r="F151" s="286" t="s">
        <v>1374</v>
      </c>
      <c r="G151" s="284"/>
      <c r="H151" s="285" t="s">
        <v>1</v>
      </c>
      <c r="I151" s="287"/>
      <c r="J151" s="284"/>
      <c r="K151" s="284"/>
      <c r="L151" s="288"/>
      <c r="M151" s="289"/>
      <c r="N151" s="290"/>
      <c r="O151" s="290"/>
      <c r="P151" s="290"/>
      <c r="Q151" s="290"/>
      <c r="R151" s="290"/>
      <c r="S151" s="290"/>
      <c r="T151" s="29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92" t="s">
        <v>179</v>
      </c>
      <c r="AU151" s="292" t="s">
        <v>86</v>
      </c>
      <c r="AV151" s="16" t="s">
        <v>84</v>
      </c>
      <c r="AW151" s="16" t="s">
        <v>32</v>
      </c>
      <c r="AX151" s="16" t="s">
        <v>76</v>
      </c>
      <c r="AY151" s="292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1375</v>
      </c>
      <c r="G152" s="250"/>
      <c r="H152" s="254">
        <v>10.802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6" customFormat="1" ht="12">
      <c r="A153" s="16"/>
      <c r="B153" s="283"/>
      <c r="C153" s="284"/>
      <c r="D153" s="251" t="s">
        <v>179</v>
      </c>
      <c r="E153" s="285" t="s">
        <v>1</v>
      </c>
      <c r="F153" s="286" t="s">
        <v>1376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92" t="s">
        <v>179</v>
      </c>
      <c r="AU153" s="292" t="s">
        <v>86</v>
      </c>
      <c r="AV153" s="16" t="s">
        <v>84</v>
      </c>
      <c r="AW153" s="16" t="s">
        <v>32</v>
      </c>
      <c r="AX153" s="16" t="s">
        <v>76</v>
      </c>
      <c r="AY153" s="292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10.802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86</v>
      </c>
      <c r="D155" s="235" t="s">
        <v>173</v>
      </c>
      <c r="E155" s="236" t="s">
        <v>1077</v>
      </c>
      <c r="F155" s="237" t="s">
        <v>1078</v>
      </c>
      <c r="G155" s="238" t="s">
        <v>199</v>
      </c>
      <c r="H155" s="239">
        <v>24.163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2.45329</v>
      </c>
      <c r="R155" s="245">
        <f>Q155*H155</f>
        <v>59.27884627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1377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1378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1375</v>
      </c>
      <c r="G157" s="250"/>
      <c r="H157" s="254">
        <v>10.802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1379</v>
      </c>
      <c r="G158" s="250"/>
      <c r="H158" s="254">
        <v>11.539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5" customFormat="1" ht="12">
      <c r="A159" s="15"/>
      <c r="B159" s="272"/>
      <c r="C159" s="273"/>
      <c r="D159" s="251" t="s">
        <v>179</v>
      </c>
      <c r="E159" s="274" t="s">
        <v>1</v>
      </c>
      <c r="F159" s="275" t="s">
        <v>211</v>
      </c>
      <c r="G159" s="273"/>
      <c r="H159" s="276">
        <v>22.341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179</v>
      </c>
      <c r="AU159" s="282" t="s">
        <v>86</v>
      </c>
      <c r="AV159" s="15" t="s">
        <v>212</v>
      </c>
      <c r="AW159" s="15" t="s">
        <v>32</v>
      </c>
      <c r="AX159" s="15" t="s">
        <v>76</v>
      </c>
      <c r="AY159" s="28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1380</v>
      </c>
      <c r="G160" s="250"/>
      <c r="H160" s="254">
        <v>1.822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4" customFormat="1" ht="12">
      <c r="A161" s="14"/>
      <c r="B161" s="261"/>
      <c r="C161" s="262"/>
      <c r="D161" s="251" t="s">
        <v>179</v>
      </c>
      <c r="E161" s="263" t="s">
        <v>1</v>
      </c>
      <c r="F161" s="264" t="s">
        <v>182</v>
      </c>
      <c r="G161" s="262"/>
      <c r="H161" s="265">
        <v>24.163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179</v>
      </c>
      <c r="AU161" s="271" t="s">
        <v>86</v>
      </c>
      <c r="AV161" s="14" t="s">
        <v>177</v>
      </c>
      <c r="AW161" s="14" t="s">
        <v>32</v>
      </c>
      <c r="AX161" s="14" t="s">
        <v>84</v>
      </c>
      <c r="AY161" s="271" t="s">
        <v>169</v>
      </c>
    </row>
    <row r="162" spans="1:65" s="2" customFormat="1" ht="16.5" customHeight="1">
      <c r="A162" s="39"/>
      <c r="B162" s="40"/>
      <c r="C162" s="235" t="s">
        <v>212</v>
      </c>
      <c r="D162" s="235" t="s">
        <v>173</v>
      </c>
      <c r="E162" s="236" t="s">
        <v>1095</v>
      </c>
      <c r="F162" s="237" t="s">
        <v>1096</v>
      </c>
      <c r="G162" s="238" t="s">
        <v>249</v>
      </c>
      <c r="H162" s="239">
        <v>1.437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1.06277</v>
      </c>
      <c r="R162" s="245">
        <f>Q162*H162</f>
        <v>1.52720049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1381</v>
      </c>
    </row>
    <row r="163" spans="1:51" s="16" customFormat="1" ht="12">
      <c r="A163" s="16"/>
      <c r="B163" s="283"/>
      <c r="C163" s="284"/>
      <c r="D163" s="251" t="s">
        <v>179</v>
      </c>
      <c r="E163" s="285" t="s">
        <v>1</v>
      </c>
      <c r="F163" s="286" t="s">
        <v>1382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92" t="s">
        <v>179</v>
      </c>
      <c r="AU163" s="292" t="s">
        <v>86</v>
      </c>
      <c r="AV163" s="16" t="s">
        <v>84</v>
      </c>
      <c r="AW163" s="16" t="s">
        <v>32</v>
      </c>
      <c r="AX163" s="16" t="s">
        <v>76</v>
      </c>
      <c r="AY163" s="292" t="s">
        <v>169</v>
      </c>
    </row>
    <row r="164" spans="1:51" s="16" customFormat="1" ht="12">
      <c r="A164" s="16"/>
      <c r="B164" s="283"/>
      <c r="C164" s="284"/>
      <c r="D164" s="251" t="s">
        <v>179</v>
      </c>
      <c r="E164" s="285" t="s">
        <v>1</v>
      </c>
      <c r="F164" s="286" t="s">
        <v>1383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2" t="s">
        <v>179</v>
      </c>
      <c r="AU164" s="292" t="s">
        <v>86</v>
      </c>
      <c r="AV164" s="16" t="s">
        <v>84</v>
      </c>
      <c r="AW164" s="16" t="s">
        <v>32</v>
      </c>
      <c r="AX164" s="16" t="s">
        <v>76</v>
      </c>
      <c r="AY164" s="292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1384</v>
      </c>
      <c r="G165" s="250"/>
      <c r="H165" s="254">
        <v>0.695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1385</v>
      </c>
      <c r="G166" s="250"/>
      <c r="H166" s="254">
        <v>0.742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1.437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3" s="12" customFormat="1" ht="22.8" customHeight="1">
      <c r="A168" s="12"/>
      <c r="B168" s="219"/>
      <c r="C168" s="220"/>
      <c r="D168" s="221" t="s">
        <v>75</v>
      </c>
      <c r="E168" s="233" t="s">
        <v>212</v>
      </c>
      <c r="F168" s="233" t="s">
        <v>1122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SUM(P169:P242)</f>
        <v>0</v>
      </c>
      <c r="Q168" s="227"/>
      <c r="R168" s="228">
        <f>SUM(R169:R242)</f>
        <v>73.08111706</v>
      </c>
      <c r="S168" s="227"/>
      <c r="T168" s="229">
        <f>SUM(T169:T242)</f>
        <v>0.00202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84</v>
      </c>
      <c r="AT168" s="231" t="s">
        <v>75</v>
      </c>
      <c r="AU168" s="231" t="s">
        <v>84</v>
      </c>
      <c r="AY168" s="230" t="s">
        <v>169</v>
      </c>
      <c r="BK168" s="232">
        <f>SUM(BK169:BK242)</f>
        <v>0</v>
      </c>
    </row>
    <row r="169" spans="1:65" s="2" customFormat="1" ht="21.75" customHeight="1">
      <c r="A169" s="39"/>
      <c r="B169" s="40"/>
      <c r="C169" s="235" t="s">
        <v>177</v>
      </c>
      <c r="D169" s="235" t="s">
        <v>173</v>
      </c>
      <c r="E169" s="236" t="s">
        <v>1386</v>
      </c>
      <c r="F169" s="237" t="s">
        <v>1387</v>
      </c>
      <c r="G169" s="238" t="s">
        <v>199</v>
      </c>
      <c r="H169" s="239">
        <v>2.438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1.8775</v>
      </c>
      <c r="R169" s="245">
        <f>Q169*H169</f>
        <v>4.577345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1388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1389</v>
      </c>
      <c r="G170" s="250"/>
      <c r="H170" s="254">
        <v>0.756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1390</v>
      </c>
      <c r="G171" s="250"/>
      <c r="H171" s="254">
        <v>1.38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1391</v>
      </c>
      <c r="G172" s="250"/>
      <c r="H172" s="254">
        <v>0.259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6" customFormat="1" ht="12">
      <c r="A173" s="16"/>
      <c r="B173" s="283"/>
      <c r="C173" s="284"/>
      <c r="D173" s="251" t="s">
        <v>179</v>
      </c>
      <c r="E173" s="285" t="s">
        <v>1</v>
      </c>
      <c r="F173" s="286" t="s">
        <v>1392</v>
      </c>
      <c r="G173" s="284"/>
      <c r="H173" s="285" t="s">
        <v>1</v>
      </c>
      <c r="I173" s="287"/>
      <c r="J173" s="284"/>
      <c r="K173" s="284"/>
      <c r="L173" s="288"/>
      <c r="M173" s="289"/>
      <c r="N173" s="290"/>
      <c r="O173" s="290"/>
      <c r="P173" s="290"/>
      <c r="Q173" s="290"/>
      <c r="R173" s="290"/>
      <c r="S173" s="290"/>
      <c r="T173" s="29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92" t="s">
        <v>179</v>
      </c>
      <c r="AU173" s="292" t="s">
        <v>86</v>
      </c>
      <c r="AV173" s="16" t="s">
        <v>84</v>
      </c>
      <c r="AW173" s="16" t="s">
        <v>32</v>
      </c>
      <c r="AX173" s="16" t="s">
        <v>76</v>
      </c>
      <c r="AY173" s="292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1393</v>
      </c>
      <c r="G174" s="250"/>
      <c r="H174" s="254">
        <v>0.043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2.438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406</v>
      </c>
      <c r="D176" s="235" t="s">
        <v>173</v>
      </c>
      <c r="E176" s="236" t="s">
        <v>1394</v>
      </c>
      <c r="F176" s="237" t="s">
        <v>1395</v>
      </c>
      <c r="G176" s="238" t="s">
        <v>199</v>
      </c>
      <c r="H176" s="239">
        <v>2.673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1.32715</v>
      </c>
      <c r="R176" s="245">
        <f>Q176*H176</f>
        <v>3.5474719500000003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1396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1397</v>
      </c>
      <c r="G177" s="250"/>
      <c r="H177" s="254">
        <v>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21.75" customHeight="1">
      <c r="A178" s="39"/>
      <c r="B178" s="40"/>
      <c r="C178" s="235" t="s">
        <v>251</v>
      </c>
      <c r="D178" s="235" t="s">
        <v>173</v>
      </c>
      <c r="E178" s="236" t="s">
        <v>1127</v>
      </c>
      <c r="F178" s="237" t="s">
        <v>1128</v>
      </c>
      <c r="G178" s="238" t="s">
        <v>249</v>
      </c>
      <c r="H178" s="239">
        <v>0.198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1.09</v>
      </c>
      <c r="R178" s="245">
        <f>Q178*H178</f>
        <v>0.21582000000000004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1398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1399</v>
      </c>
      <c r="G179" s="250"/>
      <c r="H179" s="254">
        <v>0.067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5" customFormat="1" ht="12">
      <c r="A180" s="15"/>
      <c r="B180" s="272"/>
      <c r="C180" s="273"/>
      <c r="D180" s="251" t="s">
        <v>179</v>
      </c>
      <c r="E180" s="274" t="s">
        <v>1</v>
      </c>
      <c r="F180" s="275" t="s">
        <v>211</v>
      </c>
      <c r="G180" s="273"/>
      <c r="H180" s="276">
        <v>0.067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2" t="s">
        <v>179</v>
      </c>
      <c r="AU180" s="282" t="s">
        <v>86</v>
      </c>
      <c r="AV180" s="15" t="s">
        <v>212</v>
      </c>
      <c r="AW180" s="15" t="s">
        <v>32</v>
      </c>
      <c r="AX180" s="15" t="s">
        <v>76</v>
      </c>
      <c r="AY180" s="282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1400</v>
      </c>
      <c r="G181" s="250"/>
      <c r="H181" s="254">
        <v>0.006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1400</v>
      </c>
      <c r="G182" s="250"/>
      <c r="H182" s="254">
        <v>0.006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1401</v>
      </c>
      <c r="G183" s="250"/>
      <c r="H183" s="254">
        <v>0.007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1402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1403</v>
      </c>
      <c r="G185" s="250"/>
      <c r="H185" s="254">
        <v>0.007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1404</v>
      </c>
      <c r="G186" s="250"/>
      <c r="H186" s="254">
        <v>0.009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1405</v>
      </c>
      <c r="G187" s="250"/>
      <c r="H187" s="254">
        <v>0.015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1406</v>
      </c>
      <c r="G188" s="250"/>
      <c r="H188" s="254">
        <v>0.009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1407</v>
      </c>
      <c r="G189" s="250"/>
      <c r="H189" s="254">
        <v>0.007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1408</v>
      </c>
      <c r="G190" s="250"/>
      <c r="H190" s="254">
        <v>0.009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1409</v>
      </c>
      <c r="G191" s="250"/>
      <c r="H191" s="254">
        <v>0.01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1410</v>
      </c>
      <c r="G192" s="250"/>
      <c r="H192" s="254">
        <v>0.04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4" customFormat="1" ht="12">
      <c r="A193" s="14"/>
      <c r="B193" s="261"/>
      <c r="C193" s="262"/>
      <c r="D193" s="251" t="s">
        <v>179</v>
      </c>
      <c r="E193" s="263" t="s">
        <v>1</v>
      </c>
      <c r="F193" s="264" t="s">
        <v>182</v>
      </c>
      <c r="G193" s="262"/>
      <c r="H193" s="265">
        <v>0.198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179</v>
      </c>
      <c r="AU193" s="271" t="s">
        <v>86</v>
      </c>
      <c r="AV193" s="14" t="s">
        <v>177</v>
      </c>
      <c r="AW193" s="14" t="s">
        <v>32</v>
      </c>
      <c r="AX193" s="14" t="s">
        <v>84</v>
      </c>
      <c r="AY193" s="271" t="s">
        <v>169</v>
      </c>
    </row>
    <row r="194" spans="1:65" s="2" customFormat="1" ht="21.75" customHeight="1">
      <c r="A194" s="39"/>
      <c r="B194" s="40"/>
      <c r="C194" s="235" t="s">
        <v>255</v>
      </c>
      <c r="D194" s="235" t="s">
        <v>173</v>
      </c>
      <c r="E194" s="236" t="s">
        <v>1411</v>
      </c>
      <c r="F194" s="237" t="s">
        <v>1412</v>
      </c>
      <c r="G194" s="238" t="s">
        <v>322</v>
      </c>
      <c r="H194" s="239">
        <v>178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0.00079</v>
      </c>
      <c r="R194" s="245">
        <f>Q194*H194</f>
        <v>0.14062</v>
      </c>
      <c r="S194" s="245">
        <v>1E-05</v>
      </c>
      <c r="T194" s="246">
        <f>S194*H194</f>
        <v>0.0017800000000000001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1413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1414</v>
      </c>
      <c r="G195" s="250"/>
      <c r="H195" s="254">
        <v>108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1415</v>
      </c>
      <c r="G196" s="250"/>
      <c r="H196" s="254">
        <v>14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1416</v>
      </c>
      <c r="G197" s="250"/>
      <c r="H197" s="254">
        <v>56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178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5" s="2" customFormat="1" ht="21.75" customHeight="1">
      <c r="A199" s="39"/>
      <c r="B199" s="40"/>
      <c r="C199" s="235" t="s">
        <v>260</v>
      </c>
      <c r="D199" s="235" t="s">
        <v>173</v>
      </c>
      <c r="E199" s="236" t="s">
        <v>1417</v>
      </c>
      <c r="F199" s="237" t="s">
        <v>1418</v>
      </c>
      <c r="G199" s="238" t="s">
        <v>322</v>
      </c>
      <c r="H199" s="239">
        <v>24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0.00119</v>
      </c>
      <c r="R199" s="245">
        <f>Q199*H199</f>
        <v>0.028560000000000002</v>
      </c>
      <c r="S199" s="245">
        <v>1E-05</v>
      </c>
      <c r="T199" s="246">
        <f>S199*H199</f>
        <v>0.00024000000000000003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1419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1420</v>
      </c>
      <c r="G200" s="250"/>
      <c r="H200" s="254">
        <v>24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84</v>
      </c>
      <c r="AY200" s="260" t="s">
        <v>169</v>
      </c>
    </row>
    <row r="201" spans="1:65" s="2" customFormat="1" ht="21.75" customHeight="1">
      <c r="A201" s="39"/>
      <c r="B201" s="40"/>
      <c r="C201" s="235" t="s">
        <v>1421</v>
      </c>
      <c r="D201" s="235" t="s">
        <v>173</v>
      </c>
      <c r="E201" s="236" t="s">
        <v>1131</v>
      </c>
      <c r="F201" s="237" t="s">
        <v>1132</v>
      </c>
      <c r="G201" s="238" t="s">
        <v>199</v>
      </c>
      <c r="H201" s="239">
        <v>0.387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2.45329</v>
      </c>
      <c r="R201" s="245">
        <f>Q201*H201</f>
        <v>0.9494232300000001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1422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1423</v>
      </c>
      <c r="G202" s="250"/>
      <c r="H202" s="254">
        <v>0.387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84</v>
      </c>
      <c r="AY202" s="260" t="s">
        <v>169</v>
      </c>
    </row>
    <row r="203" spans="1:65" s="2" customFormat="1" ht="21.75" customHeight="1">
      <c r="A203" s="39"/>
      <c r="B203" s="40"/>
      <c r="C203" s="235" t="s">
        <v>1424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5.16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0.01419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1425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1426</v>
      </c>
      <c r="G204" s="250"/>
      <c r="H204" s="254">
        <v>5.16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84</v>
      </c>
      <c r="AY204" s="260" t="s">
        <v>169</v>
      </c>
    </row>
    <row r="205" spans="1:65" s="2" customFormat="1" ht="21.75" customHeight="1">
      <c r="A205" s="39"/>
      <c r="B205" s="40"/>
      <c r="C205" s="235" t="s">
        <v>1427</v>
      </c>
      <c r="D205" s="235" t="s">
        <v>173</v>
      </c>
      <c r="E205" s="236" t="s">
        <v>1149</v>
      </c>
      <c r="F205" s="237" t="s">
        <v>1150</v>
      </c>
      <c r="G205" s="238" t="s">
        <v>176</v>
      </c>
      <c r="H205" s="239">
        <v>5.16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1428</v>
      </c>
    </row>
    <row r="206" spans="1:65" s="2" customFormat="1" ht="21.75" customHeight="1">
      <c r="A206" s="39"/>
      <c r="B206" s="40"/>
      <c r="C206" s="235" t="s">
        <v>1429</v>
      </c>
      <c r="D206" s="235" t="s">
        <v>173</v>
      </c>
      <c r="E206" s="236" t="s">
        <v>1153</v>
      </c>
      <c r="F206" s="237" t="s">
        <v>1154</v>
      </c>
      <c r="G206" s="238" t="s">
        <v>249</v>
      </c>
      <c r="H206" s="239">
        <v>0.344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1.05197</v>
      </c>
      <c r="R206" s="245">
        <f>Q206*H206</f>
        <v>0.36187768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1430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1431</v>
      </c>
      <c r="G207" s="250"/>
      <c r="H207" s="254">
        <v>0.344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84</v>
      </c>
      <c r="AY207" s="260" t="s">
        <v>169</v>
      </c>
    </row>
    <row r="208" spans="1:65" s="2" customFormat="1" ht="16.5" customHeight="1">
      <c r="A208" s="39"/>
      <c r="B208" s="40"/>
      <c r="C208" s="235" t="s">
        <v>1432</v>
      </c>
      <c r="D208" s="235" t="s">
        <v>173</v>
      </c>
      <c r="E208" s="236" t="s">
        <v>1156</v>
      </c>
      <c r="F208" s="237" t="s">
        <v>1157</v>
      </c>
      <c r="G208" s="238" t="s">
        <v>199</v>
      </c>
      <c r="H208" s="239">
        <v>12.582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2.4533</v>
      </c>
      <c r="R208" s="245">
        <f>Q208*H208</f>
        <v>30.867420600000003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177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177</v>
      </c>
      <c r="BM208" s="247" t="s">
        <v>1433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1434</v>
      </c>
      <c r="G209" s="250"/>
      <c r="H209" s="254">
        <v>9.071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1435</v>
      </c>
      <c r="G210" s="250"/>
      <c r="H210" s="254">
        <v>0.726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1436</v>
      </c>
      <c r="G211" s="250"/>
      <c r="H211" s="254">
        <v>2.785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12.582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5" s="2" customFormat="1" ht="16.5" customHeight="1">
      <c r="A213" s="39"/>
      <c r="B213" s="40"/>
      <c r="C213" s="235" t="s">
        <v>1437</v>
      </c>
      <c r="D213" s="235" t="s">
        <v>173</v>
      </c>
      <c r="E213" s="236" t="s">
        <v>1161</v>
      </c>
      <c r="F213" s="237" t="s">
        <v>1162</v>
      </c>
      <c r="G213" s="238" t="s">
        <v>176</v>
      </c>
      <c r="H213" s="239">
        <v>110.257</v>
      </c>
      <c r="I213" s="240"/>
      <c r="J213" s="241">
        <f>ROUND(I213*H213,2)</f>
        <v>0</v>
      </c>
      <c r="K213" s="242"/>
      <c r="L213" s="45"/>
      <c r="M213" s="243" t="s">
        <v>1</v>
      </c>
      <c r="N213" s="244" t="s">
        <v>41</v>
      </c>
      <c r="O213" s="92"/>
      <c r="P213" s="245">
        <f>O213*H213</f>
        <v>0</v>
      </c>
      <c r="Q213" s="245">
        <v>0.00275</v>
      </c>
      <c r="R213" s="245">
        <f>Q213*H213</f>
        <v>0.30320674999999997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177</v>
      </c>
      <c r="AT213" s="247" t="s">
        <v>173</v>
      </c>
      <c r="AU213" s="247" t="s">
        <v>86</v>
      </c>
      <c r="AY213" s="18" t="s">
        <v>169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84</v>
      </c>
      <c r="BK213" s="248">
        <f>ROUND(I213*H213,2)</f>
        <v>0</v>
      </c>
      <c r="BL213" s="18" t="s">
        <v>177</v>
      </c>
      <c r="BM213" s="247" t="s">
        <v>1438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1439</v>
      </c>
      <c r="G214" s="250"/>
      <c r="H214" s="254">
        <v>75.451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1440</v>
      </c>
      <c r="G215" s="250"/>
      <c r="H215" s="254">
        <v>34.806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4" customFormat="1" ht="12">
      <c r="A216" s="14"/>
      <c r="B216" s="261"/>
      <c r="C216" s="262"/>
      <c r="D216" s="251" t="s">
        <v>179</v>
      </c>
      <c r="E216" s="263" t="s">
        <v>1</v>
      </c>
      <c r="F216" s="264" t="s">
        <v>182</v>
      </c>
      <c r="G216" s="262"/>
      <c r="H216" s="265">
        <v>110.257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179</v>
      </c>
      <c r="AU216" s="271" t="s">
        <v>86</v>
      </c>
      <c r="AV216" s="14" t="s">
        <v>177</v>
      </c>
      <c r="AW216" s="14" t="s">
        <v>32</v>
      </c>
      <c r="AX216" s="14" t="s">
        <v>84</v>
      </c>
      <c r="AY216" s="271" t="s">
        <v>169</v>
      </c>
    </row>
    <row r="217" spans="1:65" s="2" customFormat="1" ht="16.5" customHeight="1">
      <c r="A217" s="39"/>
      <c r="B217" s="40"/>
      <c r="C217" s="235" t="s">
        <v>1441</v>
      </c>
      <c r="D217" s="235" t="s">
        <v>173</v>
      </c>
      <c r="E217" s="236" t="s">
        <v>1165</v>
      </c>
      <c r="F217" s="237" t="s">
        <v>1166</v>
      </c>
      <c r="G217" s="238" t="s">
        <v>176</v>
      </c>
      <c r="H217" s="239">
        <v>110.257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1442</v>
      </c>
    </row>
    <row r="218" spans="1:65" s="2" customFormat="1" ht="16.5" customHeight="1">
      <c r="A218" s="39"/>
      <c r="B218" s="40"/>
      <c r="C218" s="235" t="s">
        <v>1443</v>
      </c>
      <c r="D218" s="235" t="s">
        <v>173</v>
      </c>
      <c r="E218" s="236" t="s">
        <v>1168</v>
      </c>
      <c r="F218" s="237" t="s">
        <v>1169</v>
      </c>
      <c r="G218" s="238" t="s">
        <v>249</v>
      </c>
      <c r="H218" s="239">
        <v>3.304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1.04614</v>
      </c>
      <c r="R218" s="245">
        <f>Q218*H218</f>
        <v>3.45644656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1444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1445</v>
      </c>
      <c r="G219" s="250"/>
      <c r="H219" s="254">
        <v>0.554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1446</v>
      </c>
      <c r="G220" s="250"/>
      <c r="H220" s="254">
        <v>2.75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4" customFormat="1" ht="12">
      <c r="A221" s="14"/>
      <c r="B221" s="261"/>
      <c r="C221" s="262"/>
      <c r="D221" s="251" t="s">
        <v>179</v>
      </c>
      <c r="E221" s="263" t="s">
        <v>1</v>
      </c>
      <c r="F221" s="264" t="s">
        <v>182</v>
      </c>
      <c r="G221" s="262"/>
      <c r="H221" s="265">
        <v>3.304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179</v>
      </c>
      <c r="AU221" s="271" t="s">
        <v>86</v>
      </c>
      <c r="AV221" s="14" t="s">
        <v>177</v>
      </c>
      <c r="AW221" s="14" t="s">
        <v>32</v>
      </c>
      <c r="AX221" s="14" t="s">
        <v>84</v>
      </c>
      <c r="AY221" s="271" t="s">
        <v>169</v>
      </c>
    </row>
    <row r="222" spans="1:65" s="2" customFormat="1" ht="16.5" customHeight="1">
      <c r="A222" s="39"/>
      <c r="B222" s="40"/>
      <c r="C222" s="235" t="s">
        <v>1447</v>
      </c>
      <c r="D222" s="235" t="s">
        <v>173</v>
      </c>
      <c r="E222" s="236" t="s">
        <v>1448</v>
      </c>
      <c r="F222" s="237" t="s">
        <v>1449</v>
      </c>
      <c r="G222" s="238" t="s">
        <v>249</v>
      </c>
      <c r="H222" s="239">
        <v>0.05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1.06277</v>
      </c>
      <c r="R222" s="245">
        <f>Q222*H222</f>
        <v>0.053138500000000005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1450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1451</v>
      </c>
      <c r="G223" s="250"/>
      <c r="H223" s="254">
        <v>0.05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84</v>
      </c>
      <c r="AY223" s="260" t="s">
        <v>169</v>
      </c>
    </row>
    <row r="224" spans="1:65" s="2" customFormat="1" ht="21.75" customHeight="1">
      <c r="A224" s="39"/>
      <c r="B224" s="40"/>
      <c r="C224" s="235" t="s">
        <v>170</v>
      </c>
      <c r="D224" s="235" t="s">
        <v>173</v>
      </c>
      <c r="E224" s="236" t="s">
        <v>1452</v>
      </c>
      <c r="F224" s="237" t="s">
        <v>1453</v>
      </c>
      <c r="G224" s="238" t="s">
        <v>176</v>
      </c>
      <c r="H224" s="239">
        <v>4.928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0.06638</v>
      </c>
      <c r="R224" s="245">
        <f>Q224*H224</f>
        <v>0.32712063999999996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1454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1455</v>
      </c>
      <c r="G225" s="250"/>
      <c r="H225" s="254">
        <v>2.738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1456</v>
      </c>
      <c r="G226" s="250"/>
      <c r="H226" s="254">
        <v>2.19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4.928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21.75" customHeight="1">
      <c r="A228" s="39"/>
      <c r="B228" s="40"/>
      <c r="C228" s="235" t="s">
        <v>453</v>
      </c>
      <c r="D228" s="235" t="s">
        <v>173</v>
      </c>
      <c r="E228" s="236" t="s">
        <v>1457</v>
      </c>
      <c r="F228" s="237" t="s">
        <v>1458</v>
      </c>
      <c r="G228" s="238" t="s">
        <v>176</v>
      </c>
      <c r="H228" s="239">
        <v>258.065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0.10031</v>
      </c>
      <c r="R228" s="245">
        <f>Q228*H228</f>
        <v>25.88650015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1459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1460</v>
      </c>
      <c r="G229" s="250"/>
      <c r="H229" s="254">
        <v>9.437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1461</v>
      </c>
      <c r="G230" s="250"/>
      <c r="H230" s="254">
        <v>2.519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1462</v>
      </c>
      <c r="G231" s="250"/>
      <c r="H231" s="254">
        <v>8.663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1463</v>
      </c>
      <c r="G232" s="250"/>
      <c r="H232" s="254">
        <v>38.95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1464</v>
      </c>
      <c r="G233" s="250"/>
      <c r="H233" s="254">
        <v>5.348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1465</v>
      </c>
      <c r="G234" s="250"/>
      <c r="H234" s="254">
        <v>23.431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1466</v>
      </c>
      <c r="G235" s="250"/>
      <c r="H235" s="254">
        <v>10.96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1467</v>
      </c>
      <c r="G236" s="250"/>
      <c r="H236" s="254">
        <v>74.174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1468</v>
      </c>
      <c r="G237" s="250"/>
      <c r="H237" s="254">
        <v>52.546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1469</v>
      </c>
      <c r="G238" s="250"/>
      <c r="H238" s="254">
        <v>10.88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1470</v>
      </c>
      <c r="G239" s="250"/>
      <c r="H239" s="254">
        <v>21.157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258.065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21.75" customHeight="1">
      <c r="A241" s="39"/>
      <c r="B241" s="40"/>
      <c r="C241" s="235" t="s">
        <v>370</v>
      </c>
      <c r="D241" s="235" t="s">
        <v>173</v>
      </c>
      <c r="E241" s="236" t="s">
        <v>1172</v>
      </c>
      <c r="F241" s="237" t="s">
        <v>1173</v>
      </c>
      <c r="G241" s="238" t="s">
        <v>176</v>
      </c>
      <c r="H241" s="239">
        <v>13.2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0.17818</v>
      </c>
      <c r="R241" s="245">
        <f>Q241*H241</f>
        <v>2.351976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1471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1472</v>
      </c>
      <c r="G242" s="250"/>
      <c r="H242" s="254">
        <v>13.2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3" s="12" customFormat="1" ht="22.8" customHeight="1">
      <c r="A243" s="12"/>
      <c r="B243" s="219"/>
      <c r="C243" s="220"/>
      <c r="D243" s="221" t="s">
        <v>75</v>
      </c>
      <c r="E243" s="233" t="s">
        <v>177</v>
      </c>
      <c r="F243" s="233" t="s">
        <v>1176</v>
      </c>
      <c r="G243" s="220"/>
      <c r="H243" s="220"/>
      <c r="I243" s="223"/>
      <c r="J243" s="234">
        <f>BK243</f>
        <v>0</v>
      </c>
      <c r="K243" s="220"/>
      <c r="L243" s="225"/>
      <c r="M243" s="226"/>
      <c r="N243" s="227"/>
      <c r="O243" s="227"/>
      <c r="P243" s="228">
        <f>SUM(P244:P410)</f>
        <v>0</v>
      </c>
      <c r="Q243" s="227"/>
      <c r="R243" s="228">
        <f>SUM(R244:R410)</f>
        <v>275.96091758</v>
      </c>
      <c r="S243" s="227"/>
      <c r="T243" s="229">
        <f>SUM(T244:T410)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84</v>
      </c>
      <c r="AT243" s="231" t="s">
        <v>75</v>
      </c>
      <c r="AU243" s="231" t="s">
        <v>84</v>
      </c>
      <c r="AY243" s="230" t="s">
        <v>169</v>
      </c>
      <c r="BK243" s="232">
        <f>SUM(BK244:BK410)</f>
        <v>0</v>
      </c>
    </row>
    <row r="244" spans="1:65" s="2" customFormat="1" ht="16.5" customHeight="1">
      <c r="A244" s="39"/>
      <c r="B244" s="40"/>
      <c r="C244" s="235" t="s">
        <v>1473</v>
      </c>
      <c r="D244" s="235" t="s">
        <v>173</v>
      </c>
      <c r="E244" s="236" t="s">
        <v>1182</v>
      </c>
      <c r="F244" s="237" t="s">
        <v>1183</v>
      </c>
      <c r="G244" s="238" t="s">
        <v>199</v>
      </c>
      <c r="H244" s="239">
        <v>65.188</v>
      </c>
      <c r="I244" s="240"/>
      <c r="J244" s="241">
        <f>ROUND(I244*H244,2)</f>
        <v>0</v>
      </c>
      <c r="K244" s="242"/>
      <c r="L244" s="45"/>
      <c r="M244" s="243" t="s">
        <v>1</v>
      </c>
      <c r="N244" s="244" t="s">
        <v>41</v>
      </c>
      <c r="O244" s="92"/>
      <c r="P244" s="245">
        <f>O244*H244</f>
        <v>0</v>
      </c>
      <c r="Q244" s="245">
        <v>2.45343</v>
      </c>
      <c r="R244" s="245">
        <f>Q244*H244</f>
        <v>159.93419484</v>
      </c>
      <c r="S244" s="245">
        <v>0</v>
      </c>
      <c r="T244" s="24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7" t="s">
        <v>177</v>
      </c>
      <c r="AT244" s="247" t="s">
        <v>173</v>
      </c>
      <c r="AU244" s="247" t="s">
        <v>86</v>
      </c>
      <c r="AY244" s="18" t="s">
        <v>169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8" t="s">
        <v>84</v>
      </c>
      <c r="BK244" s="248">
        <f>ROUND(I244*H244,2)</f>
        <v>0</v>
      </c>
      <c r="BL244" s="18" t="s">
        <v>177</v>
      </c>
      <c r="BM244" s="247" t="s">
        <v>1474</v>
      </c>
    </row>
    <row r="245" spans="1:51" s="16" customFormat="1" ht="12">
      <c r="A245" s="16"/>
      <c r="B245" s="283"/>
      <c r="C245" s="284"/>
      <c r="D245" s="251" t="s">
        <v>179</v>
      </c>
      <c r="E245" s="285" t="s">
        <v>1</v>
      </c>
      <c r="F245" s="286" t="s">
        <v>1475</v>
      </c>
      <c r="G245" s="284"/>
      <c r="H245" s="285" t="s">
        <v>1</v>
      </c>
      <c r="I245" s="287"/>
      <c r="J245" s="284"/>
      <c r="K245" s="284"/>
      <c r="L245" s="288"/>
      <c r="M245" s="289"/>
      <c r="N245" s="290"/>
      <c r="O245" s="290"/>
      <c r="P245" s="290"/>
      <c r="Q245" s="290"/>
      <c r="R245" s="290"/>
      <c r="S245" s="290"/>
      <c r="T245" s="291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92" t="s">
        <v>179</v>
      </c>
      <c r="AU245" s="292" t="s">
        <v>86</v>
      </c>
      <c r="AV245" s="16" t="s">
        <v>84</v>
      </c>
      <c r="AW245" s="16" t="s">
        <v>32</v>
      </c>
      <c r="AX245" s="16" t="s">
        <v>76</v>
      </c>
      <c r="AY245" s="29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1476</v>
      </c>
      <c r="G246" s="250"/>
      <c r="H246" s="254">
        <v>12.848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1477</v>
      </c>
      <c r="G247" s="250"/>
      <c r="H247" s="254">
        <v>7.181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1478</v>
      </c>
      <c r="G248" s="250"/>
      <c r="H248" s="254">
        <v>2.768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1479</v>
      </c>
      <c r="G249" s="250"/>
      <c r="H249" s="254">
        <v>2.88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1480</v>
      </c>
      <c r="G250" s="250"/>
      <c r="H250" s="254">
        <v>2.976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1481</v>
      </c>
      <c r="G251" s="250"/>
      <c r="H251" s="254">
        <v>3.856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1482</v>
      </c>
      <c r="G252" s="250"/>
      <c r="H252" s="254">
        <v>2.432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1483</v>
      </c>
      <c r="G253" s="250"/>
      <c r="H253" s="254">
        <v>2.528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1484</v>
      </c>
      <c r="G254" s="250"/>
      <c r="H254" s="254">
        <v>2.64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1485</v>
      </c>
      <c r="G255" s="250"/>
      <c r="H255" s="254">
        <v>2.736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1486</v>
      </c>
      <c r="G256" s="250"/>
      <c r="H256" s="254">
        <v>3.6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1487</v>
      </c>
      <c r="G257" s="250"/>
      <c r="H257" s="254">
        <v>3.856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1488</v>
      </c>
      <c r="G258" s="250"/>
      <c r="H258" s="254">
        <v>5.504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1489</v>
      </c>
      <c r="G259" s="250"/>
      <c r="H259" s="254">
        <v>3.264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5" customFormat="1" ht="12">
      <c r="A260" s="15"/>
      <c r="B260" s="272"/>
      <c r="C260" s="273"/>
      <c r="D260" s="251" t="s">
        <v>179</v>
      </c>
      <c r="E260" s="274" t="s">
        <v>1</v>
      </c>
      <c r="F260" s="275" t="s">
        <v>211</v>
      </c>
      <c r="G260" s="273"/>
      <c r="H260" s="276">
        <v>59.069</v>
      </c>
      <c r="I260" s="277"/>
      <c r="J260" s="273"/>
      <c r="K260" s="273"/>
      <c r="L260" s="278"/>
      <c r="M260" s="279"/>
      <c r="N260" s="280"/>
      <c r="O260" s="280"/>
      <c r="P260" s="280"/>
      <c r="Q260" s="280"/>
      <c r="R260" s="280"/>
      <c r="S260" s="280"/>
      <c r="T260" s="28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2" t="s">
        <v>179</v>
      </c>
      <c r="AU260" s="282" t="s">
        <v>86</v>
      </c>
      <c r="AV260" s="15" t="s">
        <v>212</v>
      </c>
      <c r="AW260" s="15" t="s">
        <v>32</v>
      </c>
      <c r="AX260" s="15" t="s">
        <v>76</v>
      </c>
      <c r="AY260" s="282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1490</v>
      </c>
      <c r="G261" s="250"/>
      <c r="H261" s="254">
        <v>6.119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4" customFormat="1" ht="12">
      <c r="A262" s="14"/>
      <c r="B262" s="261"/>
      <c r="C262" s="262"/>
      <c r="D262" s="251" t="s">
        <v>179</v>
      </c>
      <c r="E262" s="263" t="s">
        <v>1</v>
      </c>
      <c r="F262" s="264" t="s">
        <v>182</v>
      </c>
      <c r="G262" s="262"/>
      <c r="H262" s="265">
        <v>65.188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179</v>
      </c>
      <c r="AU262" s="271" t="s">
        <v>86</v>
      </c>
      <c r="AV262" s="14" t="s">
        <v>177</v>
      </c>
      <c r="AW262" s="14" t="s">
        <v>32</v>
      </c>
      <c r="AX262" s="14" t="s">
        <v>84</v>
      </c>
      <c r="AY262" s="271" t="s">
        <v>169</v>
      </c>
    </row>
    <row r="263" spans="1:65" s="2" customFormat="1" ht="21.75" customHeight="1">
      <c r="A263" s="39"/>
      <c r="B263" s="40"/>
      <c r="C263" s="235" t="s">
        <v>1491</v>
      </c>
      <c r="D263" s="235" t="s">
        <v>173</v>
      </c>
      <c r="E263" s="236" t="s">
        <v>1186</v>
      </c>
      <c r="F263" s="237" t="s">
        <v>1187</v>
      </c>
      <c r="G263" s="238" t="s">
        <v>176</v>
      </c>
      <c r="H263" s="239">
        <v>413.544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0.00533</v>
      </c>
      <c r="R263" s="245">
        <f>Q263*H263</f>
        <v>2.20418952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177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177</v>
      </c>
      <c r="BM263" s="247" t="s">
        <v>1492</v>
      </c>
    </row>
    <row r="264" spans="1:51" s="16" customFormat="1" ht="12">
      <c r="A264" s="16"/>
      <c r="B264" s="283"/>
      <c r="C264" s="284"/>
      <c r="D264" s="251" t="s">
        <v>179</v>
      </c>
      <c r="E264" s="285" t="s">
        <v>1</v>
      </c>
      <c r="F264" s="286" t="s">
        <v>1475</v>
      </c>
      <c r="G264" s="284"/>
      <c r="H264" s="285" t="s">
        <v>1</v>
      </c>
      <c r="I264" s="287"/>
      <c r="J264" s="284"/>
      <c r="K264" s="284"/>
      <c r="L264" s="288"/>
      <c r="M264" s="289"/>
      <c r="N264" s="290"/>
      <c r="O264" s="290"/>
      <c r="P264" s="290"/>
      <c r="Q264" s="290"/>
      <c r="R264" s="290"/>
      <c r="S264" s="290"/>
      <c r="T264" s="29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92" t="s">
        <v>179</v>
      </c>
      <c r="AU264" s="292" t="s">
        <v>86</v>
      </c>
      <c r="AV264" s="16" t="s">
        <v>84</v>
      </c>
      <c r="AW264" s="16" t="s">
        <v>32</v>
      </c>
      <c r="AX264" s="16" t="s">
        <v>76</v>
      </c>
      <c r="AY264" s="292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1493</v>
      </c>
      <c r="G265" s="250"/>
      <c r="H265" s="254">
        <v>80.3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1494</v>
      </c>
      <c r="G266" s="250"/>
      <c r="H266" s="254">
        <v>21.347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1495</v>
      </c>
      <c r="G267" s="250"/>
      <c r="H267" s="254">
        <v>22.114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1496</v>
      </c>
      <c r="G268" s="250"/>
      <c r="H268" s="254">
        <v>23.009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1497</v>
      </c>
      <c r="G269" s="250"/>
      <c r="H269" s="254">
        <v>23.776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76</v>
      </c>
      <c r="AY269" s="260" t="s">
        <v>169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1498</v>
      </c>
      <c r="G270" s="250"/>
      <c r="H270" s="254">
        <v>30.806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76</v>
      </c>
      <c r="AY270" s="260" t="s">
        <v>169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1499</v>
      </c>
      <c r="G271" s="250"/>
      <c r="H271" s="254">
        <v>19.43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1500</v>
      </c>
      <c r="G272" s="250"/>
      <c r="H272" s="254">
        <v>20.197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1501</v>
      </c>
      <c r="G273" s="250"/>
      <c r="H273" s="254">
        <v>21.091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1502</v>
      </c>
      <c r="G274" s="250"/>
      <c r="H274" s="254">
        <v>21.858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1503</v>
      </c>
      <c r="G275" s="250"/>
      <c r="H275" s="254">
        <v>28.761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1504</v>
      </c>
      <c r="G276" s="250"/>
      <c r="H276" s="254">
        <v>30.806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1505</v>
      </c>
      <c r="G277" s="250"/>
      <c r="H277" s="254">
        <v>43.972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1506</v>
      </c>
      <c r="G278" s="250"/>
      <c r="H278" s="254">
        <v>26.077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413.544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1507</v>
      </c>
      <c r="D280" s="235" t="s">
        <v>173</v>
      </c>
      <c r="E280" s="236" t="s">
        <v>1191</v>
      </c>
      <c r="F280" s="237" t="s">
        <v>1192</v>
      </c>
      <c r="G280" s="238" t="s">
        <v>176</v>
      </c>
      <c r="H280" s="239">
        <v>413.544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1508</v>
      </c>
    </row>
    <row r="281" spans="1:65" s="2" customFormat="1" ht="21.75" customHeight="1">
      <c r="A281" s="39"/>
      <c r="B281" s="40"/>
      <c r="C281" s="235" t="s">
        <v>1509</v>
      </c>
      <c r="D281" s="235" t="s">
        <v>173</v>
      </c>
      <c r="E281" s="236" t="s">
        <v>1194</v>
      </c>
      <c r="F281" s="237" t="s">
        <v>1195</v>
      </c>
      <c r="G281" s="238" t="s">
        <v>176</v>
      </c>
      <c r="H281" s="239">
        <v>341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0.00552</v>
      </c>
      <c r="R281" s="245">
        <f>Q281*H281</f>
        <v>1.88232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177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177</v>
      </c>
      <c r="BM281" s="247" t="s">
        <v>1510</v>
      </c>
    </row>
    <row r="282" spans="1:51" s="16" customFormat="1" ht="12">
      <c r="A282" s="16"/>
      <c r="B282" s="283"/>
      <c r="C282" s="284"/>
      <c r="D282" s="251" t="s">
        <v>179</v>
      </c>
      <c r="E282" s="285" t="s">
        <v>1</v>
      </c>
      <c r="F282" s="286" t="s">
        <v>1475</v>
      </c>
      <c r="G282" s="284"/>
      <c r="H282" s="285" t="s">
        <v>1</v>
      </c>
      <c r="I282" s="287"/>
      <c r="J282" s="284"/>
      <c r="K282" s="284"/>
      <c r="L282" s="288"/>
      <c r="M282" s="289"/>
      <c r="N282" s="290"/>
      <c r="O282" s="290"/>
      <c r="P282" s="290"/>
      <c r="Q282" s="290"/>
      <c r="R282" s="290"/>
      <c r="S282" s="290"/>
      <c r="T282" s="29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92" t="s">
        <v>179</v>
      </c>
      <c r="AU282" s="292" t="s">
        <v>86</v>
      </c>
      <c r="AV282" s="16" t="s">
        <v>84</v>
      </c>
      <c r="AW282" s="16" t="s">
        <v>32</v>
      </c>
      <c r="AX282" s="16" t="s">
        <v>76</v>
      </c>
      <c r="AY282" s="292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1493</v>
      </c>
      <c r="G283" s="250"/>
      <c r="H283" s="254">
        <v>80.3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1511</v>
      </c>
      <c r="G284" s="250"/>
      <c r="H284" s="254">
        <v>16.7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1512</v>
      </c>
      <c r="G285" s="250"/>
      <c r="H285" s="254">
        <v>17.3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1513</v>
      </c>
      <c r="G286" s="250"/>
      <c r="H286" s="254">
        <v>18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1514</v>
      </c>
      <c r="G287" s="250"/>
      <c r="H287" s="254">
        <v>18.6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1515</v>
      </c>
      <c r="G288" s="250"/>
      <c r="H288" s="254">
        <v>24.1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1516</v>
      </c>
      <c r="G289" s="250"/>
      <c r="H289" s="254">
        <v>15.2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1517</v>
      </c>
      <c r="G290" s="250"/>
      <c r="H290" s="254">
        <v>15.8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1518</v>
      </c>
      <c r="G291" s="250"/>
      <c r="H291" s="254">
        <v>16.5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1519</v>
      </c>
      <c r="G292" s="250"/>
      <c r="H292" s="254">
        <v>17.1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1520</v>
      </c>
      <c r="G293" s="250"/>
      <c r="H293" s="254">
        <v>22.5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1521</v>
      </c>
      <c r="G294" s="250"/>
      <c r="H294" s="254">
        <v>24.1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1522</v>
      </c>
      <c r="G295" s="250"/>
      <c r="H295" s="254">
        <v>34.4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1523</v>
      </c>
      <c r="G296" s="250"/>
      <c r="H296" s="254">
        <v>20.4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4" customFormat="1" ht="12">
      <c r="A297" s="14"/>
      <c r="B297" s="261"/>
      <c r="C297" s="262"/>
      <c r="D297" s="251" t="s">
        <v>179</v>
      </c>
      <c r="E297" s="263" t="s">
        <v>1</v>
      </c>
      <c r="F297" s="264" t="s">
        <v>182</v>
      </c>
      <c r="G297" s="262"/>
      <c r="H297" s="265">
        <v>341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179</v>
      </c>
      <c r="AU297" s="271" t="s">
        <v>86</v>
      </c>
      <c r="AV297" s="14" t="s">
        <v>177</v>
      </c>
      <c r="AW297" s="14" t="s">
        <v>32</v>
      </c>
      <c r="AX297" s="14" t="s">
        <v>84</v>
      </c>
      <c r="AY297" s="271" t="s">
        <v>169</v>
      </c>
    </row>
    <row r="298" spans="1:65" s="2" customFormat="1" ht="21.75" customHeight="1">
      <c r="A298" s="39"/>
      <c r="B298" s="40"/>
      <c r="C298" s="235" t="s">
        <v>1524</v>
      </c>
      <c r="D298" s="235" t="s">
        <v>173</v>
      </c>
      <c r="E298" s="236" t="s">
        <v>1197</v>
      </c>
      <c r="F298" s="237" t="s">
        <v>1198</v>
      </c>
      <c r="G298" s="238" t="s">
        <v>176</v>
      </c>
      <c r="H298" s="239">
        <v>341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1525</v>
      </c>
    </row>
    <row r="299" spans="1:65" s="2" customFormat="1" ht="16.5" customHeight="1">
      <c r="A299" s="39"/>
      <c r="B299" s="40"/>
      <c r="C299" s="235" t="s">
        <v>1526</v>
      </c>
      <c r="D299" s="235" t="s">
        <v>173</v>
      </c>
      <c r="E299" s="236" t="s">
        <v>1205</v>
      </c>
      <c r="F299" s="237" t="s">
        <v>1206</v>
      </c>
      <c r="G299" s="238" t="s">
        <v>249</v>
      </c>
      <c r="H299" s="239">
        <v>10.463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1.05516</v>
      </c>
      <c r="R299" s="245">
        <f>Q299*H299</f>
        <v>11.04013908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1527</v>
      </c>
    </row>
    <row r="300" spans="1:51" s="13" customFormat="1" ht="12">
      <c r="A300" s="13"/>
      <c r="B300" s="249"/>
      <c r="C300" s="250"/>
      <c r="D300" s="251" t="s">
        <v>179</v>
      </c>
      <c r="E300" s="252" t="s">
        <v>1</v>
      </c>
      <c r="F300" s="253" t="s">
        <v>1528</v>
      </c>
      <c r="G300" s="250"/>
      <c r="H300" s="254">
        <v>10.268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179</v>
      </c>
      <c r="AU300" s="260" t="s">
        <v>86</v>
      </c>
      <c r="AV300" s="13" t="s">
        <v>86</v>
      </c>
      <c r="AW300" s="13" t="s">
        <v>32</v>
      </c>
      <c r="AX300" s="13" t="s">
        <v>76</v>
      </c>
      <c r="AY300" s="260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1529</v>
      </c>
      <c r="G301" s="250"/>
      <c r="H301" s="254">
        <v>-0.554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1530</v>
      </c>
      <c r="G302" s="250"/>
      <c r="H302" s="254">
        <v>0.183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1531</v>
      </c>
      <c r="G303" s="250"/>
      <c r="H303" s="254">
        <v>0.299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1532</v>
      </c>
      <c r="G304" s="250"/>
      <c r="H304" s="254">
        <v>0.267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10.463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351</v>
      </c>
      <c r="D306" s="235" t="s">
        <v>173</v>
      </c>
      <c r="E306" s="236" t="s">
        <v>1214</v>
      </c>
      <c r="F306" s="237" t="s">
        <v>1215</v>
      </c>
      <c r="G306" s="238" t="s">
        <v>327</v>
      </c>
      <c r="H306" s="239">
        <v>132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0.02278</v>
      </c>
      <c r="R306" s="245">
        <f>Q306*H306</f>
        <v>3.0069600000000003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1533</v>
      </c>
    </row>
    <row r="307" spans="1:65" s="2" customFormat="1" ht="16.5" customHeight="1">
      <c r="A307" s="39"/>
      <c r="B307" s="40"/>
      <c r="C307" s="235" t="s">
        <v>1534</v>
      </c>
      <c r="D307" s="235" t="s">
        <v>173</v>
      </c>
      <c r="E307" s="236" t="s">
        <v>1535</v>
      </c>
      <c r="F307" s="237" t="s">
        <v>1536</v>
      </c>
      <c r="G307" s="238" t="s">
        <v>199</v>
      </c>
      <c r="H307" s="239">
        <v>18.994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2.45336</v>
      </c>
      <c r="R307" s="245">
        <f>Q307*H307</f>
        <v>46.59911984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1537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1538</v>
      </c>
      <c r="G308" s="250"/>
      <c r="H308" s="254">
        <v>8.72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1539</v>
      </c>
      <c r="G309" s="250"/>
      <c r="H309" s="254">
        <v>8.96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1540</v>
      </c>
      <c r="G310" s="250"/>
      <c r="H310" s="254">
        <v>1.314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18.994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21.75" customHeight="1">
      <c r="A312" s="39"/>
      <c r="B312" s="40"/>
      <c r="C312" s="235" t="s">
        <v>1541</v>
      </c>
      <c r="D312" s="235" t="s">
        <v>173</v>
      </c>
      <c r="E312" s="236" t="s">
        <v>1542</v>
      </c>
      <c r="F312" s="237" t="s">
        <v>1543</v>
      </c>
      <c r="G312" s="238" t="s">
        <v>176</v>
      </c>
      <c r="H312" s="239">
        <v>44.2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0.00663</v>
      </c>
      <c r="R312" s="245">
        <f>Q312*H312</f>
        <v>0.29304600000000003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177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1544</v>
      </c>
    </row>
    <row r="313" spans="1:51" s="13" customFormat="1" ht="12">
      <c r="A313" s="13"/>
      <c r="B313" s="249"/>
      <c r="C313" s="250"/>
      <c r="D313" s="251" t="s">
        <v>179</v>
      </c>
      <c r="E313" s="252" t="s">
        <v>1</v>
      </c>
      <c r="F313" s="253" t="s">
        <v>1545</v>
      </c>
      <c r="G313" s="250"/>
      <c r="H313" s="254">
        <v>21.8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179</v>
      </c>
      <c r="AU313" s="260" t="s">
        <v>86</v>
      </c>
      <c r="AV313" s="13" t="s">
        <v>86</v>
      </c>
      <c r="AW313" s="13" t="s">
        <v>32</v>
      </c>
      <c r="AX313" s="13" t="s">
        <v>76</v>
      </c>
      <c r="AY313" s="260" t="s">
        <v>169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1546</v>
      </c>
      <c r="G314" s="250"/>
      <c r="H314" s="254">
        <v>22.4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4" customFormat="1" ht="12">
      <c r="A315" s="14"/>
      <c r="B315" s="261"/>
      <c r="C315" s="262"/>
      <c r="D315" s="251" t="s">
        <v>179</v>
      </c>
      <c r="E315" s="263" t="s">
        <v>1</v>
      </c>
      <c r="F315" s="264" t="s">
        <v>182</v>
      </c>
      <c r="G315" s="262"/>
      <c r="H315" s="265">
        <v>44.2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1" t="s">
        <v>179</v>
      </c>
      <c r="AU315" s="271" t="s">
        <v>86</v>
      </c>
      <c r="AV315" s="14" t="s">
        <v>177</v>
      </c>
      <c r="AW315" s="14" t="s">
        <v>32</v>
      </c>
      <c r="AX315" s="14" t="s">
        <v>84</v>
      </c>
      <c r="AY315" s="271" t="s">
        <v>169</v>
      </c>
    </row>
    <row r="316" spans="1:65" s="2" customFormat="1" ht="21.75" customHeight="1">
      <c r="A316" s="39"/>
      <c r="B316" s="40"/>
      <c r="C316" s="235" t="s">
        <v>1547</v>
      </c>
      <c r="D316" s="235" t="s">
        <v>173</v>
      </c>
      <c r="E316" s="236" t="s">
        <v>1548</v>
      </c>
      <c r="F316" s="237" t="s">
        <v>1549</v>
      </c>
      <c r="G316" s="238" t="s">
        <v>176</v>
      </c>
      <c r="H316" s="239">
        <v>44.2</v>
      </c>
      <c r="I316" s="240"/>
      <c r="J316" s="241">
        <f>ROUND(I316*H316,2)</f>
        <v>0</v>
      </c>
      <c r="K316" s="242"/>
      <c r="L316" s="45"/>
      <c r="M316" s="243" t="s">
        <v>1</v>
      </c>
      <c r="N316" s="244" t="s">
        <v>41</v>
      </c>
      <c r="O316" s="92"/>
      <c r="P316" s="245">
        <f>O316*H316</f>
        <v>0</v>
      </c>
      <c r="Q316" s="245">
        <v>0</v>
      </c>
      <c r="R316" s="245">
        <f>Q316*H316</f>
        <v>0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177</v>
      </c>
      <c r="AT316" s="247" t="s">
        <v>173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177</v>
      </c>
      <c r="BM316" s="247" t="s">
        <v>1550</v>
      </c>
    </row>
    <row r="317" spans="1:65" s="2" customFormat="1" ht="33" customHeight="1">
      <c r="A317" s="39"/>
      <c r="B317" s="40"/>
      <c r="C317" s="235" t="s">
        <v>1551</v>
      </c>
      <c r="D317" s="235" t="s">
        <v>173</v>
      </c>
      <c r="E317" s="236" t="s">
        <v>1552</v>
      </c>
      <c r="F317" s="237" t="s">
        <v>1553</v>
      </c>
      <c r="G317" s="238" t="s">
        <v>176</v>
      </c>
      <c r="H317" s="239">
        <v>44.2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0.00134</v>
      </c>
      <c r="R317" s="245">
        <f>Q317*H317</f>
        <v>0.059228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1554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1555</v>
      </c>
      <c r="G318" s="250"/>
      <c r="H318" s="254">
        <v>21.8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1556</v>
      </c>
      <c r="G319" s="250"/>
      <c r="H319" s="254">
        <v>22.4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4" customFormat="1" ht="12">
      <c r="A320" s="14"/>
      <c r="B320" s="261"/>
      <c r="C320" s="262"/>
      <c r="D320" s="251" t="s">
        <v>179</v>
      </c>
      <c r="E320" s="263" t="s">
        <v>1</v>
      </c>
      <c r="F320" s="264" t="s">
        <v>182</v>
      </c>
      <c r="G320" s="262"/>
      <c r="H320" s="265">
        <v>44.2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1" t="s">
        <v>179</v>
      </c>
      <c r="AU320" s="271" t="s">
        <v>86</v>
      </c>
      <c r="AV320" s="14" t="s">
        <v>177</v>
      </c>
      <c r="AW320" s="14" t="s">
        <v>32</v>
      </c>
      <c r="AX320" s="14" t="s">
        <v>84</v>
      </c>
      <c r="AY320" s="271" t="s">
        <v>169</v>
      </c>
    </row>
    <row r="321" spans="1:65" s="2" customFormat="1" ht="33" customHeight="1">
      <c r="A321" s="39"/>
      <c r="B321" s="40"/>
      <c r="C321" s="235" t="s">
        <v>1557</v>
      </c>
      <c r="D321" s="235" t="s">
        <v>173</v>
      </c>
      <c r="E321" s="236" t="s">
        <v>1558</v>
      </c>
      <c r="F321" s="237" t="s">
        <v>1559</v>
      </c>
      <c r="G321" s="238" t="s">
        <v>176</v>
      </c>
      <c r="H321" s="239">
        <v>44.2</v>
      </c>
      <c r="I321" s="240"/>
      <c r="J321" s="241">
        <f>ROUND(I321*H321,2)</f>
        <v>0</v>
      </c>
      <c r="K321" s="242"/>
      <c r="L321" s="45"/>
      <c r="M321" s="243" t="s">
        <v>1</v>
      </c>
      <c r="N321" s="244" t="s">
        <v>41</v>
      </c>
      <c r="O321" s="92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7" t="s">
        <v>177</v>
      </c>
      <c r="AT321" s="247" t="s">
        <v>173</v>
      </c>
      <c r="AU321" s="247" t="s">
        <v>86</v>
      </c>
      <c r="AY321" s="18" t="s">
        <v>169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8" t="s">
        <v>84</v>
      </c>
      <c r="BK321" s="248">
        <f>ROUND(I321*H321,2)</f>
        <v>0</v>
      </c>
      <c r="BL321" s="18" t="s">
        <v>177</v>
      </c>
      <c r="BM321" s="247" t="s">
        <v>1560</v>
      </c>
    </row>
    <row r="322" spans="1:65" s="2" customFormat="1" ht="21.75" customHeight="1">
      <c r="A322" s="39"/>
      <c r="B322" s="40"/>
      <c r="C322" s="235" t="s">
        <v>1561</v>
      </c>
      <c r="D322" s="235" t="s">
        <v>173</v>
      </c>
      <c r="E322" s="236" t="s">
        <v>1562</v>
      </c>
      <c r="F322" s="237" t="s">
        <v>1563</v>
      </c>
      <c r="G322" s="238" t="s">
        <v>249</v>
      </c>
      <c r="H322" s="239">
        <v>4.744</v>
      </c>
      <c r="I322" s="240"/>
      <c r="J322" s="241">
        <f>ROUND(I322*H322,2)</f>
        <v>0</v>
      </c>
      <c r="K322" s="242"/>
      <c r="L322" s="45"/>
      <c r="M322" s="243" t="s">
        <v>1</v>
      </c>
      <c r="N322" s="244" t="s">
        <v>41</v>
      </c>
      <c r="O322" s="92"/>
      <c r="P322" s="245">
        <f>O322*H322</f>
        <v>0</v>
      </c>
      <c r="Q322" s="245">
        <v>1.05464</v>
      </c>
      <c r="R322" s="245">
        <f>Q322*H322</f>
        <v>5.0032121599999995</v>
      </c>
      <c r="S322" s="245">
        <v>0</v>
      </c>
      <c r="T322" s="246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7" t="s">
        <v>177</v>
      </c>
      <c r="AT322" s="247" t="s">
        <v>173</v>
      </c>
      <c r="AU322" s="247" t="s">
        <v>86</v>
      </c>
      <c r="AY322" s="18" t="s">
        <v>169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8" t="s">
        <v>84</v>
      </c>
      <c r="BK322" s="248">
        <f>ROUND(I322*H322,2)</f>
        <v>0</v>
      </c>
      <c r="BL322" s="18" t="s">
        <v>177</v>
      </c>
      <c r="BM322" s="247" t="s">
        <v>1564</v>
      </c>
    </row>
    <row r="323" spans="1:51" s="16" customFormat="1" ht="12">
      <c r="A323" s="16"/>
      <c r="B323" s="283"/>
      <c r="C323" s="284"/>
      <c r="D323" s="251" t="s">
        <v>179</v>
      </c>
      <c r="E323" s="285" t="s">
        <v>1</v>
      </c>
      <c r="F323" s="286" t="s">
        <v>1565</v>
      </c>
      <c r="G323" s="284"/>
      <c r="H323" s="285" t="s">
        <v>1</v>
      </c>
      <c r="I323" s="287"/>
      <c r="J323" s="284"/>
      <c r="K323" s="284"/>
      <c r="L323" s="288"/>
      <c r="M323" s="289"/>
      <c r="N323" s="290"/>
      <c r="O323" s="290"/>
      <c r="P323" s="290"/>
      <c r="Q323" s="290"/>
      <c r="R323" s="290"/>
      <c r="S323" s="290"/>
      <c r="T323" s="291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92" t="s">
        <v>179</v>
      </c>
      <c r="AU323" s="292" t="s">
        <v>86</v>
      </c>
      <c r="AV323" s="16" t="s">
        <v>84</v>
      </c>
      <c r="AW323" s="16" t="s">
        <v>32</v>
      </c>
      <c r="AX323" s="16" t="s">
        <v>76</v>
      </c>
      <c r="AY323" s="292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1566</v>
      </c>
      <c r="G324" s="250"/>
      <c r="H324" s="254">
        <v>1.12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1567</v>
      </c>
      <c r="G325" s="250"/>
      <c r="H325" s="254">
        <v>1.24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1568</v>
      </c>
      <c r="G326" s="250"/>
      <c r="H326" s="254">
        <v>1.08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1569</v>
      </c>
      <c r="G327" s="250"/>
      <c r="H327" s="254">
        <v>1.18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1570</v>
      </c>
      <c r="G328" s="250"/>
      <c r="H328" s="254">
        <v>0.124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4.744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355</v>
      </c>
      <c r="D330" s="235" t="s">
        <v>173</v>
      </c>
      <c r="E330" s="236" t="s">
        <v>1571</v>
      </c>
      <c r="F330" s="237" t="s">
        <v>1572</v>
      </c>
      <c r="G330" s="238" t="s">
        <v>249</v>
      </c>
      <c r="H330" s="239">
        <v>0.373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0.01954</v>
      </c>
      <c r="R330" s="245">
        <f>Q330*H330</f>
        <v>0.0072884199999999994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1573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1574</v>
      </c>
      <c r="G331" s="250"/>
      <c r="H331" s="254">
        <v>0.031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1575</v>
      </c>
      <c r="G332" s="250"/>
      <c r="H332" s="254">
        <v>0.06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1576</v>
      </c>
      <c r="G333" s="250"/>
      <c r="H333" s="254">
        <v>0.049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1577</v>
      </c>
      <c r="G334" s="250"/>
      <c r="H334" s="254">
        <v>0.049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1578</v>
      </c>
      <c r="G335" s="250"/>
      <c r="H335" s="254">
        <v>0.053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5" customFormat="1" ht="12">
      <c r="A336" s="15"/>
      <c r="B336" s="272"/>
      <c r="C336" s="273"/>
      <c r="D336" s="251" t="s">
        <v>179</v>
      </c>
      <c r="E336" s="274" t="s">
        <v>1</v>
      </c>
      <c r="F336" s="275" t="s">
        <v>211</v>
      </c>
      <c r="G336" s="273"/>
      <c r="H336" s="276">
        <v>0.242</v>
      </c>
      <c r="I336" s="277"/>
      <c r="J336" s="273"/>
      <c r="K336" s="273"/>
      <c r="L336" s="278"/>
      <c r="M336" s="279"/>
      <c r="N336" s="280"/>
      <c r="O336" s="280"/>
      <c r="P336" s="280"/>
      <c r="Q336" s="280"/>
      <c r="R336" s="280"/>
      <c r="S336" s="280"/>
      <c r="T336" s="28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2" t="s">
        <v>179</v>
      </c>
      <c r="AU336" s="282" t="s">
        <v>86</v>
      </c>
      <c r="AV336" s="15" t="s">
        <v>212</v>
      </c>
      <c r="AW336" s="15" t="s">
        <v>32</v>
      </c>
      <c r="AX336" s="15" t="s">
        <v>76</v>
      </c>
      <c r="AY336" s="28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1400</v>
      </c>
      <c r="G337" s="250"/>
      <c r="H337" s="254">
        <v>0.006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1400</v>
      </c>
      <c r="G338" s="250"/>
      <c r="H338" s="254">
        <v>0.006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1401</v>
      </c>
      <c r="G339" s="250"/>
      <c r="H339" s="254">
        <v>0.007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1402</v>
      </c>
      <c r="G340" s="250"/>
      <c r="H340" s="254">
        <v>0.006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1403</v>
      </c>
      <c r="G341" s="250"/>
      <c r="H341" s="254">
        <v>0.007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1404</v>
      </c>
      <c r="G342" s="250"/>
      <c r="H342" s="254">
        <v>0.009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1405</v>
      </c>
      <c r="G343" s="250"/>
      <c r="H343" s="254">
        <v>0.015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1406</v>
      </c>
      <c r="G344" s="250"/>
      <c r="H344" s="254">
        <v>0.009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1407</v>
      </c>
      <c r="G345" s="250"/>
      <c r="H345" s="254">
        <v>0.007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1408</v>
      </c>
      <c r="G346" s="250"/>
      <c r="H346" s="254">
        <v>0.009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1409</v>
      </c>
      <c r="G347" s="250"/>
      <c r="H347" s="254">
        <v>0.01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1410</v>
      </c>
      <c r="G348" s="250"/>
      <c r="H348" s="254">
        <v>0.04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5" customFormat="1" ht="12">
      <c r="A349" s="15"/>
      <c r="B349" s="272"/>
      <c r="C349" s="273"/>
      <c r="D349" s="251" t="s">
        <v>179</v>
      </c>
      <c r="E349" s="274" t="s">
        <v>1</v>
      </c>
      <c r="F349" s="275" t="s">
        <v>211</v>
      </c>
      <c r="G349" s="273"/>
      <c r="H349" s="276">
        <v>0.131</v>
      </c>
      <c r="I349" s="277"/>
      <c r="J349" s="273"/>
      <c r="K349" s="273"/>
      <c r="L349" s="278"/>
      <c r="M349" s="279"/>
      <c r="N349" s="280"/>
      <c r="O349" s="280"/>
      <c r="P349" s="280"/>
      <c r="Q349" s="280"/>
      <c r="R349" s="280"/>
      <c r="S349" s="280"/>
      <c r="T349" s="28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2" t="s">
        <v>179</v>
      </c>
      <c r="AU349" s="282" t="s">
        <v>86</v>
      </c>
      <c r="AV349" s="15" t="s">
        <v>212</v>
      </c>
      <c r="AW349" s="15" t="s">
        <v>32</v>
      </c>
      <c r="AX349" s="15" t="s">
        <v>76</v>
      </c>
      <c r="AY349" s="282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0.373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304" t="s">
        <v>433</v>
      </c>
      <c r="D351" s="304" t="s">
        <v>1283</v>
      </c>
      <c r="E351" s="305" t="s">
        <v>1579</v>
      </c>
      <c r="F351" s="306" t="s">
        <v>1580</v>
      </c>
      <c r="G351" s="307" t="s">
        <v>249</v>
      </c>
      <c r="H351" s="308">
        <v>0.134</v>
      </c>
      <c r="I351" s="309"/>
      <c r="J351" s="310">
        <f>ROUND(I351*H351,2)</f>
        <v>0</v>
      </c>
      <c r="K351" s="311"/>
      <c r="L351" s="312"/>
      <c r="M351" s="313" t="s">
        <v>1</v>
      </c>
      <c r="N351" s="314" t="s">
        <v>41</v>
      </c>
      <c r="O351" s="92"/>
      <c r="P351" s="245">
        <f>O351*H351</f>
        <v>0</v>
      </c>
      <c r="Q351" s="245">
        <v>1</v>
      </c>
      <c r="R351" s="245">
        <f>Q351*H351</f>
        <v>0.134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260</v>
      </c>
      <c r="AT351" s="247" t="s">
        <v>1283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1581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1400</v>
      </c>
      <c r="G352" s="250"/>
      <c r="H352" s="254">
        <v>0.006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1400</v>
      </c>
      <c r="G353" s="250"/>
      <c r="H353" s="254">
        <v>0.006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1401</v>
      </c>
      <c r="G354" s="250"/>
      <c r="H354" s="254">
        <v>0.007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1402</v>
      </c>
      <c r="G355" s="250"/>
      <c r="H355" s="254">
        <v>0.006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1403</v>
      </c>
      <c r="G356" s="250"/>
      <c r="H356" s="254">
        <v>0.007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1404</v>
      </c>
      <c r="G357" s="250"/>
      <c r="H357" s="254">
        <v>0.009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1405</v>
      </c>
      <c r="G358" s="250"/>
      <c r="H358" s="254">
        <v>0.015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1406</v>
      </c>
      <c r="G359" s="250"/>
      <c r="H359" s="254">
        <v>0.009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1407</v>
      </c>
      <c r="G360" s="250"/>
      <c r="H360" s="254">
        <v>0.007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1408</v>
      </c>
      <c r="G361" s="250"/>
      <c r="H361" s="254">
        <v>0.009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1409</v>
      </c>
      <c r="G362" s="250"/>
      <c r="H362" s="254">
        <v>0.01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1410</v>
      </c>
      <c r="G363" s="250"/>
      <c r="H363" s="254">
        <v>0.04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0.131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1582</v>
      </c>
      <c r="G365" s="250"/>
      <c r="H365" s="254">
        <v>0.134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16.5" customHeight="1">
      <c r="A366" s="39"/>
      <c r="B366" s="40"/>
      <c r="C366" s="304" t="s">
        <v>8</v>
      </c>
      <c r="D366" s="304" t="s">
        <v>1283</v>
      </c>
      <c r="E366" s="305" t="s">
        <v>1583</v>
      </c>
      <c r="F366" s="306" t="s">
        <v>1584</v>
      </c>
      <c r="G366" s="307" t="s">
        <v>249</v>
      </c>
      <c r="H366" s="308">
        <v>0.215</v>
      </c>
      <c r="I366" s="309"/>
      <c r="J366" s="310">
        <f>ROUND(I366*H366,2)</f>
        <v>0</v>
      </c>
      <c r="K366" s="311"/>
      <c r="L366" s="312"/>
      <c r="M366" s="313" t="s">
        <v>1</v>
      </c>
      <c r="N366" s="314" t="s">
        <v>41</v>
      </c>
      <c r="O366" s="92"/>
      <c r="P366" s="245">
        <f>O366*H366</f>
        <v>0</v>
      </c>
      <c r="Q366" s="245">
        <v>1</v>
      </c>
      <c r="R366" s="245">
        <f>Q366*H366</f>
        <v>0.215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260</v>
      </c>
      <c r="AT366" s="247" t="s">
        <v>1283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177</v>
      </c>
      <c r="BM366" s="247" t="s">
        <v>1585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1575</v>
      </c>
      <c r="G367" s="250"/>
      <c r="H367" s="254">
        <v>0.06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1576</v>
      </c>
      <c r="G368" s="250"/>
      <c r="H368" s="254">
        <v>0.049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1577</v>
      </c>
      <c r="G369" s="250"/>
      <c r="H369" s="254">
        <v>0.049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1578</v>
      </c>
      <c r="G370" s="250"/>
      <c r="H370" s="254">
        <v>0.053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4" customFormat="1" ht="12">
      <c r="A371" s="14"/>
      <c r="B371" s="261"/>
      <c r="C371" s="262"/>
      <c r="D371" s="251" t="s">
        <v>179</v>
      </c>
      <c r="E371" s="263" t="s">
        <v>1</v>
      </c>
      <c r="F371" s="264" t="s">
        <v>182</v>
      </c>
      <c r="G371" s="262"/>
      <c r="H371" s="265">
        <v>0.211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179</v>
      </c>
      <c r="AU371" s="271" t="s">
        <v>86</v>
      </c>
      <c r="AV371" s="14" t="s">
        <v>177</v>
      </c>
      <c r="AW371" s="14" t="s">
        <v>32</v>
      </c>
      <c r="AX371" s="14" t="s">
        <v>84</v>
      </c>
      <c r="AY371" s="271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0"/>
      <c r="F372" s="253" t="s">
        <v>1586</v>
      </c>
      <c r="G372" s="250"/>
      <c r="H372" s="254">
        <v>0.215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4</v>
      </c>
      <c r="AX372" s="13" t="s">
        <v>84</v>
      </c>
      <c r="AY372" s="260" t="s">
        <v>169</v>
      </c>
    </row>
    <row r="373" spans="1:65" s="2" customFormat="1" ht="33" customHeight="1">
      <c r="A373" s="39"/>
      <c r="B373" s="40"/>
      <c r="C373" s="235" t="s">
        <v>1587</v>
      </c>
      <c r="D373" s="235" t="s">
        <v>173</v>
      </c>
      <c r="E373" s="236" t="s">
        <v>1588</v>
      </c>
      <c r="F373" s="237" t="s">
        <v>1589</v>
      </c>
      <c r="G373" s="238" t="s">
        <v>239</v>
      </c>
      <c r="H373" s="239">
        <v>1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177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177</v>
      </c>
      <c r="BM373" s="247" t="s">
        <v>1590</v>
      </c>
    </row>
    <row r="374" spans="1:65" s="2" customFormat="1" ht="21.75" customHeight="1">
      <c r="A374" s="39"/>
      <c r="B374" s="40"/>
      <c r="C374" s="235" t="s">
        <v>1591</v>
      </c>
      <c r="D374" s="235" t="s">
        <v>173</v>
      </c>
      <c r="E374" s="236" t="s">
        <v>1592</v>
      </c>
      <c r="F374" s="237" t="s">
        <v>1593</v>
      </c>
      <c r="G374" s="238" t="s">
        <v>199</v>
      </c>
      <c r="H374" s="239">
        <v>17.746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2.45337</v>
      </c>
      <c r="R374" s="245">
        <f>Q374*H374</f>
        <v>43.53750402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1594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1595</v>
      </c>
      <c r="G375" s="250"/>
      <c r="H375" s="254">
        <v>8.717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1596</v>
      </c>
      <c r="G376" s="250"/>
      <c r="H376" s="254">
        <v>1.34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1597</v>
      </c>
      <c r="G377" s="250"/>
      <c r="H377" s="254">
        <v>0.553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76</v>
      </c>
      <c r="AY377" s="260" t="s">
        <v>169</v>
      </c>
    </row>
    <row r="378" spans="1:51" s="15" customFormat="1" ht="12">
      <c r="A378" s="15"/>
      <c r="B378" s="272"/>
      <c r="C378" s="273"/>
      <c r="D378" s="251" t="s">
        <v>179</v>
      </c>
      <c r="E378" s="274" t="s">
        <v>1</v>
      </c>
      <c r="F378" s="275" t="s">
        <v>211</v>
      </c>
      <c r="G378" s="273"/>
      <c r="H378" s="276">
        <v>10.61</v>
      </c>
      <c r="I378" s="277"/>
      <c r="J378" s="273"/>
      <c r="K378" s="273"/>
      <c r="L378" s="278"/>
      <c r="M378" s="279"/>
      <c r="N378" s="280"/>
      <c r="O378" s="280"/>
      <c r="P378" s="280"/>
      <c r="Q378" s="280"/>
      <c r="R378" s="280"/>
      <c r="S378" s="280"/>
      <c r="T378" s="28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2" t="s">
        <v>179</v>
      </c>
      <c r="AU378" s="282" t="s">
        <v>86</v>
      </c>
      <c r="AV378" s="15" t="s">
        <v>212</v>
      </c>
      <c r="AW378" s="15" t="s">
        <v>32</v>
      </c>
      <c r="AX378" s="15" t="s">
        <v>76</v>
      </c>
      <c r="AY378" s="282" t="s">
        <v>169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1598</v>
      </c>
      <c r="G379" s="250"/>
      <c r="H379" s="254">
        <v>1.06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1599</v>
      </c>
      <c r="G380" s="250"/>
      <c r="H380" s="254">
        <v>5.058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1600</v>
      </c>
      <c r="G381" s="250"/>
      <c r="H381" s="254">
        <v>1.018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17.746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21.75" customHeight="1">
      <c r="A383" s="39"/>
      <c r="B383" s="40"/>
      <c r="C383" s="235" t="s">
        <v>1601</v>
      </c>
      <c r="D383" s="235" t="s">
        <v>173</v>
      </c>
      <c r="E383" s="236" t="s">
        <v>1602</v>
      </c>
      <c r="F383" s="237" t="s">
        <v>1603</v>
      </c>
      <c r="G383" s="238" t="s">
        <v>249</v>
      </c>
      <c r="H383" s="239">
        <v>1.251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1.04887</v>
      </c>
      <c r="R383" s="245">
        <f>Q383*H383</f>
        <v>1.31213637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1604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1605</v>
      </c>
      <c r="G384" s="250"/>
      <c r="H384" s="254">
        <v>0.312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1606</v>
      </c>
      <c r="G385" s="250"/>
      <c r="H385" s="254">
        <v>0.939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1.251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1607</v>
      </c>
      <c r="D387" s="235" t="s">
        <v>173</v>
      </c>
      <c r="E387" s="236" t="s">
        <v>1608</v>
      </c>
      <c r="F387" s="237" t="s">
        <v>1609</v>
      </c>
      <c r="G387" s="238" t="s">
        <v>249</v>
      </c>
      <c r="H387" s="239">
        <v>0.089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1.06277</v>
      </c>
      <c r="R387" s="245">
        <f>Q387*H387</f>
        <v>0.09458652999999999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177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1610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1611</v>
      </c>
      <c r="G388" s="250"/>
      <c r="H388" s="254">
        <v>0.025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1612</v>
      </c>
      <c r="G389" s="250"/>
      <c r="H389" s="254">
        <v>0.064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0.089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1613</v>
      </c>
      <c r="D391" s="235" t="s">
        <v>173</v>
      </c>
      <c r="E391" s="236" t="s">
        <v>1614</v>
      </c>
      <c r="F391" s="237" t="s">
        <v>1615</v>
      </c>
      <c r="G391" s="238" t="s">
        <v>176</v>
      </c>
      <c r="H391" s="239">
        <v>22.863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0.01282</v>
      </c>
      <c r="R391" s="245">
        <f>Q391*H391</f>
        <v>0.29310366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177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177</v>
      </c>
      <c r="BM391" s="247" t="s">
        <v>1616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1617</v>
      </c>
      <c r="G392" s="250"/>
      <c r="H392" s="254">
        <v>13.3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1618</v>
      </c>
      <c r="G393" s="250"/>
      <c r="H393" s="254">
        <v>2.04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1619</v>
      </c>
      <c r="G394" s="250"/>
      <c r="H394" s="254">
        <v>1.092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5" customFormat="1" ht="12">
      <c r="A395" s="15"/>
      <c r="B395" s="272"/>
      <c r="C395" s="273"/>
      <c r="D395" s="251" t="s">
        <v>179</v>
      </c>
      <c r="E395" s="274" t="s">
        <v>1</v>
      </c>
      <c r="F395" s="275" t="s">
        <v>211</v>
      </c>
      <c r="G395" s="273"/>
      <c r="H395" s="276">
        <v>16.432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2" t="s">
        <v>179</v>
      </c>
      <c r="AU395" s="282" t="s">
        <v>86</v>
      </c>
      <c r="AV395" s="15" t="s">
        <v>212</v>
      </c>
      <c r="AW395" s="15" t="s">
        <v>32</v>
      </c>
      <c r="AX395" s="15" t="s">
        <v>76</v>
      </c>
      <c r="AY395" s="282" t="s">
        <v>169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1620</v>
      </c>
      <c r="G396" s="250"/>
      <c r="H396" s="254">
        <v>6.431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4" customFormat="1" ht="12">
      <c r="A397" s="14"/>
      <c r="B397" s="261"/>
      <c r="C397" s="262"/>
      <c r="D397" s="251" t="s">
        <v>179</v>
      </c>
      <c r="E397" s="263" t="s">
        <v>1</v>
      </c>
      <c r="F397" s="264" t="s">
        <v>182</v>
      </c>
      <c r="G397" s="262"/>
      <c r="H397" s="265">
        <v>22.863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1" t="s">
        <v>179</v>
      </c>
      <c r="AU397" s="271" t="s">
        <v>86</v>
      </c>
      <c r="AV397" s="14" t="s">
        <v>177</v>
      </c>
      <c r="AW397" s="14" t="s">
        <v>32</v>
      </c>
      <c r="AX397" s="14" t="s">
        <v>84</v>
      </c>
      <c r="AY397" s="271" t="s">
        <v>169</v>
      </c>
    </row>
    <row r="398" spans="1:65" s="2" customFormat="1" ht="21.75" customHeight="1">
      <c r="A398" s="39"/>
      <c r="B398" s="40"/>
      <c r="C398" s="235" t="s">
        <v>1621</v>
      </c>
      <c r="D398" s="235" t="s">
        <v>173</v>
      </c>
      <c r="E398" s="236" t="s">
        <v>1622</v>
      </c>
      <c r="F398" s="237" t="s">
        <v>1623</v>
      </c>
      <c r="G398" s="238" t="s">
        <v>176</v>
      </c>
      <c r="H398" s="239">
        <v>22.863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177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177</v>
      </c>
      <c r="BM398" s="247" t="s">
        <v>1624</v>
      </c>
    </row>
    <row r="399" spans="1:65" s="2" customFormat="1" ht="21.75" customHeight="1">
      <c r="A399" s="39"/>
      <c r="B399" s="40"/>
      <c r="C399" s="235" t="s">
        <v>1625</v>
      </c>
      <c r="D399" s="235" t="s">
        <v>173</v>
      </c>
      <c r="E399" s="236" t="s">
        <v>1626</v>
      </c>
      <c r="F399" s="237" t="s">
        <v>1627</v>
      </c>
      <c r="G399" s="238" t="s">
        <v>176</v>
      </c>
      <c r="H399" s="239">
        <v>39.461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0.00874</v>
      </c>
      <c r="R399" s="245">
        <f>Q399*H399</f>
        <v>0.34488914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177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177</v>
      </c>
      <c r="BM399" s="247" t="s">
        <v>1628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1629</v>
      </c>
      <c r="G400" s="250"/>
      <c r="H400" s="254">
        <v>8.704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76</v>
      </c>
      <c r="AY400" s="260" t="s">
        <v>169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1630</v>
      </c>
      <c r="G401" s="250"/>
      <c r="H401" s="254">
        <v>2.143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1631</v>
      </c>
      <c r="G402" s="250"/>
      <c r="H402" s="254">
        <v>1.025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5" customFormat="1" ht="12">
      <c r="A403" s="15"/>
      <c r="B403" s="272"/>
      <c r="C403" s="273"/>
      <c r="D403" s="251" t="s">
        <v>179</v>
      </c>
      <c r="E403" s="274" t="s">
        <v>1</v>
      </c>
      <c r="F403" s="275" t="s">
        <v>211</v>
      </c>
      <c r="G403" s="273"/>
      <c r="H403" s="276">
        <v>11.872</v>
      </c>
      <c r="I403" s="277"/>
      <c r="J403" s="273"/>
      <c r="K403" s="273"/>
      <c r="L403" s="278"/>
      <c r="M403" s="279"/>
      <c r="N403" s="280"/>
      <c r="O403" s="280"/>
      <c r="P403" s="280"/>
      <c r="Q403" s="280"/>
      <c r="R403" s="280"/>
      <c r="S403" s="280"/>
      <c r="T403" s="281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2" t="s">
        <v>179</v>
      </c>
      <c r="AU403" s="282" t="s">
        <v>86</v>
      </c>
      <c r="AV403" s="15" t="s">
        <v>212</v>
      </c>
      <c r="AW403" s="15" t="s">
        <v>32</v>
      </c>
      <c r="AX403" s="15" t="s">
        <v>76</v>
      </c>
      <c r="AY403" s="282" t="s">
        <v>169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1632</v>
      </c>
      <c r="G404" s="250"/>
      <c r="H404" s="254">
        <v>22.939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1633</v>
      </c>
      <c r="G405" s="250"/>
      <c r="H405" s="254">
        <v>4.65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39.461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1634</v>
      </c>
      <c r="D407" s="235" t="s">
        <v>173</v>
      </c>
      <c r="E407" s="236" t="s">
        <v>1635</v>
      </c>
      <c r="F407" s="237" t="s">
        <v>1636</v>
      </c>
      <c r="G407" s="238" t="s">
        <v>176</v>
      </c>
      <c r="H407" s="239">
        <v>39.461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177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177</v>
      </c>
      <c r="BM407" s="247" t="s">
        <v>1637</v>
      </c>
    </row>
    <row r="408" spans="1:65" s="2" customFormat="1" ht="16.5" customHeight="1">
      <c r="A408" s="39"/>
      <c r="B408" s="40"/>
      <c r="C408" s="235" t="s">
        <v>1638</v>
      </c>
      <c r="D408" s="235" t="s">
        <v>173</v>
      </c>
      <c r="E408" s="236" t="s">
        <v>1639</v>
      </c>
      <c r="F408" s="237" t="s">
        <v>1640</v>
      </c>
      <c r="G408" s="238" t="s">
        <v>239</v>
      </c>
      <c r="H408" s="239">
        <v>1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1641</v>
      </c>
    </row>
    <row r="409" spans="1:65" s="2" customFormat="1" ht="16.5" customHeight="1">
      <c r="A409" s="39"/>
      <c r="B409" s="40"/>
      <c r="C409" s="235" t="s">
        <v>1642</v>
      </c>
      <c r="D409" s="235" t="s">
        <v>173</v>
      </c>
      <c r="E409" s="236" t="s">
        <v>1643</v>
      </c>
      <c r="F409" s="237" t="s">
        <v>1644</v>
      </c>
      <c r="G409" s="238" t="s">
        <v>239</v>
      </c>
      <c r="H409" s="239">
        <v>1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177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177</v>
      </c>
      <c r="BM409" s="247" t="s">
        <v>1645</v>
      </c>
    </row>
    <row r="410" spans="1:65" s="2" customFormat="1" ht="16.5" customHeight="1">
      <c r="A410" s="39"/>
      <c r="B410" s="40"/>
      <c r="C410" s="235" t="s">
        <v>1646</v>
      </c>
      <c r="D410" s="235" t="s">
        <v>173</v>
      </c>
      <c r="E410" s="236" t="s">
        <v>1647</v>
      </c>
      <c r="F410" s="237" t="s">
        <v>1648</v>
      </c>
      <c r="G410" s="238" t="s">
        <v>239</v>
      </c>
      <c r="H410" s="239">
        <v>29</v>
      </c>
      <c r="I410" s="240"/>
      <c r="J410" s="241">
        <f>ROUND(I410*H410,2)</f>
        <v>0</v>
      </c>
      <c r="K410" s="242"/>
      <c r="L410" s="45"/>
      <c r="M410" s="243" t="s">
        <v>1</v>
      </c>
      <c r="N410" s="244" t="s">
        <v>41</v>
      </c>
      <c r="O410" s="92"/>
      <c r="P410" s="245">
        <f>O410*H410</f>
        <v>0</v>
      </c>
      <c r="Q410" s="245">
        <v>0</v>
      </c>
      <c r="R410" s="245">
        <f>Q410*H410</f>
        <v>0</v>
      </c>
      <c r="S410" s="245">
        <v>0</v>
      </c>
      <c r="T410" s="246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7" t="s">
        <v>177</v>
      </c>
      <c r="AT410" s="247" t="s">
        <v>173</v>
      </c>
      <c r="AU410" s="247" t="s">
        <v>86</v>
      </c>
      <c r="AY410" s="18" t="s">
        <v>169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18" t="s">
        <v>84</v>
      </c>
      <c r="BK410" s="248">
        <f>ROUND(I410*H410,2)</f>
        <v>0</v>
      </c>
      <c r="BL410" s="18" t="s">
        <v>177</v>
      </c>
      <c r="BM410" s="247" t="s">
        <v>1649</v>
      </c>
    </row>
    <row r="411" spans="1:63" s="12" customFormat="1" ht="22.8" customHeight="1">
      <c r="A411" s="12"/>
      <c r="B411" s="219"/>
      <c r="C411" s="220"/>
      <c r="D411" s="221" t="s">
        <v>75</v>
      </c>
      <c r="E411" s="233" t="s">
        <v>251</v>
      </c>
      <c r="F411" s="233" t="s">
        <v>1217</v>
      </c>
      <c r="G411" s="220"/>
      <c r="H411" s="220"/>
      <c r="I411" s="223"/>
      <c r="J411" s="234">
        <f>BK411</f>
        <v>0</v>
      </c>
      <c r="K411" s="220"/>
      <c r="L411" s="225"/>
      <c r="M411" s="226"/>
      <c r="N411" s="227"/>
      <c r="O411" s="227"/>
      <c r="P411" s="228">
        <f>SUM(P412:P622)</f>
        <v>0</v>
      </c>
      <c r="Q411" s="227"/>
      <c r="R411" s="228">
        <f>SUM(R412:R622)</f>
        <v>114.83164101999999</v>
      </c>
      <c r="S411" s="227"/>
      <c r="T411" s="229">
        <f>SUM(T412:T622)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30" t="s">
        <v>84</v>
      </c>
      <c r="AT411" s="231" t="s">
        <v>75</v>
      </c>
      <c r="AU411" s="231" t="s">
        <v>84</v>
      </c>
      <c r="AY411" s="230" t="s">
        <v>169</v>
      </c>
      <c r="BK411" s="232">
        <f>SUM(BK412:BK622)</f>
        <v>0</v>
      </c>
    </row>
    <row r="412" spans="1:65" s="2" customFormat="1" ht="21.75" customHeight="1">
      <c r="A412" s="39"/>
      <c r="B412" s="40"/>
      <c r="C412" s="235" t="s">
        <v>1650</v>
      </c>
      <c r="D412" s="235" t="s">
        <v>173</v>
      </c>
      <c r="E412" s="236" t="s">
        <v>1651</v>
      </c>
      <c r="F412" s="237" t="s">
        <v>1652</v>
      </c>
      <c r="G412" s="238" t="s">
        <v>176</v>
      </c>
      <c r="H412" s="239">
        <v>177.385</v>
      </c>
      <c r="I412" s="240"/>
      <c r="J412" s="241">
        <f>ROUND(I412*H412,2)</f>
        <v>0</v>
      </c>
      <c r="K412" s="242"/>
      <c r="L412" s="45"/>
      <c r="M412" s="243" t="s">
        <v>1</v>
      </c>
      <c r="N412" s="244" t="s">
        <v>41</v>
      </c>
      <c r="O412" s="92"/>
      <c r="P412" s="245">
        <f>O412*H412</f>
        <v>0</v>
      </c>
      <c r="Q412" s="245">
        <v>0</v>
      </c>
      <c r="R412" s="245">
        <f>Q412*H412</f>
        <v>0</v>
      </c>
      <c r="S412" s="245">
        <v>0</v>
      </c>
      <c r="T412" s="24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7" t="s">
        <v>177</v>
      </c>
      <c r="AT412" s="247" t="s">
        <v>173</v>
      </c>
      <c r="AU412" s="247" t="s">
        <v>86</v>
      </c>
      <c r="AY412" s="18" t="s">
        <v>169</v>
      </c>
      <c r="BE412" s="248">
        <f>IF(N412="základní",J412,0)</f>
        <v>0</v>
      </c>
      <c r="BF412" s="248">
        <f>IF(N412="snížená",J412,0)</f>
        <v>0</v>
      </c>
      <c r="BG412" s="248">
        <f>IF(N412="zákl. přenesená",J412,0)</f>
        <v>0</v>
      </c>
      <c r="BH412" s="248">
        <f>IF(N412="sníž. přenesená",J412,0)</f>
        <v>0</v>
      </c>
      <c r="BI412" s="248">
        <f>IF(N412="nulová",J412,0)</f>
        <v>0</v>
      </c>
      <c r="BJ412" s="18" t="s">
        <v>84</v>
      </c>
      <c r="BK412" s="248">
        <f>ROUND(I412*H412,2)</f>
        <v>0</v>
      </c>
      <c r="BL412" s="18" t="s">
        <v>177</v>
      </c>
      <c r="BM412" s="247" t="s">
        <v>1653</v>
      </c>
    </row>
    <row r="413" spans="1:51" s="16" customFormat="1" ht="12">
      <c r="A413" s="16"/>
      <c r="B413" s="283"/>
      <c r="C413" s="284"/>
      <c r="D413" s="251" t="s">
        <v>179</v>
      </c>
      <c r="E413" s="285" t="s">
        <v>1</v>
      </c>
      <c r="F413" s="286" t="s">
        <v>1654</v>
      </c>
      <c r="G413" s="284"/>
      <c r="H413" s="285" t="s">
        <v>1</v>
      </c>
      <c r="I413" s="287"/>
      <c r="J413" s="284"/>
      <c r="K413" s="284"/>
      <c r="L413" s="288"/>
      <c r="M413" s="289"/>
      <c r="N413" s="290"/>
      <c r="O413" s="290"/>
      <c r="P413" s="290"/>
      <c r="Q413" s="290"/>
      <c r="R413" s="290"/>
      <c r="S413" s="290"/>
      <c r="T413" s="291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92" t="s">
        <v>179</v>
      </c>
      <c r="AU413" s="292" t="s">
        <v>86</v>
      </c>
      <c r="AV413" s="16" t="s">
        <v>84</v>
      </c>
      <c r="AW413" s="16" t="s">
        <v>32</v>
      </c>
      <c r="AX413" s="16" t="s">
        <v>76</v>
      </c>
      <c r="AY413" s="292" t="s">
        <v>169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1655</v>
      </c>
      <c r="G414" s="250"/>
      <c r="H414" s="254">
        <v>127.7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1656</v>
      </c>
      <c r="G415" s="250"/>
      <c r="H415" s="254">
        <v>13.5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3" customFormat="1" ht="12">
      <c r="A416" s="13"/>
      <c r="B416" s="249"/>
      <c r="C416" s="250"/>
      <c r="D416" s="251" t="s">
        <v>179</v>
      </c>
      <c r="E416" s="252" t="s">
        <v>1</v>
      </c>
      <c r="F416" s="253" t="s">
        <v>1657</v>
      </c>
      <c r="G416" s="250"/>
      <c r="H416" s="254">
        <v>7.3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32</v>
      </c>
      <c r="AX416" s="13" t="s">
        <v>76</v>
      </c>
      <c r="AY416" s="260" t="s">
        <v>169</v>
      </c>
    </row>
    <row r="417" spans="1:51" s="15" customFormat="1" ht="12">
      <c r="A417" s="15"/>
      <c r="B417" s="272"/>
      <c r="C417" s="273"/>
      <c r="D417" s="251" t="s">
        <v>179</v>
      </c>
      <c r="E417" s="274" t="s">
        <v>1</v>
      </c>
      <c r="F417" s="275" t="s">
        <v>211</v>
      </c>
      <c r="G417" s="273"/>
      <c r="H417" s="276">
        <v>148.5</v>
      </c>
      <c r="I417" s="277"/>
      <c r="J417" s="273"/>
      <c r="K417" s="273"/>
      <c r="L417" s="278"/>
      <c r="M417" s="279"/>
      <c r="N417" s="280"/>
      <c r="O417" s="280"/>
      <c r="P417" s="280"/>
      <c r="Q417" s="280"/>
      <c r="R417" s="280"/>
      <c r="S417" s="280"/>
      <c r="T417" s="28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82" t="s">
        <v>179</v>
      </c>
      <c r="AU417" s="282" t="s">
        <v>86</v>
      </c>
      <c r="AV417" s="15" t="s">
        <v>212</v>
      </c>
      <c r="AW417" s="15" t="s">
        <v>32</v>
      </c>
      <c r="AX417" s="15" t="s">
        <v>76</v>
      </c>
      <c r="AY417" s="282" t="s">
        <v>169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1658</v>
      </c>
      <c r="G418" s="250"/>
      <c r="H418" s="254">
        <v>4.472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1659</v>
      </c>
      <c r="G419" s="250"/>
      <c r="H419" s="254">
        <v>20.213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1660</v>
      </c>
      <c r="G420" s="250"/>
      <c r="H420" s="254">
        <v>4.2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76</v>
      </c>
      <c r="AY420" s="260" t="s">
        <v>169</v>
      </c>
    </row>
    <row r="421" spans="1:51" s="14" customFormat="1" ht="12">
      <c r="A421" s="14"/>
      <c r="B421" s="261"/>
      <c r="C421" s="262"/>
      <c r="D421" s="251" t="s">
        <v>179</v>
      </c>
      <c r="E421" s="263" t="s">
        <v>1</v>
      </c>
      <c r="F421" s="264" t="s">
        <v>182</v>
      </c>
      <c r="G421" s="262"/>
      <c r="H421" s="265">
        <v>177.385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1" t="s">
        <v>179</v>
      </c>
      <c r="AU421" s="271" t="s">
        <v>86</v>
      </c>
      <c r="AV421" s="14" t="s">
        <v>177</v>
      </c>
      <c r="AW421" s="14" t="s">
        <v>32</v>
      </c>
      <c r="AX421" s="14" t="s">
        <v>84</v>
      </c>
      <c r="AY421" s="271" t="s">
        <v>169</v>
      </c>
    </row>
    <row r="422" spans="1:65" s="2" customFormat="1" ht="21.75" customHeight="1">
      <c r="A422" s="39"/>
      <c r="B422" s="40"/>
      <c r="C422" s="235" t="s">
        <v>286</v>
      </c>
      <c r="D422" s="235" t="s">
        <v>173</v>
      </c>
      <c r="E422" s="236" t="s">
        <v>1661</v>
      </c>
      <c r="F422" s="237" t="s">
        <v>1662</v>
      </c>
      <c r="G422" s="238" t="s">
        <v>176</v>
      </c>
      <c r="H422" s="239">
        <v>177.385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0.00026</v>
      </c>
      <c r="R422" s="245">
        <f>Q422*H422</f>
        <v>0.04612009999999999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177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177</v>
      </c>
      <c r="BM422" s="247" t="s">
        <v>1663</v>
      </c>
    </row>
    <row r="423" spans="1:51" s="16" customFormat="1" ht="12">
      <c r="A423" s="16"/>
      <c r="B423" s="283"/>
      <c r="C423" s="284"/>
      <c r="D423" s="251" t="s">
        <v>179</v>
      </c>
      <c r="E423" s="285" t="s">
        <v>1</v>
      </c>
      <c r="F423" s="286" t="s">
        <v>1654</v>
      </c>
      <c r="G423" s="284"/>
      <c r="H423" s="285" t="s">
        <v>1</v>
      </c>
      <c r="I423" s="287"/>
      <c r="J423" s="284"/>
      <c r="K423" s="284"/>
      <c r="L423" s="288"/>
      <c r="M423" s="289"/>
      <c r="N423" s="290"/>
      <c r="O423" s="290"/>
      <c r="P423" s="290"/>
      <c r="Q423" s="290"/>
      <c r="R423" s="290"/>
      <c r="S423" s="290"/>
      <c r="T423" s="291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92" t="s">
        <v>179</v>
      </c>
      <c r="AU423" s="292" t="s">
        <v>86</v>
      </c>
      <c r="AV423" s="16" t="s">
        <v>84</v>
      </c>
      <c r="AW423" s="16" t="s">
        <v>32</v>
      </c>
      <c r="AX423" s="16" t="s">
        <v>76</v>
      </c>
      <c r="AY423" s="292" t="s">
        <v>169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1655</v>
      </c>
      <c r="G424" s="250"/>
      <c r="H424" s="254">
        <v>127.7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76</v>
      </c>
      <c r="AY424" s="260" t="s">
        <v>169</v>
      </c>
    </row>
    <row r="425" spans="1:51" s="13" customFormat="1" ht="12">
      <c r="A425" s="13"/>
      <c r="B425" s="249"/>
      <c r="C425" s="250"/>
      <c r="D425" s="251" t="s">
        <v>179</v>
      </c>
      <c r="E425" s="252" t="s">
        <v>1</v>
      </c>
      <c r="F425" s="253" t="s">
        <v>1656</v>
      </c>
      <c r="G425" s="250"/>
      <c r="H425" s="254">
        <v>13.5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179</v>
      </c>
      <c r="AU425" s="260" t="s">
        <v>86</v>
      </c>
      <c r="AV425" s="13" t="s">
        <v>86</v>
      </c>
      <c r="AW425" s="13" t="s">
        <v>32</v>
      </c>
      <c r="AX425" s="13" t="s">
        <v>76</v>
      </c>
      <c r="AY425" s="260" t="s">
        <v>169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1657</v>
      </c>
      <c r="G426" s="250"/>
      <c r="H426" s="254">
        <v>7.3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5" customFormat="1" ht="12">
      <c r="A427" s="15"/>
      <c r="B427" s="272"/>
      <c r="C427" s="273"/>
      <c r="D427" s="251" t="s">
        <v>179</v>
      </c>
      <c r="E427" s="274" t="s">
        <v>1</v>
      </c>
      <c r="F427" s="275" t="s">
        <v>211</v>
      </c>
      <c r="G427" s="273"/>
      <c r="H427" s="276">
        <v>148.5</v>
      </c>
      <c r="I427" s="277"/>
      <c r="J427" s="273"/>
      <c r="K427" s="273"/>
      <c r="L427" s="278"/>
      <c r="M427" s="279"/>
      <c r="N427" s="280"/>
      <c r="O427" s="280"/>
      <c r="P427" s="280"/>
      <c r="Q427" s="280"/>
      <c r="R427" s="280"/>
      <c r="S427" s="280"/>
      <c r="T427" s="281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2" t="s">
        <v>179</v>
      </c>
      <c r="AU427" s="282" t="s">
        <v>86</v>
      </c>
      <c r="AV427" s="15" t="s">
        <v>212</v>
      </c>
      <c r="AW427" s="15" t="s">
        <v>32</v>
      </c>
      <c r="AX427" s="15" t="s">
        <v>76</v>
      </c>
      <c r="AY427" s="282" t="s">
        <v>169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1658</v>
      </c>
      <c r="G428" s="250"/>
      <c r="H428" s="254">
        <v>4.472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1659</v>
      </c>
      <c r="G429" s="250"/>
      <c r="H429" s="254">
        <v>20.213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3" customFormat="1" ht="12">
      <c r="A430" s="13"/>
      <c r="B430" s="249"/>
      <c r="C430" s="250"/>
      <c r="D430" s="251" t="s">
        <v>179</v>
      </c>
      <c r="E430" s="252" t="s">
        <v>1</v>
      </c>
      <c r="F430" s="253" t="s">
        <v>1660</v>
      </c>
      <c r="G430" s="250"/>
      <c r="H430" s="254">
        <v>4.2</v>
      </c>
      <c r="I430" s="255"/>
      <c r="J430" s="250"/>
      <c r="K430" s="250"/>
      <c r="L430" s="256"/>
      <c r="M430" s="257"/>
      <c r="N430" s="258"/>
      <c r="O430" s="258"/>
      <c r="P430" s="258"/>
      <c r="Q430" s="258"/>
      <c r="R430" s="258"/>
      <c r="S430" s="258"/>
      <c r="T430" s="25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0" t="s">
        <v>179</v>
      </c>
      <c r="AU430" s="260" t="s">
        <v>86</v>
      </c>
      <c r="AV430" s="13" t="s">
        <v>86</v>
      </c>
      <c r="AW430" s="13" t="s">
        <v>32</v>
      </c>
      <c r="AX430" s="13" t="s">
        <v>76</v>
      </c>
      <c r="AY430" s="260" t="s">
        <v>169</v>
      </c>
    </row>
    <row r="431" spans="1:51" s="14" customFormat="1" ht="12">
      <c r="A431" s="14"/>
      <c r="B431" s="261"/>
      <c r="C431" s="262"/>
      <c r="D431" s="251" t="s">
        <v>179</v>
      </c>
      <c r="E431" s="263" t="s">
        <v>1</v>
      </c>
      <c r="F431" s="264" t="s">
        <v>182</v>
      </c>
      <c r="G431" s="262"/>
      <c r="H431" s="265">
        <v>177.385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1" t="s">
        <v>179</v>
      </c>
      <c r="AU431" s="271" t="s">
        <v>86</v>
      </c>
      <c r="AV431" s="14" t="s">
        <v>177</v>
      </c>
      <c r="AW431" s="14" t="s">
        <v>32</v>
      </c>
      <c r="AX431" s="14" t="s">
        <v>84</v>
      </c>
      <c r="AY431" s="271" t="s">
        <v>169</v>
      </c>
    </row>
    <row r="432" spans="1:65" s="2" customFormat="1" ht="21.75" customHeight="1">
      <c r="A432" s="39"/>
      <c r="B432" s="40"/>
      <c r="C432" s="235" t="s">
        <v>428</v>
      </c>
      <c r="D432" s="235" t="s">
        <v>173</v>
      </c>
      <c r="E432" s="236" t="s">
        <v>1664</v>
      </c>
      <c r="F432" s="237" t="s">
        <v>1665</v>
      </c>
      <c r="G432" s="238" t="s">
        <v>176</v>
      </c>
      <c r="H432" s="239">
        <v>148.5</v>
      </c>
      <c r="I432" s="240"/>
      <c r="J432" s="241">
        <f>ROUND(I432*H432,2)</f>
        <v>0</v>
      </c>
      <c r="K432" s="242"/>
      <c r="L432" s="45"/>
      <c r="M432" s="243" t="s">
        <v>1</v>
      </c>
      <c r="N432" s="244" t="s">
        <v>41</v>
      </c>
      <c r="O432" s="92"/>
      <c r="P432" s="245">
        <f>O432*H432</f>
        <v>0</v>
      </c>
      <c r="Q432" s="245">
        <v>0.00438</v>
      </c>
      <c r="R432" s="245">
        <f>Q432*H432</f>
        <v>0.6504300000000001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177</v>
      </c>
      <c r="AT432" s="247" t="s">
        <v>173</v>
      </c>
      <c r="AU432" s="247" t="s">
        <v>86</v>
      </c>
      <c r="AY432" s="18" t="s">
        <v>169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84</v>
      </c>
      <c r="BK432" s="248">
        <f>ROUND(I432*H432,2)</f>
        <v>0</v>
      </c>
      <c r="BL432" s="18" t="s">
        <v>177</v>
      </c>
      <c r="BM432" s="247" t="s">
        <v>1666</v>
      </c>
    </row>
    <row r="433" spans="1:51" s="16" customFormat="1" ht="12">
      <c r="A433" s="16"/>
      <c r="B433" s="283"/>
      <c r="C433" s="284"/>
      <c r="D433" s="251" t="s">
        <v>179</v>
      </c>
      <c r="E433" s="285" t="s">
        <v>1</v>
      </c>
      <c r="F433" s="286" t="s">
        <v>1654</v>
      </c>
      <c r="G433" s="284"/>
      <c r="H433" s="285" t="s">
        <v>1</v>
      </c>
      <c r="I433" s="287"/>
      <c r="J433" s="284"/>
      <c r="K433" s="284"/>
      <c r="L433" s="288"/>
      <c r="M433" s="289"/>
      <c r="N433" s="290"/>
      <c r="O433" s="290"/>
      <c r="P433" s="290"/>
      <c r="Q433" s="290"/>
      <c r="R433" s="290"/>
      <c r="S433" s="290"/>
      <c r="T433" s="291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92" t="s">
        <v>179</v>
      </c>
      <c r="AU433" s="292" t="s">
        <v>86</v>
      </c>
      <c r="AV433" s="16" t="s">
        <v>84</v>
      </c>
      <c r="AW433" s="16" t="s">
        <v>32</v>
      </c>
      <c r="AX433" s="16" t="s">
        <v>76</v>
      </c>
      <c r="AY433" s="292" t="s">
        <v>169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1655</v>
      </c>
      <c r="G434" s="250"/>
      <c r="H434" s="254">
        <v>127.7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76</v>
      </c>
      <c r="AY434" s="260" t="s">
        <v>169</v>
      </c>
    </row>
    <row r="435" spans="1:51" s="13" customFormat="1" ht="12">
      <c r="A435" s="13"/>
      <c r="B435" s="249"/>
      <c r="C435" s="250"/>
      <c r="D435" s="251" t="s">
        <v>179</v>
      </c>
      <c r="E435" s="252" t="s">
        <v>1</v>
      </c>
      <c r="F435" s="253" t="s">
        <v>1656</v>
      </c>
      <c r="G435" s="250"/>
      <c r="H435" s="254">
        <v>13.5</v>
      </c>
      <c r="I435" s="255"/>
      <c r="J435" s="250"/>
      <c r="K435" s="250"/>
      <c r="L435" s="256"/>
      <c r="M435" s="257"/>
      <c r="N435" s="258"/>
      <c r="O435" s="258"/>
      <c r="P435" s="258"/>
      <c r="Q435" s="258"/>
      <c r="R435" s="258"/>
      <c r="S435" s="258"/>
      <c r="T435" s="25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0" t="s">
        <v>179</v>
      </c>
      <c r="AU435" s="260" t="s">
        <v>86</v>
      </c>
      <c r="AV435" s="13" t="s">
        <v>86</v>
      </c>
      <c r="AW435" s="13" t="s">
        <v>32</v>
      </c>
      <c r="AX435" s="13" t="s">
        <v>76</v>
      </c>
      <c r="AY435" s="260" t="s">
        <v>169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1657</v>
      </c>
      <c r="G436" s="250"/>
      <c r="H436" s="254">
        <v>7.3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4" customFormat="1" ht="12">
      <c r="A437" s="14"/>
      <c r="B437" s="261"/>
      <c r="C437" s="262"/>
      <c r="D437" s="251" t="s">
        <v>179</v>
      </c>
      <c r="E437" s="263" t="s">
        <v>1</v>
      </c>
      <c r="F437" s="264" t="s">
        <v>182</v>
      </c>
      <c r="G437" s="262"/>
      <c r="H437" s="265">
        <v>148.5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1" t="s">
        <v>179</v>
      </c>
      <c r="AU437" s="271" t="s">
        <v>86</v>
      </c>
      <c r="AV437" s="14" t="s">
        <v>177</v>
      </c>
      <c r="AW437" s="14" t="s">
        <v>32</v>
      </c>
      <c r="AX437" s="14" t="s">
        <v>84</v>
      </c>
      <c r="AY437" s="271" t="s">
        <v>169</v>
      </c>
    </row>
    <row r="438" spans="1:65" s="2" customFormat="1" ht="21.75" customHeight="1">
      <c r="A438" s="39"/>
      <c r="B438" s="40"/>
      <c r="C438" s="235" t="s">
        <v>1667</v>
      </c>
      <c r="D438" s="235" t="s">
        <v>173</v>
      </c>
      <c r="E438" s="236" t="s">
        <v>1668</v>
      </c>
      <c r="F438" s="237" t="s">
        <v>1669</v>
      </c>
      <c r="G438" s="238" t="s">
        <v>176</v>
      </c>
      <c r="H438" s="239">
        <v>28.885</v>
      </c>
      <c r="I438" s="240"/>
      <c r="J438" s="241">
        <f>ROUND(I438*H438,2)</f>
        <v>0</v>
      </c>
      <c r="K438" s="242"/>
      <c r="L438" s="45"/>
      <c r="M438" s="243" t="s">
        <v>1</v>
      </c>
      <c r="N438" s="244" t="s">
        <v>41</v>
      </c>
      <c r="O438" s="92"/>
      <c r="P438" s="245">
        <f>O438*H438</f>
        <v>0</v>
      </c>
      <c r="Q438" s="245">
        <v>0.003</v>
      </c>
      <c r="R438" s="245">
        <f>Q438*H438</f>
        <v>0.08665500000000001</v>
      </c>
      <c r="S438" s="245">
        <v>0</v>
      </c>
      <c r="T438" s="24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7" t="s">
        <v>177</v>
      </c>
      <c r="AT438" s="247" t="s">
        <v>173</v>
      </c>
      <c r="AU438" s="247" t="s">
        <v>86</v>
      </c>
      <c r="AY438" s="18" t="s">
        <v>169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18" t="s">
        <v>84</v>
      </c>
      <c r="BK438" s="248">
        <f>ROUND(I438*H438,2)</f>
        <v>0</v>
      </c>
      <c r="BL438" s="18" t="s">
        <v>177</v>
      </c>
      <c r="BM438" s="247" t="s">
        <v>1670</v>
      </c>
    </row>
    <row r="439" spans="1:51" s="13" customFormat="1" ht="12">
      <c r="A439" s="13"/>
      <c r="B439" s="249"/>
      <c r="C439" s="250"/>
      <c r="D439" s="251" t="s">
        <v>179</v>
      </c>
      <c r="E439" s="252" t="s">
        <v>1</v>
      </c>
      <c r="F439" s="253" t="s">
        <v>1658</v>
      </c>
      <c r="G439" s="250"/>
      <c r="H439" s="254">
        <v>4.472</v>
      </c>
      <c r="I439" s="255"/>
      <c r="J439" s="250"/>
      <c r="K439" s="250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179</v>
      </c>
      <c r="AU439" s="260" t="s">
        <v>86</v>
      </c>
      <c r="AV439" s="13" t="s">
        <v>86</v>
      </c>
      <c r="AW439" s="13" t="s">
        <v>32</v>
      </c>
      <c r="AX439" s="13" t="s">
        <v>76</v>
      </c>
      <c r="AY439" s="260" t="s">
        <v>169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1659</v>
      </c>
      <c r="G440" s="250"/>
      <c r="H440" s="254">
        <v>20.213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1660</v>
      </c>
      <c r="G441" s="250"/>
      <c r="H441" s="254">
        <v>4.2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4" customFormat="1" ht="12">
      <c r="A442" s="14"/>
      <c r="B442" s="261"/>
      <c r="C442" s="262"/>
      <c r="D442" s="251" t="s">
        <v>179</v>
      </c>
      <c r="E442" s="263" t="s">
        <v>1</v>
      </c>
      <c r="F442" s="264" t="s">
        <v>182</v>
      </c>
      <c r="G442" s="262"/>
      <c r="H442" s="265">
        <v>28.885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179</v>
      </c>
      <c r="AU442" s="271" t="s">
        <v>86</v>
      </c>
      <c r="AV442" s="14" t="s">
        <v>177</v>
      </c>
      <c r="AW442" s="14" t="s">
        <v>32</v>
      </c>
      <c r="AX442" s="14" t="s">
        <v>84</v>
      </c>
      <c r="AY442" s="271" t="s">
        <v>169</v>
      </c>
    </row>
    <row r="443" spans="1:65" s="2" customFormat="1" ht="21.75" customHeight="1">
      <c r="A443" s="39"/>
      <c r="B443" s="40"/>
      <c r="C443" s="235" t="s">
        <v>364</v>
      </c>
      <c r="D443" s="235" t="s">
        <v>173</v>
      </c>
      <c r="E443" s="236" t="s">
        <v>1218</v>
      </c>
      <c r="F443" s="237" t="s">
        <v>1219</v>
      </c>
      <c r="G443" s="238" t="s">
        <v>176</v>
      </c>
      <c r="H443" s="239">
        <v>767.792</v>
      </c>
      <c r="I443" s="240"/>
      <c r="J443" s="241">
        <f>ROUND(I443*H443,2)</f>
        <v>0</v>
      </c>
      <c r="K443" s="242"/>
      <c r="L443" s="45"/>
      <c r="M443" s="243" t="s">
        <v>1</v>
      </c>
      <c r="N443" s="244" t="s">
        <v>41</v>
      </c>
      <c r="O443" s="92"/>
      <c r="P443" s="245">
        <f>O443*H443</f>
        <v>0</v>
      </c>
      <c r="Q443" s="245">
        <v>0.00735</v>
      </c>
      <c r="R443" s="245">
        <f>Q443*H443</f>
        <v>5.6432712</v>
      </c>
      <c r="S443" s="245">
        <v>0</v>
      </c>
      <c r="T443" s="24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7" t="s">
        <v>177</v>
      </c>
      <c r="AT443" s="247" t="s">
        <v>173</v>
      </c>
      <c r="AU443" s="247" t="s">
        <v>86</v>
      </c>
      <c r="AY443" s="18" t="s">
        <v>169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8" t="s">
        <v>84</v>
      </c>
      <c r="BK443" s="248">
        <f>ROUND(I443*H443,2)</f>
        <v>0</v>
      </c>
      <c r="BL443" s="18" t="s">
        <v>177</v>
      </c>
      <c r="BM443" s="247" t="s">
        <v>1671</v>
      </c>
    </row>
    <row r="444" spans="1:51" s="16" customFormat="1" ht="12">
      <c r="A444" s="16"/>
      <c r="B444" s="283"/>
      <c r="C444" s="284"/>
      <c r="D444" s="251" t="s">
        <v>179</v>
      </c>
      <c r="E444" s="285" t="s">
        <v>1</v>
      </c>
      <c r="F444" s="286" t="s">
        <v>1672</v>
      </c>
      <c r="G444" s="284"/>
      <c r="H444" s="285" t="s">
        <v>1</v>
      </c>
      <c r="I444" s="287"/>
      <c r="J444" s="284"/>
      <c r="K444" s="284"/>
      <c r="L444" s="288"/>
      <c r="M444" s="289"/>
      <c r="N444" s="290"/>
      <c r="O444" s="290"/>
      <c r="P444" s="290"/>
      <c r="Q444" s="290"/>
      <c r="R444" s="290"/>
      <c r="S444" s="290"/>
      <c r="T444" s="291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92" t="s">
        <v>179</v>
      </c>
      <c r="AU444" s="292" t="s">
        <v>86</v>
      </c>
      <c r="AV444" s="16" t="s">
        <v>84</v>
      </c>
      <c r="AW444" s="16" t="s">
        <v>32</v>
      </c>
      <c r="AX444" s="16" t="s">
        <v>76</v>
      </c>
      <c r="AY444" s="292" t="s">
        <v>169</v>
      </c>
    </row>
    <row r="445" spans="1:51" s="13" customFormat="1" ht="12">
      <c r="A445" s="13"/>
      <c r="B445" s="249"/>
      <c r="C445" s="250"/>
      <c r="D445" s="251" t="s">
        <v>179</v>
      </c>
      <c r="E445" s="252" t="s">
        <v>1</v>
      </c>
      <c r="F445" s="253" t="s">
        <v>1673</v>
      </c>
      <c r="G445" s="250"/>
      <c r="H445" s="254">
        <v>9.998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32</v>
      </c>
      <c r="AX445" s="13" t="s">
        <v>76</v>
      </c>
      <c r="AY445" s="260" t="s">
        <v>169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628</v>
      </c>
      <c r="G446" s="250"/>
      <c r="H446" s="254">
        <v>82.62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76</v>
      </c>
      <c r="AY446" s="260" t="s">
        <v>169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1674</v>
      </c>
      <c r="G447" s="250"/>
      <c r="H447" s="254">
        <v>9.72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76</v>
      </c>
      <c r="AY447" s="260" t="s">
        <v>169</v>
      </c>
    </row>
    <row r="448" spans="1:51" s="15" customFormat="1" ht="12">
      <c r="A448" s="15"/>
      <c r="B448" s="272"/>
      <c r="C448" s="273"/>
      <c r="D448" s="251" t="s">
        <v>179</v>
      </c>
      <c r="E448" s="274" t="s">
        <v>1</v>
      </c>
      <c r="F448" s="275" t="s">
        <v>211</v>
      </c>
      <c r="G448" s="273"/>
      <c r="H448" s="276">
        <v>102.338</v>
      </c>
      <c r="I448" s="277"/>
      <c r="J448" s="273"/>
      <c r="K448" s="273"/>
      <c r="L448" s="278"/>
      <c r="M448" s="279"/>
      <c r="N448" s="280"/>
      <c r="O448" s="280"/>
      <c r="P448" s="280"/>
      <c r="Q448" s="280"/>
      <c r="R448" s="280"/>
      <c r="S448" s="280"/>
      <c r="T448" s="281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82" t="s">
        <v>179</v>
      </c>
      <c r="AU448" s="282" t="s">
        <v>86</v>
      </c>
      <c r="AV448" s="15" t="s">
        <v>212</v>
      </c>
      <c r="AW448" s="15" t="s">
        <v>32</v>
      </c>
      <c r="AX448" s="15" t="s">
        <v>76</v>
      </c>
      <c r="AY448" s="282" t="s">
        <v>169</v>
      </c>
    </row>
    <row r="449" spans="1:51" s="16" customFormat="1" ht="12">
      <c r="A449" s="16"/>
      <c r="B449" s="283"/>
      <c r="C449" s="284"/>
      <c r="D449" s="251" t="s">
        <v>179</v>
      </c>
      <c r="E449" s="285" t="s">
        <v>1</v>
      </c>
      <c r="F449" s="286" t="s">
        <v>1675</v>
      </c>
      <c r="G449" s="284"/>
      <c r="H449" s="285" t="s">
        <v>1</v>
      </c>
      <c r="I449" s="287"/>
      <c r="J449" s="284"/>
      <c r="K449" s="284"/>
      <c r="L449" s="288"/>
      <c r="M449" s="289"/>
      <c r="N449" s="290"/>
      <c r="O449" s="290"/>
      <c r="P449" s="290"/>
      <c r="Q449" s="290"/>
      <c r="R449" s="290"/>
      <c r="S449" s="290"/>
      <c r="T449" s="29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92" t="s">
        <v>179</v>
      </c>
      <c r="AU449" s="292" t="s">
        <v>86</v>
      </c>
      <c r="AV449" s="16" t="s">
        <v>84</v>
      </c>
      <c r="AW449" s="16" t="s">
        <v>32</v>
      </c>
      <c r="AX449" s="16" t="s">
        <v>76</v>
      </c>
      <c r="AY449" s="292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1676</v>
      </c>
      <c r="G450" s="250"/>
      <c r="H450" s="254">
        <v>23.65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1677</v>
      </c>
      <c r="G451" s="250"/>
      <c r="H451" s="254">
        <v>39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1678</v>
      </c>
      <c r="G452" s="250"/>
      <c r="H452" s="254">
        <v>6.14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76</v>
      </c>
      <c r="AY452" s="260" t="s">
        <v>169</v>
      </c>
    </row>
    <row r="453" spans="1:51" s="13" customFormat="1" ht="12">
      <c r="A453" s="13"/>
      <c r="B453" s="249"/>
      <c r="C453" s="250"/>
      <c r="D453" s="251" t="s">
        <v>179</v>
      </c>
      <c r="E453" s="252" t="s">
        <v>1</v>
      </c>
      <c r="F453" s="253" t="s">
        <v>1679</v>
      </c>
      <c r="G453" s="250"/>
      <c r="H453" s="254">
        <v>32.164</v>
      </c>
      <c r="I453" s="255"/>
      <c r="J453" s="250"/>
      <c r="K453" s="250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179</v>
      </c>
      <c r="AU453" s="260" t="s">
        <v>86</v>
      </c>
      <c r="AV453" s="13" t="s">
        <v>86</v>
      </c>
      <c r="AW453" s="13" t="s">
        <v>32</v>
      </c>
      <c r="AX453" s="13" t="s">
        <v>76</v>
      </c>
      <c r="AY453" s="260" t="s">
        <v>169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625</v>
      </c>
      <c r="G454" s="250"/>
      <c r="H454" s="254">
        <v>60.3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1680</v>
      </c>
      <c r="G455" s="250"/>
      <c r="H455" s="254">
        <v>10.538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5" customFormat="1" ht="12">
      <c r="A456" s="15"/>
      <c r="B456" s="272"/>
      <c r="C456" s="273"/>
      <c r="D456" s="251" t="s">
        <v>179</v>
      </c>
      <c r="E456" s="274" t="s">
        <v>1</v>
      </c>
      <c r="F456" s="275" t="s">
        <v>211</v>
      </c>
      <c r="G456" s="273"/>
      <c r="H456" s="276">
        <v>171.792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82" t="s">
        <v>179</v>
      </c>
      <c r="AU456" s="282" t="s">
        <v>86</v>
      </c>
      <c r="AV456" s="15" t="s">
        <v>212</v>
      </c>
      <c r="AW456" s="15" t="s">
        <v>32</v>
      </c>
      <c r="AX456" s="15" t="s">
        <v>76</v>
      </c>
      <c r="AY456" s="282" t="s">
        <v>169</v>
      </c>
    </row>
    <row r="457" spans="1:51" s="16" customFormat="1" ht="12">
      <c r="A457" s="16"/>
      <c r="B457" s="283"/>
      <c r="C457" s="284"/>
      <c r="D457" s="251" t="s">
        <v>179</v>
      </c>
      <c r="E457" s="285" t="s">
        <v>1</v>
      </c>
      <c r="F457" s="286" t="s">
        <v>1681</v>
      </c>
      <c r="G457" s="284"/>
      <c r="H457" s="285" t="s">
        <v>1</v>
      </c>
      <c r="I457" s="287"/>
      <c r="J457" s="284"/>
      <c r="K457" s="284"/>
      <c r="L457" s="288"/>
      <c r="M457" s="289"/>
      <c r="N457" s="290"/>
      <c r="O457" s="290"/>
      <c r="P457" s="290"/>
      <c r="Q457" s="290"/>
      <c r="R457" s="290"/>
      <c r="S457" s="290"/>
      <c r="T457" s="291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92" t="s">
        <v>179</v>
      </c>
      <c r="AU457" s="292" t="s">
        <v>86</v>
      </c>
      <c r="AV457" s="16" t="s">
        <v>84</v>
      </c>
      <c r="AW457" s="16" t="s">
        <v>32</v>
      </c>
      <c r="AX457" s="16" t="s">
        <v>76</v>
      </c>
      <c r="AY457" s="292" t="s">
        <v>169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1682</v>
      </c>
      <c r="G458" s="250"/>
      <c r="H458" s="254">
        <v>12.821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76</v>
      </c>
      <c r="AY458" s="260" t="s">
        <v>169</v>
      </c>
    </row>
    <row r="459" spans="1:51" s="13" customFormat="1" ht="12">
      <c r="A459" s="13"/>
      <c r="B459" s="249"/>
      <c r="C459" s="250"/>
      <c r="D459" s="251" t="s">
        <v>179</v>
      </c>
      <c r="E459" s="252" t="s">
        <v>1</v>
      </c>
      <c r="F459" s="253" t="s">
        <v>1683</v>
      </c>
      <c r="G459" s="250"/>
      <c r="H459" s="254">
        <v>4.329</v>
      </c>
      <c r="I459" s="255"/>
      <c r="J459" s="250"/>
      <c r="K459" s="250"/>
      <c r="L459" s="256"/>
      <c r="M459" s="257"/>
      <c r="N459" s="258"/>
      <c r="O459" s="258"/>
      <c r="P459" s="258"/>
      <c r="Q459" s="258"/>
      <c r="R459" s="258"/>
      <c r="S459" s="258"/>
      <c r="T459" s="25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0" t="s">
        <v>179</v>
      </c>
      <c r="AU459" s="260" t="s">
        <v>86</v>
      </c>
      <c r="AV459" s="13" t="s">
        <v>86</v>
      </c>
      <c r="AW459" s="13" t="s">
        <v>32</v>
      </c>
      <c r="AX459" s="13" t="s">
        <v>76</v>
      </c>
      <c r="AY459" s="260" t="s">
        <v>169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1684</v>
      </c>
      <c r="G460" s="250"/>
      <c r="H460" s="254">
        <v>34.326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76</v>
      </c>
      <c r="AY460" s="260" t="s">
        <v>169</v>
      </c>
    </row>
    <row r="461" spans="1:51" s="13" customFormat="1" ht="12">
      <c r="A461" s="13"/>
      <c r="B461" s="249"/>
      <c r="C461" s="250"/>
      <c r="D461" s="251" t="s">
        <v>179</v>
      </c>
      <c r="E461" s="252" t="s">
        <v>1</v>
      </c>
      <c r="F461" s="253" t="s">
        <v>1685</v>
      </c>
      <c r="G461" s="250"/>
      <c r="H461" s="254">
        <v>6.46</v>
      </c>
      <c r="I461" s="255"/>
      <c r="J461" s="250"/>
      <c r="K461" s="250"/>
      <c r="L461" s="256"/>
      <c r="M461" s="257"/>
      <c r="N461" s="258"/>
      <c r="O461" s="258"/>
      <c r="P461" s="258"/>
      <c r="Q461" s="258"/>
      <c r="R461" s="258"/>
      <c r="S461" s="258"/>
      <c r="T461" s="25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0" t="s">
        <v>179</v>
      </c>
      <c r="AU461" s="260" t="s">
        <v>86</v>
      </c>
      <c r="AV461" s="13" t="s">
        <v>86</v>
      </c>
      <c r="AW461" s="13" t="s">
        <v>32</v>
      </c>
      <c r="AX461" s="13" t="s">
        <v>76</v>
      </c>
      <c r="AY461" s="260" t="s">
        <v>169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1686</v>
      </c>
      <c r="G462" s="250"/>
      <c r="H462" s="254">
        <v>1.915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5" customFormat="1" ht="12">
      <c r="A463" s="15"/>
      <c r="B463" s="272"/>
      <c r="C463" s="273"/>
      <c r="D463" s="251" t="s">
        <v>179</v>
      </c>
      <c r="E463" s="274" t="s">
        <v>1</v>
      </c>
      <c r="F463" s="275" t="s">
        <v>211</v>
      </c>
      <c r="G463" s="273"/>
      <c r="H463" s="276">
        <v>59.851</v>
      </c>
      <c r="I463" s="277"/>
      <c r="J463" s="273"/>
      <c r="K463" s="273"/>
      <c r="L463" s="278"/>
      <c r="M463" s="279"/>
      <c r="N463" s="280"/>
      <c r="O463" s="280"/>
      <c r="P463" s="280"/>
      <c r="Q463" s="280"/>
      <c r="R463" s="280"/>
      <c r="S463" s="280"/>
      <c r="T463" s="28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2" t="s">
        <v>179</v>
      </c>
      <c r="AU463" s="282" t="s">
        <v>86</v>
      </c>
      <c r="AV463" s="15" t="s">
        <v>212</v>
      </c>
      <c r="AW463" s="15" t="s">
        <v>32</v>
      </c>
      <c r="AX463" s="15" t="s">
        <v>76</v>
      </c>
      <c r="AY463" s="282" t="s">
        <v>169</v>
      </c>
    </row>
    <row r="464" spans="1:51" s="16" customFormat="1" ht="12">
      <c r="A464" s="16"/>
      <c r="B464" s="283"/>
      <c r="C464" s="284"/>
      <c r="D464" s="251" t="s">
        <v>179</v>
      </c>
      <c r="E464" s="285" t="s">
        <v>1</v>
      </c>
      <c r="F464" s="286" t="s">
        <v>1687</v>
      </c>
      <c r="G464" s="284"/>
      <c r="H464" s="285" t="s">
        <v>1</v>
      </c>
      <c r="I464" s="287"/>
      <c r="J464" s="284"/>
      <c r="K464" s="284"/>
      <c r="L464" s="288"/>
      <c r="M464" s="289"/>
      <c r="N464" s="290"/>
      <c r="O464" s="290"/>
      <c r="P464" s="290"/>
      <c r="Q464" s="290"/>
      <c r="R464" s="290"/>
      <c r="S464" s="290"/>
      <c r="T464" s="291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92" t="s">
        <v>179</v>
      </c>
      <c r="AU464" s="292" t="s">
        <v>86</v>
      </c>
      <c r="AV464" s="16" t="s">
        <v>84</v>
      </c>
      <c r="AW464" s="16" t="s">
        <v>32</v>
      </c>
      <c r="AX464" s="16" t="s">
        <v>76</v>
      </c>
      <c r="AY464" s="292" t="s">
        <v>169</v>
      </c>
    </row>
    <row r="465" spans="1:51" s="13" customFormat="1" ht="12">
      <c r="A465" s="13"/>
      <c r="B465" s="249"/>
      <c r="C465" s="250"/>
      <c r="D465" s="251" t="s">
        <v>179</v>
      </c>
      <c r="E465" s="252" t="s">
        <v>1</v>
      </c>
      <c r="F465" s="253" t="s">
        <v>1688</v>
      </c>
      <c r="G465" s="250"/>
      <c r="H465" s="254">
        <v>25.34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179</v>
      </c>
      <c r="AU465" s="260" t="s">
        <v>86</v>
      </c>
      <c r="AV465" s="13" t="s">
        <v>86</v>
      </c>
      <c r="AW465" s="13" t="s">
        <v>32</v>
      </c>
      <c r="AX465" s="13" t="s">
        <v>76</v>
      </c>
      <c r="AY465" s="260" t="s">
        <v>169</v>
      </c>
    </row>
    <row r="466" spans="1:51" s="13" customFormat="1" ht="12">
      <c r="A466" s="13"/>
      <c r="B466" s="249"/>
      <c r="C466" s="250"/>
      <c r="D466" s="251" t="s">
        <v>179</v>
      </c>
      <c r="E466" s="252" t="s">
        <v>1</v>
      </c>
      <c r="F466" s="253" t="s">
        <v>1689</v>
      </c>
      <c r="G466" s="250"/>
      <c r="H466" s="254">
        <v>28.228</v>
      </c>
      <c r="I466" s="255"/>
      <c r="J466" s="250"/>
      <c r="K466" s="250"/>
      <c r="L466" s="256"/>
      <c r="M466" s="257"/>
      <c r="N466" s="258"/>
      <c r="O466" s="258"/>
      <c r="P466" s="258"/>
      <c r="Q466" s="258"/>
      <c r="R466" s="258"/>
      <c r="S466" s="258"/>
      <c r="T466" s="25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0" t="s">
        <v>179</v>
      </c>
      <c r="AU466" s="260" t="s">
        <v>86</v>
      </c>
      <c r="AV466" s="13" t="s">
        <v>86</v>
      </c>
      <c r="AW466" s="13" t="s">
        <v>32</v>
      </c>
      <c r="AX466" s="13" t="s">
        <v>76</v>
      </c>
      <c r="AY466" s="260" t="s">
        <v>169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1690</v>
      </c>
      <c r="G467" s="250"/>
      <c r="H467" s="254">
        <v>25.605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1691</v>
      </c>
      <c r="G468" s="250"/>
      <c r="H468" s="254">
        <v>30.262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3" customFormat="1" ht="12">
      <c r="A469" s="13"/>
      <c r="B469" s="249"/>
      <c r="C469" s="250"/>
      <c r="D469" s="251" t="s">
        <v>179</v>
      </c>
      <c r="E469" s="252" t="s">
        <v>1</v>
      </c>
      <c r="F469" s="253" t="s">
        <v>1692</v>
      </c>
      <c r="G469" s="250"/>
      <c r="H469" s="254">
        <v>28.339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179</v>
      </c>
      <c r="AU469" s="260" t="s">
        <v>86</v>
      </c>
      <c r="AV469" s="13" t="s">
        <v>86</v>
      </c>
      <c r="AW469" s="13" t="s">
        <v>32</v>
      </c>
      <c r="AX469" s="13" t="s">
        <v>76</v>
      </c>
      <c r="AY469" s="260" t="s">
        <v>169</v>
      </c>
    </row>
    <row r="470" spans="1:51" s="13" customFormat="1" ht="12">
      <c r="A470" s="13"/>
      <c r="B470" s="249"/>
      <c r="C470" s="250"/>
      <c r="D470" s="251" t="s">
        <v>179</v>
      </c>
      <c r="E470" s="252" t="s">
        <v>1</v>
      </c>
      <c r="F470" s="253" t="s">
        <v>1693</v>
      </c>
      <c r="G470" s="250"/>
      <c r="H470" s="254">
        <v>35.081</v>
      </c>
      <c r="I470" s="255"/>
      <c r="J470" s="250"/>
      <c r="K470" s="250"/>
      <c r="L470" s="256"/>
      <c r="M470" s="257"/>
      <c r="N470" s="258"/>
      <c r="O470" s="258"/>
      <c r="P470" s="258"/>
      <c r="Q470" s="258"/>
      <c r="R470" s="258"/>
      <c r="S470" s="258"/>
      <c r="T470" s="25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0" t="s">
        <v>179</v>
      </c>
      <c r="AU470" s="260" t="s">
        <v>86</v>
      </c>
      <c r="AV470" s="13" t="s">
        <v>86</v>
      </c>
      <c r="AW470" s="13" t="s">
        <v>32</v>
      </c>
      <c r="AX470" s="13" t="s">
        <v>76</v>
      </c>
      <c r="AY470" s="260" t="s">
        <v>169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1694</v>
      </c>
      <c r="G471" s="250"/>
      <c r="H471" s="254">
        <v>20.003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3" customFormat="1" ht="12">
      <c r="A472" s="13"/>
      <c r="B472" s="249"/>
      <c r="C472" s="250"/>
      <c r="D472" s="251" t="s">
        <v>179</v>
      </c>
      <c r="E472" s="252" t="s">
        <v>1</v>
      </c>
      <c r="F472" s="253" t="s">
        <v>1695</v>
      </c>
      <c r="G472" s="250"/>
      <c r="H472" s="254">
        <v>62.451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0" t="s">
        <v>179</v>
      </c>
      <c r="AU472" s="260" t="s">
        <v>86</v>
      </c>
      <c r="AV472" s="13" t="s">
        <v>86</v>
      </c>
      <c r="AW472" s="13" t="s">
        <v>32</v>
      </c>
      <c r="AX472" s="13" t="s">
        <v>76</v>
      </c>
      <c r="AY472" s="260" t="s">
        <v>169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1696</v>
      </c>
      <c r="G473" s="250"/>
      <c r="H473" s="254">
        <v>51.337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1697</v>
      </c>
      <c r="G474" s="250"/>
      <c r="H474" s="254">
        <v>90.77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638</v>
      </c>
      <c r="G475" s="250"/>
      <c r="H475" s="254">
        <v>36.395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4" customFormat="1" ht="12">
      <c r="A476" s="14"/>
      <c r="B476" s="261"/>
      <c r="C476" s="262"/>
      <c r="D476" s="251" t="s">
        <v>179</v>
      </c>
      <c r="E476" s="263" t="s">
        <v>1</v>
      </c>
      <c r="F476" s="264" t="s">
        <v>182</v>
      </c>
      <c r="G476" s="262"/>
      <c r="H476" s="265">
        <v>767.792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1" t="s">
        <v>179</v>
      </c>
      <c r="AU476" s="271" t="s">
        <v>86</v>
      </c>
      <c r="AV476" s="14" t="s">
        <v>177</v>
      </c>
      <c r="AW476" s="14" t="s">
        <v>32</v>
      </c>
      <c r="AX476" s="14" t="s">
        <v>84</v>
      </c>
      <c r="AY476" s="271" t="s">
        <v>169</v>
      </c>
    </row>
    <row r="477" spans="1:65" s="2" customFormat="1" ht="21.75" customHeight="1">
      <c r="A477" s="39"/>
      <c r="B477" s="40"/>
      <c r="C477" s="235" t="s">
        <v>347</v>
      </c>
      <c r="D477" s="235" t="s">
        <v>173</v>
      </c>
      <c r="E477" s="236" t="s">
        <v>1698</v>
      </c>
      <c r="F477" s="237" t="s">
        <v>1699</v>
      </c>
      <c r="G477" s="238" t="s">
        <v>176</v>
      </c>
      <c r="H477" s="239">
        <v>349.79</v>
      </c>
      <c r="I477" s="240"/>
      <c r="J477" s="241">
        <f>ROUND(I477*H477,2)</f>
        <v>0</v>
      </c>
      <c r="K477" s="242"/>
      <c r="L477" s="45"/>
      <c r="M477" s="243" t="s">
        <v>1</v>
      </c>
      <c r="N477" s="244" t="s">
        <v>41</v>
      </c>
      <c r="O477" s="92"/>
      <c r="P477" s="245">
        <f>O477*H477</f>
        <v>0</v>
      </c>
      <c r="Q477" s="245">
        <v>0.00026</v>
      </c>
      <c r="R477" s="245">
        <f>Q477*H477</f>
        <v>0.0909454</v>
      </c>
      <c r="S477" s="245">
        <v>0</v>
      </c>
      <c r="T477" s="246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7" t="s">
        <v>177</v>
      </c>
      <c r="AT477" s="247" t="s">
        <v>173</v>
      </c>
      <c r="AU477" s="247" t="s">
        <v>86</v>
      </c>
      <c r="AY477" s="18" t="s">
        <v>169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18" t="s">
        <v>84</v>
      </c>
      <c r="BK477" s="248">
        <f>ROUND(I477*H477,2)</f>
        <v>0</v>
      </c>
      <c r="BL477" s="18" t="s">
        <v>177</v>
      </c>
      <c r="BM477" s="247" t="s">
        <v>1700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1701</v>
      </c>
      <c r="G478" s="250"/>
      <c r="H478" s="254">
        <v>27.763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1702</v>
      </c>
      <c r="G479" s="250"/>
      <c r="H479" s="254">
        <v>2.646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5" customFormat="1" ht="12">
      <c r="A480" s="15"/>
      <c r="B480" s="272"/>
      <c r="C480" s="273"/>
      <c r="D480" s="251" t="s">
        <v>179</v>
      </c>
      <c r="E480" s="274" t="s">
        <v>1</v>
      </c>
      <c r="F480" s="275" t="s">
        <v>211</v>
      </c>
      <c r="G480" s="273"/>
      <c r="H480" s="276">
        <v>30.409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2" t="s">
        <v>179</v>
      </c>
      <c r="AU480" s="282" t="s">
        <v>86</v>
      </c>
      <c r="AV480" s="15" t="s">
        <v>212</v>
      </c>
      <c r="AW480" s="15" t="s">
        <v>32</v>
      </c>
      <c r="AX480" s="15" t="s">
        <v>76</v>
      </c>
      <c r="AY480" s="282" t="s">
        <v>169</v>
      </c>
    </row>
    <row r="481" spans="1:51" s="16" customFormat="1" ht="12">
      <c r="A481" s="16"/>
      <c r="B481" s="283"/>
      <c r="C481" s="284"/>
      <c r="D481" s="251" t="s">
        <v>179</v>
      </c>
      <c r="E481" s="285" t="s">
        <v>1</v>
      </c>
      <c r="F481" s="286" t="s">
        <v>1672</v>
      </c>
      <c r="G481" s="284"/>
      <c r="H481" s="285" t="s">
        <v>1</v>
      </c>
      <c r="I481" s="287"/>
      <c r="J481" s="284"/>
      <c r="K481" s="284"/>
      <c r="L481" s="288"/>
      <c r="M481" s="289"/>
      <c r="N481" s="290"/>
      <c r="O481" s="290"/>
      <c r="P481" s="290"/>
      <c r="Q481" s="290"/>
      <c r="R481" s="290"/>
      <c r="S481" s="290"/>
      <c r="T481" s="291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92" t="s">
        <v>179</v>
      </c>
      <c r="AU481" s="292" t="s">
        <v>86</v>
      </c>
      <c r="AV481" s="16" t="s">
        <v>84</v>
      </c>
      <c r="AW481" s="16" t="s">
        <v>32</v>
      </c>
      <c r="AX481" s="16" t="s">
        <v>76</v>
      </c>
      <c r="AY481" s="292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1673</v>
      </c>
      <c r="G482" s="250"/>
      <c r="H482" s="254">
        <v>9.998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3" customFormat="1" ht="12">
      <c r="A483" s="13"/>
      <c r="B483" s="249"/>
      <c r="C483" s="250"/>
      <c r="D483" s="251" t="s">
        <v>179</v>
      </c>
      <c r="E483" s="252" t="s">
        <v>1</v>
      </c>
      <c r="F483" s="253" t="s">
        <v>628</v>
      </c>
      <c r="G483" s="250"/>
      <c r="H483" s="254">
        <v>82.62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179</v>
      </c>
      <c r="AU483" s="260" t="s">
        <v>86</v>
      </c>
      <c r="AV483" s="13" t="s">
        <v>86</v>
      </c>
      <c r="AW483" s="13" t="s">
        <v>32</v>
      </c>
      <c r="AX483" s="13" t="s">
        <v>76</v>
      </c>
      <c r="AY483" s="260" t="s">
        <v>169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1674</v>
      </c>
      <c r="G484" s="250"/>
      <c r="H484" s="254">
        <v>9.72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1703</v>
      </c>
      <c r="G485" s="250"/>
      <c r="H485" s="254">
        <v>57.98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638</v>
      </c>
      <c r="G486" s="250"/>
      <c r="H486" s="254">
        <v>36.395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5" customFormat="1" ht="12">
      <c r="A487" s="15"/>
      <c r="B487" s="272"/>
      <c r="C487" s="273"/>
      <c r="D487" s="251" t="s">
        <v>179</v>
      </c>
      <c r="E487" s="274" t="s">
        <v>1</v>
      </c>
      <c r="F487" s="275" t="s">
        <v>211</v>
      </c>
      <c r="G487" s="273"/>
      <c r="H487" s="276">
        <v>196.713</v>
      </c>
      <c r="I487" s="277"/>
      <c r="J487" s="273"/>
      <c r="K487" s="273"/>
      <c r="L487" s="278"/>
      <c r="M487" s="279"/>
      <c r="N487" s="280"/>
      <c r="O487" s="280"/>
      <c r="P487" s="280"/>
      <c r="Q487" s="280"/>
      <c r="R487" s="280"/>
      <c r="S487" s="280"/>
      <c r="T487" s="28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82" t="s">
        <v>179</v>
      </c>
      <c r="AU487" s="282" t="s">
        <v>86</v>
      </c>
      <c r="AV487" s="15" t="s">
        <v>212</v>
      </c>
      <c r="AW487" s="15" t="s">
        <v>32</v>
      </c>
      <c r="AX487" s="15" t="s">
        <v>76</v>
      </c>
      <c r="AY487" s="282" t="s">
        <v>169</v>
      </c>
    </row>
    <row r="488" spans="1:51" s="13" customFormat="1" ht="12">
      <c r="A488" s="13"/>
      <c r="B488" s="249"/>
      <c r="C488" s="250"/>
      <c r="D488" s="251" t="s">
        <v>179</v>
      </c>
      <c r="E488" s="252" t="s">
        <v>1</v>
      </c>
      <c r="F488" s="253" t="s">
        <v>1704</v>
      </c>
      <c r="G488" s="250"/>
      <c r="H488" s="254">
        <v>122.668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179</v>
      </c>
      <c r="AU488" s="260" t="s">
        <v>86</v>
      </c>
      <c r="AV488" s="13" t="s">
        <v>86</v>
      </c>
      <c r="AW488" s="13" t="s">
        <v>32</v>
      </c>
      <c r="AX488" s="13" t="s">
        <v>76</v>
      </c>
      <c r="AY488" s="260" t="s">
        <v>169</v>
      </c>
    </row>
    <row r="489" spans="1:51" s="14" customFormat="1" ht="12">
      <c r="A489" s="14"/>
      <c r="B489" s="261"/>
      <c r="C489" s="262"/>
      <c r="D489" s="251" t="s">
        <v>179</v>
      </c>
      <c r="E489" s="263" t="s">
        <v>1</v>
      </c>
      <c r="F489" s="264" t="s">
        <v>182</v>
      </c>
      <c r="G489" s="262"/>
      <c r="H489" s="265">
        <v>349.79</v>
      </c>
      <c r="I489" s="266"/>
      <c r="J489" s="262"/>
      <c r="K489" s="262"/>
      <c r="L489" s="267"/>
      <c r="M489" s="268"/>
      <c r="N489" s="269"/>
      <c r="O489" s="269"/>
      <c r="P489" s="269"/>
      <c r="Q489" s="269"/>
      <c r="R489" s="269"/>
      <c r="S489" s="269"/>
      <c r="T489" s="27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1" t="s">
        <v>179</v>
      </c>
      <c r="AU489" s="271" t="s">
        <v>86</v>
      </c>
      <c r="AV489" s="14" t="s">
        <v>177</v>
      </c>
      <c r="AW489" s="14" t="s">
        <v>32</v>
      </c>
      <c r="AX489" s="14" t="s">
        <v>84</v>
      </c>
      <c r="AY489" s="271" t="s">
        <v>169</v>
      </c>
    </row>
    <row r="490" spans="1:65" s="2" customFormat="1" ht="21.75" customHeight="1">
      <c r="A490" s="39"/>
      <c r="B490" s="40"/>
      <c r="C490" s="235" t="s">
        <v>329</v>
      </c>
      <c r="D490" s="235" t="s">
        <v>173</v>
      </c>
      <c r="E490" s="236" t="s">
        <v>1705</v>
      </c>
      <c r="F490" s="237" t="s">
        <v>1706</v>
      </c>
      <c r="G490" s="238" t="s">
        <v>176</v>
      </c>
      <c r="H490" s="239">
        <v>196.713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0.00438</v>
      </c>
      <c r="R490" s="245">
        <f>Q490*H490</f>
        <v>0.86160294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177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177</v>
      </c>
      <c r="BM490" s="247" t="s">
        <v>1707</v>
      </c>
    </row>
    <row r="491" spans="1:51" s="16" customFormat="1" ht="12">
      <c r="A491" s="16"/>
      <c r="B491" s="283"/>
      <c r="C491" s="284"/>
      <c r="D491" s="251" t="s">
        <v>179</v>
      </c>
      <c r="E491" s="285" t="s">
        <v>1</v>
      </c>
      <c r="F491" s="286" t="s">
        <v>1672</v>
      </c>
      <c r="G491" s="284"/>
      <c r="H491" s="285" t="s">
        <v>1</v>
      </c>
      <c r="I491" s="287"/>
      <c r="J491" s="284"/>
      <c r="K491" s="284"/>
      <c r="L491" s="288"/>
      <c r="M491" s="289"/>
      <c r="N491" s="290"/>
      <c r="O491" s="290"/>
      <c r="P491" s="290"/>
      <c r="Q491" s="290"/>
      <c r="R491" s="290"/>
      <c r="S491" s="290"/>
      <c r="T491" s="291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92" t="s">
        <v>179</v>
      </c>
      <c r="AU491" s="292" t="s">
        <v>86</v>
      </c>
      <c r="AV491" s="16" t="s">
        <v>84</v>
      </c>
      <c r="AW491" s="16" t="s">
        <v>32</v>
      </c>
      <c r="AX491" s="16" t="s">
        <v>76</v>
      </c>
      <c r="AY491" s="292" t="s">
        <v>169</v>
      </c>
    </row>
    <row r="492" spans="1:51" s="13" customFormat="1" ht="12">
      <c r="A492" s="13"/>
      <c r="B492" s="249"/>
      <c r="C492" s="250"/>
      <c r="D492" s="251" t="s">
        <v>179</v>
      </c>
      <c r="E492" s="252" t="s">
        <v>1</v>
      </c>
      <c r="F492" s="253" t="s">
        <v>1673</v>
      </c>
      <c r="G492" s="250"/>
      <c r="H492" s="254">
        <v>9.998</v>
      </c>
      <c r="I492" s="255"/>
      <c r="J492" s="250"/>
      <c r="K492" s="250"/>
      <c r="L492" s="256"/>
      <c r="M492" s="257"/>
      <c r="N492" s="258"/>
      <c r="O492" s="258"/>
      <c r="P492" s="258"/>
      <c r="Q492" s="258"/>
      <c r="R492" s="258"/>
      <c r="S492" s="258"/>
      <c r="T492" s="25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0" t="s">
        <v>179</v>
      </c>
      <c r="AU492" s="260" t="s">
        <v>86</v>
      </c>
      <c r="AV492" s="13" t="s">
        <v>86</v>
      </c>
      <c r="AW492" s="13" t="s">
        <v>32</v>
      </c>
      <c r="AX492" s="13" t="s">
        <v>76</v>
      </c>
      <c r="AY492" s="260" t="s">
        <v>169</v>
      </c>
    </row>
    <row r="493" spans="1:51" s="13" customFormat="1" ht="12">
      <c r="A493" s="13"/>
      <c r="B493" s="249"/>
      <c r="C493" s="250"/>
      <c r="D493" s="251" t="s">
        <v>179</v>
      </c>
      <c r="E493" s="252" t="s">
        <v>1</v>
      </c>
      <c r="F493" s="253" t="s">
        <v>628</v>
      </c>
      <c r="G493" s="250"/>
      <c r="H493" s="254">
        <v>82.62</v>
      </c>
      <c r="I493" s="255"/>
      <c r="J493" s="250"/>
      <c r="K493" s="250"/>
      <c r="L493" s="256"/>
      <c r="M493" s="257"/>
      <c r="N493" s="258"/>
      <c r="O493" s="258"/>
      <c r="P493" s="258"/>
      <c r="Q493" s="258"/>
      <c r="R493" s="258"/>
      <c r="S493" s="258"/>
      <c r="T493" s="25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0" t="s">
        <v>179</v>
      </c>
      <c r="AU493" s="260" t="s">
        <v>86</v>
      </c>
      <c r="AV493" s="13" t="s">
        <v>86</v>
      </c>
      <c r="AW493" s="13" t="s">
        <v>32</v>
      </c>
      <c r="AX493" s="13" t="s">
        <v>76</v>
      </c>
      <c r="AY493" s="260" t="s">
        <v>169</v>
      </c>
    </row>
    <row r="494" spans="1:51" s="13" customFormat="1" ht="12">
      <c r="A494" s="13"/>
      <c r="B494" s="249"/>
      <c r="C494" s="250"/>
      <c r="D494" s="251" t="s">
        <v>179</v>
      </c>
      <c r="E494" s="252" t="s">
        <v>1</v>
      </c>
      <c r="F494" s="253" t="s">
        <v>1674</v>
      </c>
      <c r="G494" s="250"/>
      <c r="H494" s="254">
        <v>9.72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0" t="s">
        <v>179</v>
      </c>
      <c r="AU494" s="260" t="s">
        <v>86</v>
      </c>
      <c r="AV494" s="13" t="s">
        <v>86</v>
      </c>
      <c r="AW494" s="13" t="s">
        <v>32</v>
      </c>
      <c r="AX494" s="13" t="s">
        <v>76</v>
      </c>
      <c r="AY494" s="260" t="s">
        <v>169</v>
      </c>
    </row>
    <row r="495" spans="1:51" s="13" customFormat="1" ht="12">
      <c r="A495" s="13"/>
      <c r="B495" s="249"/>
      <c r="C495" s="250"/>
      <c r="D495" s="251" t="s">
        <v>179</v>
      </c>
      <c r="E495" s="252" t="s">
        <v>1</v>
      </c>
      <c r="F495" s="253" t="s">
        <v>1703</v>
      </c>
      <c r="G495" s="250"/>
      <c r="H495" s="254">
        <v>57.98</v>
      </c>
      <c r="I495" s="255"/>
      <c r="J495" s="250"/>
      <c r="K495" s="250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179</v>
      </c>
      <c r="AU495" s="260" t="s">
        <v>86</v>
      </c>
      <c r="AV495" s="13" t="s">
        <v>86</v>
      </c>
      <c r="AW495" s="13" t="s">
        <v>32</v>
      </c>
      <c r="AX495" s="13" t="s">
        <v>76</v>
      </c>
      <c r="AY495" s="260" t="s">
        <v>169</v>
      </c>
    </row>
    <row r="496" spans="1:51" s="13" customFormat="1" ht="12">
      <c r="A496" s="13"/>
      <c r="B496" s="249"/>
      <c r="C496" s="250"/>
      <c r="D496" s="251" t="s">
        <v>179</v>
      </c>
      <c r="E496" s="252" t="s">
        <v>1</v>
      </c>
      <c r="F496" s="253" t="s">
        <v>638</v>
      </c>
      <c r="G496" s="250"/>
      <c r="H496" s="254">
        <v>36.395</v>
      </c>
      <c r="I496" s="255"/>
      <c r="J496" s="250"/>
      <c r="K496" s="250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179</v>
      </c>
      <c r="AU496" s="260" t="s">
        <v>86</v>
      </c>
      <c r="AV496" s="13" t="s">
        <v>86</v>
      </c>
      <c r="AW496" s="13" t="s">
        <v>32</v>
      </c>
      <c r="AX496" s="13" t="s">
        <v>76</v>
      </c>
      <c r="AY496" s="260" t="s">
        <v>169</v>
      </c>
    </row>
    <row r="497" spans="1:51" s="15" customFormat="1" ht="12">
      <c r="A497" s="15"/>
      <c r="B497" s="272"/>
      <c r="C497" s="273"/>
      <c r="D497" s="251" t="s">
        <v>179</v>
      </c>
      <c r="E497" s="274" t="s">
        <v>1</v>
      </c>
      <c r="F497" s="275" t="s">
        <v>211</v>
      </c>
      <c r="G497" s="273"/>
      <c r="H497" s="276">
        <v>196.713</v>
      </c>
      <c r="I497" s="277"/>
      <c r="J497" s="273"/>
      <c r="K497" s="273"/>
      <c r="L497" s="278"/>
      <c r="M497" s="279"/>
      <c r="N497" s="280"/>
      <c r="O497" s="280"/>
      <c r="P497" s="280"/>
      <c r="Q497" s="280"/>
      <c r="R497" s="280"/>
      <c r="S497" s="280"/>
      <c r="T497" s="28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2" t="s">
        <v>179</v>
      </c>
      <c r="AU497" s="282" t="s">
        <v>86</v>
      </c>
      <c r="AV497" s="15" t="s">
        <v>212</v>
      </c>
      <c r="AW497" s="15" t="s">
        <v>32</v>
      </c>
      <c r="AX497" s="15" t="s">
        <v>76</v>
      </c>
      <c r="AY497" s="282" t="s">
        <v>169</v>
      </c>
    </row>
    <row r="498" spans="1:51" s="14" customFormat="1" ht="12">
      <c r="A498" s="14"/>
      <c r="B498" s="261"/>
      <c r="C498" s="262"/>
      <c r="D498" s="251" t="s">
        <v>179</v>
      </c>
      <c r="E498" s="263" t="s">
        <v>1</v>
      </c>
      <c r="F498" s="264" t="s">
        <v>182</v>
      </c>
      <c r="G498" s="262"/>
      <c r="H498" s="265">
        <v>196.713</v>
      </c>
      <c r="I498" s="266"/>
      <c r="J498" s="262"/>
      <c r="K498" s="262"/>
      <c r="L498" s="267"/>
      <c r="M498" s="268"/>
      <c r="N498" s="269"/>
      <c r="O498" s="269"/>
      <c r="P498" s="269"/>
      <c r="Q498" s="269"/>
      <c r="R498" s="269"/>
      <c r="S498" s="269"/>
      <c r="T498" s="27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1" t="s">
        <v>179</v>
      </c>
      <c r="AU498" s="271" t="s">
        <v>86</v>
      </c>
      <c r="AV498" s="14" t="s">
        <v>177</v>
      </c>
      <c r="AW498" s="14" t="s">
        <v>32</v>
      </c>
      <c r="AX498" s="14" t="s">
        <v>84</v>
      </c>
      <c r="AY498" s="271" t="s">
        <v>169</v>
      </c>
    </row>
    <row r="499" spans="1:65" s="2" customFormat="1" ht="21.75" customHeight="1">
      <c r="A499" s="39"/>
      <c r="B499" s="40"/>
      <c r="C499" s="235" t="s">
        <v>1708</v>
      </c>
      <c r="D499" s="235" t="s">
        <v>173</v>
      </c>
      <c r="E499" s="236" t="s">
        <v>1709</v>
      </c>
      <c r="F499" s="237" t="s">
        <v>1710</v>
      </c>
      <c r="G499" s="238" t="s">
        <v>176</v>
      </c>
      <c r="H499" s="239">
        <v>138.707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0.003</v>
      </c>
      <c r="R499" s="245">
        <f>Q499*H499</f>
        <v>0.41612099999999996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177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177</v>
      </c>
      <c r="BM499" s="247" t="s">
        <v>1711</v>
      </c>
    </row>
    <row r="500" spans="1:51" s="13" customFormat="1" ht="12">
      <c r="A500" s="13"/>
      <c r="B500" s="249"/>
      <c r="C500" s="250"/>
      <c r="D500" s="251" t="s">
        <v>179</v>
      </c>
      <c r="E500" s="252" t="s">
        <v>1</v>
      </c>
      <c r="F500" s="253" t="s">
        <v>1712</v>
      </c>
      <c r="G500" s="250"/>
      <c r="H500" s="254">
        <v>11.665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179</v>
      </c>
      <c r="AU500" s="260" t="s">
        <v>86</v>
      </c>
      <c r="AV500" s="13" t="s">
        <v>86</v>
      </c>
      <c r="AW500" s="13" t="s">
        <v>32</v>
      </c>
      <c r="AX500" s="13" t="s">
        <v>76</v>
      </c>
      <c r="AY500" s="260" t="s">
        <v>169</v>
      </c>
    </row>
    <row r="501" spans="1:51" s="13" customFormat="1" ht="12">
      <c r="A501" s="13"/>
      <c r="B501" s="249"/>
      <c r="C501" s="250"/>
      <c r="D501" s="251" t="s">
        <v>179</v>
      </c>
      <c r="E501" s="252" t="s">
        <v>1</v>
      </c>
      <c r="F501" s="253" t="s">
        <v>1713</v>
      </c>
      <c r="G501" s="250"/>
      <c r="H501" s="254">
        <v>4.374</v>
      </c>
      <c r="I501" s="255"/>
      <c r="J501" s="250"/>
      <c r="K501" s="250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179</v>
      </c>
      <c r="AU501" s="260" t="s">
        <v>86</v>
      </c>
      <c r="AV501" s="13" t="s">
        <v>86</v>
      </c>
      <c r="AW501" s="13" t="s">
        <v>32</v>
      </c>
      <c r="AX501" s="13" t="s">
        <v>76</v>
      </c>
      <c r="AY501" s="260" t="s">
        <v>169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1704</v>
      </c>
      <c r="G502" s="250"/>
      <c r="H502" s="254">
        <v>122.668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4" customFormat="1" ht="12">
      <c r="A503" s="14"/>
      <c r="B503" s="261"/>
      <c r="C503" s="262"/>
      <c r="D503" s="251" t="s">
        <v>179</v>
      </c>
      <c r="E503" s="263" t="s">
        <v>1</v>
      </c>
      <c r="F503" s="264" t="s">
        <v>182</v>
      </c>
      <c r="G503" s="262"/>
      <c r="H503" s="265">
        <v>138.707</v>
      </c>
      <c r="I503" s="266"/>
      <c r="J503" s="262"/>
      <c r="K503" s="262"/>
      <c r="L503" s="267"/>
      <c r="M503" s="268"/>
      <c r="N503" s="269"/>
      <c r="O503" s="269"/>
      <c r="P503" s="269"/>
      <c r="Q503" s="269"/>
      <c r="R503" s="269"/>
      <c r="S503" s="269"/>
      <c r="T503" s="27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1" t="s">
        <v>179</v>
      </c>
      <c r="AU503" s="271" t="s">
        <v>86</v>
      </c>
      <c r="AV503" s="14" t="s">
        <v>177</v>
      </c>
      <c r="AW503" s="14" t="s">
        <v>32</v>
      </c>
      <c r="AX503" s="14" t="s">
        <v>84</v>
      </c>
      <c r="AY503" s="271" t="s">
        <v>169</v>
      </c>
    </row>
    <row r="504" spans="1:65" s="2" customFormat="1" ht="21.75" customHeight="1">
      <c r="A504" s="39"/>
      <c r="B504" s="40"/>
      <c r="C504" s="235" t="s">
        <v>7</v>
      </c>
      <c r="D504" s="235" t="s">
        <v>173</v>
      </c>
      <c r="E504" s="236" t="s">
        <v>1714</v>
      </c>
      <c r="F504" s="237" t="s">
        <v>1715</v>
      </c>
      <c r="G504" s="238" t="s">
        <v>176</v>
      </c>
      <c r="H504" s="239">
        <v>59.851</v>
      </c>
      <c r="I504" s="240"/>
      <c r="J504" s="241">
        <f>ROUND(I504*H504,2)</f>
        <v>0</v>
      </c>
      <c r="K504" s="242"/>
      <c r="L504" s="45"/>
      <c r="M504" s="243" t="s">
        <v>1</v>
      </c>
      <c r="N504" s="244" t="s">
        <v>41</v>
      </c>
      <c r="O504" s="92"/>
      <c r="P504" s="245">
        <f>O504*H504</f>
        <v>0</v>
      </c>
      <c r="Q504" s="245">
        <v>0.01575</v>
      </c>
      <c r="R504" s="245">
        <f>Q504*H504</f>
        <v>0.94265325</v>
      </c>
      <c r="S504" s="245">
        <v>0</v>
      </c>
      <c r="T504" s="246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7" t="s">
        <v>177</v>
      </c>
      <c r="AT504" s="247" t="s">
        <v>173</v>
      </c>
      <c r="AU504" s="247" t="s">
        <v>86</v>
      </c>
      <c r="AY504" s="18" t="s">
        <v>169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18" t="s">
        <v>84</v>
      </c>
      <c r="BK504" s="248">
        <f>ROUND(I504*H504,2)</f>
        <v>0</v>
      </c>
      <c r="BL504" s="18" t="s">
        <v>177</v>
      </c>
      <c r="BM504" s="247" t="s">
        <v>1716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1682</v>
      </c>
      <c r="G505" s="250"/>
      <c r="H505" s="254">
        <v>12.821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1683</v>
      </c>
      <c r="G506" s="250"/>
      <c r="H506" s="254">
        <v>4.329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76</v>
      </c>
      <c r="AY506" s="260" t="s">
        <v>169</v>
      </c>
    </row>
    <row r="507" spans="1:51" s="13" customFormat="1" ht="12">
      <c r="A507" s="13"/>
      <c r="B507" s="249"/>
      <c r="C507" s="250"/>
      <c r="D507" s="251" t="s">
        <v>179</v>
      </c>
      <c r="E507" s="252" t="s">
        <v>1</v>
      </c>
      <c r="F507" s="253" t="s">
        <v>1684</v>
      </c>
      <c r="G507" s="250"/>
      <c r="H507" s="254">
        <v>34.326</v>
      </c>
      <c r="I507" s="255"/>
      <c r="J507" s="250"/>
      <c r="K507" s="250"/>
      <c r="L507" s="256"/>
      <c r="M507" s="257"/>
      <c r="N507" s="258"/>
      <c r="O507" s="258"/>
      <c r="P507" s="258"/>
      <c r="Q507" s="258"/>
      <c r="R507" s="258"/>
      <c r="S507" s="258"/>
      <c r="T507" s="25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0" t="s">
        <v>179</v>
      </c>
      <c r="AU507" s="260" t="s">
        <v>86</v>
      </c>
      <c r="AV507" s="13" t="s">
        <v>86</v>
      </c>
      <c r="AW507" s="13" t="s">
        <v>32</v>
      </c>
      <c r="AX507" s="13" t="s">
        <v>76</v>
      </c>
      <c r="AY507" s="260" t="s">
        <v>169</v>
      </c>
    </row>
    <row r="508" spans="1:51" s="13" customFormat="1" ht="12">
      <c r="A508" s="13"/>
      <c r="B508" s="249"/>
      <c r="C508" s="250"/>
      <c r="D508" s="251" t="s">
        <v>179</v>
      </c>
      <c r="E508" s="252" t="s">
        <v>1</v>
      </c>
      <c r="F508" s="253" t="s">
        <v>1685</v>
      </c>
      <c r="G508" s="250"/>
      <c r="H508" s="254">
        <v>6.46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179</v>
      </c>
      <c r="AU508" s="260" t="s">
        <v>86</v>
      </c>
      <c r="AV508" s="13" t="s">
        <v>86</v>
      </c>
      <c r="AW508" s="13" t="s">
        <v>32</v>
      </c>
      <c r="AX508" s="13" t="s">
        <v>76</v>
      </c>
      <c r="AY508" s="260" t="s">
        <v>169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1686</v>
      </c>
      <c r="G509" s="250"/>
      <c r="H509" s="254">
        <v>1.915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76</v>
      </c>
      <c r="AY509" s="260" t="s">
        <v>169</v>
      </c>
    </row>
    <row r="510" spans="1:51" s="14" customFormat="1" ht="12">
      <c r="A510" s="14"/>
      <c r="B510" s="261"/>
      <c r="C510" s="262"/>
      <c r="D510" s="251" t="s">
        <v>179</v>
      </c>
      <c r="E510" s="263" t="s">
        <v>1</v>
      </c>
      <c r="F510" s="264" t="s">
        <v>182</v>
      </c>
      <c r="G510" s="262"/>
      <c r="H510" s="265">
        <v>59.851</v>
      </c>
      <c r="I510" s="266"/>
      <c r="J510" s="262"/>
      <c r="K510" s="262"/>
      <c r="L510" s="267"/>
      <c r="M510" s="268"/>
      <c r="N510" s="269"/>
      <c r="O510" s="269"/>
      <c r="P510" s="269"/>
      <c r="Q510" s="269"/>
      <c r="R510" s="269"/>
      <c r="S510" s="269"/>
      <c r="T510" s="27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1" t="s">
        <v>179</v>
      </c>
      <c r="AU510" s="271" t="s">
        <v>86</v>
      </c>
      <c r="AV510" s="14" t="s">
        <v>177</v>
      </c>
      <c r="AW510" s="14" t="s">
        <v>32</v>
      </c>
      <c r="AX510" s="14" t="s">
        <v>84</v>
      </c>
      <c r="AY510" s="271" t="s">
        <v>169</v>
      </c>
    </row>
    <row r="511" spans="1:65" s="2" customFormat="1" ht="21.75" customHeight="1">
      <c r="A511" s="39"/>
      <c r="B511" s="40"/>
      <c r="C511" s="235" t="s">
        <v>289</v>
      </c>
      <c r="D511" s="235" t="s">
        <v>173</v>
      </c>
      <c r="E511" s="236" t="s">
        <v>1717</v>
      </c>
      <c r="F511" s="237" t="s">
        <v>1718</v>
      </c>
      <c r="G511" s="238" t="s">
        <v>176</v>
      </c>
      <c r="H511" s="239">
        <v>251.722</v>
      </c>
      <c r="I511" s="240"/>
      <c r="J511" s="241">
        <f>ROUND(I511*H511,2)</f>
        <v>0</v>
      </c>
      <c r="K511" s="242"/>
      <c r="L511" s="45"/>
      <c r="M511" s="243" t="s">
        <v>1</v>
      </c>
      <c r="N511" s="244" t="s">
        <v>41</v>
      </c>
      <c r="O511" s="92"/>
      <c r="P511" s="245">
        <f>O511*H511</f>
        <v>0</v>
      </c>
      <c r="Q511" s="245">
        <v>0.0154</v>
      </c>
      <c r="R511" s="245">
        <f>Q511*H511</f>
        <v>3.8765188000000004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177</v>
      </c>
      <c r="AT511" s="247" t="s">
        <v>173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177</v>
      </c>
      <c r="BM511" s="247" t="s">
        <v>1719</v>
      </c>
    </row>
    <row r="512" spans="1:51" s="16" customFormat="1" ht="12">
      <c r="A512" s="16"/>
      <c r="B512" s="283"/>
      <c r="C512" s="284"/>
      <c r="D512" s="251" t="s">
        <v>179</v>
      </c>
      <c r="E512" s="285" t="s">
        <v>1</v>
      </c>
      <c r="F512" s="286" t="s">
        <v>1672</v>
      </c>
      <c r="G512" s="284"/>
      <c r="H512" s="285" t="s">
        <v>1</v>
      </c>
      <c r="I512" s="287"/>
      <c r="J512" s="284"/>
      <c r="K512" s="284"/>
      <c r="L512" s="288"/>
      <c r="M512" s="289"/>
      <c r="N512" s="290"/>
      <c r="O512" s="290"/>
      <c r="P512" s="290"/>
      <c r="Q512" s="290"/>
      <c r="R512" s="290"/>
      <c r="S512" s="290"/>
      <c r="T512" s="291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92" t="s">
        <v>179</v>
      </c>
      <c r="AU512" s="292" t="s">
        <v>86</v>
      </c>
      <c r="AV512" s="16" t="s">
        <v>84</v>
      </c>
      <c r="AW512" s="16" t="s">
        <v>32</v>
      </c>
      <c r="AX512" s="16" t="s">
        <v>76</v>
      </c>
      <c r="AY512" s="292" t="s">
        <v>169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1673</v>
      </c>
      <c r="G513" s="250"/>
      <c r="H513" s="254">
        <v>9.998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628</v>
      </c>
      <c r="G514" s="250"/>
      <c r="H514" s="254">
        <v>82.62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3" customFormat="1" ht="12">
      <c r="A515" s="13"/>
      <c r="B515" s="249"/>
      <c r="C515" s="250"/>
      <c r="D515" s="251" t="s">
        <v>179</v>
      </c>
      <c r="E515" s="252" t="s">
        <v>1</v>
      </c>
      <c r="F515" s="253" t="s">
        <v>1674</v>
      </c>
      <c r="G515" s="250"/>
      <c r="H515" s="254">
        <v>9.72</v>
      </c>
      <c r="I515" s="255"/>
      <c r="J515" s="250"/>
      <c r="K515" s="250"/>
      <c r="L515" s="256"/>
      <c r="M515" s="257"/>
      <c r="N515" s="258"/>
      <c r="O515" s="258"/>
      <c r="P515" s="258"/>
      <c r="Q515" s="258"/>
      <c r="R515" s="258"/>
      <c r="S515" s="258"/>
      <c r="T515" s="25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0" t="s">
        <v>179</v>
      </c>
      <c r="AU515" s="260" t="s">
        <v>86</v>
      </c>
      <c r="AV515" s="13" t="s">
        <v>86</v>
      </c>
      <c r="AW515" s="13" t="s">
        <v>32</v>
      </c>
      <c r="AX515" s="13" t="s">
        <v>76</v>
      </c>
      <c r="AY515" s="260" t="s">
        <v>169</v>
      </c>
    </row>
    <row r="516" spans="1:51" s="15" customFormat="1" ht="12">
      <c r="A516" s="15"/>
      <c r="B516" s="272"/>
      <c r="C516" s="273"/>
      <c r="D516" s="251" t="s">
        <v>179</v>
      </c>
      <c r="E516" s="274" t="s">
        <v>1</v>
      </c>
      <c r="F516" s="275" t="s">
        <v>211</v>
      </c>
      <c r="G516" s="273"/>
      <c r="H516" s="276">
        <v>102.338</v>
      </c>
      <c r="I516" s="277"/>
      <c r="J516" s="273"/>
      <c r="K516" s="273"/>
      <c r="L516" s="278"/>
      <c r="M516" s="279"/>
      <c r="N516" s="280"/>
      <c r="O516" s="280"/>
      <c r="P516" s="280"/>
      <c r="Q516" s="280"/>
      <c r="R516" s="280"/>
      <c r="S516" s="280"/>
      <c r="T516" s="28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2" t="s">
        <v>179</v>
      </c>
      <c r="AU516" s="282" t="s">
        <v>86</v>
      </c>
      <c r="AV516" s="15" t="s">
        <v>212</v>
      </c>
      <c r="AW516" s="15" t="s">
        <v>32</v>
      </c>
      <c r="AX516" s="15" t="s">
        <v>76</v>
      </c>
      <c r="AY516" s="282" t="s">
        <v>169</v>
      </c>
    </row>
    <row r="517" spans="1:51" s="16" customFormat="1" ht="12">
      <c r="A517" s="16"/>
      <c r="B517" s="283"/>
      <c r="C517" s="284"/>
      <c r="D517" s="251" t="s">
        <v>179</v>
      </c>
      <c r="E517" s="285" t="s">
        <v>1</v>
      </c>
      <c r="F517" s="286" t="s">
        <v>1720</v>
      </c>
      <c r="G517" s="284"/>
      <c r="H517" s="285" t="s">
        <v>1</v>
      </c>
      <c r="I517" s="287"/>
      <c r="J517" s="284"/>
      <c r="K517" s="284"/>
      <c r="L517" s="288"/>
      <c r="M517" s="289"/>
      <c r="N517" s="290"/>
      <c r="O517" s="290"/>
      <c r="P517" s="290"/>
      <c r="Q517" s="290"/>
      <c r="R517" s="290"/>
      <c r="S517" s="290"/>
      <c r="T517" s="291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92" t="s">
        <v>179</v>
      </c>
      <c r="AU517" s="292" t="s">
        <v>86</v>
      </c>
      <c r="AV517" s="16" t="s">
        <v>84</v>
      </c>
      <c r="AW517" s="16" t="s">
        <v>32</v>
      </c>
      <c r="AX517" s="16" t="s">
        <v>76</v>
      </c>
      <c r="AY517" s="292" t="s">
        <v>169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1721</v>
      </c>
      <c r="G518" s="250"/>
      <c r="H518" s="254">
        <v>26.573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1722</v>
      </c>
      <c r="G519" s="250"/>
      <c r="H519" s="254">
        <v>3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3" customFormat="1" ht="12">
      <c r="A520" s="13"/>
      <c r="B520" s="249"/>
      <c r="C520" s="250"/>
      <c r="D520" s="251" t="s">
        <v>179</v>
      </c>
      <c r="E520" s="252" t="s">
        <v>1</v>
      </c>
      <c r="F520" s="253" t="s">
        <v>1723</v>
      </c>
      <c r="G520" s="250"/>
      <c r="H520" s="254">
        <v>14.505</v>
      </c>
      <c r="I520" s="255"/>
      <c r="J520" s="250"/>
      <c r="K520" s="250"/>
      <c r="L520" s="256"/>
      <c r="M520" s="257"/>
      <c r="N520" s="258"/>
      <c r="O520" s="258"/>
      <c r="P520" s="258"/>
      <c r="Q520" s="258"/>
      <c r="R520" s="258"/>
      <c r="S520" s="258"/>
      <c r="T520" s="25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0" t="s">
        <v>179</v>
      </c>
      <c r="AU520" s="260" t="s">
        <v>86</v>
      </c>
      <c r="AV520" s="13" t="s">
        <v>86</v>
      </c>
      <c r="AW520" s="13" t="s">
        <v>32</v>
      </c>
      <c r="AX520" s="13" t="s">
        <v>76</v>
      </c>
      <c r="AY520" s="260" t="s">
        <v>169</v>
      </c>
    </row>
    <row r="521" spans="1:51" s="13" customFormat="1" ht="12">
      <c r="A521" s="13"/>
      <c r="B521" s="249"/>
      <c r="C521" s="250"/>
      <c r="D521" s="251" t="s">
        <v>179</v>
      </c>
      <c r="E521" s="252" t="s">
        <v>1</v>
      </c>
      <c r="F521" s="253" t="s">
        <v>1724</v>
      </c>
      <c r="G521" s="250"/>
      <c r="H521" s="254">
        <v>16.613</v>
      </c>
      <c r="I521" s="255"/>
      <c r="J521" s="250"/>
      <c r="K521" s="250"/>
      <c r="L521" s="256"/>
      <c r="M521" s="257"/>
      <c r="N521" s="258"/>
      <c r="O521" s="258"/>
      <c r="P521" s="258"/>
      <c r="Q521" s="258"/>
      <c r="R521" s="258"/>
      <c r="S521" s="258"/>
      <c r="T521" s="25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0" t="s">
        <v>179</v>
      </c>
      <c r="AU521" s="260" t="s">
        <v>86</v>
      </c>
      <c r="AV521" s="13" t="s">
        <v>86</v>
      </c>
      <c r="AW521" s="13" t="s">
        <v>32</v>
      </c>
      <c r="AX521" s="13" t="s">
        <v>76</v>
      </c>
      <c r="AY521" s="260" t="s">
        <v>169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1725</v>
      </c>
      <c r="G522" s="250"/>
      <c r="H522" s="254">
        <v>30.713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76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1703</v>
      </c>
      <c r="G523" s="250"/>
      <c r="H523" s="254">
        <v>57.98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4" customFormat="1" ht="12">
      <c r="A524" s="14"/>
      <c r="B524" s="261"/>
      <c r="C524" s="262"/>
      <c r="D524" s="251" t="s">
        <v>179</v>
      </c>
      <c r="E524" s="263" t="s">
        <v>1</v>
      </c>
      <c r="F524" s="264" t="s">
        <v>1726</v>
      </c>
      <c r="G524" s="262"/>
      <c r="H524" s="265">
        <v>251.722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1" t="s">
        <v>179</v>
      </c>
      <c r="AU524" s="271" t="s">
        <v>86</v>
      </c>
      <c r="AV524" s="14" t="s">
        <v>177</v>
      </c>
      <c r="AW524" s="14" t="s">
        <v>32</v>
      </c>
      <c r="AX524" s="14" t="s">
        <v>84</v>
      </c>
      <c r="AY524" s="271" t="s">
        <v>169</v>
      </c>
    </row>
    <row r="525" spans="1:65" s="2" customFormat="1" ht="21.75" customHeight="1">
      <c r="A525" s="39"/>
      <c r="B525" s="40"/>
      <c r="C525" s="235" t="s">
        <v>270</v>
      </c>
      <c r="D525" s="235" t="s">
        <v>173</v>
      </c>
      <c r="E525" s="236" t="s">
        <v>1222</v>
      </c>
      <c r="F525" s="237" t="s">
        <v>1223</v>
      </c>
      <c r="G525" s="238" t="s">
        <v>176</v>
      </c>
      <c r="H525" s="239">
        <v>325.983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0.01838</v>
      </c>
      <c r="R525" s="245">
        <f>Q525*H525</f>
        <v>5.99156754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177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177</v>
      </c>
      <c r="BM525" s="247" t="s">
        <v>1727</v>
      </c>
    </row>
    <row r="526" spans="1:51" s="13" customFormat="1" ht="12">
      <c r="A526" s="13"/>
      <c r="B526" s="249"/>
      <c r="C526" s="250"/>
      <c r="D526" s="251" t="s">
        <v>179</v>
      </c>
      <c r="E526" s="252" t="s">
        <v>1</v>
      </c>
      <c r="F526" s="253" t="s">
        <v>1728</v>
      </c>
      <c r="G526" s="250"/>
      <c r="H526" s="254">
        <v>23.594</v>
      </c>
      <c r="I526" s="255"/>
      <c r="J526" s="250"/>
      <c r="K526" s="250"/>
      <c r="L526" s="256"/>
      <c r="M526" s="257"/>
      <c r="N526" s="258"/>
      <c r="O526" s="258"/>
      <c r="P526" s="258"/>
      <c r="Q526" s="258"/>
      <c r="R526" s="258"/>
      <c r="S526" s="258"/>
      <c r="T526" s="25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0" t="s">
        <v>179</v>
      </c>
      <c r="AU526" s="260" t="s">
        <v>86</v>
      </c>
      <c r="AV526" s="13" t="s">
        <v>86</v>
      </c>
      <c r="AW526" s="13" t="s">
        <v>32</v>
      </c>
      <c r="AX526" s="13" t="s">
        <v>76</v>
      </c>
      <c r="AY526" s="260" t="s">
        <v>169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1677</v>
      </c>
      <c r="G527" s="250"/>
      <c r="H527" s="254">
        <v>39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1729</v>
      </c>
      <c r="G528" s="250"/>
      <c r="H528" s="254">
        <v>25.364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625</v>
      </c>
      <c r="G529" s="250"/>
      <c r="H529" s="254">
        <v>60.3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3" customFormat="1" ht="12">
      <c r="A530" s="13"/>
      <c r="B530" s="249"/>
      <c r="C530" s="250"/>
      <c r="D530" s="251" t="s">
        <v>179</v>
      </c>
      <c r="E530" s="252" t="s">
        <v>1</v>
      </c>
      <c r="F530" s="253" t="s">
        <v>1688</v>
      </c>
      <c r="G530" s="250"/>
      <c r="H530" s="254">
        <v>25.34</v>
      </c>
      <c r="I530" s="255"/>
      <c r="J530" s="250"/>
      <c r="K530" s="250"/>
      <c r="L530" s="256"/>
      <c r="M530" s="257"/>
      <c r="N530" s="258"/>
      <c r="O530" s="258"/>
      <c r="P530" s="258"/>
      <c r="Q530" s="258"/>
      <c r="R530" s="258"/>
      <c r="S530" s="258"/>
      <c r="T530" s="25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0" t="s">
        <v>179</v>
      </c>
      <c r="AU530" s="260" t="s">
        <v>86</v>
      </c>
      <c r="AV530" s="13" t="s">
        <v>86</v>
      </c>
      <c r="AW530" s="13" t="s">
        <v>32</v>
      </c>
      <c r="AX530" s="13" t="s">
        <v>76</v>
      </c>
      <c r="AY530" s="260" t="s">
        <v>169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1730</v>
      </c>
      <c r="G531" s="250"/>
      <c r="H531" s="254">
        <v>26.705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1731</v>
      </c>
      <c r="G532" s="250"/>
      <c r="H532" s="254">
        <v>-3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3" customFormat="1" ht="12">
      <c r="A533" s="13"/>
      <c r="B533" s="249"/>
      <c r="C533" s="250"/>
      <c r="D533" s="251" t="s">
        <v>179</v>
      </c>
      <c r="E533" s="252" t="s">
        <v>1</v>
      </c>
      <c r="F533" s="253" t="s">
        <v>1732</v>
      </c>
      <c r="G533" s="250"/>
      <c r="H533" s="254">
        <v>31.532</v>
      </c>
      <c r="I533" s="255"/>
      <c r="J533" s="250"/>
      <c r="K533" s="250"/>
      <c r="L533" s="256"/>
      <c r="M533" s="257"/>
      <c r="N533" s="258"/>
      <c r="O533" s="258"/>
      <c r="P533" s="258"/>
      <c r="Q533" s="258"/>
      <c r="R533" s="258"/>
      <c r="S533" s="258"/>
      <c r="T533" s="25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0" t="s">
        <v>179</v>
      </c>
      <c r="AU533" s="260" t="s">
        <v>86</v>
      </c>
      <c r="AV533" s="13" t="s">
        <v>86</v>
      </c>
      <c r="AW533" s="13" t="s">
        <v>32</v>
      </c>
      <c r="AX533" s="13" t="s">
        <v>76</v>
      </c>
      <c r="AY533" s="260" t="s">
        <v>169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634</v>
      </c>
      <c r="G534" s="250"/>
      <c r="H534" s="254">
        <v>29.482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5" customFormat="1" ht="12">
      <c r="A535" s="15"/>
      <c r="B535" s="272"/>
      <c r="C535" s="273"/>
      <c r="D535" s="251" t="s">
        <v>179</v>
      </c>
      <c r="E535" s="274" t="s">
        <v>1</v>
      </c>
      <c r="F535" s="275" t="s">
        <v>211</v>
      </c>
      <c r="G535" s="273"/>
      <c r="H535" s="276">
        <v>258.317</v>
      </c>
      <c r="I535" s="277"/>
      <c r="J535" s="273"/>
      <c r="K535" s="273"/>
      <c r="L535" s="278"/>
      <c r="M535" s="279"/>
      <c r="N535" s="280"/>
      <c r="O535" s="280"/>
      <c r="P535" s="280"/>
      <c r="Q535" s="280"/>
      <c r="R535" s="280"/>
      <c r="S535" s="280"/>
      <c r="T535" s="28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82" t="s">
        <v>179</v>
      </c>
      <c r="AU535" s="282" t="s">
        <v>86</v>
      </c>
      <c r="AV535" s="15" t="s">
        <v>212</v>
      </c>
      <c r="AW535" s="15" t="s">
        <v>32</v>
      </c>
      <c r="AX535" s="15" t="s">
        <v>76</v>
      </c>
      <c r="AY535" s="282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1693</v>
      </c>
      <c r="G536" s="250"/>
      <c r="H536" s="254">
        <v>35.081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1733</v>
      </c>
      <c r="G537" s="250"/>
      <c r="H537" s="254">
        <v>-14.505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5" customFormat="1" ht="12">
      <c r="A538" s="15"/>
      <c r="B538" s="272"/>
      <c r="C538" s="273"/>
      <c r="D538" s="251" t="s">
        <v>179</v>
      </c>
      <c r="E538" s="274" t="s">
        <v>1</v>
      </c>
      <c r="F538" s="275" t="s">
        <v>211</v>
      </c>
      <c r="G538" s="273"/>
      <c r="H538" s="276">
        <v>20.576</v>
      </c>
      <c r="I538" s="277"/>
      <c r="J538" s="273"/>
      <c r="K538" s="273"/>
      <c r="L538" s="278"/>
      <c r="M538" s="279"/>
      <c r="N538" s="280"/>
      <c r="O538" s="280"/>
      <c r="P538" s="280"/>
      <c r="Q538" s="280"/>
      <c r="R538" s="280"/>
      <c r="S538" s="280"/>
      <c r="T538" s="28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2" t="s">
        <v>179</v>
      </c>
      <c r="AU538" s="282" t="s">
        <v>86</v>
      </c>
      <c r="AV538" s="15" t="s">
        <v>212</v>
      </c>
      <c r="AW538" s="15" t="s">
        <v>32</v>
      </c>
      <c r="AX538" s="15" t="s">
        <v>76</v>
      </c>
      <c r="AY538" s="282" t="s">
        <v>169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1734</v>
      </c>
      <c r="G539" s="250"/>
      <c r="H539" s="254">
        <v>3.39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76</v>
      </c>
      <c r="AY539" s="260" t="s">
        <v>169</v>
      </c>
    </row>
    <row r="540" spans="1:51" s="15" customFormat="1" ht="12">
      <c r="A540" s="15"/>
      <c r="B540" s="272"/>
      <c r="C540" s="273"/>
      <c r="D540" s="251" t="s">
        <v>179</v>
      </c>
      <c r="E540" s="274" t="s">
        <v>1</v>
      </c>
      <c r="F540" s="275" t="s">
        <v>211</v>
      </c>
      <c r="G540" s="273"/>
      <c r="H540" s="276">
        <v>3.39</v>
      </c>
      <c r="I540" s="277"/>
      <c r="J540" s="273"/>
      <c r="K540" s="273"/>
      <c r="L540" s="278"/>
      <c r="M540" s="279"/>
      <c r="N540" s="280"/>
      <c r="O540" s="280"/>
      <c r="P540" s="280"/>
      <c r="Q540" s="280"/>
      <c r="R540" s="280"/>
      <c r="S540" s="280"/>
      <c r="T540" s="28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82" t="s">
        <v>179</v>
      </c>
      <c r="AU540" s="282" t="s">
        <v>86</v>
      </c>
      <c r="AV540" s="15" t="s">
        <v>212</v>
      </c>
      <c r="AW540" s="15" t="s">
        <v>32</v>
      </c>
      <c r="AX540" s="15" t="s">
        <v>76</v>
      </c>
      <c r="AY540" s="28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1695</v>
      </c>
      <c r="G541" s="250"/>
      <c r="H541" s="254">
        <v>62.451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1735</v>
      </c>
      <c r="G542" s="250"/>
      <c r="H542" s="254">
        <v>-30.713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5" customFormat="1" ht="12">
      <c r="A543" s="15"/>
      <c r="B543" s="272"/>
      <c r="C543" s="273"/>
      <c r="D543" s="251" t="s">
        <v>179</v>
      </c>
      <c r="E543" s="274" t="s">
        <v>1</v>
      </c>
      <c r="F543" s="275" t="s">
        <v>211</v>
      </c>
      <c r="G543" s="273"/>
      <c r="H543" s="276">
        <v>31.738</v>
      </c>
      <c r="I543" s="277"/>
      <c r="J543" s="273"/>
      <c r="K543" s="273"/>
      <c r="L543" s="278"/>
      <c r="M543" s="279"/>
      <c r="N543" s="280"/>
      <c r="O543" s="280"/>
      <c r="P543" s="280"/>
      <c r="Q543" s="280"/>
      <c r="R543" s="280"/>
      <c r="S543" s="280"/>
      <c r="T543" s="28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82" t="s">
        <v>179</v>
      </c>
      <c r="AU543" s="282" t="s">
        <v>86</v>
      </c>
      <c r="AV543" s="15" t="s">
        <v>212</v>
      </c>
      <c r="AW543" s="15" t="s">
        <v>32</v>
      </c>
      <c r="AX543" s="15" t="s">
        <v>76</v>
      </c>
      <c r="AY543" s="282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1696</v>
      </c>
      <c r="G544" s="250"/>
      <c r="H544" s="254">
        <v>51.337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3" customFormat="1" ht="12">
      <c r="A545" s="13"/>
      <c r="B545" s="249"/>
      <c r="C545" s="250"/>
      <c r="D545" s="251" t="s">
        <v>179</v>
      </c>
      <c r="E545" s="252" t="s">
        <v>1</v>
      </c>
      <c r="F545" s="253" t="s">
        <v>1736</v>
      </c>
      <c r="G545" s="250"/>
      <c r="H545" s="254">
        <v>-39.375</v>
      </c>
      <c r="I545" s="255"/>
      <c r="J545" s="250"/>
      <c r="K545" s="250"/>
      <c r="L545" s="256"/>
      <c r="M545" s="257"/>
      <c r="N545" s="258"/>
      <c r="O545" s="258"/>
      <c r="P545" s="258"/>
      <c r="Q545" s="258"/>
      <c r="R545" s="258"/>
      <c r="S545" s="258"/>
      <c r="T545" s="25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0" t="s">
        <v>179</v>
      </c>
      <c r="AU545" s="260" t="s">
        <v>86</v>
      </c>
      <c r="AV545" s="13" t="s">
        <v>86</v>
      </c>
      <c r="AW545" s="13" t="s">
        <v>32</v>
      </c>
      <c r="AX545" s="13" t="s">
        <v>76</v>
      </c>
      <c r="AY545" s="260" t="s">
        <v>169</v>
      </c>
    </row>
    <row r="546" spans="1:51" s="15" customFormat="1" ht="12">
      <c r="A546" s="15"/>
      <c r="B546" s="272"/>
      <c r="C546" s="273"/>
      <c r="D546" s="251" t="s">
        <v>179</v>
      </c>
      <c r="E546" s="274" t="s">
        <v>1</v>
      </c>
      <c r="F546" s="275" t="s">
        <v>211</v>
      </c>
      <c r="G546" s="273"/>
      <c r="H546" s="276">
        <v>11.962</v>
      </c>
      <c r="I546" s="277"/>
      <c r="J546" s="273"/>
      <c r="K546" s="273"/>
      <c r="L546" s="278"/>
      <c r="M546" s="279"/>
      <c r="N546" s="280"/>
      <c r="O546" s="280"/>
      <c r="P546" s="280"/>
      <c r="Q546" s="280"/>
      <c r="R546" s="280"/>
      <c r="S546" s="280"/>
      <c r="T546" s="28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82" t="s">
        <v>179</v>
      </c>
      <c r="AU546" s="282" t="s">
        <v>86</v>
      </c>
      <c r="AV546" s="15" t="s">
        <v>212</v>
      </c>
      <c r="AW546" s="15" t="s">
        <v>32</v>
      </c>
      <c r="AX546" s="15" t="s">
        <v>76</v>
      </c>
      <c r="AY546" s="282" t="s">
        <v>169</v>
      </c>
    </row>
    <row r="547" spans="1:51" s="14" customFormat="1" ht="12">
      <c r="A547" s="14"/>
      <c r="B547" s="261"/>
      <c r="C547" s="262"/>
      <c r="D547" s="251" t="s">
        <v>179</v>
      </c>
      <c r="E547" s="263" t="s">
        <v>1</v>
      </c>
      <c r="F547" s="264" t="s">
        <v>182</v>
      </c>
      <c r="G547" s="262"/>
      <c r="H547" s="265">
        <v>325.983</v>
      </c>
      <c r="I547" s="266"/>
      <c r="J547" s="262"/>
      <c r="K547" s="262"/>
      <c r="L547" s="267"/>
      <c r="M547" s="268"/>
      <c r="N547" s="269"/>
      <c r="O547" s="269"/>
      <c r="P547" s="269"/>
      <c r="Q547" s="269"/>
      <c r="R547" s="269"/>
      <c r="S547" s="269"/>
      <c r="T547" s="27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1" t="s">
        <v>179</v>
      </c>
      <c r="AU547" s="271" t="s">
        <v>86</v>
      </c>
      <c r="AV547" s="14" t="s">
        <v>177</v>
      </c>
      <c r="AW547" s="14" t="s">
        <v>32</v>
      </c>
      <c r="AX547" s="14" t="s">
        <v>84</v>
      </c>
      <c r="AY547" s="271" t="s">
        <v>169</v>
      </c>
    </row>
    <row r="548" spans="1:65" s="2" customFormat="1" ht="21.75" customHeight="1">
      <c r="A548" s="39"/>
      <c r="B548" s="40"/>
      <c r="C548" s="235" t="s">
        <v>1737</v>
      </c>
      <c r="D548" s="235" t="s">
        <v>173</v>
      </c>
      <c r="E548" s="236" t="s">
        <v>1738</v>
      </c>
      <c r="F548" s="237" t="s">
        <v>1739</v>
      </c>
      <c r="G548" s="238" t="s">
        <v>176</v>
      </c>
      <c r="H548" s="239">
        <v>3.366</v>
      </c>
      <c r="I548" s="240"/>
      <c r="J548" s="241">
        <f>ROUND(I548*H548,2)</f>
        <v>0</v>
      </c>
      <c r="K548" s="242"/>
      <c r="L548" s="45"/>
      <c r="M548" s="243" t="s">
        <v>1</v>
      </c>
      <c r="N548" s="244" t="s">
        <v>41</v>
      </c>
      <c r="O548" s="92"/>
      <c r="P548" s="245">
        <f>O548*H548</f>
        <v>0</v>
      </c>
      <c r="Q548" s="245">
        <v>0.03358</v>
      </c>
      <c r="R548" s="245">
        <f>Q548*H548</f>
        <v>0.11303028</v>
      </c>
      <c r="S548" s="245">
        <v>0</v>
      </c>
      <c r="T548" s="246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7" t="s">
        <v>177</v>
      </c>
      <c r="AT548" s="247" t="s">
        <v>173</v>
      </c>
      <c r="AU548" s="247" t="s">
        <v>86</v>
      </c>
      <c r="AY548" s="18" t="s">
        <v>169</v>
      </c>
      <c r="BE548" s="248">
        <f>IF(N548="základní",J548,0)</f>
        <v>0</v>
      </c>
      <c r="BF548" s="248">
        <f>IF(N548="snížená",J548,0)</f>
        <v>0</v>
      </c>
      <c r="BG548" s="248">
        <f>IF(N548="zákl. přenesená",J548,0)</f>
        <v>0</v>
      </c>
      <c r="BH548" s="248">
        <f>IF(N548="sníž. přenesená",J548,0)</f>
        <v>0</v>
      </c>
      <c r="BI548" s="248">
        <f>IF(N548="nulová",J548,0)</f>
        <v>0</v>
      </c>
      <c r="BJ548" s="18" t="s">
        <v>84</v>
      </c>
      <c r="BK548" s="248">
        <f>ROUND(I548*H548,2)</f>
        <v>0</v>
      </c>
      <c r="BL548" s="18" t="s">
        <v>177</v>
      </c>
      <c r="BM548" s="247" t="s">
        <v>1740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1741</v>
      </c>
      <c r="G549" s="250"/>
      <c r="H549" s="254">
        <v>1.668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1742</v>
      </c>
      <c r="G550" s="250"/>
      <c r="H550" s="254">
        <v>1.698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4" customFormat="1" ht="12">
      <c r="A551" s="14"/>
      <c r="B551" s="261"/>
      <c r="C551" s="262"/>
      <c r="D551" s="251" t="s">
        <v>179</v>
      </c>
      <c r="E551" s="263" t="s">
        <v>1</v>
      </c>
      <c r="F551" s="264" t="s">
        <v>182</v>
      </c>
      <c r="G551" s="262"/>
      <c r="H551" s="265">
        <v>3.366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1" t="s">
        <v>179</v>
      </c>
      <c r="AU551" s="271" t="s">
        <v>86</v>
      </c>
      <c r="AV551" s="14" t="s">
        <v>177</v>
      </c>
      <c r="AW551" s="14" t="s">
        <v>32</v>
      </c>
      <c r="AX551" s="14" t="s">
        <v>84</v>
      </c>
      <c r="AY551" s="271" t="s">
        <v>169</v>
      </c>
    </row>
    <row r="552" spans="1:65" s="2" customFormat="1" ht="21.75" customHeight="1">
      <c r="A552" s="39"/>
      <c r="B552" s="40"/>
      <c r="C552" s="235" t="s">
        <v>1743</v>
      </c>
      <c r="D552" s="235" t="s">
        <v>173</v>
      </c>
      <c r="E552" s="236" t="s">
        <v>1744</v>
      </c>
      <c r="F552" s="237" t="s">
        <v>1745</v>
      </c>
      <c r="G552" s="238" t="s">
        <v>176</v>
      </c>
      <c r="H552" s="239">
        <v>22.952</v>
      </c>
      <c r="I552" s="240"/>
      <c r="J552" s="241">
        <f>ROUND(I552*H552,2)</f>
        <v>0</v>
      </c>
      <c r="K552" s="242"/>
      <c r="L552" s="45"/>
      <c r="M552" s="243" t="s">
        <v>1</v>
      </c>
      <c r="N552" s="244" t="s">
        <v>41</v>
      </c>
      <c r="O552" s="92"/>
      <c r="P552" s="245">
        <f>O552*H552</f>
        <v>0</v>
      </c>
      <c r="Q552" s="245">
        <v>0</v>
      </c>
      <c r="R552" s="245">
        <f>Q552*H552</f>
        <v>0</v>
      </c>
      <c r="S552" s="245">
        <v>0</v>
      </c>
      <c r="T552" s="24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7" t="s">
        <v>177</v>
      </c>
      <c r="AT552" s="247" t="s">
        <v>173</v>
      </c>
      <c r="AU552" s="247" t="s">
        <v>86</v>
      </c>
      <c r="AY552" s="18" t="s">
        <v>169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18" t="s">
        <v>84</v>
      </c>
      <c r="BK552" s="248">
        <f>ROUND(I552*H552,2)</f>
        <v>0</v>
      </c>
      <c r="BL552" s="18" t="s">
        <v>177</v>
      </c>
      <c r="BM552" s="247" t="s">
        <v>1746</v>
      </c>
    </row>
    <row r="553" spans="1:51" s="13" customFormat="1" ht="12">
      <c r="A553" s="13"/>
      <c r="B553" s="249"/>
      <c r="C553" s="250"/>
      <c r="D553" s="251" t="s">
        <v>179</v>
      </c>
      <c r="E553" s="252" t="s">
        <v>1</v>
      </c>
      <c r="F553" s="253" t="s">
        <v>1747</v>
      </c>
      <c r="G553" s="250"/>
      <c r="H553" s="254">
        <v>22.952</v>
      </c>
      <c r="I553" s="255"/>
      <c r="J553" s="250"/>
      <c r="K553" s="250"/>
      <c r="L553" s="256"/>
      <c r="M553" s="257"/>
      <c r="N553" s="258"/>
      <c r="O553" s="258"/>
      <c r="P553" s="258"/>
      <c r="Q553" s="258"/>
      <c r="R553" s="258"/>
      <c r="S553" s="258"/>
      <c r="T553" s="25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0" t="s">
        <v>179</v>
      </c>
      <c r="AU553" s="260" t="s">
        <v>86</v>
      </c>
      <c r="AV553" s="13" t="s">
        <v>86</v>
      </c>
      <c r="AW553" s="13" t="s">
        <v>32</v>
      </c>
      <c r="AX553" s="13" t="s">
        <v>84</v>
      </c>
      <c r="AY553" s="260" t="s">
        <v>169</v>
      </c>
    </row>
    <row r="554" spans="1:65" s="2" customFormat="1" ht="21.75" customHeight="1">
      <c r="A554" s="39"/>
      <c r="B554" s="40"/>
      <c r="C554" s="235" t="s">
        <v>172</v>
      </c>
      <c r="D554" s="235" t="s">
        <v>173</v>
      </c>
      <c r="E554" s="236" t="s">
        <v>1228</v>
      </c>
      <c r="F554" s="237" t="s">
        <v>1229</v>
      </c>
      <c r="G554" s="238" t="s">
        <v>199</v>
      </c>
      <c r="H554" s="239">
        <v>17.166</v>
      </c>
      <c r="I554" s="240"/>
      <c r="J554" s="241">
        <f>ROUND(I554*H554,2)</f>
        <v>0</v>
      </c>
      <c r="K554" s="242"/>
      <c r="L554" s="45"/>
      <c r="M554" s="243" t="s">
        <v>1</v>
      </c>
      <c r="N554" s="244" t="s">
        <v>41</v>
      </c>
      <c r="O554" s="92"/>
      <c r="P554" s="245">
        <f>O554*H554</f>
        <v>0</v>
      </c>
      <c r="Q554" s="245">
        <v>2.45329</v>
      </c>
      <c r="R554" s="245">
        <f>Q554*H554</f>
        <v>42.11317614</v>
      </c>
      <c r="S554" s="245">
        <v>0</v>
      </c>
      <c r="T554" s="246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7" t="s">
        <v>177</v>
      </c>
      <c r="AT554" s="247" t="s">
        <v>173</v>
      </c>
      <c r="AU554" s="247" t="s">
        <v>86</v>
      </c>
      <c r="AY554" s="18" t="s">
        <v>169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18" t="s">
        <v>84</v>
      </c>
      <c r="BK554" s="248">
        <f>ROUND(I554*H554,2)</f>
        <v>0</v>
      </c>
      <c r="BL554" s="18" t="s">
        <v>177</v>
      </c>
      <c r="BM554" s="247" t="s">
        <v>1748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1749</v>
      </c>
      <c r="G555" s="250"/>
      <c r="H555" s="254">
        <v>10.018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5" customFormat="1" ht="12">
      <c r="A556" s="15"/>
      <c r="B556" s="272"/>
      <c r="C556" s="273"/>
      <c r="D556" s="251" t="s">
        <v>179</v>
      </c>
      <c r="E556" s="274" t="s">
        <v>1</v>
      </c>
      <c r="F556" s="275" t="s">
        <v>211</v>
      </c>
      <c r="G556" s="273"/>
      <c r="H556" s="276">
        <v>10.018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2" t="s">
        <v>179</v>
      </c>
      <c r="AU556" s="282" t="s">
        <v>86</v>
      </c>
      <c r="AV556" s="15" t="s">
        <v>212</v>
      </c>
      <c r="AW556" s="15" t="s">
        <v>32</v>
      </c>
      <c r="AX556" s="15" t="s">
        <v>76</v>
      </c>
      <c r="AY556" s="282" t="s">
        <v>169</v>
      </c>
    </row>
    <row r="557" spans="1:51" s="16" customFormat="1" ht="12">
      <c r="A557" s="16"/>
      <c r="B557" s="283"/>
      <c r="C557" s="284"/>
      <c r="D557" s="251" t="s">
        <v>179</v>
      </c>
      <c r="E557" s="285" t="s">
        <v>1</v>
      </c>
      <c r="F557" s="286" t="s">
        <v>1382</v>
      </c>
      <c r="G557" s="284"/>
      <c r="H557" s="285" t="s">
        <v>1</v>
      </c>
      <c r="I557" s="287"/>
      <c r="J557" s="284"/>
      <c r="K557" s="284"/>
      <c r="L557" s="288"/>
      <c r="M557" s="289"/>
      <c r="N557" s="290"/>
      <c r="O557" s="290"/>
      <c r="P557" s="290"/>
      <c r="Q557" s="290"/>
      <c r="R557" s="290"/>
      <c r="S557" s="290"/>
      <c r="T557" s="29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92" t="s">
        <v>179</v>
      </c>
      <c r="AU557" s="292" t="s">
        <v>86</v>
      </c>
      <c r="AV557" s="16" t="s">
        <v>84</v>
      </c>
      <c r="AW557" s="16" t="s">
        <v>32</v>
      </c>
      <c r="AX557" s="16" t="s">
        <v>76</v>
      </c>
      <c r="AY557" s="292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1750</v>
      </c>
      <c r="G558" s="250"/>
      <c r="H558" s="254">
        <v>3.456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3" customFormat="1" ht="12">
      <c r="A559" s="13"/>
      <c r="B559" s="249"/>
      <c r="C559" s="250"/>
      <c r="D559" s="251" t="s">
        <v>179</v>
      </c>
      <c r="E559" s="252" t="s">
        <v>1</v>
      </c>
      <c r="F559" s="253" t="s">
        <v>1751</v>
      </c>
      <c r="G559" s="250"/>
      <c r="H559" s="254">
        <v>3.692</v>
      </c>
      <c r="I559" s="255"/>
      <c r="J559" s="250"/>
      <c r="K559" s="250"/>
      <c r="L559" s="256"/>
      <c r="M559" s="257"/>
      <c r="N559" s="258"/>
      <c r="O559" s="258"/>
      <c r="P559" s="258"/>
      <c r="Q559" s="258"/>
      <c r="R559" s="258"/>
      <c r="S559" s="258"/>
      <c r="T559" s="25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0" t="s">
        <v>179</v>
      </c>
      <c r="AU559" s="260" t="s">
        <v>86</v>
      </c>
      <c r="AV559" s="13" t="s">
        <v>86</v>
      </c>
      <c r="AW559" s="13" t="s">
        <v>32</v>
      </c>
      <c r="AX559" s="13" t="s">
        <v>76</v>
      </c>
      <c r="AY559" s="260" t="s">
        <v>169</v>
      </c>
    </row>
    <row r="560" spans="1:51" s="15" customFormat="1" ht="12">
      <c r="A560" s="15"/>
      <c r="B560" s="272"/>
      <c r="C560" s="273"/>
      <c r="D560" s="251" t="s">
        <v>179</v>
      </c>
      <c r="E560" s="274" t="s">
        <v>1</v>
      </c>
      <c r="F560" s="275" t="s">
        <v>211</v>
      </c>
      <c r="G560" s="273"/>
      <c r="H560" s="276">
        <v>7.148</v>
      </c>
      <c r="I560" s="277"/>
      <c r="J560" s="273"/>
      <c r="K560" s="273"/>
      <c r="L560" s="278"/>
      <c r="M560" s="279"/>
      <c r="N560" s="280"/>
      <c r="O560" s="280"/>
      <c r="P560" s="280"/>
      <c r="Q560" s="280"/>
      <c r="R560" s="280"/>
      <c r="S560" s="280"/>
      <c r="T560" s="28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82" t="s">
        <v>179</v>
      </c>
      <c r="AU560" s="282" t="s">
        <v>86</v>
      </c>
      <c r="AV560" s="15" t="s">
        <v>212</v>
      </c>
      <c r="AW560" s="15" t="s">
        <v>32</v>
      </c>
      <c r="AX560" s="15" t="s">
        <v>76</v>
      </c>
      <c r="AY560" s="282" t="s">
        <v>169</v>
      </c>
    </row>
    <row r="561" spans="1:51" s="14" customFormat="1" ht="12">
      <c r="A561" s="14"/>
      <c r="B561" s="261"/>
      <c r="C561" s="262"/>
      <c r="D561" s="251" t="s">
        <v>179</v>
      </c>
      <c r="E561" s="263" t="s">
        <v>1</v>
      </c>
      <c r="F561" s="264" t="s">
        <v>182</v>
      </c>
      <c r="G561" s="262"/>
      <c r="H561" s="265">
        <v>17.166</v>
      </c>
      <c r="I561" s="266"/>
      <c r="J561" s="262"/>
      <c r="K561" s="262"/>
      <c r="L561" s="267"/>
      <c r="M561" s="268"/>
      <c r="N561" s="269"/>
      <c r="O561" s="269"/>
      <c r="P561" s="269"/>
      <c r="Q561" s="269"/>
      <c r="R561" s="269"/>
      <c r="S561" s="269"/>
      <c r="T561" s="27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1" t="s">
        <v>179</v>
      </c>
      <c r="AU561" s="271" t="s">
        <v>86</v>
      </c>
      <c r="AV561" s="14" t="s">
        <v>177</v>
      </c>
      <c r="AW561" s="14" t="s">
        <v>32</v>
      </c>
      <c r="AX561" s="14" t="s">
        <v>84</v>
      </c>
      <c r="AY561" s="271" t="s">
        <v>169</v>
      </c>
    </row>
    <row r="562" spans="1:65" s="2" customFormat="1" ht="21.75" customHeight="1">
      <c r="A562" s="39"/>
      <c r="B562" s="40"/>
      <c r="C562" s="235" t="s">
        <v>1752</v>
      </c>
      <c r="D562" s="235" t="s">
        <v>173</v>
      </c>
      <c r="E562" s="236" t="s">
        <v>1753</v>
      </c>
      <c r="F562" s="237" t="s">
        <v>1754</v>
      </c>
      <c r="G562" s="238" t="s">
        <v>199</v>
      </c>
      <c r="H562" s="239">
        <v>4.256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2.45329</v>
      </c>
      <c r="R562" s="245">
        <f>Q562*H562</f>
        <v>10.44120224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177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177</v>
      </c>
      <c r="BM562" s="247" t="s">
        <v>1755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1756</v>
      </c>
      <c r="G563" s="250"/>
      <c r="H563" s="254">
        <v>4.256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84</v>
      </c>
      <c r="AY563" s="260" t="s">
        <v>169</v>
      </c>
    </row>
    <row r="564" spans="1:65" s="2" customFormat="1" ht="21.75" customHeight="1">
      <c r="A564" s="39"/>
      <c r="B564" s="40"/>
      <c r="C564" s="235" t="s">
        <v>183</v>
      </c>
      <c r="D564" s="235" t="s">
        <v>173</v>
      </c>
      <c r="E564" s="236" t="s">
        <v>1757</v>
      </c>
      <c r="F564" s="237" t="s">
        <v>1758</v>
      </c>
      <c r="G564" s="238" t="s">
        <v>199</v>
      </c>
      <c r="H564" s="239">
        <v>21.422</v>
      </c>
      <c r="I564" s="240"/>
      <c r="J564" s="241">
        <f>ROUND(I564*H564,2)</f>
        <v>0</v>
      </c>
      <c r="K564" s="242"/>
      <c r="L564" s="45"/>
      <c r="M564" s="243" t="s">
        <v>1</v>
      </c>
      <c r="N564" s="244" t="s">
        <v>41</v>
      </c>
      <c r="O564" s="92"/>
      <c r="P564" s="245">
        <f>O564*H564</f>
        <v>0</v>
      </c>
      <c r="Q564" s="245">
        <v>0</v>
      </c>
      <c r="R564" s="245">
        <f>Q564*H564</f>
        <v>0</v>
      </c>
      <c r="S564" s="245">
        <v>0</v>
      </c>
      <c r="T564" s="24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7" t="s">
        <v>177</v>
      </c>
      <c r="AT564" s="247" t="s">
        <v>173</v>
      </c>
      <c r="AU564" s="247" t="s">
        <v>86</v>
      </c>
      <c r="AY564" s="18" t="s">
        <v>169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18" t="s">
        <v>84</v>
      </c>
      <c r="BK564" s="248">
        <f>ROUND(I564*H564,2)</f>
        <v>0</v>
      </c>
      <c r="BL564" s="18" t="s">
        <v>177</v>
      </c>
      <c r="BM564" s="247" t="s">
        <v>1759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1760</v>
      </c>
      <c r="G565" s="250"/>
      <c r="H565" s="254">
        <v>21.422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84</v>
      </c>
      <c r="AY565" s="260" t="s">
        <v>169</v>
      </c>
    </row>
    <row r="566" spans="1:65" s="2" customFormat="1" ht="21.75" customHeight="1">
      <c r="A566" s="39"/>
      <c r="B566" s="40"/>
      <c r="C566" s="235" t="s">
        <v>1761</v>
      </c>
      <c r="D566" s="235" t="s">
        <v>173</v>
      </c>
      <c r="E566" s="236" t="s">
        <v>1762</v>
      </c>
      <c r="F566" s="237" t="s">
        <v>1763</v>
      </c>
      <c r="G566" s="238" t="s">
        <v>199</v>
      </c>
      <c r="H566" s="239">
        <v>10.422</v>
      </c>
      <c r="I566" s="240"/>
      <c r="J566" s="241">
        <f>ROUND(I566*H566,2)</f>
        <v>0</v>
      </c>
      <c r="K566" s="242"/>
      <c r="L566" s="45"/>
      <c r="M566" s="243" t="s">
        <v>1</v>
      </c>
      <c r="N566" s="244" t="s">
        <v>41</v>
      </c>
      <c r="O566" s="92"/>
      <c r="P566" s="245">
        <f>O566*H566</f>
        <v>0</v>
      </c>
      <c r="Q566" s="245">
        <v>0</v>
      </c>
      <c r="R566" s="245">
        <f>Q566*H566</f>
        <v>0</v>
      </c>
      <c r="S566" s="245">
        <v>0</v>
      </c>
      <c r="T566" s="246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7" t="s">
        <v>177</v>
      </c>
      <c r="AT566" s="247" t="s">
        <v>173</v>
      </c>
      <c r="AU566" s="247" t="s">
        <v>86</v>
      </c>
      <c r="AY566" s="18" t="s">
        <v>169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18" t="s">
        <v>84</v>
      </c>
      <c r="BK566" s="248">
        <f>ROUND(I566*H566,2)</f>
        <v>0</v>
      </c>
      <c r="BL566" s="18" t="s">
        <v>177</v>
      </c>
      <c r="BM566" s="247" t="s">
        <v>1764</v>
      </c>
    </row>
    <row r="567" spans="1:65" s="2" customFormat="1" ht="16.5" customHeight="1">
      <c r="A567" s="39"/>
      <c r="B567" s="40"/>
      <c r="C567" s="235" t="s">
        <v>1765</v>
      </c>
      <c r="D567" s="235" t="s">
        <v>173</v>
      </c>
      <c r="E567" s="236" t="s">
        <v>1766</v>
      </c>
      <c r="F567" s="237" t="s">
        <v>1767</v>
      </c>
      <c r="G567" s="238" t="s">
        <v>249</v>
      </c>
      <c r="H567" s="239">
        <v>1.103</v>
      </c>
      <c r="I567" s="240"/>
      <c r="J567" s="241">
        <f>ROUND(I567*H567,2)</f>
        <v>0</v>
      </c>
      <c r="K567" s="242"/>
      <c r="L567" s="45"/>
      <c r="M567" s="243" t="s">
        <v>1</v>
      </c>
      <c r="N567" s="244" t="s">
        <v>41</v>
      </c>
      <c r="O567" s="92"/>
      <c r="P567" s="245">
        <f>O567*H567</f>
        <v>0</v>
      </c>
      <c r="Q567" s="245">
        <v>1.06277</v>
      </c>
      <c r="R567" s="245">
        <f>Q567*H567</f>
        <v>1.17223531</v>
      </c>
      <c r="S567" s="245">
        <v>0</v>
      </c>
      <c r="T567" s="246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7" t="s">
        <v>177</v>
      </c>
      <c r="AT567" s="247" t="s">
        <v>173</v>
      </c>
      <c r="AU567" s="247" t="s">
        <v>86</v>
      </c>
      <c r="AY567" s="18" t="s">
        <v>169</v>
      </c>
      <c r="BE567" s="248">
        <f>IF(N567="základní",J567,0)</f>
        <v>0</v>
      </c>
      <c r="BF567" s="248">
        <f>IF(N567="snížená",J567,0)</f>
        <v>0</v>
      </c>
      <c r="BG567" s="248">
        <f>IF(N567="zákl. přenesená",J567,0)</f>
        <v>0</v>
      </c>
      <c r="BH567" s="248">
        <f>IF(N567="sníž. přenesená",J567,0)</f>
        <v>0</v>
      </c>
      <c r="BI567" s="248">
        <f>IF(N567="nulová",J567,0)</f>
        <v>0</v>
      </c>
      <c r="BJ567" s="18" t="s">
        <v>84</v>
      </c>
      <c r="BK567" s="248">
        <f>ROUND(I567*H567,2)</f>
        <v>0</v>
      </c>
      <c r="BL567" s="18" t="s">
        <v>177</v>
      </c>
      <c r="BM567" s="247" t="s">
        <v>1768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1769</v>
      </c>
      <c r="G568" s="250"/>
      <c r="H568" s="254">
        <v>0.202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5" customFormat="1" ht="12">
      <c r="A569" s="15"/>
      <c r="B569" s="272"/>
      <c r="C569" s="273"/>
      <c r="D569" s="251" t="s">
        <v>179</v>
      </c>
      <c r="E569" s="274" t="s">
        <v>1</v>
      </c>
      <c r="F569" s="275" t="s">
        <v>211</v>
      </c>
      <c r="G569" s="273"/>
      <c r="H569" s="276">
        <v>0.202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82" t="s">
        <v>179</v>
      </c>
      <c r="AU569" s="282" t="s">
        <v>86</v>
      </c>
      <c r="AV569" s="15" t="s">
        <v>212</v>
      </c>
      <c r="AW569" s="15" t="s">
        <v>32</v>
      </c>
      <c r="AX569" s="15" t="s">
        <v>76</v>
      </c>
      <c r="AY569" s="282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1770</v>
      </c>
      <c r="G570" s="250"/>
      <c r="H570" s="254">
        <v>0.526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5" customFormat="1" ht="12">
      <c r="A571" s="15"/>
      <c r="B571" s="272"/>
      <c r="C571" s="273"/>
      <c r="D571" s="251" t="s">
        <v>179</v>
      </c>
      <c r="E571" s="274" t="s">
        <v>1</v>
      </c>
      <c r="F571" s="275" t="s">
        <v>211</v>
      </c>
      <c r="G571" s="273"/>
      <c r="H571" s="276">
        <v>0.526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82" t="s">
        <v>179</v>
      </c>
      <c r="AU571" s="282" t="s">
        <v>86</v>
      </c>
      <c r="AV571" s="15" t="s">
        <v>212</v>
      </c>
      <c r="AW571" s="15" t="s">
        <v>32</v>
      </c>
      <c r="AX571" s="15" t="s">
        <v>76</v>
      </c>
      <c r="AY571" s="282" t="s">
        <v>169</v>
      </c>
    </row>
    <row r="572" spans="1:51" s="16" customFormat="1" ht="12">
      <c r="A572" s="16"/>
      <c r="B572" s="283"/>
      <c r="C572" s="284"/>
      <c r="D572" s="251" t="s">
        <v>179</v>
      </c>
      <c r="E572" s="285" t="s">
        <v>1</v>
      </c>
      <c r="F572" s="286" t="s">
        <v>1382</v>
      </c>
      <c r="G572" s="284"/>
      <c r="H572" s="285" t="s">
        <v>1</v>
      </c>
      <c r="I572" s="287"/>
      <c r="J572" s="284"/>
      <c r="K572" s="284"/>
      <c r="L572" s="288"/>
      <c r="M572" s="289"/>
      <c r="N572" s="290"/>
      <c r="O572" s="290"/>
      <c r="P572" s="290"/>
      <c r="Q572" s="290"/>
      <c r="R572" s="290"/>
      <c r="S572" s="290"/>
      <c r="T572" s="291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92" t="s">
        <v>179</v>
      </c>
      <c r="AU572" s="292" t="s">
        <v>86</v>
      </c>
      <c r="AV572" s="16" t="s">
        <v>84</v>
      </c>
      <c r="AW572" s="16" t="s">
        <v>32</v>
      </c>
      <c r="AX572" s="16" t="s">
        <v>76</v>
      </c>
      <c r="AY572" s="292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1771</v>
      </c>
      <c r="G573" s="250"/>
      <c r="H573" s="254">
        <v>0.181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1772</v>
      </c>
      <c r="G574" s="250"/>
      <c r="H574" s="254">
        <v>0.194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5" customFormat="1" ht="12">
      <c r="A575" s="15"/>
      <c r="B575" s="272"/>
      <c r="C575" s="273"/>
      <c r="D575" s="251" t="s">
        <v>179</v>
      </c>
      <c r="E575" s="274" t="s">
        <v>1</v>
      </c>
      <c r="F575" s="275" t="s">
        <v>211</v>
      </c>
      <c r="G575" s="273"/>
      <c r="H575" s="276">
        <v>0.375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2" t="s">
        <v>179</v>
      </c>
      <c r="AU575" s="282" t="s">
        <v>86</v>
      </c>
      <c r="AV575" s="15" t="s">
        <v>212</v>
      </c>
      <c r="AW575" s="15" t="s">
        <v>32</v>
      </c>
      <c r="AX575" s="15" t="s">
        <v>76</v>
      </c>
      <c r="AY575" s="282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1.103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21.75" customHeight="1">
      <c r="A577" s="39"/>
      <c r="B577" s="40"/>
      <c r="C577" s="235" t="s">
        <v>1773</v>
      </c>
      <c r="D577" s="235" t="s">
        <v>173</v>
      </c>
      <c r="E577" s="236" t="s">
        <v>1774</v>
      </c>
      <c r="F577" s="237" t="s">
        <v>1775</v>
      </c>
      <c r="G577" s="238" t="s">
        <v>176</v>
      </c>
      <c r="H577" s="239">
        <v>2.4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0.084</v>
      </c>
      <c r="R577" s="245">
        <f>Q577*H577</f>
        <v>0.2016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177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177</v>
      </c>
      <c r="BM577" s="247" t="s">
        <v>1776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1777</v>
      </c>
      <c r="G578" s="250"/>
      <c r="H578" s="254">
        <v>2.4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84</v>
      </c>
      <c r="AY578" s="260" t="s">
        <v>169</v>
      </c>
    </row>
    <row r="579" spans="1:65" s="2" customFormat="1" ht="16.5" customHeight="1">
      <c r="A579" s="39"/>
      <c r="B579" s="40"/>
      <c r="C579" s="235" t="s">
        <v>188</v>
      </c>
      <c r="D579" s="235" t="s">
        <v>173</v>
      </c>
      <c r="E579" s="236" t="s">
        <v>1778</v>
      </c>
      <c r="F579" s="237" t="s">
        <v>1779</v>
      </c>
      <c r="G579" s="238" t="s">
        <v>199</v>
      </c>
      <c r="H579" s="239">
        <v>17.166</v>
      </c>
      <c r="I579" s="240"/>
      <c r="J579" s="241">
        <f>ROUND(I579*H579,2)</f>
        <v>0</v>
      </c>
      <c r="K579" s="242"/>
      <c r="L579" s="45"/>
      <c r="M579" s="243" t="s">
        <v>1</v>
      </c>
      <c r="N579" s="244" t="s">
        <v>41</v>
      </c>
      <c r="O579" s="92"/>
      <c r="P579" s="245">
        <f>O579*H579</f>
        <v>0</v>
      </c>
      <c r="Q579" s="245">
        <v>2.45329</v>
      </c>
      <c r="R579" s="245">
        <f>Q579*H579</f>
        <v>42.11317614</v>
      </c>
      <c r="S579" s="245">
        <v>0</v>
      </c>
      <c r="T579" s="246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7" t="s">
        <v>177</v>
      </c>
      <c r="AT579" s="247" t="s">
        <v>173</v>
      </c>
      <c r="AU579" s="247" t="s">
        <v>86</v>
      </c>
      <c r="AY579" s="18" t="s">
        <v>169</v>
      </c>
      <c r="BE579" s="248">
        <f>IF(N579="základní",J579,0)</f>
        <v>0</v>
      </c>
      <c r="BF579" s="248">
        <f>IF(N579="snížená",J579,0)</f>
        <v>0</v>
      </c>
      <c r="BG579" s="248">
        <f>IF(N579="zákl. přenesená",J579,0)</f>
        <v>0</v>
      </c>
      <c r="BH579" s="248">
        <f>IF(N579="sníž. přenesená",J579,0)</f>
        <v>0</v>
      </c>
      <c r="BI579" s="248">
        <f>IF(N579="nulová",J579,0)</f>
        <v>0</v>
      </c>
      <c r="BJ579" s="18" t="s">
        <v>84</v>
      </c>
      <c r="BK579" s="248">
        <f>ROUND(I579*H579,2)</f>
        <v>0</v>
      </c>
      <c r="BL579" s="18" t="s">
        <v>177</v>
      </c>
      <c r="BM579" s="247" t="s">
        <v>1780</v>
      </c>
    </row>
    <row r="580" spans="1:65" s="2" customFormat="1" ht="21.75" customHeight="1">
      <c r="A580" s="39"/>
      <c r="B580" s="40"/>
      <c r="C580" s="235" t="s">
        <v>319</v>
      </c>
      <c r="D580" s="235" t="s">
        <v>173</v>
      </c>
      <c r="E580" s="236" t="s">
        <v>1242</v>
      </c>
      <c r="F580" s="237" t="s">
        <v>1243</v>
      </c>
      <c r="G580" s="238" t="s">
        <v>176</v>
      </c>
      <c r="H580" s="239">
        <v>437.945</v>
      </c>
      <c r="I580" s="240"/>
      <c r="J580" s="241">
        <f>ROUND(I580*H580,2)</f>
        <v>0</v>
      </c>
      <c r="K580" s="242"/>
      <c r="L580" s="45"/>
      <c r="M580" s="243" t="s">
        <v>1</v>
      </c>
      <c r="N580" s="244" t="s">
        <v>41</v>
      </c>
      <c r="O580" s="92"/>
      <c r="P580" s="245">
        <f>O580*H580</f>
        <v>0</v>
      </c>
      <c r="Q580" s="245">
        <v>0.00012</v>
      </c>
      <c r="R580" s="245">
        <f>Q580*H580</f>
        <v>0.0525534</v>
      </c>
      <c r="S580" s="245">
        <v>0</v>
      </c>
      <c r="T580" s="246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7" t="s">
        <v>177</v>
      </c>
      <c r="AT580" s="247" t="s">
        <v>173</v>
      </c>
      <c r="AU580" s="247" t="s">
        <v>86</v>
      </c>
      <c r="AY580" s="18" t="s">
        <v>169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18" t="s">
        <v>84</v>
      </c>
      <c r="BK580" s="248">
        <f>ROUND(I580*H580,2)</f>
        <v>0</v>
      </c>
      <c r="BL580" s="18" t="s">
        <v>177</v>
      </c>
      <c r="BM580" s="247" t="s">
        <v>1781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1782</v>
      </c>
      <c r="G581" s="250"/>
      <c r="H581" s="254">
        <v>208.71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5" customFormat="1" ht="12">
      <c r="A582" s="15"/>
      <c r="B582" s="272"/>
      <c r="C582" s="273"/>
      <c r="D582" s="251" t="s">
        <v>179</v>
      </c>
      <c r="E582" s="274" t="s">
        <v>1</v>
      </c>
      <c r="F582" s="275" t="s">
        <v>211</v>
      </c>
      <c r="G582" s="273"/>
      <c r="H582" s="276">
        <v>208.71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82" t="s">
        <v>179</v>
      </c>
      <c r="AU582" s="282" t="s">
        <v>86</v>
      </c>
      <c r="AV582" s="15" t="s">
        <v>212</v>
      </c>
      <c r="AW582" s="15" t="s">
        <v>32</v>
      </c>
      <c r="AX582" s="15" t="s">
        <v>76</v>
      </c>
      <c r="AY582" s="282" t="s">
        <v>169</v>
      </c>
    </row>
    <row r="583" spans="1:51" s="16" customFormat="1" ht="12">
      <c r="A583" s="16"/>
      <c r="B583" s="283"/>
      <c r="C583" s="284"/>
      <c r="D583" s="251" t="s">
        <v>179</v>
      </c>
      <c r="E583" s="285" t="s">
        <v>1</v>
      </c>
      <c r="F583" s="286" t="s">
        <v>1382</v>
      </c>
      <c r="G583" s="284"/>
      <c r="H583" s="285" t="s">
        <v>1</v>
      </c>
      <c r="I583" s="287"/>
      <c r="J583" s="284"/>
      <c r="K583" s="284"/>
      <c r="L583" s="288"/>
      <c r="M583" s="289"/>
      <c r="N583" s="290"/>
      <c r="O583" s="290"/>
      <c r="P583" s="290"/>
      <c r="Q583" s="290"/>
      <c r="R583" s="290"/>
      <c r="S583" s="290"/>
      <c r="T583" s="291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92" t="s">
        <v>179</v>
      </c>
      <c r="AU583" s="292" t="s">
        <v>86</v>
      </c>
      <c r="AV583" s="16" t="s">
        <v>84</v>
      </c>
      <c r="AW583" s="16" t="s">
        <v>32</v>
      </c>
      <c r="AX583" s="16" t="s">
        <v>76</v>
      </c>
      <c r="AY583" s="292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1783</v>
      </c>
      <c r="G584" s="250"/>
      <c r="H584" s="254">
        <v>72.01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1784</v>
      </c>
      <c r="G585" s="250"/>
      <c r="H585" s="254">
        <v>76.925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5" customFormat="1" ht="12">
      <c r="A586" s="15"/>
      <c r="B586" s="272"/>
      <c r="C586" s="273"/>
      <c r="D586" s="251" t="s">
        <v>179</v>
      </c>
      <c r="E586" s="274" t="s">
        <v>1</v>
      </c>
      <c r="F586" s="275" t="s">
        <v>211</v>
      </c>
      <c r="G586" s="273"/>
      <c r="H586" s="276">
        <v>148.935</v>
      </c>
      <c r="I586" s="277"/>
      <c r="J586" s="273"/>
      <c r="K586" s="273"/>
      <c r="L586" s="278"/>
      <c r="M586" s="279"/>
      <c r="N586" s="280"/>
      <c r="O586" s="280"/>
      <c r="P586" s="280"/>
      <c r="Q586" s="280"/>
      <c r="R586" s="280"/>
      <c r="S586" s="280"/>
      <c r="T586" s="28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2" t="s">
        <v>179</v>
      </c>
      <c r="AU586" s="282" t="s">
        <v>86</v>
      </c>
      <c r="AV586" s="15" t="s">
        <v>212</v>
      </c>
      <c r="AW586" s="15" t="s">
        <v>32</v>
      </c>
      <c r="AX586" s="15" t="s">
        <v>76</v>
      </c>
      <c r="AY586" s="282" t="s">
        <v>169</v>
      </c>
    </row>
    <row r="587" spans="1:51" s="13" customFormat="1" ht="12">
      <c r="A587" s="13"/>
      <c r="B587" s="249"/>
      <c r="C587" s="250"/>
      <c r="D587" s="251" t="s">
        <v>179</v>
      </c>
      <c r="E587" s="252" t="s">
        <v>1</v>
      </c>
      <c r="F587" s="253" t="s">
        <v>1785</v>
      </c>
      <c r="G587" s="250"/>
      <c r="H587" s="254">
        <v>80.3</v>
      </c>
      <c r="I587" s="255"/>
      <c r="J587" s="250"/>
      <c r="K587" s="250"/>
      <c r="L587" s="256"/>
      <c r="M587" s="257"/>
      <c r="N587" s="258"/>
      <c r="O587" s="258"/>
      <c r="P587" s="258"/>
      <c r="Q587" s="258"/>
      <c r="R587" s="258"/>
      <c r="S587" s="258"/>
      <c r="T587" s="25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0" t="s">
        <v>179</v>
      </c>
      <c r="AU587" s="260" t="s">
        <v>86</v>
      </c>
      <c r="AV587" s="13" t="s">
        <v>86</v>
      </c>
      <c r="AW587" s="13" t="s">
        <v>32</v>
      </c>
      <c r="AX587" s="13" t="s">
        <v>76</v>
      </c>
      <c r="AY587" s="260" t="s">
        <v>169</v>
      </c>
    </row>
    <row r="588" spans="1:51" s="14" customFormat="1" ht="12">
      <c r="A588" s="14"/>
      <c r="B588" s="261"/>
      <c r="C588" s="262"/>
      <c r="D588" s="251" t="s">
        <v>179</v>
      </c>
      <c r="E588" s="263" t="s">
        <v>1</v>
      </c>
      <c r="F588" s="264" t="s">
        <v>182</v>
      </c>
      <c r="G588" s="262"/>
      <c r="H588" s="265">
        <v>437.945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1" t="s">
        <v>179</v>
      </c>
      <c r="AU588" s="271" t="s">
        <v>86</v>
      </c>
      <c r="AV588" s="14" t="s">
        <v>177</v>
      </c>
      <c r="AW588" s="14" t="s">
        <v>32</v>
      </c>
      <c r="AX588" s="14" t="s">
        <v>84</v>
      </c>
      <c r="AY588" s="271" t="s">
        <v>169</v>
      </c>
    </row>
    <row r="589" spans="1:65" s="2" customFormat="1" ht="21.75" customHeight="1">
      <c r="A589" s="39"/>
      <c r="B589" s="40"/>
      <c r="C589" s="235" t="s">
        <v>1786</v>
      </c>
      <c r="D589" s="235" t="s">
        <v>173</v>
      </c>
      <c r="E589" s="236" t="s">
        <v>1787</v>
      </c>
      <c r="F589" s="237" t="s">
        <v>1788</v>
      </c>
      <c r="G589" s="238" t="s">
        <v>176</v>
      </c>
      <c r="H589" s="239">
        <v>281.335</v>
      </c>
      <c r="I589" s="240"/>
      <c r="J589" s="241">
        <f>ROUND(I589*H589,2)</f>
        <v>0</v>
      </c>
      <c r="K589" s="242"/>
      <c r="L589" s="45"/>
      <c r="M589" s="243" t="s">
        <v>1</v>
      </c>
      <c r="N589" s="244" t="s">
        <v>41</v>
      </c>
      <c r="O589" s="92"/>
      <c r="P589" s="245">
        <f>O589*H589</f>
        <v>0</v>
      </c>
      <c r="Q589" s="245">
        <v>0</v>
      </c>
      <c r="R589" s="245">
        <f>Q589*H589</f>
        <v>0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177</v>
      </c>
      <c r="AT589" s="247" t="s">
        <v>173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177</v>
      </c>
      <c r="BM589" s="247" t="s">
        <v>1789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1790</v>
      </c>
      <c r="G590" s="250"/>
      <c r="H590" s="254">
        <v>0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76</v>
      </c>
      <c r="AY590" s="260" t="s">
        <v>169</v>
      </c>
    </row>
    <row r="591" spans="1:51" s="13" customFormat="1" ht="12">
      <c r="A591" s="13"/>
      <c r="B591" s="249"/>
      <c r="C591" s="250"/>
      <c r="D591" s="251" t="s">
        <v>179</v>
      </c>
      <c r="E591" s="252" t="s">
        <v>1</v>
      </c>
      <c r="F591" s="253" t="s">
        <v>1791</v>
      </c>
      <c r="G591" s="250"/>
      <c r="H591" s="254">
        <v>84</v>
      </c>
      <c r="I591" s="255"/>
      <c r="J591" s="250"/>
      <c r="K591" s="250"/>
      <c r="L591" s="256"/>
      <c r="M591" s="257"/>
      <c r="N591" s="258"/>
      <c r="O591" s="258"/>
      <c r="P591" s="258"/>
      <c r="Q591" s="258"/>
      <c r="R591" s="258"/>
      <c r="S591" s="258"/>
      <c r="T591" s="25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0" t="s">
        <v>179</v>
      </c>
      <c r="AU591" s="260" t="s">
        <v>86</v>
      </c>
      <c r="AV591" s="13" t="s">
        <v>86</v>
      </c>
      <c r="AW591" s="13" t="s">
        <v>32</v>
      </c>
      <c r="AX591" s="13" t="s">
        <v>76</v>
      </c>
      <c r="AY591" s="260" t="s">
        <v>169</v>
      </c>
    </row>
    <row r="592" spans="1:51" s="13" customFormat="1" ht="12">
      <c r="A592" s="13"/>
      <c r="B592" s="249"/>
      <c r="C592" s="250"/>
      <c r="D592" s="251" t="s">
        <v>179</v>
      </c>
      <c r="E592" s="252" t="s">
        <v>1</v>
      </c>
      <c r="F592" s="253" t="s">
        <v>1792</v>
      </c>
      <c r="G592" s="250"/>
      <c r="H592" s="254">
        <v>6.26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32</v>
      </c>
      <c r="AX592" s="13" t="s">
        <v>76</v>
      </c>
      <c r="AY592" s="260" t="s">
        <v>169</v>
      </c>
    </row>
    <row r="593" spans="1:51" s="13" customFormat="1" ht="12">
      <c r="A593" s="13"/>
      <c r="B593" s="249"/>
      <c r="C593" s="250"/>
      <c r="D593" s="251" t="s">
        <v>179</v>
      </c>
      <c r="E593" s="252" t="s">
        <v>1</v>
      </c>
      <c r="F593" s="253" t="s">
        <v>1793</v>
      </c>
      <c r="G593" s="250"/>
      <c r="H593" s="254">
        <v>13.975</v>
      </c>
      <c r="I593" s="255"/>
      <c r="J593" s="250"/>
      <c r="K593" s="250"/>
      <c r="L593" s="256"/>
      <c r="M593" s="257"/>
      <c r="N593" s="258"/>
      <c r="O593" s="258"/>
      <c r="P593" s="258"/>
      <c r="Q593" s="258"/>
      <c r="R593" s="258"/>
      <c r="S593" s="258"/>
      <c r="T593" s="25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0" t="s">
        <v>179</v>
      </c>
      <c r="AU593" s="260" t="s">
        <v>86</v>
      </c>
      <c r="AV593" s="13" t="s">
        <v>86</v>
      </c>
      <c r="AW593" s="13" t="s">
        <v>32</v>
      </c>
      <c r="AX593" s="13" t="s">
        <v>76</v>
      </c>
      <c r="AY593" s="260" t="s">
        <v>169</v>
      </c>
    </row>
    <row r="594" spans="1:51" s="13" customFormat="1" ht="12">
      <c r="A594" s="13"/>
      <c r="B594" s="249"/>
      <c r="C594" s="250"/>
      <c r="D594" s="251" t="s">
        <v>179</v>
      </c>
      <c r="E594" s="252" t="s">
        <v>1</v>
      </c>
      <c r="F594" s="253" t="s">
        <v>1794</v>
      </c>
      <c r="G594" s="250"/>
      <c r="H594" s="254">
        <v>2.1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32</v>
      </c>
      <c r="AX594" s="13" t="s">
        <v>76</v>
      </c>
      <c r="AY594" s="260" t="s">
        <v>169</v>
      </c>
    </row>
    <row r="595" spans="1:51" s="13" customFormat="1" ht="12">
      <c r="A595" s="13"/>
      <c r="B595" s="249"/>
      <c r="C595" s="250"/>
      <c r="D595" s="251" t="s">
        <v>179</v>
      </c>
      <c r="E595" s="252" t="s">
        <v>1</v>
      </c>
      <c r="F595" s="253" t="s">
        <v>1795</v>
      </c>
      <c r="G595" s="250"/>
      <c r="H595" s="254">
        <v>175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179</v>
      </c>
      <c r="AU595" s="260" t="s">
        <v>86</v>
      </c>
      <c r="AV595" s="13" t="s">
        <v>86</v>
      </c>
      <c r="AW595" s="13" t="s">
        <v>32</v>
      </c>
      <c r="AX595" s="13" t="s">
        <v>76</v>
      </c>
      <c r="AY595" s="260" t="s">
        <v>169</v>
      </c>
    </row>
    <row r="596" spans="1:51" s="14" customFormat="1" ht="12">
      <c r="A596" s="14"/>
      <c r="B596" s="261"/>
      <c r="C596" s="262"/>
      <c r="D596" s="251" t="s">
        <v>179</v>
      </c>
      <c r="E596" s="263" t="s">
        <v>1</v>
      </c>
      <c r="F596" s="264" t="s">
        <v>182</v>
      </c>
      <c r="G596" s="262"/>
      <c r="H596" s="265">
        <v>281.335</v>
      </c>
      <c r="I596" s="266"/>
      <c r="J596" s="262"/>
      <c r="K596" s="262"/>
      <c r="L596" s="267"/>
      <c r="M596" s="268"/>
      <c r="N596" s="269"/>
      <c r="O596" s="269"/>
      <c r="P596" s="269"/>
      <c r="Q596" s="269"/>
      <c r="R596" s="269"/>
      <c r="S596" s="269"/>
      <c r="T596" s="27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1" t="s">
        <v>179</v>
      </c>
      <c r="AU596" s="271" t="s">
        <v>86</v>
      </c>
      <c r="AV596" s="14" t="s">
        <v>177</v>
      </c>
      <c r="AW596" s="14" t="s">
        <v>32</v>
      </c>
      <c r="AX596" s="14" t="s">
        <v>84</v>
      </c>
      <c r="AY596" s="271" t="s">
        <v>169</v>
      </c>
    </row>
    <row r="597" spans="1:65" s="2" customFormat="1" ht="33" customHeight="1">
      <c r="A597" s="39"/>
      <c r="B597" s="40"/>
      <c r="C597" s="235" t="s">
        <v>324</v>
      </c>
      <c r="D597" s="235" t="s">
        <v>173</v>
      </c>
      <c r="E597" s="236" t="s">
        <v>1796</v>
      </c>
      <c r="F597" s="237" t="s">
        <v>1797</v>
      </c>
      <c r="G597" s="238" t="s">
        <v>322</v>
      </c>
      <c r="H597" s="239">
        <v>242.366</v>
      </c>
      <c r="I597" s="240"/>
      <c r="J597" s="241">
        <f>ROUND(I597*H597,2)</f>
        <v>0</v>
      </c>
      <c r="K597" s="242"/>
      <c r="L597" s="45"/>
      <c r="M597" s="243" t="s">
        <v>1</v>
      </c>
      <c r="N597" s="244" t="s">
        <v>41</v>
      </c>
      <c r="O597" s="92"/>
      <c r="P597" s="245">
        <f>O597*H597</f>
        <v>0</v>
      </c>
      <c r="Q597" s="245">
        <v>3E-05</v>
      </c>
      <c r="R597" s="245">
        <f>Q597*H597</f>
        <v>0.007270980000000001</v>
      </c>
      <c r="S597" s="245">
        <v>0</v>
      </c>
      <c r="T597" s="246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7" t="s">
        <v>177</v>
      </c>
      <c r="AT597" s="247" t="s">
        <v>173</v>
      </c>
      <c r="AU597" s="247" t="s">
        <v>86</v>
      </c>
      <c r="AY597" s="18" t="s">
        <v>169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18" t="s">
        <v>84</v>
      </c>
      <c r="BK597" s="248">
        <f>ROUND(I597*H597,2)</f>
        <v>0</v>
      </c>
      <c r="BL597" s="18" t="s">
        <v>177</v>
      </c>
      <c r="BM597" s="247" t="s">
        <v>1798</v>
      </c>
    </row>
    <row r="598" spans="1:51" s="13" customFormat="1" ht="12">
      <c r="A598" s="13"/>
      <c r="B598" s="249"/>
      <c r="C598" s="250"/>
      <c r="D598" s="251" t="s">
        <v>179</v>
      </c>
      <c r="E598" s="252" t="s">
        <v>1</v>
      </c>
      <c r="F598" s="253" t="s">
        <v>1799</v>
      </c>
      <c r="G598" s="250"/>
      <c r="H598" s="254">
        <v>5.975</v>
      </c>
      <c r="I598" s="255"/>
      <c r="J598" s="250"/>
      <c r="K598" s="250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179</v>
      </c>
      <c r="AU598" s="260" t="s">
        <v>86</v>
      </c>
      <c r="AV598" s="13" t="s">
        <v>86</v>
      </c>
      <c r="AW598" s="13" t="s">
        <v>32</v>
      </c>
      <c r="AX598" s="13" t="s">
        <v>76</v>
      </c>
      <c r="AY598" s="260" t="s">
        <v>169</v>
      </c>
    </row>
    <row r="599" spans="1:51" s="13" customFormat="1" ht="12">
      <c r="A599" s="13"/>
      <c r="B599" s="249"/>
      <c r="C599" s="250"/>
      <c r="D599" s="251" t="s">
        <v>179</v>
      </c>
      <c r="E599" s="252" t="s">
        <v>1</v>
      </c>
      <c r="F599" s="253" t="s">
        <v>1800</v>
      </c>
      <c r="G599" s="250"/>
      <c r="H599" s="254">
        <v>28.29</v>
      </c>
      <c r="I599" s="255"/>
      <c r="J599" s="250"/>
      <c r="K599" s="250"/>
      <c r="L599" s="256"/>
      <c r="M599" s="257"/>
      <c r="N599" s="258"/>
      <c r="O599" s="258"/>
      <c r="P599" s="258"/>
      <c r="Q599" s="258"/>
      <c r="R599" s="258"/>
      <c r="S599" s="258"/>
      <c r="T599" s="25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0" t="s">
        <v>179</v>
      </c>
      <c r="AU599" s="260" t="s">
        <v>86</v>
      </c>
      <c r="AV599" s="13" t="s">
        <v>86</v>
      </c>
      <c r="AW599" s="13" t="s">
        <v>32</v>
      </c>
      <c r="AX599" s="13" t="s">
        <v>76</v>
      </c>
      <c r="AY599" s="260" t="s">
        <v>169</v>
      </c>
    </row>
    <row r="600" spans="1:51" s="16" customFormat="1" ht="12">
      <c r="A600" s="16"/>
      <c r="B600" s="283"/>
      <c r="C600" s="284"/>
      <c r="D600" s="251" t="s">
        <v>179</v>
      </c>
      <c r="E600" s="285" t="s">
        <v>1</v>
      </c>
      <c r="F600" s="286" t="s">
        <v>1801</v>
      </c>
      <c r="G600" s="284"/>
      <c r="H600" s="285" t="s">
        <v>1</v>
      </c>
      <c r="I600" s="287"/>
      <c r="J600" s="284"/>
      <c r="K600" s="284"/>
      <c r="L600" s="288"/>
      <c r="M600" s="289"/>
      <c r="N600" s="290"/>
      <c r="O600" s="290"/>
      <c r="P600" s="290"/>
      <c r="Q600" s="290"/>
      <c r="R600" s="290"/>
      <c r="S600" s="290"/>
      <c r="T600" s="291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92" t="s">
        <v>179</v>
      </c>
      <c r="AU600" s="292" t="s">
        <v>86</v>
      </c>
      <c r="AV600" s="16" t="s">
        <v>84</v>
      </c>
      <c r="AW600" s="16" t="s">
        <v>32</v>
      </c>
      <c r="AX600" s="16" t="s">
        <v>76</v>
      </c>
      <c r="AY600" s="292" t="s">
        <v>169</v>
      </c>
    </row>
    <row r="601" spans="1:51" s="13" customFormat="1" ht="12">
      <c r="A601" s="13"/>
      <c r="B601" s="249"/>
      <c r="C601" s="250"/>
      <c r="D601" s="251" t="s">
        <v>179</v>
      </c>
      <c r="E601" s="252" t="s">
        <v>1</v>
      </c>
      <c r="F601" s="253" t="s">
        <v>1802</v>
      </c>
      <c r="G601" s="250"/>
      <c r="H601" s="254">
        <v>9.045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179</v>
      </c>
      <c r="AU601" s="260" t="s">
        <v>86</v>
      </c>
      <c r="AV601" s="13" t="s">
        <v>86</v>
      </c>
      <c r="AW601" s="13" t="s">
        <v>32</v>
      </c>
      <c r="AX601" s="13" t="s">
        <v>76</v>
      </c>
      <c r="AY601" s="260" t="s">
        <v>169</v>
      </c>
    </row>
    <row r="602" spans="1:51" s="13" customFormat="1" ht="12">
      <c r="A602" s="13"/>
      <c r="B602" s="249"/>
      <c r="C602" s="250"/>
      <c r="D602" s="251" t="s">
        <v>179</v>
      </c>
      <c r="E602" s="252" t="s">
        <v>1</v>
      </c>
      <c r="F602" s="253" t="s">
        <v>1803</v>
      </c>
      <c r="G602" s="250"/>
      <c r="H602" s="254">
        <v>8.14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179</v>
      </c>
      <c r="AU602" s="260" t="s">
        <v>86</v>
      </c>
      <c r="AV602" s="13" t="s">
        <v>86</v>
      </c>
      <c r="AW602" s="13" t="s">
        <v>32</v>
      </c>
      <c r="AX602" s="13" t="s">
        <v>76</v>
      </c>
      <c r="AY602" s="260" t="s">
        <v>169</v>
      </c>
    </row>
    <row r="603" spans="1:51" s="13" customFormat="1" ht="12">
      <c r="A603" s="13"/>
      <c r="B603" s="249"/>
      <c r="C603" s="250"/>
      <c r="D603" s="251" t="s">
        <v>179</v>
      </c>
      <c r="E603" s="252" t="s">
        <v>1</v>
      </c>
      <c r="F603" s="253" t="s">
        <v>1804</v>
      </c>
      <c r="G603" s="250"/>
      <c r="H603" s="254">
        <v>10.835</v>
      </c>
      <c r="I603" s="255"/>
      <c r="J603" s="250"/>
      <c r="K603" s="250"/>
      <c r="L603" s="256"/>
      <c r="M603" s="257"/>
      <c r="N603" s="258"/>
      <c r="O603" s="258"/>
      <c r="P603" s="258"/>
      <c r="Q603" s="258"/>
      <c r="R603" s="258"/>
      <c r="S603" s="258"/>
      <c r="T603" s="25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0" t="s">
        <v>179</v>
      </c>
      <c r="AU603" s="260" t="s">
        <v>86</v>
      </c>
      <c r="AV603" s="13" t="s">
        <v>86</v>
      </c>
      <c r="AW603" s="13" t="s">
        <v>32</v>
      </c>
      <c r="AX603" s="13" t="s">
        <v>76</v>
      </c>
      <c r="AY603" s="260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2" t="s">
        <v>1</v>
      </c>
      <c r="F604" s="253" t="s">
        <v>1805</v>
      </c>
      <c r="G604" s="250"/>
      <c r="H604" s="254">
        <v>12.505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32</v>
      </c>
      <c r="AX604" s="13" t="s">
        <v>76</v>
      </c>
      <c r="AY604" s="260" t="s">
        <v>169</v>
      </c>
    </row>
    <row r="605" spans="1:51" s="13" customFormat="1" ht="12">
      <c r="A605" s="13"/>
      <c r="B605" s="249"/>
      <c r="C605" s="250"/>
      <c r="D605" s="251" t="s">
        <v>179</v>
      </c>
      <c r="E605" s="252" t="s">
        <v>1</v>
      </c>
      <c r="F605" s="253" t="s">
        <v>1806</v>
      </c>
      <c r="G605" s="250"/>
      <c r="H605" s="254">
        <v>8.14</v>
      </c>
      <c r="I605" s="255"/>
      <c r="J605" s="250"/>
      <c r="K605" s="250"/>
      <c r="L605" s="256"/>
      <c r="M605" s="257"/>
      <c r="N605" s="258"/>
      <c r="O605" s="258"/>
      <c r="P605" s="258"/>
      <c r="Q605" s="258"/>
      <c r="R605" s="258"/>
      <c r="S605" s="258"/>
      <c r="T605" s="25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0" t="s">
        <v>179</v>
      </c>
      <c r="AU605" s="260" t="s">
        <v>86</v>
      </c>
      <c r="AV605" s="13" t="s">
        <v>86</v>
      </c>
      <c r="AW605" s="13" t="s">
        <v>32</v>
      </c>
      <c r="AX605" s="13" t="s">
        <v>76</v>
      </c>
      <c r="AY605" s="260" t="s">
        <v>169</v>
      </c>
    </row>
    <row r="606" spans="1:51" s="13" customFormat="1" ht="12">
      <c r="A606" s="13"/>
      <c r="B606" s="249"/>
      <c r="C606" s="250"/>
      <c r="D606" s="251" t="s">
        <v>179</v>
      </c>
      <c r="E606" s="252" t="s">
        <v>1</v>
      </c>
      <c r="F606" s="253" t="s">
        <v>1807</v>
      </c>
      <c r="G606" s="250"/>
      <c r="H606" s="254">
        <v>36.01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32</v>
      </c>
      <c r="AX606" s="13" t="s">
        <v>76</v>
      </c>
      <c r="AY606" s="260" t="s">
        <v>169</v>
      </c>
    </row>
    <row r="607" spans="1:51" s="13" customFormat="1" ht="12">
      <c r="A607" s="13"/>
      <c r="B607" s="249"/>
      <c r="C607" s="250"/>
      <c r="D607" s="251" t="s">
        <v>179</v>
      </c>
      <c r="E607" s="252" t="s">
        <v>1</v>
      </c>
      <c r="F607" s="253" t="s">
        <v>1808</v>
      </c>
      <c r="G607" s="250"/>
      <c r="H607" s="254">
        <v>10.566</v>
      </c>
      <c r="I607" s="255"/>
      <c r="J607" s="250"/>
      <c r="K607" s="250"/>
      <c r="L607" s="256"/>
      <c r="M607" s="257"/>
      <c r="N607" s="258"/>
      <c r="O607" s="258"/>
      <c r="P607" s="258"/>
      <c r="Q607" s="258"/>
      <c r="R607" s="258"/>
      <c r="S607" s="258"/>
      <c r="T607" s="25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0" t="s">
        <v>179</v>
      </c>
      <c r="AU607" s="260" t="s">
        <v>86</v>
      </c>
      <c r="AV607" s="13" t="s">
        <v>86</v>
      </c>
      <c r="AW607" s="13" t="s">
        <v>32</v>
      </c>
      <c r="AX607" s="13" t="s">
        <v>76</v>
      </c>
      <c r="AY607" s="260" t="s">
        <v>169</v>
      </c>
    </row>
    <row r="608" spans="1:51" s="13" customFormat="1" ht="12">
      <c r="A608" s="13"/>
      <c r="B608" s="249"/>
      <c r="C608" s="250"/>
      <c r="D608" s="251" t="s">
        <v>179</v>
      </c>
      <c r="E608" s="252" t="s">
        <v>1</v>
      </c>
      <c r="F608" s="253" t="s">
        <v>1809</v>
      </c>
      <c r="G608" s="250"/>
      <c r="H608" s="254">
        <v>10.34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0" t="s">
        <v>179</v>
      </c>
      <c r="AU608" s="260" t="s">
        <v>86</v>
      </c>
      <c r="AV608" s="13" t="s">
        <v>86</v>
      </c>
      <c r="AW608" s="13" t="s">
        <v>32</v>
      </c>
      <c r="AX608" s="13" t="s">
        <v>76</v>
      </c>
      <c r="AY608" s="260" t="s">
        <v>169</v>
      </c>
    </row>
    <row r="609" spans="1:51" s="13" customFormat="1" ht="12">
      <c r="A609" s="13"/>
      <c r="B609" s="249"/>
      <c r="C609" s="250"/>
      <c r="D609" s="251" t="s">
        <v>179</v>
      </c>
      <c r="E609" s="252" t="s">
        <v>1</v>
      </c>
      <c r="F609" s="253" t="s">
        <v>1810</v>
      </c>
      <c r="G609" s="250"/>
      <c r="H609" s="254">
        <v>14.86</v>
      </c>
      <c r="I609" s="255"/>
      <c r="J609" s="250"/>
      <c r="K609" s="250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179</v>
      </c>
      <c r="AU609" s="260" t="s">
        <v>86</v>
      </c>
      <c r="AV609" s="13" t="s">
        <v>86</v>
      </c>
      <c r="AW609" s="13" t="s">
        <v>32</v>
      </c>
      <c r="AX609" s="13" t="s">
        <v>76</v>
      </c>
      <c r="AY609" s="260" t="s">
        <v>169</v>
      </c>
    </row>
    <row r="610" spans="1:51" s="13" customFormat="1" ht="12">
      <c r="A610" s="13"/>
      <c r="B610" s="249"/>
      <c r="C610" s="250"/>
      <c r="D610" s="251" t="s">
        <v>179</v>
      </c>
      <c r="E610" s="252" t="s">
        <v>1</v>
      </c>
      <c r="F610" s="253" t="s">
        <v>1811</v>
      </c>
      <c r="G610" s="250"/>
      <c r="H610" s="254">
        <v>14.57</v>
      </c>
      <c r="I610" s="255"/>
      <c r="J610" s="250"/>
      <c r="K610" s="250"/>
      <c r="L610" s="256"/>
      <c r="M610" s="257"/>
      <c r="N610" s="258"/>
      <c r="O610" s="258"/>
      <c r="P610" s="258"/>
      <c r="Q610" s="258"/>
      <c r="R610" s="258"/>
      <c r="S610" s="258"/>
      <c r="T610" s="25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0" t="s">
        <v>179</v>
      </c>
      <c r="AU610" s="260" t="s">
        <v>86</v>
      </c>
      <c r="AV610" s="13" t="s">
        <v>86</v>
      </c>
      <c r="AW610" s="13" t="s">
        <v>32</v>
      </c>
      <c r="AX610" s="13" t="s">
        <v>76</v>
      </c>
      <c r="AY610" s="260" t="s">
        <v>169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1812</v>
      </c>
      <c r="G611" s="250"/>
      <c r="H611" s="254">
        <v>18.615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76</v>
      </c>
      <c r="AY611" s="260" t="s">
        <v>169</v>
      </c>
    </row>
    <row r="612" spans="1:51" s="13" customFormat="1" ht="12">
      <c r="A612" s="13"/>
      <c r="B612" s="249"/>
      <c r="C612" s="250"/>
      <c r="D612" s="251" t="s">
        <v>179</v>
      </c>
      <c r="E612" s="252" t="s">
        <v>1</v>
      </c>
      <c r="F612" s="253" t="s">
        <v>1813</v>
      </c>
      <c r="G612" s="250"/>
      <c r="H612" s="254">
        <v>8.66</v>
      </c>
      <c r="I612" s="255"/>
      <c r="J612" s="250"/>
      <c r="K612" s="250"/>
      <c r="L612" s="256"/>
      <c r="M612" s="257"/>
      <c r="N612" s="258"/>
      <c r="O612" s="258"/>
      <c r="P612" s="258"/>
      <c r="Q612" s="258"/>
      <c r="R612" s="258"/>
      <c r="S612" s="258"/>
      <c r="T612" s="25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0" t="s">
        <v>179</v>
      </c>
      <c r="AU612" s="260" t="s">
        <v>86</v>
      </c>
      <c r="AV612" s="13" t="s">
        <v>86</v>
      </c>
      <c r="AW612" s="13" t="s">
        <v>32</v>
      </c>
      <c r="AX612" s="13" t="s">
        <v>76</v>
      </c>
      <c r="AY612" s="260" t="s">
        <v>169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1814</v>
      </c>
      <c r="G613" s="250"/>
      <c r="H613" s="254">
        <v>17.47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76</v>
      </c>
      <c r="AY613" s="260" t="s">
        <v>169</v>
      </c>
    </row>
    <row r="614" spans="1:51" s="13" customFormat="1" ht="12">
      <c r="A614" s="13"/>
      <c r="B614" s="249"/>
      <c r="C614" s="250"/>
      <c r="D614" s="251" t="s">
        <v>179</v>
      </c>
      <c r="E614" s="252" t="s">
        <v>1</v>
      </c>
      <c r="F614" s="253" t="s">
        <v>1815</v>
      </c>
      <c r="G614" s="250"/>
      <c r="H614" s="254">
        <v>11.73</v>
      </c>
      <c r="I614" s="255"/>
      <c r="J614" s="250"/>
      <c r="K614" s="250"/>
      <c r="L614" s="256"/>
      <c r="M614" s="257"/>
      <c r="N614" s="258"/>
      <c r="O614" s="258"/>
      <c r="P614" s="258"/>
      <c r="Q614" s="258"/>
      <c r="R614" s="258"/>
      <c r="S614" s="258"/>
      <c r="T614" s="25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0" t="s">
        <v>179</v>
      </c>
      <c r="AU614" s="260" t="s">
        <v>86</v>
      </c>
      <c r="AV614" s="13" t="s">
        <v>86</v>
      </c>
      <c r="AW614" s="13" t="s">
        <v>32</v>
      </c>
      <c r="AX614" s="13" t="s">
        <v>76</v>
      </c>
      <c r="AY614" s="260" t="s">
        <v>169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1816</v>
      </c>
      <c r="G615" s="250"/>
      <c r="H615" s="254">
        <v>7.9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76</v>
      </c>
      <c r="AY615" s="260" t="s">
        <v>169</v>
      </c>
    </row>
    <row r="616" spans="1:51" s="13" customFormat="1" ht="12">
      <c r="A616" s="13"/>
      <c r="B616" s="249"/>
      <c r="C616" s="250"/>
      <c r="D616" s="251" t="s">
        <v>179</v>
      </c>
      <c r="E616" s="252" t="s">
        <v>1</v>
      </c>
      <c r="F616" s="253" t="s">
        <v>1817</v>
      </c>
      <c r="G616" s="250"/>
      <c r="H616" s="254">
        <v>8.715</v>
      </c>
      <c r="I616" s="255"/>
      <c r="J616" s="250"/>
      <c r="K616" s="250"/>
      <c r="L616" s="256"/>
      <c r="M616" s="257"/>
      <c r="N616" s="258"/>
      <c r="O616" s="258"/>
      <c r="P616" s="258"/>
      <c r="Q616" s="258"/>
      <c r="R616" s="258"/>
      <c r="S616" s="258"/>
      <c r="T616" s="25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0" t="s">
        <v>179</v>
      </c>
      <c r="AU616" s="260" t="s">
        <v>86</v>
      </c>
      <c r="AV616" s="13" t="s">
        <v>86</v>
      </c>
      <c r="AW616" s="13" t="s">
        <v>32</v>
      </c>
      <c r="AX616" s="13" t="s">
        <v>76</v>
      </c>
      <c r="AY616" s="260" t="s">
        <v>169</v>
      </c>
    </row>
    <row r="617" spans="1:51" s="14" customFormat="1" ht="12">
      <c r="A617" s="14"/>
      <c r="B617" s="261"/>
      <c r="C617" s="262"/>
      <c r="D617" s="251" t="s">
        <v>179</v>
      </c>
      <c r="E617" s="263" t="s">
        <v>1</v>
      </c>
      <c r="F617" s="264" t="s">
        <v>182</v>
      </c>
      <c r="G617" s="262"/>
      <c r="H617" s="265">
        <v>242.366</v>
      </c>
      <c r="I617" s="266"/>
      <c r="J617" s="262"/>
      <c r="K617" s="262"/>
      <c r="L617" s="267"/>
      <c r="M617" s="268"/>
      <c r="N617" s="269"/>
      <c r="O617" s="269"/>
      <c r="P617" s="269"/>
      <c r="Q617" s="269"/>
      <c r="R617" s="269"/>
      <c r="S617" s="269"/>
      <c r="T617" s="27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1" t="s">
        <v>179</v>
      </c>
      <c r="AU617" s="271" t="s">
        <v>86</v>
      </c>
      <c r="AV617" s="14" t="s">
        <v>177</v>
      </c>
      <c r="AW617" s="14" t="s">
        <v>32</v>
      </c>
      <c r="AX617" s="14" t="s">
        <v>84</v>
      </c>
      <c r="AY617" s="271" t="s">
        <v>169</v>
      </c>
    </row>
    <row r="618" spans="1:65" s="2" customFormat="1" ht="21.75" customHeight="1">
      <c r="A618" s="39"/>
      <c r="B618" s="40"/>
      <c r="C618" s="235" t="s">
        <v>342</v>
      </c>
      <c r="D618" s="235" t="s">
        <v>173</v>
      </c>
      <c r="E618" s="236" t="s">
        <v>1818</v>
      </c>
      <c r="F618" s="237" t="s">
        <v>1819</v>
      </c>
      <c r="G618" s="238" t="s">
        <v>176</v>
      </c>
      <c r="H618" s="239">
        <v>383.71</v>
      </c>
      <c r="I618" s="240"/>
      <c r="J618" s="241">
        <f>ROUND(I618*H618,2)</f>
        <v>0</v>
      </c>
      <c r="K618" s="242"/>
      <c r="L618" s="45"/>
      <c r="M618" s="243" t="s">
        <v>1</v>
      </c>
      <c r="N618" s="244" t="s">
        <v>41</v>
      </c>
      <c r="O618" s="92"/>
      <c r="P618" s="245">
        <f>O618*H618</f>
        <v>0</v>
      </c>
      <c r="Q618" s="245">
        <v>3E-05</v>
      </c>
      <c r="R618" s="245">
        <f>Q618*H618</f>
        <v>0.0115113</v>
      </c>
      <c r="S618" s="245">
        <v>0</v>
      </c>
      <c r="T618" s="246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7" t="s">
        <v>177</v>
      </c>
      <c r="AT618" s="247" t="s">
        <v>173</v>
      </c>
      <c r="AU618" s="247" t="s">
        <v>86</v>
      </c>
      <c r="AY618" s="18" t="s">
        <v>169</v>
      </c>
      <c r="BE618" s="248">
        <f>IF(N618="základní",J618,0)</f>
        <v>0</v>
      </c>
      <c r="BF618" s="248">
        <f>IF(N618="snížená",J618,0)</f>
        <v>0</v>
      </c>
      <c r="BG618" s="248">
        <f>IF(N618="zákl. přenesená",J618,0)</f>
        <v>0</v>
      </c>
      <c r="BH618" s="248">
        <f>IF(N618="sníž. přenesená",J618,0)</f>
        <v>0</v>
      </c>
      <c r="BI618" s="248">
        <f>IF(N618="nulová",J618,0)</f>
        <v>0</v>
      </c>
      <c r="BJ618" s="18" t="s">
        <v>84</v>
      </c>
      <c r="BK618" s="248">
        <f>ROUND(I618*H618,2)</f>
        <v>0</v>
      </c>
      <c r="BL618" s="18" t="s">
        <v>177</v>
      </c>
      <c r="BM618" s="247" t="s">
        <v>1820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1821</v>
      </c>
      <c r="G619" s="250"/>
      <c r="H619" s="254">
        <v>0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1822</v>
      </c>
      <c r="G620" s="250"/>
      <c r="H620" s="254">
        <v>208.71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1795</v>
      </c>
      <c r="G621" s="250"/>
      <c r="H621" s="254">
        <v>175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4" customFormat="1" ht="12">
      <c r="A622" s="14"/>
      <c r="B622" s="261"/>
      <c r="C622" s="262"/>
      <c r="D622" s="251" t="s">
        <v>179</v>
      </c>
      <c r="E622" s="263" t="s">
        <v>1</v>
      </c>
      <c r="F622" s="264" t="s">
        <v>182</v>
      </c>
      <c r="G622" s="262"/>
      <c r="H622" s="265">
        <v>383.71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1" t="s">
        <v>179</v>
      </c>
      <c r="AU622" s="271" t="s">
        <v>86</v>
      </c>
      <c r="AV622" s="14" t="s">
        <v>177</v>
      </c>
      <c r="AW622" s="14" t="s">
        <v>32</v>
      </c>
      <c r="AX622" s="14" t="s">
        <v>84</v>
      </c>
      <c r="AY622" s="271" t="s">
        <v>169</v>
      </c>
    </row>
    <row r="623" spans="1:63" s="12" customFormat="1" ht="22.8" customHeight="1">
      <c r="A623" s="12"/>
      <c r="B623" s="219"/>
      <c r="C623" s="220"/>
      <c r="D623" s="221" t="s">
        <v>75</v>
      </c>
      <c r="E623" s="233" t="s">
        <v>170</v>
      </c>
      <c r="F623" s="233" t="s">
        <v>1246</v>
      </c>
      <c r="G623" s="220"/>
      <c r="H623" s="220"/>
      <c r="I623" s="223"/>
      <c r="J623" s="234">
        <f>BK623</f>
        <v>0</v>
      </c>
      <c r="K623" s="220"/>
      <c r="L623" s="225"/>
      <c r="M623" s="226"/>
      <c r="N623" s="227"/>
      <c r="O623" s="227"/>
      <c r="P623" s="228">
        <f>SUM(P624:P681)</f>
        <v>0</v>
      </c>
      <c r="Q623" s="227"/>
      <c r="R623" s="228">
        <f>SUM(R624:R681)</f>
        <v>0.9802346999999998</v>
      </c>
      <c r="S623" s="227"/>
      <c r="T623" s="229">
        <f>SUM(T624:T681)</f>
        <v>3.115875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30" t="s">
        <v>84</v>
      </c>
      <c r="AT623" s="231" t="s">
        <v>75</v>
      </c>
      <c r="AU623" s="231" t="s">
        <v>84</v>
      </c>
      <c r="AY623" s="230" t="s">
        <v>169</v>
      </c>
      <c r="BK623" s="232">
        <f>SUM(BK624:BK681)</f>
        <v>0</v>
      </c>
    </row>
    <row r="624" spans="1:65" s="2" customFormat="1" ht="16.5" customHeight="1">
      <c r="A624" s="39"/>
      <c r="B624" s="40"/>
      <c r="C624" s="235" t="s">
        <v>1823</v>
      </c>
      <c r="D624" s="235" t="s">
        <v>173</v>
      </c>
      <c r="E624" s="236" t="s">
        <v>1824</v>
      </c>
      <c r="F624" s="237" t="s">
        <v>1825</v>
      </c>
      <c r="G624" s="238" t="s">
        <v>699</v>
      </c>
      <c r="H624" s="239">
        <v>5</v>
      </c>
      <c r="I624" s="240"/>
      <c r="J624" s="241">
        <f>ROUND(I624*H624,2)</f>
        <v>0</v>
      </c>
      <c r="K624" s="242"/>
      <c r="L624" s="45"/>
      <c r="M624" s="243" t="s">
        <v>1</v>
      </c>
      <c r="N624" s="244" t="s">
        <v>41</v>
      </c>
      <c r="O624" s="92"/>
      <c r="P624" s="245">
        <f>O624*H624</f>
        <v>0</v>
      </c>
      <c r="Q624" s="245">
        <v>0</v>
      </c>
      <c r="R624" s="245">
        <f>Q624*H624</f>
        <v>0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177</v>
      </c>
      <c r="AT624" s="247" t="s">
        <v>173</v>
      </c>
      <c r="AU624" s="247" t="s">
        <v>86</v>
      </c>
      <c r="AY624" s="18" t="s">
        <v>169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84</v>
      </c>
      <c r="BK624" s="248">
        <f>ROUND(I624*H624,2)</f>
        <v>0</v>
      </c>
      <c r="BL624" s="18" t="s">
        <v>177</v>
      </c>
      <c r="BM624" s="247" t="s">
        <v>1826</v>
      </c>
    </row>
    <row r="625" spans="1:65" s="2" customFormat="1" ht="16.5" customHeight="1">
      <c r="A625" s="39"/>
      <c r="B625" s="40"/>
      <c r="C625" s="235" t="s">
        <v>1827</v>
      </c>
      <c r="D625" s="235" t="s">
        <v>173</v>
      </c>
      <c r="E625" s="236" t="s">
        <v>1828</v>
      </c>
      <c r="F625" s="237" t="s">
        <v>1829</v>
      </c>
      <c r="G625" s="238" t="s">
        <v>699</v>
      </c>
      <c r="H625" s="239">
        <v>20</v>
      </c>
      <c r="I625" s="240"/>
      <c r="J625" s="241">
        <f>ROUND(I625*H625,2)</f>
        <v>0</v>
      </c>
      <c r="K625" s="242"/>
      <c r="L625" s="45"/>
      <c r="M625" s="243" t="s">
        <v>1</v>
      </c>
      <c r="N625" s="244" t="s">
        <v>41</v>
      </c>
      <c r="O625" s="92"/>
      <c r="P625" s="245">
        <f>O625*H625</f>
        <v>0</v>
      </c>
      <c r="Q625" s="245">
        <v>0</v>
      </c>
      <c r="R625" s="245">
        <f>Q625*H625</f>
        <v>0</v>
      </c>
      <c r="S625" s="245">
        <v>0</v>
      </c>
      <c r="T625" s="246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7" t="s">
        <v>177</v>
      </c>
      <c r="AT625" s="247" t="s">
        <v>173</v>
      </c>
      <c r="AU625" s="247" t="s">
        <v>86</v>
      </c>
      <c r="AY625" s="18" t="s">
        <v>169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18" t="s">
        <v>84</v>
      </c>
      <c r="BK625" s="248">
        <f>ROUND(I625*H625,2)</f>
        <v>0</v>
      </c>
      <c r="BL625" s="18" t="s">
        <v>177</v>
      </c>
      <c r="BM625" s="247" t="s">
        <v>1830</v>
      </c>
    </row>
    <row r="626" spans="1:65" s="2" customFormat="1" ht="16.5" customHeight="1">
      <c r="A626" s="39"/>
      <c r="B626" s="40"/>
      <c r="C626" s="235" t="s">
        <v>1831</v>
      </c>
      <c r="D626" s="235" t="s">
        <v>173</v>
      </c>
      <c r="E626" s="236" t="s">
        <v>1832</v>
      </c>
      <c r="F626" s="237" t="s">
        <v>1833</v>
      </c>
      <c r="G626" s="238" t="s">
        <v>699</v>
      </c>
      <c r="H626" s="239">
        <v>2</v>
      </c>
      <c r="I626" s="240"/>
      <c r="J626" s="241">
        <f>ROUND(I626*H626,2)</f>
        <v>0</v>
      </c>
      <c r="K626" s="242"/>
      <c r="L626" s="45"/>
      <c r="M626" s="243" t="s">
        <v>1</v>
      </c>
      <c r="N626" s="244" t="s">
        <v>41</v>
      </c>
      <c r="O626" s="92"/>
      <c r="P626" s="245">
        <f>O626*H626</f>
        <v>0</v>
      </c>
      <c r="Q626" s="245">
        <v>0</v>
      </c>
      <c r="R626" s="245">
        <f>Q626*H626</f>
        <v>0</v>
      </c>
      <c r="S626" s="245">
        <v>0</v>
      </c>
      <c r="T626" s="24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7" t="s">
        <v>177</v>
      </c>
      <c r="AT626" s="247" t="s">
        <v>173</v>
      </c>
      <c r="AU626" s="247" t="s">
        <v>86</v>
      </c>
      <c r="AY626" s="18" t="s">
        <v>169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18" t="s">
        <v>84</v>
      </c>
      <c r="BK626" s="248">
        <f>ROUND(I626*H626,2)</f>
        <v>0</v>
      </c>
      <c r="BL626" s="18" t="s">
        <v>177</v>
      </c>
      <c r="BM626" s="247" t="s">
        <v>1834</v>
      </c>
    </row>
    <row r="627" spans="1:65" s="2" customFormat="1" ht="16.5" customHeight="1">
      <c r="A627" s="39"/>
      <c r="B627" s="40"/>
      <c r="C627" s="235" t="s">
        <v>1835</v>
      </c>
      <c r="D627" s="235" t="s">
        <v>173</v>
      </c>
      <c r="E627" s="236" t="s">
        <v>1836</v>
      </c>
      <c r="F627" s="237" t="s">
        <v>1837</v>
      </c>
      <c r="G627" s="238" t="s">
        <v>699</v>
      </c>
      <c r="H627" s="239">
        <v>1</v>
      </c>
      <c r="I627" s="240"/>
      <c r="J627" s="241">
        <f>ROUND(I627*H627,2)</f>
        <v>0</v>
      </c>
      <c r="K627" s="242"/>
      <c r="L627" s="45"/>
      <c r="M627" s="243" t="s">
        <v>1</v>
      </c>
      <c r="N627" s="244" t="s">
        <v>41</v>
      </c>
      <c r="O627" s="92"/>
      <c r="P627" s="245">
        <f>O627*H627</f>
        <v>0</v>
      </c>
      <c r="Q627" s="245">
        <v>0</v>
      </c>
      <c r="R627" s="245">
        <f>Q627*H627</f>
        <v>0</v>
      </c>
      <c r="S627" s="245">
        <v>0</v>
      </c>
      <c r="T627" s="246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7" t="s">
        <v>177</v>
      </c>
      <c r="AT627" s="247" t="s">
        <v>173</v>
      </c>
      <c r="AU627" s="247" t="s">
        <v>86</v>
      </c>
      <c r="AY627" s="18" t="s">
        <v>169</v>
      </c>
      <c r="BE627" s="248">
        <f>IF(N627="základní",J627,0)</f>
        <v>0</v>
      </c>
      <c r="BF627" s="248">
        <f>IF(N627="snížená",J627,0)</f>
        <v>0</v>
      </c>
      <c r="BG627" s="248">
        <f>IF(N627="zákl. přenesená",J627,0)</f>
        <v>0</v>
      </c>
      <c r="BH627" s="248">
        <f>IF(N627="sníž. přenesená",J627,0)</f>
        <v>0</v>
      </c>
      <c r="BI627" s="248">
        <f>IF(N627="nulová",J627,0)</f>
        <v>0</v>
      </c>
      <c r="BJ627" s="18" t="s">
        <v>84</v>
      </c>
      <c r="BK627" s="248">
        <f>ROUND(I627*H627,2)</f>
        <v>0</v>
      </c>
      <c r="BL627" s="18" t="s">
        <v>177</v>
      </c>
      <c r="BM627" s="247" t="s">
        <v>1838</v>
      </c>
    </row>
    <row r="628" spans="1:65" s="2" customFormat="1" ht="16.5" customHeight="1">
      <c r="A628" s="39"/>
      <c r="B628" s="40"/>
      <c r="C628" s="235" t="s">
        <v>1839</v>
      </c>
      <c r="D628" s="235" t="s">
        <v>173</v>
      </c>
      <c r="E628" s="236" t="s">
        <v>1840</v>
      </c>
      <c r="F628" s="237" t="s">
        <v>1841</v>
      </c>
      <c r="G628" s="238" t="s">
        <v>699</v>
      </c>
      <c r="H628" s="239">
        <v>6</v>
      </c>
      <c r="I628" s="240"/>
      <c r="J628" s="241">
        <f>ROUND(I628*H628,2)</f>
        <v>0</v>
      </c>
      <c r="K628" s="242"/>
      <c r="L628" s="45"/>
      <c r="M628" s="243" t="s">
        <v>1</v>
      </c>
      <c r="N628" s="244" t="s">
        <v>41</v>
      </c>
      <c r="O628" s="92"/>
      <c r="P628" s="245">
        <f>O628*H628</f>
        <v>0</v>
      </c>
      <c r="Q628" s="245">
        <v>0</v>
      </c>
      <c r="R628" s="245">
        <f>Q628*H628</f>
        <v>0</v>
      </c>
      <c r="S628" s="245">
        <v>0</v>
      </c>
      <c r="T628" s="246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7" t="s">
        <v>177</v>
      </c>
      <c r="AT628" s="247" t="s">
        <v>173</v>
      </c>
      <c r="AU628" s="247" t="s">
        <v>86</v>
      </c>
      <c r="AY628" s="18" t="s">
        <v>169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18" t="s">
        <v>84</v>
      </c>
      <c r="BK628" s="248">
        <f>ROUND(I628*H628,2)</f>
        <v>0</v>
      </c>
      <c r="BL628" s="18" t="s">
        <v>177</v>
      </c>
      <c r="BM628" s="247" t="s">
        <v>1842</v>
      </c>
    </row>
    <row r="629" spans="1:65" s="2" customFormat="1" ht="16.5" customHeight="1">
      <c r="A629" s="39"/>
      <c r="B629" s="40"/>
      <c r="C629" s="235" t="s">
        <v>1843</v>
      </c>
      <c r="D629" s="235" t="s">
        <v>173</v>
      </c>
      <c r="E629" s="236" t="s">
        <v>1247</v>
      </c>
      <c r="F629" s="237" t="s">
        <v>1844</v>
      </c>
      <c r="G629" s="238" t="s">
        <v>699</v>
      </c>
      <c r="H629" s="239">
        <v>1</v>
      </c>
      <c r="I629" s="240"/>
      <c r="J629" s="241">
        <f>ROUND(I629*H629,2)</f>
        <v>0</v>
      </c>
      <c r="K629" s="242"/>
      <c r="L629" s="45"/>
      <c r="M629" s="243" t="s">
        <v>1</v>
      </c>
      <c r="N629" s="244" t="s">
        <v>41</v>
      </c>
      <c r="O629" s="92"/>
      <c r="P629" s="245">
        <f>O629*H629</f>
        <v>0</v>
      </c>
      <c r="Q629" s="245">
        <v>0</v>
      </c>
      <c r="R629" s="245">
        <f>Q629*H629</f>
        <v>0</v>
      </c>
      <c r="S629" s="245">
        <v>0</v>
      </c>
      <c r="T629" s="246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7" t="s">
        <v>177</v>
      </c>
      <c r="AT629" s="247" t="s">
        <v>173</v>
      </c>
      <c r="AU629" s="247" t="s">
        <v>86</v>
      </c>
      <c r="AY629" s="18" t="s">
        <v>169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18" t="s">
        <v>84</v>
      </c>
      <c r="BK629" s="248">
        <f>ROUND(I629*H629,2)</f>
        <v>0</v>
      </c>
      <c r="BL629" s="18" t="s">
        <v>177</v>
      </c>
      <c r="BM629" s="247" t="s">
        <v>1845</v>
      </c>
    </row>
    <row r="630" spans="1:65" s="2" customFormat="1" ht="21.75" customHeight="1">
      <c r="A630" s="39"/>
      <c r="B630" s="40"/>
      <c r="C630" s="235" t="s">
        <v>1846</v>
      </c>
      <c r="D630" s="235" t="s">
        <v>173</v>
      </c>
      <c r="E630" s="236" t="s">
        <v>483</v>
      </c>
      <c r="F630" s="237" t="s">
        <v>484</v>
      </c>
      <c r="G630" s="238" t="s">
        <v>199</v>
      </c>
      <c r="H630" s="239">
        <v>658.8</v>
      </c>
      <c r="I630" s="240"/>
      <c r="J630" s="241">
        <f>ROUND(I630*H630,2)</f>
        <v>0</v>
      </c>
      <c r="K630" s="242"/>
      <c r="L630" s="45"/>
      <c r="M630" s="243" t="s">
        <v>1</v>
      </c>
      <c r="N630" s="244" t="s">
        <v>41</v>
      </c>
      <c r="O630" s="92"/>
      <c r="P630" s="245">
        <f>O630*H630</f>
        <v>0</v>
      </c>
      <c r="Q630" s="245">
        <v>0</v>
      </c>
      <c r="R630" s="245">
        <f>Q630*H630</f>
        <v>0</v>
      </c>
      <c r="S630" s="245">
        <v>0</v>
      </c>
      <c r="T630" s="246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7" t="s">
        <v>177</v>
      </c>
      <c r="AT630" s="247" t="s">
        <v>173</v>
      </c>
      <c r="AU630" s="247" t="s">
        <v>86</v>
      </c>
      <c r="AY630" s="18" t="s">
        <v>169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18" t="s">
        <v>84</v>
      </c>
      <c r="BK630" s="248">
        <f>ROUND(I630*H630,2)</f>
        <v>0</v>
      </c>
      <c r="BL630" s="18" t="s">
        <v>177</v>
      </c>
      <c r="BM630" s="247" t="s">
        <v>1847</v>
      </c>
    </row>
    <row r="631" spans="1:51" s="16" customFormat="1" ht="12">
      <c r="A631" s="16"/>
      <c r="B631" s="283"/>
      <c r="C631" s="284"/>
      <c r="D631" s="251" t="s">
        <v>179</v>
      </c>
      <c r="E631" s="285" t="s">
        <v>1</v>
      </c>
      <c r="F631" s="286" t="s">
        <v>1848</v>
      </c>
      <c r="G631" s="284"/>
      <c r="H631" s="285" t="s">
        <v>1</v>
      </c>
      <c r="I631" s="287"/>
      <c r="J631" s="284"/>
      <c r="K631" s="284"/>
      <c r="L631" s="288"/>
      <c r="M631" s="289"/>
      <c r="N631" s="290"/>
      <c r="O631" s="290"/>
      <c r="P631" s="290"/>
      <c r="Q631" s="290"/>
      <c r="R631" s="290"/>
      <c r="S631" s="290"/>
      <c r="T631" s="291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92" t="s">
        <v>179</v>
      </c>
      <c r="AU631" s="292" t="s">
        <v>86</v>
      </c>
      <c r="AV631" s="16" t="s">
        <v>84</v>
      </c>
      <c r="AW631" s="16" t="s">
        <v>32</v>
      </c>
      <c r="AX631" s="16" t="s">
        <v>76</v>
      </c>
      <c r="AY631" s="292" t="s">
        <v>169</v>
      </c>
    </row>
    <row r="632" spans="1:51" s="13" customFormat="1" ht="12">
      <c r="A632" s="13"/>
      <c r="B632" s="249"/>
      <c r="C632" s="250"/>
      <c r="D632" s="251" t="s">
        <v>179</v>
      </c>
      <c r="E632" s="252" t="s">
        <v>1</v>
      </c>
      <c r="F632" s="253" t="s">
        <v>1655</v>
      </c>
      <c r="G632" s="250"/>
      <c r="H632" s="254">
        <v>127.7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32</v>
      </c>
      <c r="AX632" s="13" t="s">
        <v>76</v>
      </c>
      <c r="AY632" s="260" t="s">
        <v>169</v>
      </c>
    </row>
    <row r="633" spans="1:51" s="13" customFormat="1" ht="12">
      <c r="A633" s="13"/>
      <c r="B633" s="249"/>
      <c r="C633" s="250"/>
      <c r="D633" s="251" t="s">
        <v>179</v>
      </c>
      <c r="E633" s="252" t="s">
        <v>1</v>
      </c>
      <c r="F633" s="253" t="s">
        <v>1656</v>
      </c>
      <c r="G633" s="250"/>
      <c r="H633" s="254">
        <v>13.5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0" t="s">
        <v>179</v>
      </c>
      <c r="AU633" s="260" t="s">
        <v>86</v>
      </c>
      <c r="AV633" s="13" t="s">
        <v>86</v>
      </c>
      <c r="AW633" s="13" t="s">
        <v>32</v>
      </c>
      <c r="AX633" s="13" t="s">
        <v>76</v>
      </c>
      <c r="AY633" s="260" t="s">
        <v>169</v>
      </c>
    </row>
    <row r="634" spans="1:51" s="13" customFormat="1" ht="12">
      <c r="A634" s="13"/>
      <c r="B634" s="249"/>
      <c r="C634" s="250"/>
      <c r="D634" s="251" t="s">
        <v>179</v>
      </c>
      <c r="E634" s="252" t="s">
        <v>1</v>
      </c>
      <c r="F634" s="253" t="s">
        <v>1657</v>
      </c>
      <c r="G634" s="250"/>
      <c r="H634" s="254">
        <v>7.3</v>
      </c>
      <c r="I634" s="255"/>
      <c r="J634" s="250"/>
      <c r="K634" s="250"/>
      <c r="L634" s="256"/>
      <c r="M634" s="257"/>
      <c r="N634" s="258"/>
      <c r="O634" s="258"/>
      <c r="P634" s="258"/>
      <c r="Q634" s="258"/>
      <c r="R634" s="258"/>
      <c r="S634" s="258"/>
      <c r="T634" s="25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0" t="s">
        <v>179</v>
      </c>
      <c r="AU634" s="260" t="s">
        <v>86</v>
      </c>
      <c r="AV634" s="13" t="s">
        <v>86</v>
      </c>
      <c r="AW634" s="13" t="s">
        <v>32</v>
      </c>
      <c r="AX634" s="13" t="s">
        <v>76</v>
      </c>
      <c r="AY634" s="260" t="s">
        <v>169</v>
      </c>
    </row>
    <row r="635" spans="1:51" s="15" customFormat="1" ht="12">
      <c r="A635" s="15"/>
      <c r="B635" s="272"/>
      <c r="C635" s="273"/>
      <c r="D635" s="251" t="s">
        <v>179</v>
      </c>
      <c r="E635" s="274" t="s">
        <v>1</v>
      </c>
      <c r="F635" s="275" t="s">
        <v>211</v>
      </c>
      <c r="G635" s="273"/>
      <c r="H635" s="276">
        <v>148.5</v>
      </c>
      <c r="I635" s="277"/>
      <c r="J635" s="273"/>
      <c r="K635" s="273"/>
      <c r="L635" s="278"/>
      <c r="M635" s="279"/>
      <c r="N635" s="280"/>
      <c r="O635" s="280"/>
      <c r="P635" s="280"/>
      <c r="Q635" s="280"/>
      <c r="R635" s="280"/>
      <c r="S635" s="280"/>
      <c r="T635" s="28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82" t="s">
        <v>179</v>
      </c>
      <c r="AU635" s="282" t="s">
        <v>86</v>
      </c>
      <c r="AV635" s="15" t="s">
        <v>212</v>
      </c>
      <c r="AW635" s="15" t="s">
        <v>32</v>
      </c>
      <c r="AX635" s="15" t="s">
        <v>76</v>
      </c>
      <c r="AY635" s="282" t="s">
        <v>169</v>
      </c>
    </row>
    <row r="636" spans="1:51" s="13" customFormat="1" ht="12">
      <c r="A636" s="13"/>
      <c r="B636" s="249"/>
      <c r="C636" s="250"/>
      <c r="D636" s="251" t="s">
        <v>179</v>
      </c>
      <c r="E636" s="252" t="s">
        <v>1</v>
      </c>
      <c r="F636" s="253" t="s">
        <v>1849</v>
      </c>
      <c r="G636" s="250"/>
      <c r="H636" s="254">
        <v>445.5</v>
      </c>
      <c r="I636" s="255"/>
      <c r="J636" s="250"/>
      <c r="K636" s="250"/>
      <c r="L636" s="256"/>
      <c r="M636" s="257"/>
      <c r="N636" s="258"/>
      <c r="O636" s="258"/>
      <c r="P636" s="258"/>
      <c r="Q636" s="258"/>
      <c r="R636" s="258"/>
      <c r="S636" s="258"/>
      <c r="T636" s="25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0" t="s">
        <v>179</v>
      </c>
      <c r="AU636" s="260" t="s">
        <v>86</v>
      </c>
      <c r="AV636" s="13" t="s">
        <v>86</v>
      </c>
      <c r="AW636" s="13" t="s">
        <v>32</v>
      </c>
      <c r="AX636" s="13" t="s">
        <v>76</v>
      </c>
      <c r="AY636" s="260" t="s">
        <v>169</v>
      </c>
    </row>
    <row r="637" spans="1:51" s="15" customFormat="1" ht="12">
      <c r="A637" s="15"/>
      <c r="B637" s="272"/>
      <c r="C637" s="273"/>
      <c r="D637" s="251" t="s">
        <v>179</v>
      </c>
      <c r="E637" s="274" t="s">
        <v>1</v>
      </c>
      <c r="F637" s="275" t="s">
        <v>211</v>
      </c>
      <c r="G637" s="273"/>
      <c r="H637" s="276">
        <v>445.5</v>
      </c>
      <c r="I637" s="277"/>
      <c r="J637" s="273"/>
      <c r="K637" s="273"/>
      <c r="L637" s="278"/>
      <c r="M637" s="279"/>
      <c r="N637" s="280"/>
      <c r="O637" s="280"/>
      <c r="P637" s="280"/>
      <c r="Q637" s="280"/>
      <c r="R637" s="280"/>
      <c r="S637" s="280"/>
      <c r="T637" s="281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82" t="s">
        <v>179</v>
      </c>
      <c r="AU637" s="282" t="s">
        <v>86</v>
      </c>
      <c r="AV637" s="15" t="s">
        <v>212</v>
      </c>
      <c r="AW637" s="15" t="s">
        <v>32</v>
      </c>
      <c r="AX637" s="15" t="s">
        <v>76</v>
      </c>
      <c r="AY637" s="282" t="s">
        <v>169</v>
      </c>
    </row>
    <row r="638" spans="1:51" s="13" customFormat="1" ht="12">
      <c r="A638" s="13"/>
      <c r="B638" s="249"/>
      <c r="C638" s="250"/>
      <c r="D638" s="251" t="s">
        <v>179</v>
      </c>
      <c r="E638" s="252" t="s">
        <v>1</v>
      </c>
      <c r="F638" s="253" t="s">
        <v>1850</v>
      </c>
      <c r="G638" s="250"/>
      <c r="H638" s="254">
        <v>64.8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0" t="s">
        <v>179</v>
      </c>
      <c r="AU638" s="260" t="s">
        <v>86</v>
      </c>
      <c r="AV638" s="13" t="s">
        <v>86</v>
      </c>
      <c r="AW638" s="13" t="s">
        <v>32</v>
      </c>
      <c r="AX638" s="13" t="s">
        <v>76</v>
      </c>
      <c r="AY638" s="260" t="s">
        <v>169</v>
      </c>
    </row>
    <row r="639" spans="1:51" s="14" customFormat="1" ht="12">
      <c r="A639" s="14"/>
      <c r="B639" s="261"/>
      <c r="C639" s="262"/>
      <c r="D639" s="251" t="s">
        <v>179</v>
      </c>
      <c r="E639" s="263" t="s">
        <v>1</v>
      </c>
      <c r="F639" s="264" t="s">
        <v>182</v>
      </c>
      <c r="G639" s="262"/>
      <c r="H639" s="265">
        <v>658.8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1" t="s">
        <v>179</v>
      </c>
      <c r="AU639" s="271" t="s">
        <v>86</v>
      </c>
      <c r="AV639" s="14" t="s">
        <v>177</v>
      </c>
      <c r="AW639" s="14" t="s">
        <v>32</v>
      </c>
      <c r="AX639" s="14" t="s">
        <v>84</v>
      </c>
      <c r="AY639" s="271" t="s">
        <v>169</v>
      </c>
    </row>
    <row r="640" spans="1:65" s="2" customFormat="1" ht="33" customHeight="1">
      <c r="A640" s="39"/>
      <c r="B640" s="40"/>
      <c r="C640" s="235" t="s">
        <v>1851</v>
      </c>
      <c r="D640" s="235" t="s">
        <v>173</v>
      </c>
      <c r="E640" s="236" t="s">
        <v>1852</v>
      </c>
      <c r="F640" s="237" t="s">
        <v>1853</v>
      </c>
      <c r="G640" s="238" t="s">
        <v>199</v>
      </c>
      <c r="H640" s="239">
        <v>37141.2</v>
      </c>
      <c r="I640" s="240"/>
      <c r="J640" s="241">
        <f>ROUND(I640*H640,2)</f>
        <v>0</v>
      </c>
      <c r="K640" s="242"/>
      <c r="L640" s="45"/>
      <c r="M640" s="243" t="s">
        <v>1</v>
      </c>
      <c r="N640" s="244" t="s">
        <v>41</v>
      </c>
      <c r="O640" s="92"/>
      <c r="P640" s="245">
        <f>O640*H640</f>
        <v>0</v>
      </c>
      <c r="Q640" s="245">
        <v>0</v>
      </c>
      <c r="R640" s="245">
        <f>Q640*H640</f>
        <v>0</v>
      </c>
      <c r="S640" s="245">
        <v>0</v>
      </c>
      <c r="T640" s="246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7" t="s">
        <v>177</v>
      </c>
      <c r="AT640" s="247" t="s">
        <v>173</v>
      </c>
      <c r="AU640" s="247" t="s">
        <v>86</v>
      </c>
      <c r="AY640" s="18" t="s">
        <v>169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18" t="s">
        <v>84</v>
      </c>
      <c r="BK640" s="248">
        <f>ROUND(I640*H640,2)</f>
        <v>0</v>
      </c>
      <c r="BL640" s="18" t="s">
        <v>177</v>
      </c>
      <c r="BM640" s="247" t="s">
        <v>1854</v>
      </c>
    </row>
    <row r="641" spans="1:51" s="13" customFormat="1" ht="12">
      <c r="A641" s="13"/>
      <c r="B641" s="249"/>
      <c r="C641" s="250"/>
      <c r="D641" s="251" t="s">
        <v>179</v>
      </c>
      <c r="E641" s="252" t="s">
        <v>1</v>
      </c>
      <c r="F641" s="253" t="s">
        <v>1855</v>
      </c>
      <c r="G641" s="250"/>
      <c r="H641" s="254">
        <v>36234</v>
      </c>
      <c r="I641" s="255"/>
      <c r="J641" s="250"/>
      <c r="K641" s="250"/>
      <c r="L641" s="256"/>
      <c r="M641" s="257"/>
      <c r="N641" s="258"/>
      <c r="O641" s="258"/>
      <c r="P641" s="258"/>
      <c r="Q641" s="258"/>
      <c r="R641" s="258"/>
      <c r="S641" s="258"/>
      <c r="T641" s="25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0" t="s">
        <v>179</v>
      </c>
      <c r="AU641" s="260" t="s">
        <v>86</v>
      </c>
      <c r="AV641" s="13" t="s">
        <v>86</v>
      </c>
      <c r="AW641" s="13" t="s">
        <v>32</v>
      </c>
      <c r="AX641" s="13" t="s">
        <v>76</v>
      </c>
      <c r="AY641" s="260" t="s">
        <v>169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1856</v>
      </c>
      <c r="G642" s="250"/>
      <c r="H642" s="254">
        <v>907.2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76</v>
      </c>
      <c r="AY642" s="260" t="s">
        <v>169</v>
      </c>
    </row>
    <row r="643" spans="1:51" s="14" customFormat="1" ht="12">
      <c r="A643" s="14"/>
      <c r="B643" s="261"/>
      <c r="C643" s="262"/>
      <c r="D643" s="251" t="s">
        <v>179</v>
      </c>
      <c r="E643" s="263" t="s">
        <v>1</v>
      </c>
      <c r="F643" s="264" t="s">
        <v>182</v>
      </c>
      <c r="G643" s="262"/>
      <c r="H643" s="265">
        <v>37141.2</v>
      </c>
      <c r="I643" s="266"/>
      <c r="J643" s="262"/>
      <c r="K643" s="262"/>
      <c r="L643" s="267"/>
      <c r="M643" s="268"/>
      <c r="N643" s="269"/>
      <c r="O643" s="269"/>
      <c r="P643" s="269"/>
      <c r="Q643" s="269"/>
      <c r="R643" s="269"/>
      <c r="S643" s="269"/>
      <c r="T643" s="27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1" t="s">
        <v>179</v>
      </c>
      <c r="AU643" s="271" t="s">
        <v>86</v>
      </c>
      <c r="AV643" s="14" t="s">
        <v>177</v>
      </c>
      <c r="AW643" s="14" t="s">
        <v>32</v>
      </c>
      <c r="AX643" s="14" t="s">
        <v>84</v>
      </c>
      <c r="AY643" s="271" t="s">
        <v>169</v>
      </c>
    </row>
    <row r="644" spans="1:65" s="2" customFormat="1" ht="33" customHeight="1">
      <c r="A644" s="39"/>
      <c r="B644" s="40"/>
      <c r="C644" s="235" t="s">
        <v>1857</v>
      </c>
      <c r="D644" s="235" t="s">
        <v>173</v>
      </c>
      <c r="E644" s="236" t="s">
        <v>1858</v>
      </c>
      <c r="F644" s="237" t="s">
        <v>1859</v>
      </c>
      <c r="G644" s="238" t="s">
        <v>199</v>
      </c>
      <c r="H644" s="239">
        <v>658.8</v>
      </c>
      <c r="I644" s="240"/>
      <c r="J644" s="241">
        <f>ROUND(I644*H644,2)</f>
        <v>0</v>
      </c>
      <c r="K644" s="242"/>
      <c r="L644" s="45"/>
      <c r="M644" s="243" t="s">
        <v>1</v>
      </c>
      <c r="N644" s="244" t="s">
        <v>41</v>
      </c>
      <c r="O644" s="92"/>
      <c r="P644" s="245">
        <f>O644*H644</f>
        <v>0</v>
      </c>
      <c r="Q644" s="245">
        <v>0</v>
      </c>
      <c r="R644" s="245">
        <f>Q644*H644</f>
        <v>0</v>
      </c>
      <c r="S644" s="245">
        <v>0</v>
      </c>
      <c r="T644" s="246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7" t="s">
        <v>177</v>
      </c>
      <c r="AT644" s="247" t="s">
        <v>173</v>
      </c>
      <c r="AU644" s="247" t="s">
        <v>86</v>
      </c>
      <c r="AY644" s="18" t="s">
        <v>169</v>
      </c>
      <c r="BE644" s="248">
        <f>IF(N644="základní",J644,0)</f>
        <v>0</v>
      </c>
      <c r="BF644" s="248">
        <f>IF(N644="snížená",J644,0)</f>
        <v>0</v>
      </c>
      <c r="BG644" s="248">
        <f>IF(N644="zákl. přenesená",J644,0)</f>
        <v>0</v>
      </c>
      <c r="BH644" s="248">
        <f>IF(N644="sníž. přenesená",J644,0)</f>
        <v>0</v>
      </c>
      <c r="BI644" s="248">
        <f>IF(N644="nulová",J644,0)</f>
        <v>0</v>
      </c>
      <c r="BJ644" s="18" t="s">
        <v>84</v>
      </c>
      <c r="BK644" s="248">
        <f>ROUND(I644*H644,2)</f>
        <v>0</v>
      </c>
      <c r="BL644" s="18" t="s">
        <v>177</v>
      </c>
      <c r="BM644" s="247" t="s">
        <v>1860</v>
      </c>
    </row>
    <row r="645" spans="1:65" s="2" customFormat="1" ht="33" customHeight="1">
      <c r="A645" s="39"/>
      <c r="B645" s="40"/>
      <c r="C645" s="235" t="s">
        <v>1861</v>
      </c>
      <c r="D645" s="235" t="s">
        <v>173</v>
      </c>
      <c r="E645" s="236" t="s">
        <v>499</v>
      </c>
      <c r="F645" s="237" t="s">
        <v>1258</v>
      </c>
      <c r="G645" s="238" t="s">
        <v>176</v>
      </c>
      <c r="H645" s="239">
        <v>1259.37</v>
      </c>
      <c r="I645" s="240"/>
      <c r="J645" s="241">
        <f>ROUND(I645*H645,2)</f>
        <v>0</v>
      </c>
      <c r="K645" s="242"/>
      <c r="L645" s="45"/>
      <c r="M645" s="243" t="s">
        <v>1</v>
      </c>
      <c r="N645" s="244" t="s">
        <v>41</v>
      </c>
      <c r="O645" s="92"/>
      <c r="P645" s="245">
        <f>O645*H645</f>
        <v>0</v>
      </c>
      <c r="Q645" s="245">
        <v>0.00021</v>
      </c>
      <c r="R645" s="245">
        <f>Q645*H645</f>
        <v>0.2644677</v>
      </c>
      <c r="S645" s="245">
        <v>0</v>
      </c>
      <c r="T645" s="246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7" t="s">
        <v>177</v>
      </c>
      <c r="AT645" s="247" t="s">
        <v>173</v>
      </c>
      <c r="AU645" s="247" t="s">
        <v>86</v>
      </c>
      <c r="AY645" s="18" t="s">
        <v>169</v>
      </c>
      <c r="BE645" s="248">
        <f>IF(N645="základní",J645,0)</f>
        <v>0</v>
      </c>
      <c r="BF645" s="248">
        <f>IF(N645="snížená",J645,0)</f>
        <v>0</v>
      </c>
      <c r="BG645" s="248">
        <f>IF(N645="zákl. přenesená",J645,0)</f>
        <v>0</v>
      </c>
      <c r="BH645" s="248">
        <f>IF(N645="sníž. přenesená",J645,0)</f>
        <v>0</v>
      </c>
      <c r="BI645" s="248">
        <f>IF(N645="nulová",J645,0)</f>
        <v>0</v>
      </c>
      <c r="BJ645" s="18" t="s">
        <v>84</v>
      </c>
      <c r="BK645" s="248">
        <f>ROUND(I645*H645,2)</f>
        <v>0</v>
      </c>
      <c r="BL645" s="18" t="s">
        <v>177</v>
      </c>
      <c r="BM645" s="247" t="s">
        <v>1862</v>
      </c>
    </row>
    <row r="646" spans="1:51" s="13" customFormat="1" ht="12">
      <c r="A646" s="13"/>
      <c r="B646" s="249"/>
      <c r="C646" s="250"/>
      <c r="D646" s="251" t="s">
        <v>179</v>
      </c>
      <c r="E646" s="252" t="s">
        <v>1</v>
      </c>
      <c r="F646" s="253" t="s">
        <v>1863</v>
      </c>
      <c r="G646" s="250"/>
      <c r="H646" s="254">
        <v>291.578</v>
      </c>
      <c r="I646" s="255"/>
      <c r="J646" s="250"/>
      <c r="K646" s="250"/>
      <c r="L646" s="256"/>
      <c r="M646" s="257"/>
      <c r="N646" s="258"/>
      <c r="O646" s="258"/>
      <c r="P646" s="258"/>
      <c r="Q646" s="258"/>
      <c r="R646" s="258"/>
      <c r="S646" s="258"/>
      <c r="T646" s="25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0" t="s">
        <v>179</v>
      </c>
      <c r="AU646" s="260" t="s">
        <v>86</v>
      </c>
      <c r="AV646" s="13" t="s">
        <v>86</v>
      </c>
      <c r="AW646" s="13" t="s">
        <v>32</v>
      </c>
      <c r="AX646" s="13" t="s">
        <v>76</v>
      </c>
      <c r="AY646" s="260" t="s">
        <v>169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1864</v>
      </c>
      <c r="G647" s="250"/>
      <c r="H647" s="254">
        <v>767.792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76</v>
      </c>
      <c r="AY647" s="260" t="s">
        <v>169</v>
      </c>
    </row>
    <row r="648" spans="1:51" s="13" customFormat="1" ht="12">
      <c r="A648" s="13"/>
      <c r="B648" s="249"/>
      <c r="C648" s="250"/>
      <c r="D648" s="251" t="s">
        <v>179</v>
      </c>
      <c r="E648" s="252" t="s">
        <v>1</v>
      </c>
      <c r="F648" s="253" t="s">
        <v>1865</v>
      </c>
      <c r="G648" s="250"/>
      <c r="H648" s="254">
        <v>200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179</v>
      </c>
      <c r="AU648" s="260" t="s">
        <v>86</v>
      </c>
      <c r="AV648" s="13" t="s">
        <v>86</v>
      </c>
      <c r="AW648" s="13" t="s">
        <v>32</v>
      </c>
      <c r="AX648" s="13" t="s">
        <v>76</v>
      </c>
      <c r="AY648" s="260" t="s">
        <v>169</v>
      </c>
    </row>
    <row r="649" spans="1:51" s="14" customFormat="1" ht="12">
      <c r="A649" s="14"/>
      <c r="B649" s="261"/>
      <c r="C649" s="262"/>
      <c r="D649" s="251" t="s">
        <v>179</v>
      </c>
      <c r="E649" s="263" t="s">
        <v>1</v>
      </c>
      <c r="F649" s="264" t="s">
        <v>182</v>
      </c>
      <c r="G649" s="262"/>
      <c r="H649" s="265">
        <v>1259.37</v>
      </c>
      <c r="I649" s="266"/>
      <c r="J649" s="262"/>
      <c r="K649" s="262"/>
      <c r="L649" s="267"/>
      <c r="M649" s="268"/>
      <c r="N649" s="269"/>
      <c r="O649" s="269"/>
      <c r="P649" s="269"/>
      <c r="Q649" s="269"/>
      <c r="R649" s="269"/>
      <c r="S649" s="269"/>
      <c r="T649" s="27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1" t="s">
        <v>179</v>
      </c>
      <c r="AU649" s="271" t="s">
        <v>86</v>
      </c>
      <c r="AV649" s="14" t="s">
        <v>177</v>
      </c>
      <c r="AW649" s="14" t="s">
        <v>32</v>
      </c>
      <c r="AX649" s="14" t="s">
        <v>84</v>
      </c>
      <c r="AY649" s="271" t="s">
        <v>169</v>
      </c>
    </row>
    <row r="650" spans="1:65" s="2" customFormat="1" ht="16.5" customHeight="1">
      <c r="A650" s="39"/>
      <c r="B650" s="40"/>
      <c r="C650" s="235" t="s">
        <v>1866</v>
      </c>
      <c r="D650" s="235" t="s">
        <v>173</v>
      </c>
      <c r="E650" s="236" t="s">
        <v>1867</v>
      </c>
      <c r="F650" s="237" t="s">
        <v>1868</v>
      </c>
      <c r="G650" s="238" t="s">
        <v>327</v>
      </c>
      <c r="H650" s="239">
        <v>8</v>
      </c>
      <c r="I650" s="240"/>
      <c r="J650" s="241">
        <f>ROUND(I650*H650,2)</f>
        <v>0</v>
      </c>
      <c r="K650" s="242"/>
      <c r="L650" s="45"/>
      <c r="M650" s="243" t="s">
        <v>1</v>
      </c>
      <c r="N650" s="244" t="s">
        <v>41</v>
      </c>
      <c r="O650" s="92"/>
      <c r="P650" s="245">
        <f>O650*H650</f>
        <v>0</v>
      </c>
      <c r="Q650" s="245">
        <v>0.00018</v>
      </c>
      <c r="R650" s="245">
        <f>Q650*H650</f>
        <v>0.00144</v>
      </c>
      <c r="S650" s="245">
        <v>0</v>
      </c>
      <c r="T650" s="246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7" t="s">
        <v>177</v>
      </c>
      <c r="AT650" s="247" t="s">
        <v>173</v>
      </c>
      <c r="AU650" s="247" t="s">
        <v>86</v>
      </c>
      <c r="AY650" s="18" t="s">
        <v>169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18" t="s">
        <v>84</v>
      </c>
      <c r="BK650" s="248">
        <f>ROUND(I650*H650,2)</f>
        <v>0</v>
      </c>
      <c r="BL650" s="18" t="s">
        <v>177</v>
      </c>
      <c r="BM650" s="247" t="s">
        <v>1869</v>
      </c>
    </row>
    <row r="651" spans="1:51" s="13" customFormat="1" ht="12">
      <c r="A651" s="13"/>
      <c r="B651" s="249"/>
      <c r="C651" s="250"/>
      <c r="D651" s="251" t="s">
        <v>179</v>
      </c>
      <c r="E651" s="252" t="s">
        <v>1</v>
      </c>
      <c r="F651" s="253" t="s">
        <v>1870</v>
      </c>
      <c r="G651" s="250"/>
      <c r="H651" s="254">
        <v>3</v>
      </c>
      <c r="I651" s="255"/>
      <c r="J651" s="250"/>
      <c r="K651" s="250"/>
      <c r="L651" s="256"/>
      <c r="M651" s="257"/>
      <c r="N651" s="258"/>
      <c r="O651" s="258"/>
      <c r="P651" s="258"/>
      <c r="Q651" s="258"/>
      <c r="R651" s="258"/>
      <c r="S651" s="258"/>
      <c r="T651" s="25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0" t="s">
        <v>179</v>
      </c>
      <c r="AU651" s="260" t="s">
        <v>86</v>
      </c>
      <c r="AV651" s="13" t="s">
        <v>86</v>
      </c>
      <c r="AW651" s="13" t="s">
        <v>32</v>
      </c>
      <c r="AX651" s="13" t="s">
        <v>76</v>
      </c>
      <c r="AY651" s="260" t="s">
        <v>169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1871</v>
      </c>
      <c r="G652" s="250"/>
      <c r="H652" s="254">
        <v>3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76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2" t="s">
        <v>1</v>
      </c>
      <c r="F653" s="253" t="s">
        <v>1872</v>
      </c>
      <c r="G653" s="250"/>
      <c r="H653" s="254">
        <v>1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32</v>
      </c>
      <c r="AX653" s="13" t="s">
        <v>76</v>
      </c>
      <c r="AY653" s="260" t="s">
        <v>169</v>
      </c>
    </row>
    <row r="654" spans="1:51" s="13" customFormat="1" ht="12">
      <c r="A654" s="13"/>
      <c r="B654" s="249"/>
      <c r="C654" s="250"/>
      <c r="D654" s="251" t="s">
        <v>179</v>
      </c>
      <c r="E654" s="252" t="s">
        <v>1</v>
      </c>
      <c r="F654" s="253" t="s">
        <v>1873</v>
      </c>
      <c r="G654" s="250"/>
      <c r="H654" s="254">
        <v>1</v>
      </c>
      <c r="I654" s="255"/>
      <c r="J654" s="250"/>
      <c r="K654" s="250"/>
      <c r="L654" s="256"/>
      <c r="M654" s="257"/>
      <c r="N654" s="258"/>
      <c r="O654" s="258"/>
      <c r="P654" s="258"/>
      <c r="Q654" s="258"/>
      <c r="R654" s="258"/>
      <c r="S654" s="258"/>
      <c r="T654" s="25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0" t="s">
        <v>179</v>
      </c>
      <c r="AU654" s="260" t="s">
        <v>86</v>
      </c>
      <c r="AV654" s="13" t="s">
        <v>86</v>
      </c>
      <c r="AW654" s="13" t="s">
        <v>32</v>
      </c>
      <c r="AX654" s="13" t="s">
        <v>76</v>
      </c>
      <c r="AY654" s="260" t="s">
        <v>169</v>
      </c>
    </row>
    <row r="655" spans="1:51" s="14" customFormat="1" ht="12">
      <c r="A655" s="14"/>
      <c r="B655" s="261"/>
      <c r="C655" s="262"/>
      <c r="D655" s="251" t="s">
        <v>179</v>
      </c>
      <c r="E655" s="263" t="s">
        <v>1</v>
      </c>
      <c r="F655" s="264" t="s">
        <v>182</v>
      </c>
      <c r="G655" s="262"/>
      <c r="H655" s="265">
        <v>8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179</v>
      </c>
      <c r="AU655" s="271" t="s">
        <v>86</v>
      </c>
      <c r="AV655" s="14" t="s">
        <v>177</v>
      </c>
      <c r="AW655" s="14" t="s">
        <v>32</v>
      </c>
      <c r="AX655" s="14" t="s">
        <v>84</v>
      </c>
      <c r="AY655" s="271" t="s">
        <v>169</v>
      </c>
    </row>
    <row r="656" spans="1:65" s="2" customFormat="1" ht="16.5" customHeight="1">
      <c r="A656" s="39"/>
      <c r="B656" s="40"/>
      <c r="C656" s="304" t="s">
        <v>1874</v>
      </c>
      <c r="D656" s="304" t="s">
        <v>1283</v>
      </c>
      <c r="E656" s="305" t="s">
        <v>1875</v>
      </c>
      <c r="F656" s="306" t="s">
        <v>1876</v>
      </c>
      <c r="G656" s="307" t="s">
        <v>327</v>
      </c>
      <c r="H656" s="308">
        <v>8</v>
      </c>
      <c r="I656" s="309"/>
      <c r="J656" s="310">
        <f>ROUND(I656*H656,2)</f>
        <v>0</v>
      </c>
      <c r="K656" s="311"/>
      <c r="L656" s="312"/>
      <c r="M656" s="313" t="s">
        <v>1</v>
      </c>
      <c r="N656" s="314" t="s">
        <v>41</v>
      </c>
      <c r="O656" s="92"/>
      <c r="P656" s="245">
        <f>O656*H656</f>
        <v>0</v>
      </c>
      <c r="Q656" s="245">
        <v>0.012</v>
      </c>
      <c r="R656" s="245">
        <f>Q656*H656</f>
        <v>0.096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260</v>
      </c>
      <c r="AT656" s="247" t="s">
        <v>1283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177</v>
      </c>
      <c r="BM656" s="247" t="s">
        <v>1877</v>
      </c>
    </row>
    <row r="657" spans="1:65" s="2" customFormat="1" ht="21.75" customHeight="1">
      <c r="A657" s="39"/>
      <c r="B657" s="40"/>
      <c r="C657" s="235" t="s">
        <v>1878</v>
      </c>
      <c r="D657" s="235" t="s">
        <v>173</v>
      </c>
      <c r="E657" s="236" t="s">
        <v>1879</v>
      </c>
      <c r="F657" s="237" t="s">
        <v>1880</v>
      </c>
      <c r="G657" s="238" t="s">
        <v>239</v>
      </c>
      <c r="H657" s="239">
        <v>1</v>
      </c>
      <c r="I657" s="240"/>
      <c r="J657" s="241">
        <f>ROUND(I657*H657,2)</f>
        <v>0</v>
      </c>
      <c r="K657" s="242"/>
      <c r="L657" s="45"/>
      <c r="M657" s="243" t="s">
        <v>1</v>
      </c>
      <c r="N657" s="244" t="s">
        <v>41</v>
      </c>
      <c r="O657" s="92"/>
      <c r="P657" s="245">
        <f>O657*H657</f>
        <v>0</v>
      </c>
      <c r="Q657" s="245">
        <v>0.00018</v>
      </c>
      <c r="R657" s="245">
        <f>Q657*H657</f>
        <v>0.00018</v>
      </c>
      <c r="S657" s="245">
        <v>0</v>
      </c>
      <c r="T657" s="246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47" t="s">
        <v>177</v>
      </c>
      <c r="AT657" s="247" t="s">
        <v>173</v>
      </c>
      <c r="AU657" s="247" t="s">
        <v>86</v>
      </c>
      <c r="AY657" s="18" t="s">
        <v>169</v>
      </c>
      <c r="BE657" s="248">
        <f>IF(N657="základní",J657,0)</f>
        <v>0</v>
      </c>
      <c r="BF657" s="248">
        <f>IF(N657="snížená",J657,0)</f>
        <v>0</v>
      </c>
      <c r="BG657" s="248">
        <f>IF(N657="zákl. přenesená",J657,0)</f>
        <v>0</v>
      </c>
      <c r="BH657" s="248">
        <f>IF(N657="sníž. přenesená",J657,0)</f>
        <v>0</v>
      </c>
      <c r="BI657" s="248">
        <f>IF(N657="nulová",J657,0)</f>
        <v>0</v>
      </c>
      <c r="BJ657" s="18" t="s">
        <v>84</v>
      </c>
      <c r="BK657" s="248">
        <f>ROUND(I657*H657,2)</f>
        <v>0</v>
      </c>
      <c r="BL657" s="18" t="s">
        <v>177</v>
      </c>
      <c r="BM657" s="247" t="s">
        <v>1881</v>
      </c>
    </row>
    <row r="658" spans="1:65" s="2" customFormat="1" ht="21.75" customHeight="1">
      <c r="A658" s="39"/>
      <c r="B658" s="40"/>
      <c r="C658" s="235" t="s">
        <v>192</v>
      </c>
      <c r="D658" s="235" t="s">
        <v>173</v>
      </c>
      <c r="E658" s="236" t="s">
        <v>1882</v>
      </c>
      <c r="F658" s="237" t="s">
        <v>1883</v>
      </c>
      <c r="G658" s="238" t="s">
        <v>176</v>
      </c>
      <c r="H658" s="239">
        <v>208.71</v>
      </c>
      <c r="I658" s="240"/>
      <c r="J658" s="241">
        <f>ROUND(I658*H658,2)</f>
        <v>0</v>
      </c>
      <c r="K658" s="242"/>
      <c r="L658" s="45"/>
      <c r="M658" s="243" t="s">
        <v>1</v>
      </c>
      <c r="N658" s="244" t="s">
        <v>41</v>
      </c>
      <c r="O658" s="92"/>
      <c r="P658" s="245">
        <f>O658*H658</f>
        <v>0</v>
      </c>
      <c r="Q658" s="245">
        <v>0</v>
      </c>
      <c r="R658" s="245">
        <f>Q658*H658</f>
        <v>0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286</v>
      </c>
      <c r="AT658" s="247" t="s">
        <v>173</v>
      </c>
      <c r="AU658" s="247" t="s">
        <v>86</v>
      </c>
      <c r="AY658" s="18" t="s">
        <v>169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84</v>
      </c>
      <c r="BK658" s="248">
        <f>ROUND(I658*H658,2)</f>
        <v>0</v>
      </c>
      <c r="BL658" s="18" t="s">
        <v>286</v>
      </c>
      <c r="BM658" s="247" t="s">
        <v>1884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1821</v>
      </c>
      <c r="G659" s="250"/>
      <c r="H659" s="254">
        <v>0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3" customFormat="1" ht="12">
      <c r="A660" s="13"/>
      <c r="B660" s="249"/>
      <c r="C660" s="250"/>
      <c r="D660" s="251" t="s">
        <v>179</v>
      </c>
      <c r="E660" s="252" t="s">
        <v>1</v>
      </c>
      <c r="F660" s="253" t="s">
        <v>1822</v>
      </c>
      <c r="G660" s="250"/>
      <c r="H660" s="254">
        <v>208.71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0" t="s">
        <v>179</v>
      </c>
      <c r="AU660" s="260" t="s">
        <v>86</v>
      </c>
      <c r="AV660" s="13" t="s">
        <v>86</v>
      </c>
      <c r="AW660" s="13" t="s">
        <v>32</v>
      </c>
      <c r="AX660" s="13" t="s">
        <v>76</v>
      </c>
      <c r="AY660" s="260" t="s">
        <v>169</v>
      </c>
    </row>
    <row r="661" spans="1:51" s="14" customFormat="1" ht="12">
      <c r="A661" s="14"/>
      <c r="B661" s="261"/>
      <c r="C661" s="262"/>
      <c r="D661" s="251" t="s">
        <v>179</v>
      </c>
      <c r="E661" s="263" t="s">
        <v>1</v>
      </c>
      <c r="F661" s="264" t="s">
        <v>182</v>
      </c>
      <c r="G661" s="262"/>
      <c r="H661" s="265">
        <v>208.71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1" t="s">
        <v>179</v>
      </c>
      <c r="AU661" s="271" t="s">
        <v>86</v>
      </c>
      <c r="AV661" s="14" t="s">
        <v>177</v>
      </c>
      <c r="AW661" s="14" t="s">
        <v>32</v>
      </c>
      <c r="AX661" s="14" t="s">
        <v>84</v>
      </c>
      <c r="AY661" s="271" t="s">
        <v>169</v>
      </c>
    </row>
    <row r="662" spans="1:65" s="2" customFormat="1" ht="21.75" customHeight="1">
      <c r="A662" s="39"/>
      <c r="B662" s="40"/>
      <c r="C662" s="235" t="s">
        <v>1885</v>
      </c>
      <c r="D662" s="235" t="s">
        <v>173</v>
      </c>
      <c r="E662" s="236" t="s">
        <v>1261</v>
      </c>
      <c r="F662" s="237" t="s">
        <v>1262</v>
      </c>
      <c r="G662" s="238" t="s">
        <v>327</v>
      </c>
      <c r="H662" s="239">
        <v>43</v>
      </c>
      <c r="I662" s="240"/>
      <c r="J662" s="241">
        <f>ROUND(I662*H662,2)</f>
        <v>0</v>
      </c>
      <c r="K662" s="242"/>
      <c r="L662" s="45"/>
      <c r="M662" s="243" t="s">
        <v>1</v>
      </c>
      <c r="N662" s="244" t="s">
        <v>41</v>
      </c>
      <c r="O662" s="92"/>
      <c r="P662" s="245">
        <f>O662*H662</f>
        <v>0</v>
      </c>
      <c r="Q662" s="245">
        <v>0</v>
      </c>
      <c r="R662" s="245">
        <f>Q662*H662</f>
        <v>0</v>
      </c>
      <c r="S662" s="245">
        <v>0.031</v>
      </c>
      <c r="T662" s="246">
        <f>S662*H662</f>
        <v>1.333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7" t="s">
        <v>177</v>
      </c>
      <c r="AT662" s="247" t="s">
        <v>173</v>
      </c>
      <c r="AU662" s="247" t="s">
        <v>86</v>
      </c>
      <c r="AY662" s="18" t="s">
        <v>169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8" t="s">
        <v>84</v>
      </c>
      <c r="BK662" s="248">
        <f>ROUND(I662*H662,2)</f>
        <v>0</v>
      </c>
      <c r="BL662" s="18" t="s">
        <v>177</v>
      </c>
      <c r="BM662" s="247" t="s">
        <v>1886</v>
      </c>
    </row>
    <row r="663" spans="1:51" s="13" customFormat="1" ht="12">
      <c r="A663" s="13"/>
      <c r="B663" s="249"/>
      <c r="C663" s="250"/>
      <c r="D663" s="251" t="s">
        <v>179</v>
      </c>
      <c r="E663" s="252" t="s">
        <v>1</v>
      </c>
      <c r="F663" s="253" t="s">
        <v>1264</v>
      </c>
      <c r="G663" s="250"/>
      <c r="H663" s="254">
        <v>6</v>
      </c>
      <c r="I663" s="255"/>
      <c r="J663" s="250"/>
      <c r="K663" s="250"/>
      <c r="L663" s="256"/>
      <c r="M663" s="257"/>
      <c r="N663" s="258"/>
      <c r="O663" s="258"/>
      <c r="P663" s="258"/>
      <c r="Q663" s="258"/>
      <c r="R663" s="258"/>
      <c r="S663" s="258"/>
      <c r="T663" s="25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0" t="s">
        <v>179</v>
      </c>
      <c r="AU663" s="260" t="s">
        <v>86</v>
      </c>
      <c r="AV663" s="13" t="s">
        <v>86</v>
      </c>
      <c r="AW663" s="13" t="s">
        <v>32</v>
      </c>
      <c r="AX663" s="13" t="s">
        <v>76</v>
      </c>
      <c r="AY663" s="260" t="s">
        <v>169</v>
      </c>
    </row>
    <row r="664" spans="1:51" s="13" customFormat="1" ht="12">
      <c r="A664" s="13"/>
      <c r="B664" s="249"/>
      <c r="C664" s="250"/>
      <c r="D664" s="251" t="s">
        <v>179</v>
      </c>
      <c r="E664" s="252" t="s">
        <v>1</v>
      </c>
      <c r="F664" s="253" t="s">
        <v>1887</v>
      </c>
      <c r="G664" s="250"/>
      <c r="H664" s="254">
        <v>37</v>
      </c>
      <c r="I664" s="255"/>
      <c r="J664" s="250"/>
      <c r="K664" s="250"/>
      <c r="L664" s="256"/>
      <c r="M664" s="257"/>
      <c r="N664" s="258"/>
      <c r="O664" s="258"/>
      <c r="P664" s="258"/>
      <c r="Q664" s="258"/>
      <c r="R664" s="258"/>
      <c r="S664" s="258"/>
      <c r="T664" s="25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0" t="s">
        <v>179</v>
      </c>
      <c r="AU664" s="260" t="s">
        <v>86</v>
      </c>
      <c r="AV664" s="13" t="s">
        <v>86</v>
      </c>
      <c r="AW664" s="13" t="s">
        <v>32</v>
      </c>
      <c r="AX664" s="13" t="s">
        <v>76</v>
      </c>
      <c r="AY664" s="260" t="s">
        <v>169</v>
      </c>
    </row>
    <row r="665" spans="1:51" s="14" customFormat="1" ht="12">
      <c r="A665" s="14"/>
      <c r="B665" s="261"/>
      <c r="C665" s="262"/>
      <c r="D665" s="251" t="s">
        <v>179</v>
      </c>
      <c r="E665" s="263" t="s">
        <v>1</v>
      </c>
      <c r="F665" s="264" t="s">
        <v>182</v>
      </c>
      <c r="G665" s="262"/>
      <c r="H665" s="265">
        <v>43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1" t="s">
        <v>179</v>
      </c>
      <c r="AU665" s="271" t="s">
        <v>86</v>
      </c>
      <c r="AV665" s="14" t="s">
        <v>177</v>
      </c>
      <c r="AW665" s="14" t="s">
        <v>32</v>
      </c>
      <c r="AX665" s="14" t="s">
        <v>84</v>
      </c>
      <c r="AY665" s="271" t="s">
        <v>169</v>
      </c>
    </row>
    <row r="666" spans="1:65" s="2" customFormat="1" ht="21.75" customHeight="1">
      <c r="A666" s="39"/>
      <c r="B666" s="40"/>
      <c r="C666" s="235" t="s">
        <v>1888</v>
      </c>
      <c r="D666" s="235" t="s">
        <v>173</v>
      </c>
      <c r="E666" s="236" t="s">
        <v>1889</v>
      </c>
      <c r="F666" s="237" t="s">
        <v>1890</v>
      </c>
      <c r="G666" s="238" t="s">
        <v>327</v>
      </c>
      <c r="H666" s="239">
        <v>8</v>
      </c>
      <c r="I666" s="240"/>
      <c r="J666" s="241">
        <f>ROUND(I666*H666,2)</f>
        <v>0</v>
      </c>
      <c r="K666" s="242"/>
      <c r="L666" s="45"/>
      <c r="M666" s="243" t="s">
        <v>1</v>
      </c>
      <c r="N666" s="244" t="s">
        <v>41</v>
      </c>
      <c r="O666" s="92"/>
      <c r="P666" s="245">
        <f>O666*H666</f>
        <v>0</v>
      </c>
      <c r="Q666" s="245">
        <v>0</v>
      </c>
      <c r="R666" s="245">
        <f>Q666*H666</f>
        <v>0</v>
      </c>
      <c r="S666" s="245">
        <v>0.062</v>
      </c>
      <c r="T666" s="246">
        <f>S666*H666</f>
        <v>0.496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7" t="s">
        <v>177</v>
      </c>
      <c r="AT666" s="247" t="s">
        <v>173</v>
      </c>
      <c r="AU666" s="247" t="s">
        <v>86</v>
      </c>
      <c r="AY666" s="18" t="s">
        <v>169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8" t="s">
        <v>84</v>
      </c>
      <c r="BK666" s="248">
        <f>ROUND(I666*H666,2)</f>
        <v>0</v>
      </c>
      <c r="BL666" s="18" t="s">
        <v>177</v>
      </c>
      <c r="BM666" s="247" t="s">
        <v>1891</v>
      </c>
    </row>
    <row r="667" spans="1:51" s="13" customFormat="1" ht="12">
      <c r="A667" s="13"/>
      <c r="B667" s="249"/>
      <c r="C667" s="250"/>
      <c r="D667" s="251" t="s">
        <v>179</v>
      </c>
      <c r="E667" s="252" t="s">
        <v>1</v>
      </c>
      <c r="F667" s="253" t="s">
        <v>1892</v>
      </c>
      <c r="G667" s="250"/>
      <c r="H667" s="254">
        <v>8</v>
      </c>
      <c r="I667" s="255"/>
      <c r="J667" s="250"/>
      <c r="K667" s="250"/>
      <c r="L667" s="256"/>
      <c r="M667" s="257"/>
      <c r="N667" s="258"/>
      <c r="O667" s="258"/>
      <c r="P667" s="258"/>
      <c r="Q667" s="258"/>
      <c r="R667" s="258"/>
      <c r="S667" s="258"/>
      <c r="T667" s="25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0" t="s">
        <v>179</v>
      </c>
      <c r="AU667" s="260" t="s">
        <v>86</v>
      </c>
      <c r="AV667" s="13" t="s">
        <v>86</v>
      </c>
      <c r="AW667" s="13" t="s">
        <v>32</v>
      </c>
      <c r="AX667" s="13" t="s">
        <v>76</v>
      </c>
      <c r="AY667" s="260" t="s">
        <v>169</v>
      </c>
    </row>
    <row r="668" spans="1:51" s="16" customFormat="1" ht="12">
      <c r="A668" s="16"/>
      <c r="B668" s="283"/>
      <c r="C668" s="284"/>
      <c r="D668" s="251" t="s">
        <v>179</v>
      </c>
      <c r="E668" s="285" t="s">
        <v>1</v>
      </c>
      <c r="F668" s="286" t="s">
        <v>1893</v>
      </c>
      <c r="G668" s="284"/>
      <c r="H668" s="285" t="s">
        <v>1</v>
      </c>
      <c r="I668" s="287"/>
      <c r="J668" s="284"/>
      <c r="K668" s="284"/>
      <c r="L668" s="288"/>
      <c r="M668" s="289"/>
      <c r="N668" s="290"/>
      <c r="O668" s="290"/>
      <c r="P668" s="290"/>
      <c r="Q668" s="290"/>
      <c r="R668" s="290"/>
      <c r="S668" s="290"/>
      <c r="T668" s="291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92" t="s">
        <v>179</v>
      </c>
      <c r="AU668" s="292" t="s">
        <v>86</v>
      </c>
      <c r="AV668" s="16" t="s">
        <v>84</v>
      </c>
      <c r="AW668" s="16" t="s">
        <v>32</v>
      </c>
      <c r="AX668" s="16" t="s">
        <v>76</v>
      </c>
      <c r="AY668" s="292" t="s">
        <v>169</v>
      </c>
    </row>
    <row r="669" spans="1:51" s="14" customFormat="1" ht="12">
      <c r="A669" s="14"/>
      <c r="B669" s="261"/>
      <c r="C669" s="262"/>
      <c r="D669" s="251" t="s">
        <v>179</v>
      </c>
      <c r="E669" s="263" t="s">
        <v>1</v>
      </c>
      <c r="F669" s="264" t="s">
        <v>182</v>
      </c>
      <c r="G669" s="262"/>
      <c r="H669" s="265">
        <v>8</v>
      </c>
      <c r="I669" s="266"/>
      <c r="J669" s="262"/>
      <c r="K669" s="262"/>
      <c r="L669" s="267"/>
      <c r="M669" s="268"/>
      <c r="N669" s="269"/>
      <c r="O669" s="269"/>
      <c r="P669" s="269"/>
      <c r="Q669" s="269"/>
      <c r="R669" s="269"/>
      <c r="S669" s="269"/>
      <c r="T669" s="27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1" t="s">
        <v>179</v>
      </c>
      <c r="AU669" s="271" t="s">
        <v>86</v>
      </c>
      <c r="AV669" s="14" t="s">
        <v>177</v>
      </c>
      <c r="AW669" s="14" t="s">
        <v>32</v>
      </c>
      <c r="AX669" s="14" t="s">
        <v>84</v>
      </c>
      <c r="AY669" s="271" t="s">
        <v>169</v>
      </c>
    </row>
    <row r="670" spans="1:65" s="2" customFormat="1" ht="21.75" customHeight="1">
      <c r="A670" s="39"/>
      <c r="B670" s="40"/>
      <c r="C670" s="235" t="s">
        <v>1894</v>
      </c>
      <c r="D670" s="235" t="s">
        <v>173</v>
      </c>
      <c r="E670" s="236" t="s">
        <v>1265</v>
      </c>
      <c r="F670" s="237" t="s">
        <v>1266</v>
      </c>
      <c r="G670" s="238" t="s">
        <v>322</v>
      </c>
      <c r="H670" s="239">
        <v>82.125</v>
      </c>
      <c r="I670" s="240"/>
      <c r="J670" s="241">
        <f>ROUND(I670*H670,2)</f>
        <v>0</v>
      </c>
      <c r="K670" s="242"/>
      <c r="L670" s="45"/>
      <c r="M670" s="243" t="s">
        <v>1</v>
      </c>
      <c r="N670" s="244" t="s">
        <v>41</v>
      </c>
      <c r="O670" s="92"/>
      <c r="P670" s="245">
        <f>O670*H670</f>
        <v>0</v>
      </c>
      <c r="Q670" s="245">
        <v>0</v>
      </c>
      <c r="R670" s="245">
        <f>Q670*H670</f>
        <v>0</v>
      </c>
      <c r="S670" s="245">
        <v>0.007</v>
      </c>
      <c r="T670" s="246">
        <f>S670*H670</f>
        <v>0.574875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7" t="s">
        <v>177</v>
      </c>
      <c r="AT670" s="247" t="s">
        <v>173</v>
      </c>
      <c r="AU670" s="247" t="s">
        <v>86</v>
      </c>
      <c r="AY670" s="18" t="s">
        <v>169</v>
      </c>
      <c r="BE670" s="248">
        <f>IF(N670="základní",J670,0)</f>
        <v>0</v>
      </c>
      <c r="BF670" s="248">
        <f>IF(N670="snížená",J670,0)</f>
        <v>0</v>
      </c>
      <c r="BG670" s="248">
        <f>IF(N670="zákl. přenesená",J670,0)</f>
        <v>0</v>
      </c>
      <c r="BH670" s="248">
        <f>IF(N670="sníž. přenesená",J670,0)</f>
        <v>0</v>
      </c>
      <c r="BI670" s="248">
        <f>IF(N670="nulová",J670,0)</f>
        <v>0</v>
      </c>
      <c r="BJ670" s="18" t="s">
        <v>84</v>
      </c>
      <c r="BK670" s="248">
        <f>ROUND(I670*H670,2)</f>
        <v>0</v>
      </c>
      <c r="BL670" s="18" t="s">
        <v>177</v>
      </c>
      <c r="BM670" s="247" t="s">
        <v>1895</v>
      </c>
    </row>
    <row r="671" spans="1:51" s="13" customFormat="1" ht="12">
      <c r="A671" s="13"/>
      <c r="B671" s="249"/>
      <c r="C671" s="250"/>
      <c r="D671" s="251" t="s">
        <v>179</v>
      </c>
      <c r="E671" s="252" t="s">
        <v>1</v>
      </c>
      <c r="F671" s="253" t="s">
        <v>1896</v>
      </c>
      <c r="G671" s="250"/>
      <c r="H671" s="254">
        <v>51</v>
      </c>
      <c r="I671" s="255"/>
      <c r="J671" s="250"/>
      <c r="K671" s="250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179</v>
      </c>
      <c r="AU671" s="260" t="s">
        <v>86</v>
      </c>
      <c r="AV671" s="13" t="s">
        <v>86</v>
      </c>
      <c r="AW671" s="13" t="s">
        <v>32</v>
      </c>
      <c r="AX671" s="13" t="s">
        <v>76</v>
      </c>
      <c r="AY671" s="260" t="s">
        <v>169</v>
      </c>
    </row>
    <row r="672" spans="1:51" s="13" customFormat="1" ht="12">
      <c r="A672" s="13"/>
      <c r="B672" s="249"/>
      <c r="C672" s="250"/>
      <c r="D672" s="251" t="s">
        <v>179</v>
      </c>
      <c r="E672" s="252" t="s">
        <v>1</v>
      </c>
      <c r="F672" s="253" t="s">
        <v>1897</v>
      </c>
      <c r="G672" s="250"/>
      <c r="H672" s="254">
        <v>5.125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179</v>
      </c>
      <c r="AU672" s="260" t="s">
        <v>86</v>
      </c>
      <c r="AV672" s="13" t="s">
        <v>86</v>
      </c>
      <c r="AW672" s="13" t="s">
        <v>32</v>
      </c>
      <c r="AX672" s="13" t="s">
        <v>76</v>
      </c>
      <c r="AY672" s="260" t="s">
        <v>169</v>
      </c>
    </row>
    <row r="673" spans="1:51" s="13" customFormat="1" ht="12">
      <c r="A673" s="13"/>
      <c r="B673" s="249"/>
      <c r="C673" s="250"/>
      <c r="D673" s="251" t="s">
        <v>179</v>
      </c>
      <c r="E673" s="252" t="s">
        <v>1</v>
      </c>
      <c r="F673" s="253" t="s">
        <v>1898</v>
      </c>
      <c r="G673" s="250"/>
      <c r="H673" s="254">
        <v>26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0" t="s">
        <v>179</v>
      </c>
      <c r="AU673" s="260" t="s">
        <v>86</v>
      </c>
      <c r="AV673" s="13" t="s">
        <v>86</v>
      </c>
      <c r="AW673" s="13" t="s">
        <v>32</v>
      </c>
      <c r="AX673" s="13" t="s">
        <v>76</v>
      </c>
      <c r="AY673" s="260" t="s">
        <v>169</v>
      </c>
    </row>
    <row r="674" spans="1:51" s="14" customFormat="1" ht="12">
      <c r="A674" s="14"/>
      <c r="B674" s="261"/>
      <c r="C674" s="262"/>
      <c r="D674" s="251" t="s">
        <v>179</v>
      </c>
      <c r="E674" s="263" t="s">
        <v>1</v>
      </c>
      <c r="F674" s="264" t="s">
        <v>182</v>
      </c>
      <c r="G674" s="262"/>
      <c r="H674" s="265">
        <v>82.125</v>
      </c>
      <c r="I674" s="266"/>
      <c r="J674" s="262"/>
      <c r="K674" s="262"/>
      <c r="L674" s="267"/>
      <c r="M674" s="268"/>
      <c r="N674" s="269"/>
      <c r="O674" s="269"/>
      <c r="P674" s="269"/>
      <c r="Q674" s="269"/>
      <c r="R674" s="269"/>
      <c r="S674" s="269"/>
      <c r="T674" s="27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1" t="s">
        <v>179</v>
      </c>
      <c r="AU674" s="271" t="s">
        <v>86</v>
      </c>
      <c r="AV674" s="14" t="s">
        <v>177</v>
      </c>
      <c r="AW674" s="14" t="s">
        <v>32</v>
      </c>
      <c r="AX674" s="14" t="s">
        <v>84</v>
      </c>
      <c r="AY674" s="271" t="s">
        <v>169</v>
      </c>
    </row>
    <row r="675" spans="1:65" s="2" customFormat="1" ht="33" customHeight="1">
      <c r="A675" s="39"/>
      <c r="B675" s="40"/>
      <c r="C675" s="235" t="s">
        <v>215</v>
      </c>
      <c r="D675" s="235" t="s">
        <v>173</v>
      </c>
      <c r="E675" s="236" t="s">
        <v>1899</v>
      </c>
      <c r="F675" s="237" t="s">
        <v>1900</v>
      </c>
      <c r="G675" s="238" t="s">
        <v>322</v>
      </c>
      <c r="H675" s="239">
        <v>89</v>
      </c>
      <c r="I675" s="240"/>
      <c r="J675" s="241">
        <f>ROUND(I675*H675,2)</f>
        <v>0</v>
      </c>
      <c r="K675" s="242"/>
      <c r="L675" s="45"/>
      <c r="M675" s="243" t="s">
        <v>1</v>
      </c>
      <c r="N675" s="244" t="s">
        <v>41</v>
      </c>
      <c r="O675" s="92"/>
      <c r="P675" s="245">
        <f>O675*H675</f>
        <v>0</v>
      </c>
      <c r="Q675" s="245">
        <v>0</v>
      </c>
      <c r="R675" s="245">
        <f>Q675*H675</f>
        <v>0</v>
      </c>
      <c r="S675" s="245">
        <v>0.008</v>
      </c>
      <c r="T675" s="246">
        <f>S675*H675</f>
        <v>0.712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47" t="s">
        <v>177</v>
      </c>
      <c r="AT675" s="247" t="s">
        <v>173</v>
      </c>
      <c r="AU675" s="247" t="s">
        <v>86</v>
      </c>
      <c r="AY675" s="18" t="s">
        <v>169</v>
      </c>
      <c r="BE675" s="248">
        <f>IF(N675="základní",J675,0)</f>
        <v>0</v>
      </c>
      <c r="BF675" s="248">
        <f>IF(N675="snížená",J675,0)</f>
        <v>0</v>
      </c>
      <c r="BG675" s="248">
        <f>IF(N675="zákl. přenesená",J675,0)</f>
        <v>0</v>
      </c>
      <c r="BH675" s="248">
        <f>IF(N675="sníž. přenesená",J675,0)</f>
        <v>0</v>
      </c>
      <c r="BI675" s="248">
        <f>IF(N675="nulová",J675,0)</f>
        <v>0</v>
      </c>
      <c r="BJ675" s="18" t="s">
        <v>84</v>
      </c>
      <c r="BK675" s="248">
        <f>ROUND(I675*H675,2)</f>
        <v>0</v>
      </c>
      <c r="BL675" s="18" t="s">
        <v>177</v>
      </c>
      <c r="BM675" s="247" t="s">
        <v>1901</v>
      </c>
    </row>
    <row r="676" spans="1:65" s="2" customFormat="1" ht="21.75" customHeight="1">
      <c r="A676" s="39"/>
      <c r="B676" s="40"/>
      <c r="C676" s="235" t="s">
        <v>1902</v>
      </c>
      <c r="D676" s="235" t="s">
        <v>173</v>
      </c>
      <c r="E676" s="236" t="s">
        <v>1903</v>
      </c>
      <c r="F676" s="237" t="s">
        <v>1904</v>
      </c>
      <c r="G676" s="238" t="s">
        <v>176</v>
      </c>
      <c r="H676" s="239">
        <v>28.56</v>
      </c>
      <c r="I676" s="240"/>
      <c r="J676" s="241">
        <f>ROUND(I676*H676,2)</f>
        <v>0</v>
      </c>
      <c r="K676" s="242"/>
      <c r="L676" s="45"/>
      <c r="M676" s="243" t="s">
        <v>1</v>
      </c>
      <c r="N676" s="244" t="s">
        <v>41</v>
      </c>
      <c r="O676" s="92"/>
      <c r="P676" s="245">
        <f>O676*H676</f>
        <v>0</v>
      </c>
      <c r="Q676" s="245">
        <v>0.01995</v>
      </c>
      <c r="R676" s="245">
        <f>Q676*H676</f>
        <v>0.569772</v>
      </c>
      <c r="S676" s="245">
        <v>0</v>
      </c>
      <c r="T676" s="246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47" t="s">
        <v>177</v>
      </c>
      <c r="AT676" s="247" t="s">
        <v>173</v>
      </c>
      <c r="AU676" s="247" t="s">
        <v>86</v>
      </c>
      <c r="AY676" s="18" t="s">
        <v>169</v>
      </c>
      <c r="BE676" s="248">
        <f>IF(N676="základní",J676,0)</f>
        <v>0</v>
      </c>
      <c r="BF676" s="248">
        <f>IF(N676="snížená",J676,0)</f>
        <v>0</v>
      </c>
      <c r="BG676" s="248">
        <f>IF(N676="zákl. přenesená",J676,0)</f>
        <v>0</v>
      </c>
      <c r="BH676" s="248">
        <f>IF(N676="sníž. přenesená",J676,0)</f>
        <v>0</v>
      </c>
      <c r="BI676" s="248">
        <f>IF(N676="nulová",J676,0)</f>
        <v>0</v>
      </c>
      <c r="BJ676" s="18" t="s">
        <v>84</v>
      </c>
      <c r="BK676" s="248">
        <f>ROUND(I676*H676,2)</f>
        <v>0</v>
      </c>
      <c r="BL676" s="18" t="s">
        <v>177</v>
      </c>
      <c r="BM676" s="247" t="s">
        <v>1905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1906</v>
      </c>
      <c r="G677" s="250"/>
      <c r="H677" s="254">
        <v>18.36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1907</v>
      </c>
      <c r="G678" s="250"/>
      <c r="H678" s="254">
        <v>10.2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4" customFormat="1" ht="12">
      <c r="A679" s="14"/>
      <c r="B679" s="261"/>
      <c r="C679" s="262"/>
      <c r="D679" s="251" t="s">
        <v>179</v>
      </c>
      <c r="E679" s="263" t="s">
        <v>1</v>
      </c>
      <c r="F679" s="264" t="s">
        <v>182</v>
      </c>
      <c r="G679" s="262"/>
      <c r="H679" s="265">
        <v>28.56</v>
      </c>
      <c r="I679" s="266"/>
      <c r="J679" s="262"/>
      <c r="K679" s="262"/>
      <c r="L679" s="267"/>
      <c r="M679" s="268"/>
      <c r="N679" s="269"/>
      <c r="O679" s="269"/>
      <c r="P679" s="269"/>
      <c r="Q679" s="269"/>
      <c r="R679" s="269"/>
      <c r="S679" s="269"/>
      <c r="T679" s="27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1" t="s">
        <v>179</v>
      </c>
      <c r="AU679" s="271" t="s">
        <v>86</v>
      </c>
      <c r="AV679" s="14" t="s">
        <v>177</v>
      </c>
      <c r="AW679" s="14" t="s">
        <v>32</v>
      </c>
      <c r="AX679" s="14" t="s">
        <v>84</v>
      </c>
      <c r="AY679" s="271" t="s">
        <v>169</v>
      </c>
    </row>
    <row r="680" spans="1:65" s="2" customFormat="1" ht="21.75" customHeight="1">
      <c r="A680" s="39"/>
      <c r="B680" s="40"/>
      <c r="C680" s="235" t="s">
        <v>1908</v>
      </c>
      <c r="D680" s="235" t="s">
        <v>173</v>
      </c>
      <c r="E680" s="236" t="s">
        <v>1909</v>
      </c>
      <c r="F680" s="237" t="s">
        <v>1910</v>
      </c>
      <c r="G680" s="238" t="s">
        <v>322</v>
      </c>
      <c r="H680" s="239">
        <v>37.5</v>
      </c>
      <c r="I680" s="240"/>
      <c r="J680" s="241">
        <f>ROUND(I680*H680,2)</f>
        <v>0</v>
      </c>
      <c r="K680" s="242"/>
      <c r="L680" s="45"/>
      <c r="M680" s="243" t="s">
        <v>1</v>
      </c>
      <c r="N680" s="244" t="s">
        <v>41</v>
      </c>
      <c r="O680" s="92"/>
      <c r="P680" s="245">
        <f>O680*H680</f>
        <v>0</v>
      </c>
      <c r="Q680" s="245">
        <v>0.00129</v>
      </c>
      <c r="R680" s="245">
        <f>Q680*H680</f>
        <v>0.048374999999999994</v>
      </c>
      <c r="S680" s="245">
        <v>0</v>
      </c>
      <c r="T680" s="246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7" t="s">
        <v>177</v>
      </c>
      <c r="AT680" s="247" t="s">
        <v>173</v>
      </c>
      <c r="AU680" s="247" t="s">
        <v>86</v>
      </c>
      <c r="AY680" s="18" t="s">
        <v>169</v>
      </c>
      <c r="BE680" s="248">
        <f>IF(N680="základní",J680,0)</f>
        <v>0</v>
      </c>
      <c r="BF680" s="248">
        <f>IF(N680="snížená",J680,0)</f>
        <v>0</v>
      </c>
      <c r="BG680" s="248">
        <f>IF(N680="zákl. přenesená",J680,0)</f>
        <v>0</v>
      </c>
      <c r="BH680" s="248">
        <f>IF(N680="sníž. přenesená",J680,0)</f>
        <v>0</v>
      </c>
      <c r="BI680" s="248">
        <f>IF(N680="nulová",J680,0)</f>
        <v>0</v>
      </c>
      <c r="BJ680" s="18" t="s">
        <v>84</v>
      </c>
      <c r="BK680" s="248">
        <f>ROUND(I680*H680,2)</f>
        <v>0</v>
      </c>
      <c r="BL680" s="18" t="s">
        <v>177</v>
      </c>
      <c r="BM680" s="247" t="s">
        <v>1911</v>
      </c>
    </row>
    <row r="681" spans="1:51" s="13" customFormat="1" ht="12">
      <c r="A681" s="13"/>
      <c r="B681" s="249"/>
      <c r="C681" s="250"/>
      <c r="D681" s="251" t="s">
        <v>179</v>
      </c>
      <c r="E681" s="252" t="s">
        <v>1</v>
      </c>
      <c r="F681" s="253" t="s">
        <v>1912</v>
      </c>
      <c r="G681" s="250"/>
      <c r="H681" s="254">
        <v>37.5</v>
      </c>
      <c r="I681" s="255"/>
      <c r="J681" s="250"/>
      <c r="K681" s="250"/>
      <c r="L681" s="256"/>
      <c r="M681" s="257"/>
      <c r="N681" s="258"/>
      <c r="O681" s="258"/>
      <c r="P681" s="258"/>
      <c r="Q681" s="258"/>
      <c r="R681" s="258"/>
      <c r="S681" s="258"/>
      <c r="T681" s="25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0" t="s">
        <v>179</v>
      </c>
      <c r="AU681" s="260" t="s">
        <v>86</v>
      </c>
      <c r="AV681" s="13" t="s">
        <v>86</v>
      </c>
      <c r="AW681" s="13" t="s">
        <v>32</v>
      </c>
      <c r="AX681" s="13" t="s">
        <v>84</v>
      </c>
      <c r="AY681" s="260" t="s">
        <v>169</v>
      </c>
    </row>
    <row r="682" spans="1:63" s="12" customFormat="1" ht="22.8" customHeight="1">
      <c r="A682" s="12"/>
      <c r="B682" s="219"/>
      <c r="C682" s="220"/>
      <c r="D682" s="221" t="s">
        <v>75</v>
      </c>
      <c r="E682" s="233" t="s">
        <v>1272</v>
      </c>
      <c r="F682" s="233" t="s">
        <v>1273</v>
      </c>
      <c r="G682" s="220"/>
      <c r="H682" s="220"/>
      <c r="I682" s="223"/>
      <c r="J682" s="234">
        <f>BK682</f>
        <v>0</v>
      </c>
      <c r="K682" s="220"/>
      <c r="L682" s="225"/>
      <c r="M682" s="226"/>
      <c r="N682" s="227"/>
      <c r="O682" s="227"/>
      <c r="P682" s="228">
        <f>P683</f>
        <v>0</v>
      </c>
      <c r="Q682" s="227"/>
      <c r="R682" s="228">
        <f>R683</f>
        <v>0</v>
      </c>
      <c r="S682" s="227"/>
      <c r="T682" s="229">
        <f>T683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30" t="s">
        <v>84</v>
      </c>
      <c r="AT682" s="231" t="s">
        <v>75</v>
      </c>
      <c r="AU682" s="231" t="s">
        <v>84</v>
      </c>
      <c r="AY682" s="230" t="s">
        <v>169</v>
      </c>
      <c r="BK682" s="232">
        <f>BK683</f>
        <v>0</v>
      </c>
    </row>
    <row r="683" spans="1:65" s="2" customFormat="1" ht="16.5" customHeight="1">
      <c r="A683" s="39"/>
      <c r="B683" s="40"/>
      <c r="C683" s="235" t="s">
        <v>298</v>
      </c>
      <c r="D683" s="235" t="s">
        <v>173</v>
      </c>
      <c r="E683" s="236" t="s">
        <v>1274</v>
      </c>
      <c r="F683" s="237" t="s">
        <v>1275</v>
      </c>
      <c r="G683" s="238" t="s">
        <v>249</v>
      </c>
      <c r="H683" s="239">
        <v>548.992</v>
      </c>
      <c r="I683" s="240"/>
      <c r="J683" s="241">
        <f>ROUND(I683*H683,2)</f>
        <v>0</v>
      </c>
      <c r="K683" s="242"/>
      <c r="L683" s="45"/>
      <c r="M683" s="243" t="s">
        <v>1</v>
      </c>
      <c r="N683" s="244" t="s">
        <v>41</v>
      </c>
      <c r="O683" s="92"/>
      <c r="P683" s="245">
        <f>O683*H683</f>
        <v>0</v>
      </c>
      <c r="Q683" s="245">
        <v>0</v>
      </c>
      <c r="R683" s="245">
        <f>Q683*H683</f>
        <v>0</v>
      </c>
      <c r="S683" s="245">
        <v>0</v>
      </c>
      <c r="T683" s="24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7" t="s">
        <v>177</v>
      </c>
      <c r="AT683" s="247" t="s">
        <v>173</v>
      </c>
      <c r="AU683" s="247" t="s">
        <v>86</v>
      </c>
      <c r="AY683" s="18" t="s">
        <v>169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18" t="s">
        <v>84</v>
      </c>
      <c r="BK683" s="248">
        <f>ROUND(I683*H683,2)</f>
        <v>0</v>
      </c>
      <c r="BL683" s="18" t="s">
        <v>177</v>
      </c>
      <c r="BM683" s="247" t="s">
        <v>1913</v>
      </c>
    </row>
    <row r="684" spans="1:63" s="12" customFormat="1" ht="25.9" customHeight="1">
      <c r="A684" s="12"/>
      <c r="B684" s="219"/>
      <c r="C684" s="220"/>
      <c r="D684" s="221" t="s">
        <v>75</v>
      </c>
      <c r="E684" s="222" t="s">
        <v>280</v>
      </c>
      <c r="F684" s="222" t="s">
        <v>281</v>
      </c>
      <c r="G684" s="220"/>
      <c r="H684" s="220"/>
      <c r="I684" s="223"/>
      <c r="J684" s="224">
        <f>BK684</f>
        <v>0</v>
      </c>
      <c r="K684" s="220"/>
      <c r="L684" s="225"/>
      <c r="M684" s="226"/>
      <c r="N684" s="227"/>
      <c r="O684" s="227"/>
      <c r="P684" s="228">
        <f>P685+P750+P775+P787+P825+P860+P913+P940+P947+P965+P1149+P1178+P1183</f>
        <v>0</v>
      </c>
      <c r="Q684" s="227"/>
      <c r="R684" s="228">
        <f>R685+R750+R775+R787+R825+R860+R913+R940+R947+R965+R1149+R1178+R1183</f>
        <v>68.18809408999999</v>
      </c>
      <c r="S684" s="227"/>
      <c r="T684" s="229">
        <f>T685+T750+T775+T787+T825+T860+T913+T940+T947+T965+T1149+T1178+T1183</f>
        <v>0.0769671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30" t="s">
        <v>86</v>
      </c>
      <c r="AT684" s="231" t="s">
        <v>75</v>
      </c>
      <c r="AU684" s="231" t="s">
        <v>76</v>
      </c>
      <c r="AY684" s="230" t="s">
        <v>169</v>
      </c>
      <c r="BK684" s="232">
        <f>BK685+BK750+BK775+BK787+BK825+BK860+BK913+BK940+BK947+BK965+BK1149+BK1178+BK1183</f>
        <v>0</v>
      </c>
    </row>
    <row r="685" spans="1:63" s="12" customFormat="1" ht="22.8" customHeight="1">
      <c r="A685" s="12"/>
      <c r="B685" s="219"/>
      <c r="C685" s="220"/>
      <c r="D685" s="221" t="s">
        <v>75</v>
      </c>
      <c r="E685" s="233" t="s">
        <v>1277</v>
      </c>
      <c r="F685" s="233" t="s">
        <v>1278</v>
      </c>
      <c r="G685" s="220"/>
      <c r="H685" s="220"/>
      <c r="I685" s="223"/>
      <c r="J685" s="234">
        <f>BK685</f>
        <v>0</v>
      </c>
      <c r="K685" s="220"/>
      <c r="L685" s="225"/>
      <c r="M685" s="226"/>
      <c r="N685" s="227"/>
      <c r="O685" s="227"/>
      <c r="P685" s="228">
        <f>SUM(P686:P749)</f>
        <v>0</v>
      </c>
      <c r="Q685" s="227"/>
      <c r="R685" s="228">
        <f>SUM(R686:R749)</f>
        <v>3.2701762799999994</v>
      </c>
      <c r="S685" s="227"/>
      <c r="T685" s="229">
        <f>SUM(T686:T749)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30" t="s">
        <v>86</v>
      </c>
      <c r="AT685" s="231" t="s">
        <v>75</v>
      </c>
      <c r="AU685" s="231" t="s">
        <v>84</v>
      </c>
      <c r="AY685" s="230" t="s">
        <v>169</v>
      </c>
      <c r="BK685" s="232">
        <f>SUM(BK686:BK749)</f>
        <v>0</v>
      </c>
    </row>
    <row r="686" spans="1:65" s="2" customFormat="1" ht="21.75" customHeight="1">
      <c r="A686" s="39"/>
      <c r="B686" s="40"/>
      <c r="C686" s="235" t="s">
        <v>196</v>
      </c>
      <c r="D686" s="235" t="s">
        <v>173</v>
      </c>
      <c r="E686" s="236" t="s">
        <v>1279</v>
      </c>
      <c r="F686" s="237" t="s">
        <v>1280</v>
      </c>
      <c r="G686" s="238" t="s">
        <v>176</v>
      </c>
      <c r="H686" s="239">
        <v>368.245</v>
      </c>
      <c r="I686" s="240"/>
      <c r="J686" s="241">
        <f>ROUND(I686*H686,2)</f>
        <v>0</v>
      </c>
      <c r="K686" s="242"/>
      <c r="L686" s="45"/>
      <c r="M686" s="243" t="s">
        <v>1</v>
      </c>
      <c r="N686" s="244" t="s">
        <v>41</v>
      </c>
      <c r="O686" s="92"/>
      <c r="P686" s="245">
        <f>O686*H686</f>
        <v>0</v>
      </c>
      <c r="Q686" s="245">
        <v>0</v>
      </c>
      <c r="R686" s="245">
        <f>Q686*H686</f>
        <v>0</v>
      </c>
      <c r="S686" s="245">
        <v>0</v>
      </c>
      <c r="T686" s="246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47" t="s">
        <v>286</v>
      </c>
      <c r="AT686" s="247" t="s">
        <v>173</v>
      </c>
      <c r="AU686" s="247" t="s">
        <v>86</v>
      </c>
      <c r="AY686" s="18" t="s">
        <v>169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18" t="s">
        <v>84</v>
      </c>
      <c r="BK686" s="248">
        <f>ROUND(I686*H686,2)</f>
        <v>0</v>
      </c>
      <c r="BL686" s="18" t="s">
        <v>286</v>
      </c>
      <c r="BM686" s="247" t="s">
        <v>1914</v>
      </c>
    </row>
    <row r="687" spans="1:51" s="16" customFormat="1" ht="12">
      <c r="A687" s="16"/>
      <c r="B687" s="283"/>
      <c r="C687" s="284"/>
      <c r="D687" s="251" t="s">
        <v>179</v>
      </c>
      <c r="E687" s="285" t="s">
        <v>1</v>
      </c>
      <c r="F687" s="286" t="s">
        <v>1915</v>
      </c>
      <c r="G687" s="284"/>
      <c r="H687" s="285" t="s">
        <v>1</v>
      </c>
      <c r="I687" s="287"/>
      <c r="J687" s="284"/>
      <c r="K687" s="284"/>
      <c r="L687" s="288"/>
      <c r="M687" s="289"/>
      <c r="N687" s="290"/>
      <c r="O687" s="290"/>
      <c r="P687" s="290"/>
      <c r="Q687" s="290"/>
      <c r="R687" s="290"/>
      <c r="S687" s="290"/>
      <c r="T687" s="291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92" t="s">
        <v>179</v>
      </c>
      <c r="AU687" s="292" t="s">
        <v>86</v>
      </c>
      <c r="AV687" s="16" t="s">
        <v>84</v>
      </c>
      <c r="AW687" s="16" t="s">
        <v>32</v>
      </c>
      <c r="AX687" s="16" t="s">
        <v>76</v>
      </c>
      <c r="AY687" s="292" t="s">
        <v>169</v>
      </c>
    </row>
    <row r="688" spans="1:51" s="13" customFormat="1" ht="12">
      <c r="A688" s="13"/>
      <c r="B688" s="249"/>
      <c r="C688" s="250"/>
      <c r="D688" s="251" t="s">
        <v>179</v>
      </c>
      <c r="E688" s="252" t="s">
        <v>1</v>
      </c>
      <c r="F688" s="253" t="s">
        <v>1916</v>
      </c>
      <c r="G688" s="250"/>
      <c r="H688" s="254">
        <v>208.71</v>
      </c>
      <c r="I688" s="255"/>
      <c r="J688" s="250"/>
      <c r="K688" s="250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179</v>
      </c>
      <c r="AU688" s="260" t="s">
        <v>86</v>
      </c>
      <c r="AV688" s="13" t="s">
        <v>86</v>
      </c>
      <c r="AW688" s="13" t="s">
        <v>32</v>
      </c>
      <c r="AX688" s="13" t="s">
        <v>76</v>
      </c>
      <c r="AY688" s="260" t="s">
        <v>169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1917</v>
      </c>
      <c r="G689" s="250"/>
      <c r="H689" s="254">
        <v>10.6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5" customFormat="1" ht="12">
      <c r="A690" s="15"/>
      <c r="B690" s="272"/>
      <c r="C690" s="273"/>
      <c r="D690" s="251" t="s">
        <v>179</v>
      </c>
      <c r="E690" s="274" t="s">
        <v>1</v>
      </c>
      <c r="F690" s="275" t="s">
        <v>211</v>
      </c>
      <c r="G690" s="273"/>
      <c r="H690" s="276">
        <v>219.31</v>
      </c>
      <c r="I690" s="277"/>
      <c r="J690" s="273"/>
      <c r="K690" s="273"/>
      <c r="L690" s="278"/>
      <c r="M690" s="279"/>
      <c r="N690" s="280"/>
      <c r="O690" s="280"/>
      <c r="P690" s="280"/>
      <c r="Q690" s="280"/>
      <c r="R690" s="280"/>
      <c r="S690" s="280"/>
      <c r="T690" s="281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82" t="s">
        <v>179</v>
      </c>
      <c r="AU690" s="282" t="s">
        <v>86</v>
      </c>
      <c r="AV690" s="15" t="s">
        <v>212</v>
      </c>
      <c r="AW690" s="15" t="s">
        <v>32</v>
      </c>
      <c r="AX690" s="15" t="s">
        <v>76</v>
      </c>
      <c r="AY690" s="282" t="s">
        <v>169</v>
      </c>
    </row>
    <row r="691" spans="1:51" s="16" customFormat="1" ht="12">
      <c r="A691" s="16"/>
      <c r="B691" s="283"/>
      <c r="C691" s="284"/>
      <c r="D691" s="251" t="s">
        <v>179</v>
      </c>
      <c r="E691" s="285" t="s">
        <v>1</v>
      </c>
      <c r="F691" s="286" t="s">
        <v>1382</v>
      </c>
      <c r="G691" s="284"/>
      <c r="H691" s="285" t="s">
        <v>1</v>
      </c>
      <c r="I691" s="287"/>
      <c r="J691" s="284"/>
      <c r="K691" s="284"/>
      <c r="L691" s="288"/>
      <c r="M691" s="289"/>
      <c r="N691" s="290"/>
      <c r="O691" s="290"/>
      <c r="P691" s="290"/>
      <c r="Q691" s="290"/>
      <c r="R691" s="290"/>
      <c r="S691" s="290"/>
      <c r="T691" s="291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92" t="s">
        <v>179</v>
      </c>
      <c r="AU691" s="292" t="s">
        <v>86</v>
      </c>
      <c r="AV691" s="16" t="s">
        <v>84</v>
      </c>
      <c r="AW691" s="16" t="s">
        <v>32</v>
      </c>
      <c r="AX691" s="16" t="s">
        <v>76</v>
      </c>
      <c r="AY691" s="292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1918</v>
      </c>
      <c r="G692" s="250"/>
      <c r="H692" s="254">
        <v>72.01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1919</v>
      </c>
      <c r="G693" s="250"/>
      <c r="H693" s="254">
        <v>76.925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5" customFormat="1" ht="12">
      <c r="A694" s="15"/>
      <c r="B694" s="272"/>
      <c r="C694" s="273"/>
      <c r="D694" s="251" t="s">
        <v>179</v>
      </c>
      <c r="E694" s="274" t="s">
        <v>1</v>
      </c>
      <c r="F694" s="275" t="s">
        <v>211</v>
      </c>
      <c r="G694" s="273"/>
      <c r="H694" s="276">
        <v>148.935</v>
      </c>
      <c r="I694" s="277"/>
      <c r="J694" s="273"/>
      <c r="K694" s="273"/>
      <c r="L694" s="278"/>
      <c r="M694" s="279"/>
      <c r="N694" s="280"/>
      <c r="O694" s="280"/>
      <c r="P694" s="280"/>
      <c r="Q694" s="280"/>
      <c r="R694" s="280"/>
      <c r="S694" s="280"/>
      <c r="T694" s="28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82" t="s">
        <v>179</v>
      </c>
      <c r="AU694" s="282" t="s">
        <v>86</v>
      </c>
      <c r="AV694" s="15" t="s">
        <v>212</v>
      </c>
      <c r="AW694" s="15" t="s">
        <v>32</v>
      </c>
      <c r="AX694" s="15" t="s">
        <v>76</v>
      </c>
      <c r="AY694" s="282" t="s">
        <v>169</v>
      </c>
    </row>
    <row r="695" spans="1:51" s="14" customFormat="1" ht="12">
      <c r="A695" s="14"/>
      <c r="B695" s="261"/>
      <c r="C695" s="262"/>
      <c r="D695" s="251" t="s">
        <v>179</v>
      </c>
      <c r="E695" s="263" t="s">
        <v>1</v>
      </c>
      <c r="F695" s="264" t="s">
        <v>182</v>
      </c>
      <c r="G695" s="262"/>
      <c r="H695" s="265">
        <v>368.245</v>
      </c>
      <c r="I695" s="266"/>
      <c r="J695" s="262"/>
      <c r="K695" s="262"/>
      <c r="L695" s="267"/>
      <c r="M695" s="268"/>
      <c r="N695" s="269"/>
      <c r="O695" s="269"/>
      <c r="P695" s="269"/>
      <c r="Q695" s="269"/>
      <c r="R695" s="269"/>
      <c r="S695" s="269"/>
      <c r="T695" s="270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1" t="s">
        <v>179</v>
      </c>
      <c r="AU695" s="271" t="s">
        <v>86</v>
      </c>
      <c r="AV695" s="14" t="s">
        <v>177</v>
      </c>
      <c r="AW695" s="14" t="s">
        <v>32</v>
      </c>
      <c r="AX695" s="14" t="s">
        <v>84</v>
      </c>
      <c r="AY695" s="271" t="s">
        <v>169</v>
      </c>
    </row>
    <row r="696" spans="1:65" s="2" customFormat="1" ht="16.5" customHeight="1">
      <c r="A696" s="39"/>
      <c r="B696" s="40"/>
      <c r="C696" s="304" t="s">
        <v>302</v>
      </c>
      <c r="D696" s="304" t="s">
        <v>1283</v>
      </c>
      <c r="E696" s="305" t="s">
        <v>1284</v>
      </c>
      <c r="F696" s="306" t="s">
        <v>1285</v>
      </c>
      <c r="G696" s="307" t="s">
        <v>249</v>
      </c>
      <c r="H696" s="308">
        <v>0.127</v>
      </c>
      <c r="I696" s="309"/>
      <c r="J696" s="310">
        <f>ROUND(I696*H696,2)</f>
        <v>0</v>
      </c>
      <c r="K696" s="311"/>
      <c r="L696" s="312"/>
      <c r="M696" s="313" t="s">
        <v>1</v>
      </c>
      <c r="N696" s="314" t="s">
        <v>41</v>
      </c>
      <c r="O696" s="92"/>
      <c r="P696" s="245">
        <f>O696*H696</f>
        <v>0</v>
      </c>
      <c r="Q696" s="245">
        <v>1</v>
      </c>
      <c r="R696" s="245">
        <f>Q696*H696</f>
        <v>0.127</v>
      </c>
      <c r="S696" s="245">
        <v>0</v>
      </c>
      <c r="T696" s="246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47" t="s">
        <v>298</v>
      </c>
      <c r="AT696" s="247" t="s">
        <v>1283</v>
      </c>
      <c r="AU696" s="247" t="s">
        <v>86</v>
      </c>
      <c r="AY696" s="18" t="s">
        <v>169</v>
      </c>
      <c r="BE696" s="248">
        <f>IF(N696="základní",J696,0)</f>
        <v>0</v>
      </c>
      <c r="BF696" s="248">
        <f>IF(N696="snížená",J696,0)</f>
        <v>0</v>
      </c>
      <c r="BG696" s="248">
        <f>IF(N696="zákl. přenesená",J696,0)</f>
        <v>0</v>
      </c>
      <c r="BH696" s="248">
        <f>IF(N696="sníž. přenesená",J696,0)</f>
        <v>0</v>
      </c>
      <c r="BI696" s="248">
        <f>IF(N696="nulová",J696,0)</f>
        <v>0</v>
      </c>
      <c r="BJ696" s="18" t="s">
        <v>84</v>
      </c>
      <c r="BK696" s="248">
        <f>ROUND(I696*H696,2)</f>
        <v>0</v>
      </c>
      <c r="BL696" s="18" t="s">
        <v>286</v>
      </c>
      <c r="BM696" s="247" t="s">
        <v>1920</v>
      </c>
    </row>
    <row r="697" spans="1:51" s="13" customFormat="1" ht="12">
      <c r="A697" s="13"/>
      <c r="B697" s="249"/>
      <c r="C697" s="250"/>
      <c r="D697" s="251" t="s">
        <v>179</v>
      </c>
      <c r="E697" s="250"/>
      <c r="F697" s="253" t="s">
        <v>1921</v>
      </c>
      <c r="G697" s="250"/>
      <c r="H697" s="254">
        <v>0.127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0" t="s">
        <v>179</v>
      </c>
      <c r="AU697" s="260" t="s">
        <v>86</v>
      </c>
      <c r="AV697" s="13" t="s">
        <v>86</v>
      </c>
      <c r="AW697" s="13" t="s">
        <v>4</v>
      </c>
      <c r="AX697" s="13" t="s">
        <v>84</v>
      </c>
      <c r="AY697" s="260" t="s">
        <v>169</v>
      </c>
    </row>
    <row r="698" spans="1:65" s="2" customFormat="1" ht="21.75" customHeight="1">
      <c r="A698" s="39"/>
      <c r="B698" s="40"/>
      <c r="C698" s="235" t="s">
        <v>275</v>
      </c>
      <c r="D698" s="235" t="s">
        <v>173</v>
      </c>
      <c r="E698" s="236" t="s">
        <v>1289</v>
      </c>
      <c r="F698" s="237" t="s">
        <v>1290</v>
      </c>
      <c r="G698" s="238" t="s">
        <v>176</v>
      </c>
      <c r="H698" s="239">
        <v>55.922</v>
      </c>
      <c r="I698" s="240"/>
      <c r="J698" s="241">
        <f>ROUND(I698*H698,2)</f>
        <v>0</v>
      </c>
      <c r="K698" s="242"/>
      <c r="L698" s="45"/>
      <c r="M698" s="243" t="s">
        <v>1</v>
      </c>
      <c r="N698" s="244" t="s">
        <v>41</v>
      </c>
      <c r="O698" s="92"/>
      <c r="P698" s="245">
        <f>O698*H698</f>
        <v>0</v>
      </c>
      <c r="Q698" s="245">
        <v>0</v>
      </c>
      <c r="R698" s="245">
        <f>Q698*H698</f>
        <v>0</v>
      </c>
      <c r="S698" s="245">
        <v>0</v>
      </c>
      <c r="T698" s="246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7" t="s">
        <v>286</v>
      </c>
      <c r="AT698" s="247" t="s">
        <v>173</v>
      </c>
      <c r="AU698" s="247" t="s">
        <v>86</v>
      </c>
      <c r="AY698" s="18" t="s">
        <v>169</v>
      </c>
      <c r="BE698" s="248">
        <f>IF(N698="základní",J698,0)</f>
        <v>0</v>
      </c>
      <c r="BF698" s="248">
        <f>IF(N698="snížená",J698,0)</f>
        <v>0</v>
      </c>
      <c r="BG698" s="248">
        <f>IF(N698="zákl. přenesená",J698,0)</f>
        <v>0</v>
      </c>
      <c r="BH698" s="248">
        <f>IF(N698="sníž. přenesená",J698,0)</f>
        <v>0</v>
      </c>
      <c r="BI698" s="248">
        <f>IF(N698="nulová",J698,0)</f>
        <v>0</v>
      </c>
      <c r="BJ698" s="18" t="s">
        <v>84</v>
      </c>
      <c r="BK698" s="248">
        <f>ROUND(I698*H698,2)</f>
        <v>0</v>
      </c>
      <c r="BL698" s="18" t="s">
        <v>286</v>
      </c>
      <c r="BM698" s="247" t="s">
        <v>1922</v>
      </c>
    </row>
    <row r="699" spans="1:51" s="16" customFormat="1" ht="12">
      <c r="A699" s="16"/>
      <c r="B699" s="283"/>
      <c r="C699" s="284"/>
      <c r="D699" s="251" t="s">
        <v>179</v>
      </c>
      <c r="E699" s="285" t="s">
        <v>1</v>
      </c>
      <c r="F699" s="286" t="s">
        <v>1923</v>
      </c>
      <c r="G699" s="284"/>
      <c r="H699" s="285" t="s">
        <v>1</v>
      </c>
      <c r="I699" s="287"/>
      <c r="J699" s="284"/>
      <c r="K699" s="284"/>
      <c r="L699" s="288"/>
      <c r="M699" s="289"/>
      <c r="N699" s="290"/>
      <c r="O699" s="290"/>
      <c r="P699" s="290"/>
      <c r="Q699" s="290"/>
      <c r="R699" s="290"/>
      <c r="S699" s="290"/>
      <c r="T699" s="291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92" t="s">
        <v>179</v>
      </c>
      <c r="AU699" s="292" t="s">
        <v>86</v>
      </c>
      <c r="AV699" s="16" t="s">
        <v>84</v>
      </c>
      <c r="AW699" s="16" t="s">
        <v>32</v>
      </c>
      <c r="AX699" s="16" t="s">
        <v>76</v>
      </c>
      <c r="AY699" s="292" t="s">
        <v>169</v>
      </c>
    </row>
    <row r="700" spans="1:51" s="13" customFormat="1" ht="12">
      <c r="A700" s="13"/>
      <c r="B700" s="249"/>
      <c r="C700" s="250"/>
      <c r="D700" s="251" t="s">
        <v>179</v>
      </c>
      <c r="E700" s="252" t="s">
        <v>1</v>
      </c>
      <c r="F700" s="253" t="s">
        <v>1924</v>
      </c>
      <c r="G700" s="250"/>
      <c r="H700" s="254">
        <v>16.2</v>
      </c>
      <c r="I700" s="255"/>
      <c r="J700" s="250"/>
      <c r="K700" s="250"/>
      <c r="L700" s="256"/>
      <c r="M700" s="257"/>
      <c r="N700" s="258"/>
      <c r="O700" s="258"/>
      <c r="P700" s="258"/>
      <c r="Q700" s="258"/>
      <c r="R700" s="258"/>
      <c r="S700" s="258"/>
      <c r="T700" s="25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0" t="s">
        <v>179</v>
      </c>
      <c r="AU700" s="260" t="s">
        <v>86</v>
      </c>
      <c r="AV700" s="13" t="s">
        <v>86</v>
      </c>
      <c r="AW700" s="13" t="s">
        <v>32</v>
      </c>
      <c r="AX700" s="13" t="s">
        <v>76</v>
      </c>
      <c r="AY700" s="260" t="s">
        <v>169</v>
      </c>
    </row>
    <row r="701" spans="1:51" s="13" customFormat="1" ht="12">
      <c r="A701" s="13"/>
      <c r="B701" s="249"/>
      <c r="C701" s="250"/>
      <c r="D701" s="251" t="s">
        <v>179</v>
      </c>
      <c r="E701" s="252" t="s">
        <v>1</v>
      </c>
      <c r="F701" s="253" t="s">
        <v>1925</v>
      </c>
      <c r="G701" s="250"/>
      <c r="H701" s="254">
        <v>2.1</v>
      </c>
      <c r="I701" s="255"/>
      <c r="J701" s="250"/>
      <c r="K701" s="250"/>
      <c r="L701" s="256"/>
      <c r="M701" s="257"/>
      <c r="N701" s="258"/>
      <c r="O701" s="258"/>
      <c r="P701" s="258"/>
      <c r="Q701" s="258"/>
      <c r="R701" s="258"/>
      <c r="S701" s="258"/>
      <c r="T701" s="25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0" t="s">
        <v>179</v>
      </c>
      <c r="AU701" s="260" t="s">
        <v>86</v>
      </c>
      <c r="AV701" s="13" t="s">
        <v>86</v>
      </c>
      <c r="AW701" s="13" t="s">
        <v>32</v>
      </c>
      <c r="AX701" s="13" t="s">
        <v>76</v>
      </c>
      <c r="AY701" s="260" t="s">
        <v>169</v>
      </c>
    </row>
    <row r="702" spans="1:51" s="13" customFormat="1" ht="12">
      <c r="A702" s="13"/>
      <c r="B702" s="249"/>
      <c r="C702" s="250"/>
      <c r="D702" s="251" t="s">
        <v>179</v>
      </c>
      <c r="E702" s="252" t="s">
        <v>1</v>
      </c>
      <c r="F702" s="253" t="s">
        <v>1926</v>
      </c>
      <c r="G702" s="250"/>
      <c r="H702" s="254">
        <v>12</v>
      </c>
      <c r="I702" s="255"/>
      <c r="J702" s="250"/>
      <c r="K702" s="250"/>
      <c r="L702" s="256"/>
      <c r="M702" s="257"/>
      <c r="N702" s="258"/>
      <c r="O702" s="258"/>
      <c r="P702" s="258"/>
      <c r="Q702" s="258"/>
      <c r="R702" s="258"/>
      <c r="S702" s="258"/>
      <c r="T702" s="25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0" t="s">
        <v>179</v>
      </c>
      <c r="AU702" s="260" t="s">
        <v>86</v>
      </c>
      <c r="AV702" s="13" t="s">
        <v>86</v>
      </c>
      <c r="AW702" s="13" t="s">
        <v>32</v>
      </c>
      <c r="AX702" s="13" t="s">
        <v>76</v>
      </c>
      <c r="AY702" s="260" t="s">
        <v>169</v>
      </c>
    </row>
    <row r="703" spans="1:51" s="15" customFormat="1" ht="12">
      <c r="A703" s="15"/>
      <c r="B703" s="272"/>
      <c r="C703" s="273"/>
      <c r="D703" s="251" t="s">
        <v>179</v>
      </c>
      <c r="E703" s="274" t="s">
        <v>1</v>
      </c>
      <c r="F703" s="275" t="s">
        <v>211</v>
      </c>
      <c r="G703" s="273"/>
      <c r="H703" s="276">
        <v>30.3</v>
      </c>
      <c r="I703" s="277"/>
      <c r="J703" s="273"/>
      <c r="K703" s="273"/>
      <c r="L703" s="278"/>
      <c r="M703" s="279"/>
      <c r="N703" s="280"/>
      <c r="O703" s="280"/>
      <c r="P703" s="280"/>
      <c r="Q703" s="280"/>
      <c r="R703" s="280"/>
      <c r="S703" s="280"/>
      <c r="T703" s="281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82" t="s">
        <v>179</v>
      </c>
      <c r="AU703" s="282" t="s">
        <v>86</v>
      </c>
      <c r="AV703" s="15" t="s">
        <v>212</v>
      </c>
      <c r="AW703" s="15" t="s">
        <v>32</v>
      </c>
      <c r="AX703" s="15" t="s">
        <v>76</v>
      </c>
      <c r="AY703" s="282" t="s">
        <v>169</v>
      </c>
    </row>
    <row r="704" spans="1:51" s="13" customFormat="1" ht="12">
      <c r="A704" s="13"/>
      <c r="B704" s="249"/>
      <c r="C704" s="250"/>
      <c r="D704" s="251" t="s">
        <v>179</v>
      </c>
      <c r="E704" s="252" t="s">
        <v>1</v>
      </c>
      <c r="F704" s="253" t="s">
        <v>1927</v>
      </c>
      <c r="G704" s="250"/>
      <c r="H704" s="254">
        <v>25.622</v>
      </c>
      <c r="I704" s="255"/>
      <c r="J704" s="250"/>
      <c r="K704" s="250"/>
      <c r="L704" s="256"/>
      <c r="M704" s="257"/>
      <c r="N704" s="258"/>
      <c r="O704" s="258"/>
      <c r="P704" s="258"/>
      <c r="Q704" s="258"/>
      <c r="R704" s="258"/>
      <c r="S704" s="258"/>
      <c r="T704" s="25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0" t="s">
        <v>179</v>
      </c>
      <c r="AU704" s="260" t="s">
        <v>86</v>
      </c>
      <c r="AV704" s="13" t="s">
        <v>86</v>
      </c>
      <c r="AW704" s="13" t="s">
        <v>32</v>
      </c>
      <c r="AX704" s="13" t="s">
        <v>76</v>
      </c>
      <c r="AY704" s="260" t="s">
        <v>169</v>
      </c>
    </row>
    <row r="705" spans="1:51" s="14" customFormat="1" ht="12">
      <c r="A705" s="14"/>
      <c r="B705" s="261"/>
      <c r="C705" s="262"/>
      <c r="D705" s="251" t="s">
        <v>179</v>
      </c>
      <c r="E705" s="263" t="s">
        <v>1</v>
      </c>
      <c r="F705" s="264" t="s">
        <v>182</v>
      </c>
      <c r="G705" s="262"/>
      <c r="H705" s="265">
        <v>55.922</v>
      </c>
      <c r="I705" s="266"/>
      <c r="J705" s="262"/>
      <c r="K705" s="262"/>
      <c r="L705" s="267"/>
      <c r="M705" s="268"/>
      <c r="N705" s="269"/>
      <c r="O705" s="269"/>
      <c r="P705" s="269"/>
      <c r="Q705" s="269"/>
      <c r="R705" s="269"/>
      <c r="S705" s="269"/>
      <c r="T705" s="27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1" t="s">
        <v>179</v>
      </c>
      <c r="AU705" s="271" t="s">
        <v>86</v>
      </c>
      <c r="AV705" s="14" t="s">
        <v>177</v>
      </c>
      <c r="AW705" s="14" t="s">
        <v>32</v>
      </c>
      <c r="AX705" s="14" t="s">
        <v>84</v>
      </c>
      <c r="AY705" s="271" t="s">
        <v>169</v>
      </c>
    </row>
    <row r="706" spans="1:65" s="2" customFormat="1" ht="21.75" customHeight="1">
      <c r="A706" s="39"/>
      <c r="B706" s="40"/>
      <c r="C706" s="235" t="s">
        <v>236</v>
      </c>
      <c r="D706" s="235" t="s">
        <v>173</v>
      </c>
      <c r="E706" s="236" t="s">
        <v>1293</v>
      </c>
      <c r="F706" s="237" t="s">
        <v>1294</v>
      </c>
      <c r="G706" s="238" t="s">
        <v>176</v>
      </c>
      <c r="H706" s="239">
        <v>1104.735</v>
      </c>
      <c r="I706" s="240"/>
      <c r="J706" s="241">
        <f>ROUND(I706*H706,2)</f>
        <v>0</v>
      </c>
      <c r="K706" s="242"/>
      <c r="L706" s="45"/>
      <c r="M706" s="243" t="s">
        <v>1</v>
      </c>
      <c r="N706" s="244" t="s">
        <v>41</v>
      </c>
      <c r="O706" s="92"/>
      <c r="P706" s="245">
        <f>O706*H706</f>
        <v>0</v>
      </c>
      <c r="Q706" s="245">
        <v>0.0004</v>
      </c>
      <c r="R706" s="245">
        <f>Q706*H706</f>
        <v>0.44189399999999995</v>
      </c>
      <c r="S706" s="245">
        <v>0</v>
      </c>
      <c r="T706" s="246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7" t="s">
        <v>286</v>
      </c>
      <c r="AT706" s="247" t="s">
        <v>173</v>
      </c>
      <c r="AU706" s="247" t="s">
        <v>86</v>
      </c>
      <c r="AY706" s="18" t="s">
        <v>169</v>
      </c>
      <c r="BE706" s="248">
        <f>IF(N706="základní",J706,0)</f>
        <v>0</v>
      </c>
      <c r="BF706" s="248">
        <f>IF(N706="snížená",J706,0)</f>
        <v>0</v>
      </c>
      <c r="BG706" s="248">
        <f>IF(N706="zákl. přenesená",J706,0)</f>
        <v>0</v>
      </c>
      <c r="BH706" s="248">
        <f>IF(N706="sníž. přenesená",J706,0)</f>
        <v>0</v>
      </c>
      <c r="BI706" s="248">
        <f>IF(N706="nulová",J706,0)</f>
        <v>0</v>
      </c>
      <c r="BJ706" s="18" t="s">
        <v>84</v>
      </c>
      <c r="BK706" s="248">
        <f>ROUND(I706*H706,2)</f>
        <v>0</v>
      </c>
      <c r="BL706" s="18" t="s">
        <v>286</v>
      </c>
      <c r="BM706" s="247" t="s">
        <v>1928</v>
      </c>
    </row>
    <row r="707" spans="1:51" s="16" customFormat="1" ht="12">
      <c r="A707" s="16"/>
      <c r="B707" s="283"/>
      <c r="C707" s="284"/>
      <c r="D707" s="251" t="s">
        <v>179</v>
      </c>
      <c r="E707" s="285" t="s">
        <v>1</v>
      </c>
      <c r="F707" s="286" t="s">
        <v>1915</v>
      </c>
      <c r="G707" s="284"/>
      <c r="H707" s="285" t="s">
        <v>1</v>
      </c>
      <c r="I707" s="287"/>
      <c r="J707" s="284"/>
      <c r="K707" s="284"/>
      <c r="L707" s="288"/>
      <c r="M707" s="289"/>
      <c r="N707" s="290"/>
      <c r="O707" s="290"/>
      <c r="P707" s="290"/>
      <c r="Q707" s="290"/>
      <c r="R707" s="290"/>
      <c r="S707" s="290"/>
      <c r="T707" s="291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92" t="s">
        <v>179</v>
      </c>
      <c r="AU707" s="292" t="s">
        <v>86</v>
      </c>
      <c r="AV707" s="16" t="s">
        <v>84</v>
      </c>
      <c r="AW707" s="16" t="s">
        <v>32</v>
      </c>
      <c r="AX707" s="16" t="s">
        <v>76</v>
      </c>
      <c r="AY707" s="292" t="s">
        <v>169</v>
      </c>
    </row>
    <row r="708" spans="1:51" s="13" customFormat="1" ht="12">
      <c r="A708" s="13"/>
      <c r="B708" s="249"/>
      <c r="C708" s="250"/>
      <c r="D708" s="251" t="s">
        <v>179</v>
      </c>
      <c r="E708" s="252" t="s">
        <v>1</v>
      </c>
      <c r="F708" s="253" t="s">
        <v>1929</v>
      </c>
      <c r="G708" s="250"/>
      <c r="H708" s="254">
        <v>626.13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0" t="s">
        <v>179</v>
      </c>
      <c r="AU708" s="260" t="s">
        <v>86</v>
      </c>
      <c r="AV708" s="13" t="s">
        <v>86</v>
      </c>
      <c r="AW708" s="13" t="s">
        <v>32</v>
      </c>
      <c r="AX708" s="13" t="s">
        <v>76</v>
      </c>
      <c r="AY708" s="260" t="s">
        <v>169</v>
      </c>
    </row>
    <row r="709" spans="1:51" s="13" customFormat="1" ht="12">
      <c r="A709" s="13"/>
      <c r="B709" s="249"/>
      <c r="C709" s="250"/>
      <c r="D709" s="251" t="s">
        <v>179</v>
      </c>
      <c r="E709" s="252" t="s">
        <v>1</v>
      </c>
      <c r="F709" s="253" t="s">
        <v>1930</v>
      </c>
      <c r="G709" s="250"/>
      <c r="H709" s="254">
        <v>31.8</v>
      </c>
      <c r="I709" s="255"/>
      <c r="J709" s="250"/>
      <c r="K709" s="250"/>
      <c r="L709" s="256"/>
      <c r="M709" s="257"/>
      <c r="N709" s="258"/>
      <c r="O709" s="258"/>
      <c r="P709" s="258"/>
      <c r="Q709" s="258"/>
      <c r="R709" s="258"/>
      <c r="S709" s="258"/>
      <c r="T709" s="25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0" t="s">
        <v>179</v>
      </c>
      <c r="AU709" s="260" t="s">
        <v>86</v>
      </c>
      <c r="AV709" s="13" t="s">
        <v>86</v>
      </c>
      <c r="AW709" s="13" t="s">
        <v>32</v>
      </c>
      <c r="AX709" s="13" t="s">
        <v>76</v>
      </c>
      <c r="AY709" s="260" t="s">
        <v>169</v>
      </c>
    </row>
    <row r="710" spans="1:51" s="15" customFormat="1" ht="12">
      <c r="A710" s="15"/>
      <c r="B710" s="272"/>
      <c r="C710" s="273"/>
      <c r="D710" s="251" t="s">
        <v>179</v>
      </c>
      <c r="E710" s="274" t="s">
        <v>1</v>
      </c>
      <c r="F710" s="275" t="s">
        <v>211</v>
      </c>
      <c r="G710" s="273"/>
      <c r="H710" s="276">
        <v>657.93</v>
      </c>
      <c r="I710" s="277"/>
      <c r="J710" s="273"/>
      <c r="K710" s="273"/>
      <c r="L710" s="278"/>
      <c r="M710" s="279"/>
      <c r="N710" s="280"/>
      <c r="O710" s="280"/>
      <c r="P710" s="280"/>
      <c r="Q710" s="280"/>
      <c r="R710" s="280"/>
      <c r="S710" s="280"/>
      <c r="T710" s="281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82" t="s">
        <v>179</v>
      </c>
      <c r="AU710" s="282" t="s">
        <v>86</v>
      </c>
      <c r="AV710" s="15" t="s">
        <v>212</v>
      </c>
      <c r="AW710" s="15" t="s">
        <v>32</v>
      </c>
      <c r="AX710" s="15" t="s">
        <v>76</v>
      </c>
      <c r="AY710" s="282" t="s">
        <v>169</v>
      </c>
    </row>
    <row r="711" spans="1:51" s="16" customFormat="1" ht="12">
      <c r="A711" s="16"/>
      <c r="B711" s="283"/>
      <c r="C711" s="284"/>
      <c r="D711" s="251" t="s">
        <v>179</v>
      </c>
      <c r="E711" s="285" t="s">
        <v>1</v>
      </c>
      <c r="F711" s="286" t="s">
        <v>1382</v>
      </c>
      <c r="G711" s="284"/>
      <c r="H711" s="285" t="s">
        <v>1</v>
      </c>
      <c r="I711" s="287"/>
      <c r="J711" s="284"/>
      <c r="K711" s="284"/>
      <c r="L711" s="288"/>
      <c r="M711" s="289"/>
      <c r="N711" s="290"/>
      <c r="O711" s="290"/>
      <c r="P711" s="290"/>
      <c r="Q711" s="290"/>
      <c r="R711" s="290"/>
      <c r="S711" s="290"/>
      <c r="T711" s="291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T711" s="292" t="s">
        <v>179</v>
      </c>
      <c r="AU711" s="292" t="s">
        <v>86</v>
      </c>
      <c r="AV711" s="16" t="s">
        <v>84</v>
      </c>
      <c r="AW711" s="16" t="s">
        <v>32</v>
      </c>
      <c r="AX711" s="16" t="s">
        <v>76</v>
      </c>
      <c r="AY711" s="292" t="s">
        <v>169</v>
      </c>
    </row>
    <row r="712" spans="1:51" s="13" customFormat="1" ht="12">
      <c r="A712" s="13"/>
      <c r="B712" s="249"/>
      <c r="C712" s="250"/>
      <c r="D712" s="251" t="s">
        <v>179</v>
      </c>
      <c r="E712" s="252" t="s">
        <v>1</v>
      </c>
      <c r="F712" s="253" t="s">
        <v>1931</v>
      </c>
      <c r="G712" s="250"/>
      <c r="H712" s="254">
        <v>216.03</v>
      </c>
      <c r="I712" s="255"/>
      <c r="J712" s="250"/>
      <c r="K712" s="250"/>
      <c r="L712" s="256"/>
      <c r="M712" s="257"/>
      <c r="N712" s="258"/>
      <c r="O712" s="258"/>
      <c r="P712" s="258"/>
      <c r="Q712" s="258"/>
      <c r="R712" s="258"/>
      <c r="S712" s="258"/>
      <c r="T712" s="25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0" t="s">
        <v>179</v>
      </c>
      <c r="AU712" s="260" t="s">
        <v>86</v>
      </c>
      <c r="AV712" s="13" t="s">
        <v>86</v>
      </c>
      <c r="AW712" s="13" t="s">
        <v>32</v>
      </c>
      <c r="AX712" s="13" t="s">
        <v>76</v>
      </c>
      <c r="AY712" s="260" t="s">
        <v>169</v>
      </c>
    </row>
    <row r="713" spans="1:51" s="13" customFormat="1" ht="12">
      <c r="A713" s="13"/>
      <c r="B713" s="249"/>
      <c r="C713" s="250"/>
      <c r="D713" s="251" t="s">
        <v>179</v>
      </c>
      <c r="E713" s="252" t="s">
        <v>1</v>
      </c>
      <c r="F713" s="253" t="s">
        <v>1932</v>
      </c>
      <c r="G713" s="250"/>
      <c r="H713" s="254">
        <v>230.775</v>
      </c>
      <c r="I713" s="255"/>
      <c r="J713" s="250"/>
      <c r="K713" s="250"/>
      <c r="L713" s="256"/>
      <c r="M713" s="257"/>
      <c r="N713" s="258"/>
      <c r="O713" s="258"/>
      <c r="P713" s="258"/>
      <c r="Q713" s="258"/>
      <c r="R713" s="258"/>
      <c r="S713" s="258"/>
      <c r="T713" s="25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0" t="s">
        <v>179</v>
      </c>
      <c r="AU713" s="260" t="s">
        <v>86</v>
      </c>
      <c r="AV713" s="13" t="s">
        <v>86</v>
      </c>
      <c r="AW713" s="13" t="s">
        <v>32</v>
      </c>
      <c r="AX713" s="13" t="s">
        <v>76</v>
      </c>
      <c r="AY713" s="260" t="s">
        <v>169</v>
      </c>
    </row>
    <row r="714" spans="1:51" s="15" customFormat="1" ht="12">
      <c r="A714" s="15"/>
      <c r="B714" s="272"/>
      <c r="C714" s="273"/>
      <c r="D714" s="251" t="s">
        <v>179</v>
      </c>
      <c r="E714" s="274" t="s">
        <v>1</v>
      </c>
      <c r="F714" s="275" t="s">
        <v>211</v>
      </c>
      <c r="G714" s="273"/>
      <c r="H714" s="276">
        <v>446.805</v>
      </c>
      <c r="I714" s="277"/>
      <c r="J714" s="273"/>
      <c r="K714" s="273"/>
      <c r="L714" s="278"/>
      <c r="M714" s="279"/>
      <c r="N714" s="280"/>
      <c r="O714" s="280"/>
      <c r="P714" s="280"/>
      <c r="Q714" s="280"/>
      <c r="R714" s="280"/>
      <c r="S714" s="280"/>
      <c r="T714" s="281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82" t="s">
        <v>179</v>
      </c>
      <c r="AU714" s="282" t="s">
        <v>86</v>
      </c>
      <c r="AV714" s="15" t="s">
        <v>212</v>
      </c>
      <c r="AW714" s="15" t="s">
        <v>32</v>
      </c>
      <c r="AX714" s="15" t="s">
        <v>76</v>
      </c>
      <c r="AY714" s="282" t="s">
        <v>169</v>
      </c>
    </row>
    <row r="715" spans="1:51" s="14" customFormat="1" ht="12">
      <c r="A715" s="14"/>
      <c r="B715" s="261"/>
      <c r="C715" s="262"/>
      <c r="D715" s="251" t="s">
        <v>179</v>
      </c>
      <c r="E715" s="263" t="s">
        <v>1</v>
      </c>
      <c r="F715" s="264" t="s">
        <v>182</v>
      </c>
      <c r="G715" s="262"/>
      <c r="H715" s="265">
        <v>1104.735</v>
      </c>
      <c r="I715" s="266"/>
      <c r="J715" s="262"/>
      <c r="K715" s="262"/>
      <c r="L715" s="267"/>
      <c r="M715" s="268"/>
      <c r="N715" s="269"/>
      <c r="O715" s="269"/>
      <c r="P715" s="269"/>
      <c r="Q715" s="269"/>
      <c r="R715" s="269"/>
      <c r="S715" s="269"/>
      <c r="T715" s="27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1" t="s">
        <v>179</v>
      </c>
      <c r="AU715" s="271" t="s">
        <v>86</v>
      </c>
      <c r="AV715" s="14" t="s">
        <v>177</v>
      </c>
      <c r="AW715" s="14" t="s">
        <v>32</v>
      </c>
      <c r="AX715" s="14" t="s">
        <v>84</v>
      </c>
      <c r="AY715" s="271" t="s">
        <v>169</v>
      </c>
    </row>
    <row r="716" spans="1:65" s="2" customFormat="1" ht="16.5" customHeight="1">
      <c r="A716" s="39"/>
      <c r="B716" s="40"/>
      <c r="C716" s="304" t="s">
        <v>241</v>
      </c>
      <c r="D716" s="304" t="s">
        <v>1283</v>
      </c>
      <c r="E716" s="305" t="s">
        <v>1298</v>
      </c>
      <c r="F716" s="306" t="s">
        <v>1299</v>
      </c>
      <c r="G716" s="307" t="s">
        <v>176</v>
      </c>
      <c r="H716" s="308">
        <v>450.707</v>
      </c>
      <c r="I716" s="309"/>
      <c r="J716" s="310">
        <f>ROUND(I716*H716,2)</f>
        <v>0</v>
      </c>
      <c r="K716" s="311"/>
      <c r="L716" s="312"/>
      <c r="M716" s="313" t="s">
        <v>1</v>
      </c>
      <c r="N716" s="314" t="s">
        <v>41</v>
      </c>
      <c r="O716" s="92"/>
      <c r="P716" s="245">
        <f>O716*H716</f>
        <v>0</v>
      </c>
      <c r="Q716" s="245">
        <v>0.0045</v>
      </c>
      <c r="R716" s="245">
        <f>Q716*H716</f>
        <v>2.0281814999999996</v>
      </c>
      <c r="S716" s="245">
        <v>0</v>
      </c>
      <c r="T716" s="246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47" t="s">
        <v>298</v>
      </c>
      <c r="AT716" s="247" t="s">
        <v>1283</v>
      </c>
      <c r="AU716" s="247" t="s">
        <v>86</v>
      </c>
      <c r="AY716" s="18" t="s">
        <v>169</v>
      </c>
      <c r="BE716" s="248">
        <f>IF(N716="základní",J716,0)</f>
        <v>0</v>
      </c>
      <c r="BF716" s="248">
        <f>IF(N716="snížená",J716,0)</f>
        <v>0</v>
      </c>
      <c r="BG716" s="248">
        <f>IF(N716="zákl. přenesená",J716,0)</f>
        <v>0</v>
      </c>
      <c r="BH716" s="248">
        <f>IF(N716="sníž. přenesená",J716,0)</f>
        <v>0</v>
      </c>
      <c r="BI716" s="248">
        <f>IF(N716="nulová",J716,0)</f>
        <v>0</v>
      </c>
      <c r="BJ716" s="18" t="s">
        <v>84</v>
      </c>
      <c r="BK716" s="248">
        <f>ROUND(I716*H716,2)</f>
        <v>0</v>
      </c>
      <c r="BL716" s="18" t="s">
        <v>286</v>
      </c>
      <c r="BM716" s="247" t="s">
        <v>1933</v>
      </c>
    </row>
    <row r="717" spans="1:51" s="13" customFormat="1" ht="12">
      <c r="A717" s="13"/>
      <c r="B717" s="249"/>
      <c r="C717" s="250"/>
      <c r="D717" s="251" t="s">
        <v>179</v>
      </c>
      <c r="E717" s="250"/>
      <c r="F717" s="253" t="s">
        <v>1934</v>
      </c>
      <c r="G717" s="250"/>
      <c r="H717" s="254">
        <v>450.707</v>
      </c>
      <c r="I717" s="255"/>
      <c r="J717" s="250"/>
      <c r="K717" s="250"/>
      <c r="L717" s="256"/>
      <c r="M717" s="257"/>
      <c r="N717" s="258"/>
      <c r="O717" s="258"/>
      <c r="P717" s="258"/>
      <c r="Q717" s="258"/>
      <c r="R717" s="258"/>
      <c r="S717" s="258"/>
      <c r="T717" s="25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0" t="s">
        <v>179</v>
      </c>
      <c r="AU717" s="260" t="s">
        <v>86</v>
      </c>
      <c r="AV717" s="13" t="s">
        <v>86</v>
      </c>
      <c r="AW717" s="13" t="s">
        <v>4</v>
      </c>
      <c r="AX717" s="13" t="s">
        <v>84</v>
      </c>
      <c r="AY717" s="260" t="s">
        <v>169</v>
      </c>
    </row>
    <row r="718" spans="1:65" s="2" customFormat="1" ht="16.5" customHeight="1">
      <c r="A718" s="39"/>
      <c r="B718" s="40"/>
      <c r="C718" s="304" t="s">
        <v>763</v>
      </c>
      <c r="D718" s="304" t="s">
        <v>1283</v>
      </c>
      <c r="E718" s="305" t="s">
        <v>1935</v>
      </c>
      <c r="F718" s="306" t="s">
        <v>1936</v>
      </c>
      <c r="G718" s="307" t="s">
        <v>176</v>
      </c>
      <c r="H718" s="308">
        <v>487.792</v>
      </c>
      <c r="I718" s="309"/>
      <c r="J718" s="310">
        <f>ROUND(I718*H718,2)</f>
        <v>0</v>
      </c>
      <c r="K718" s="311"/>
      <c r="L718" s="312"/>
      <c r="M718" s="313" t="s">
        <v>1</v>
      </c>
      <c r="N718" s="314" t="s">
        <v>41</v>
      </c>
      <c r="O718" s="92"/>
      <c r="P718" s="245">
        <f>O718*H718</f>
        <v>0</v>
      </c>
      <c r="Q718" s="245">
        <v>0.00064</v>
      </c>
      <c r="R718" s="245">
        <f>Q718*H718</f>
        <v>0.31218688</v>
      </c>
      <c r="S718" s="245">
        <v>0</v>
      </c>
      <c r="T718" s="246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7" t="s">
        <v>298</v>
      </c>
      <c r="AT718" s="247" t="s">
        <v>1283</v>
      </c>
      <c r="AU718" s="247" t="s">
        <v>86</v>
      </c>
      <c r="AY718" s="18" t="s">
        <v>169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18" t="s">
        <v>84</v>
      </c>
      <c r="BK718" s="248">
        <f>ROUND(I718*H718,2)</f>
        <v>0</v>
      </c>
      <c r="BL718" s="18" t="s">
        <v>286</v>
      </c>
      <c r="BM718" s="247" t="s">
        <v>1937</v>
      </c>
    </row>
    <row r="719" spans="1:51" s="13" customFormat="1" ht="12">
      <c r="A719" s="13"/>
      <c r="B719" s="249"/>
      <c r="C719" s="250"/>
      <c r="D719" s="251" t="s">
        <v>179</v>
      </c>
      <c r="E719" s="252" t="s">
        <v>1</v>
      </c>
      <c r="F719" s="253" t="s">
        <v>1938</v>
      </c>
      <c r="G719" s="250"/>
      <c r="H719" s="254">
        <v>208.71</v>
      </c>
      <c r="I719" s="255"/>
      <c r="J719" s="250"/>
      <c r="K719" s="250"/>
      <c r="L719" s="256"/>
      <c r="M719" s="257"/>
      <c r="N719" s="258"/>
      <c r="O719" s="258"/>
      <c r="P719" s="258"/>
      <c r="Q719" s="258"/>
      <c r="R719" s="258"/>
      <c r="S719" s="258"/>
      <c r="T719" s="25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0" t="s">
        <v>179</v>
      </c>
      <c r="AU719" s="260" t="s">
        <v>86</v>
      </c>
      <c r="AV719" s="13" t="s">
        <v>86</v>
      </c>
      <c r="AW719" s="13" t="s">
        <v>32</v>
      </c>
      <c r="AX719" s="13" t="s">
        <v>76</v>
      </c>
      <c r="AY719" s="260" t="s">
        <v>169</v>
      </c>
    </row>
    <row r="720" spans="1:51" s="15" customFormat="1" ht="12">
      <c r="A720" s="15"/>
      <c r="B720" s="272"/>
      <c r="C720" s="273"/>
      <c r="D720" s="251" t="s">
        <v>179</v>
      </c>
      <c r="E720" s="274" t="s">
        <v>1</v>
      </c>
      <c r="F720" s="275" t="s">
        <v>211</v>
      </c>
      <c r="G720" s="273"/>
      <c r="H720" s="276">
        <v>208.71</v>
      </c>
      <c r="I720" s="277"/>
      <c r="J720" s="273"/>
      <c r="K720" s="273"/>
      <c r="L720" s="278"/>
      <c r="M720" s="279"/>
      <c r="N720" s="280"/>
      <c r="O720" s="280"/>
      <c r="P720" s="280"/>
      <c r="Q720" s="280"/>
      <c r="R720" s="280"/>
      <c r="S720" s="280"/>
      <c r="T720" s="281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2" t="s">
        <v>179</v>
      </c>
      <c r="AU720" s="282" t="s">
        <v>86</v>
      </c>
      <c r="AV720" s="15" t="s">
        <v>212</v>
      </c>
      <c r="AW720" s="15" t="s">
        <v>32</v>
      </c>
      <c r="AX720" s="15" t="s">
        <v>76</v>
      </c>
      <c r="AY720" s="282" t="s">
        <v>169</v>
      </c>
    </row>
    <row r="721" spans="1:51" s="16" customFormat="1" ht="12">
      <c r="A721" s="16"/>
      <c r="B721" s="283"/>
      <c r="C721" s="284"/>
      <c r="D721" s="251" t="s">
        <v>179</v>
      </c>
      <c r="E721" s="285" t="s">
        <v>1</v>
      </c>
      <c r="F721" s="286" t="s">
        <v>1382</v>
      </c>
      <c r="G721" s="284"/>
      <c r="H721" s="285" t="s">
        <v>1</v>
      </c>
      <c r="I721" s="287"/>
      <c r="J721" s="284"/>
      <c r="K721" s="284"/>
      <c r="L721" s="288"/>
      <c r="M721" s="289"/>
      <c r="N721" s="290"/>
      <c r="O721" s="290"/>
      <c r="P721" s="290"/>
      <c r="Q721" s="290"/>
      <c r="R721" s="290"/>
      <c r="S721" s="290"/>
      <c r="T721" s="291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92" t="s">
        <v>179</v>
      </c>
      <c r="AU721" s="292" t="s">
        <v>86</v>
      </c>
      <c r="AV721" s="16" t="s">
        <v>84</v>
      </c>
      <c r="AW721" s="16" t="s">
        <v>32</v>
      </c>
      <c r="AX721" s="16" t="s">
        <v>76</v>
      </c>
      <c r="AY721" s="292" t="s">
        <v>169</v>
      </c>
    </row>
    <row r="722" spans="1:51" s="13" customFormat="1" ht="12">
      <c r="A722" s="13"/>
      <c r="B722" s="249"/>
      <c r="C722" s="250"/>
      <c r="D722" s="251" t="s">
        <v>179</v>
      </c>
      <c r="E722" s="252" t="s">
        <v>1</v>
      </c>
      <c r="F722" s="253" t="s">
        <v>1918</v>
      </c>
      <c r="G722" s="250"/>
      <c r="H722" s="254">
        <v>72.01</v>
      </c>
      <c r="I722" s="255"/>
      <c r="J722" s="250"/>
      <c r="K722" s="250"/>
      <c r="L722" s="256"/>
      <c r="M722" s="257"/>
      <c r="N722" s="258"/>
      <c r="O722" s="258"/>
      <c r="P722" s="258"/>
      <c r="Q722" s="258"/>
      <c r="R722" s="258"/>
      <c r="S722" s="258"/>
      <c r="T722" s="25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0" t="s">
        <v>179</v>
      </c>
      <c r="AU722" s="260" t="s">
        <v>86</v>
      </c>
      <c r="AV722" s="13" t="s">
        <v>86</v>
      </c>
      <c r="AW722" s="13" t="s">
        <v>32</v>
      </c>
      <c r="AX722" s="13" t="s">
        <v>76</v>
      </c>
      <c r="AY722" s="260" t="s">
        <v>169</v>
      </c>
    </row>
    <row r="723" spans="1:51" s="13" customFormat="1" ht="12">
      <c r="A723" s="13"/>
      <c r="B723" s="249"/>
      <c r="C723" s="250"/>
      <c r="D723" s="251" t="s">
        <v>179</v>
      </c>
      <c r="E723" s="252" t="s">
        <v>1</v>
      </c>
      <c r="F723" s="253" t="s">
        <v>1919</v>
      </c>
      <c r="G723" s="250"/>
      <c r="H723" s="254">
        <v>76.925</v>
      </c>
      <c r="I723" s="255"/>
      <c r="J723" s="250"/>
      <c r="K723" s="250"/>
      <c r="L723" s="256"/>
      <c r="M723" s="257"/>
      <c r="N723" s="258"/>
      <c r="O723" s="258"/>
      <c r="P723" s="258"/>
      <c r="Q723" s="258"/>
      <c r="R723" s="258"/>
      <c r="S723" s="258"/>
      <c r="T723" s="25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0" t="s">
        <v>179</v>
      </c>
      <c r="AU723" s="260" t="s">
        <v>86</v>
      </c>
      <c r="AV723" s="13" t="s">
        <v>86</v>
      </c>
      <c r="AW723" s="13" t="s">
        <v>32</v>
      </c>
      <c r="AX723" s="13" t="s">
        <v>76</v>
      </c>
      <c r="AY723" s="260" t="s">
        <v>169</v>
      </c>
    </row>
    <row r="724" spans="1:51" s="15" customFormat="1" ht="12">
      <c r="A724" s="15"/>
      <c r="B724" s="272"/>
      <c r="C724" s="273"/>
      <c r="D724" s="251" t="s">
        <v>179</v>
      </c>
      <c r="E724" s="274" t="s">
        <v>1</v>
      </c>
      <c r="F724" s="275" t="s">
        <v>211</v>
      </c>
      <c r="G724" s="273"/>
      <c r="H724" s="276">
        <v>148.935</v>
      </c>
      <c r="I724" s="277"/>
      <c r="J724" s="273"/>
      <c r="K724" s="273"/>
      <c r="L724" s="278"/>
      <c r="M724" s="279"/>
      <c r="N724" s="280"/>
      <c r="O724" s="280"/>
      <c r="P724" s="280"/>
      <c r="Q724" s="280"/>
      <c r="R724" s="280"/>
      <c r="S724" s="280"/>
      <c r="T724" s="281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82" t="s">
        <v>179</v>
      </c>
      <c r="AU724" s="282" t="s">
        <v>86</v>
      </c>
      <c r="AV724" s="15" t="s">
        <v>212</v>
      </c>
      <c r="AW724" s="15" t="s">
        <v>32</v>
      </c>
      <c r="AX724" s="15" t="s">
        <v>76</v>
      </c>
      <c r="AY724" s="282" t="s">
        <v>169</v>
      </c>
    </row>
    <row r="725" spans="1:51" s="13" customFormat="1" ht="12">
      <c r="A725" s="13"/>
      <c r="B725" s="249"/>
      <c r="C725" s="250"/>
      <c r="D725" s="251" t="s">
        <v>179</v>
      </c>
      <c r="E725" s="252" t="s">
        <v>1</v>
      </c>
      <c r="F725" s="253" t="s">
        <v>1917</v>
      </c>
      <c r="G725" s="250"/>
      <c r="H725" s="254">
        <v>10.6</v>
      </c>
      <c r="I725" s="255"/>
      <c r="J725" s="250"/>
      <c r="K725" s="250"/>
      <c r="L725" s="256"/>
      <c r="M725" s="257"/>
      <c r="N725" s="258"/>
      <c r="O725" s="258"/>
      <c r="P725" s="258"/>
      <c r="Q725" s="258"/>
      <c r="R725" s="258"/>
      <c r="S725" s="258"/>
      <c r="T725" s="25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0" t="s">
        <v>179</v>
      </c>
      <c r="AU725" s="260" t="s">
        <v>86</v>
      </c>
      <c r="AV725" s="13" t="s">
        <v>86</v>
      </c>
      <c r="AW725" s="13" t="s">
        <v>32</v>
      </c>
      <c r="AX725" s="13" t="s">
        <v>76</v>
      </c>
      <c r="AY725" s="260" t="s">
        <v>169</v>
      </c>
    </row>
    <row r="726" spans="1:51" s="15" customFormat="1" ht="12">
      <c r="A726" s="15"/>
      <c r="B726" s="272"/>
      <c r="C726" s="273"/>
      <c r="D726" s="251" t="s">
        <v>179</v>
      </c>
      <c r="E726" s="274" t="s">
        <v>1</v>
      </c>
      <c r="F726" s="275" t="s">
        <v>211</v>
      </c>
      <c r="G726" s="273"/>
      <c r="H726" s="276">
        <v>10.6</v>
      </c>
      <c r="I726" s="277"/>
      <c r="J726" s="273"/>
      <c r="K726" s="273"/>
      <c r="L726" s="278"/>
      <c r="M726" s="279"/>
      <c r="N726" s="280"/>
      <c r="O726" s="280"/>
      <c r="P726" s="280"/>
      <c r="Q726" s="280"/>
      <c r="R726" s="280"/>
      <c r="S726" s="280"/>
      <c r="T726" s="281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82" t="s">
        <v>179</v>
      </c>
      <c r="AU726" s="282" t="s">
        <v>86</v>
      </c>
      <c r="AV726" s="15" t="s">
        <v>212</v>
      </c>
      <c r="AW726" s="15" t="s">
        <v>32</v>
      </c>
      <c r="AX726" s="15" t="s">
        <v>76</v>
      </c>
      <c r="AY726" s="282" t="s">
        <v>169</v>
      </c>
    </row>
    <row r="727" spans="1:51" s="13" customFormat="1" ht="12">
      <c r="A727" s="13"/>
      <c r="B727" s="249"/>
      <c r="C727" s="250"/>
      <c r="D727" s="251" t="s">
        <v>179</v>
      </c>
      <c r="E727" s="252" t="s">
        <v>1</v>
      </c>
      <c r="F727" s="253" t="s">
        <v>1939</v>
      </c>
      <c r="G727" s="250"/>
      <c r="H727" s="254">
        <v>0</v>
      </c>
      <c r="I727" s="255"/>
      <c r="J727" s="250"/>
      <c r="K727" s="250"/>
      <c r="L727" s="256"/>
      <c r="M727" s="257"/>
      <c r="N727" s="258"/>
      <c r="O727" s="258"/>
      <c r="P727" s="258"/>
      <c r="Q727" s="258"/>
      <c r="R727" s="258"/>
      <c r="S727" s="258"/>
      <c r="T727" s="25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0" t="s">
        <v>179</v>
      </c>
      <c r="AU727" s="260" t="s">
        <v>86</v>
      </c>
      <c r="AV727" s="13" t="s">
        <v>86</v>
      </c>
      <c r="AW727" s="13" t="s">
        <v>32</v>
      </c>
      <c r="AX727" s="13" t="s">
        <v>76</v>
      </c>
      <c r="AY727" s="260" t="s">
        <v>169</v>
      </c>
    </row>
    <row r="728" spans="1:51" s="13" customFormat="1" ht="12">
      <c r="A728" s="13"/>
      <c r="B728" s="249"/>
      <c r="C728" s="250"/>
      <c r="D728" s="251" t="s">
        <v>179</v>
      </c>
      <c r="E728" s="252" t="s">
        <v>1</v>
      </c>
      <c r="F728" s="253" t="s">
        <v>1924</v>
      </c>
      <c r="G728" s="250"/>
      <c r="H728" s="254">
        <v>16.2</v>
      </c>
      <c r="I728" s="255"/>
      <c r="J728" s="250"/>
      <c r="K728" s="250"/>
      <c r="L728" s="256"/>
      <c r="M728" s="257"/>
      <c r="N728" s="258"/>
      <c r="O728" s="258"/>
      <c r="P728" s="258"/>
      <c r="Q728" s="258"/>
      <c r="R728" s="258"/>
      <c r="S728" s="258"/>
      <c r="T728" s="25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0" t="s">
        <v>179</v>
      </c>
      <c r="AU728" s="260" t="s">
        <v>86</v>
      </c>
      <c r="AV728" s="13" t="s">
        <v>86</v>
      </c>
      <c r="AW728" s="13" t="s">
        <v>32</v>
      </c>
      <c r="AX728" s="13" t="s">
        <v>76</v>
      </c>
      <c r="AY728" s="260" t="s">
        <v>169</v>
      </c>
    </row>
    <row r="729" spans="1:51" s="13" customFormat="1" ht="12">
      <c r="A729" s="13"/>
      <c r="B729" s="249"/>
      <c r="C729" s="250"/>
      <c r="D729" s="251" t="s">
        <v>179</v>
      </c>
      <c r="E729" s="252" t="s">
        <v>1</v>
      </c>
      <c r="F729" s="253" t="s">
        <v>1925</v>
      </c>
      <c r="G729" s="250"/>
      <c r="H729" s="254">
        <v>2.1</v>
      </c>
      <c r="I729" s="255"/>
      <c r="J729" s="250"/>
      <c r="K729" s="250"/>
      <c r="L729" s="256"/>
      <c r="M729" s="257"/>
      <c r="N729" s="258"/>
      <c r="O729" s="258"/>
      <c r="P729" s="258"/>
      <c r="Q729" s="258"/>
      <c r="R729" s="258"/>
      <c r="S729" s="258"/>
      <c r="T729" s="25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0" t="s">
        <v>179</v>
      </c>
      <c r="AU729" s="260" t="s">
        <v>86</v>
      </c>
      <c r="AV729" s="13" t="s">
        <v>86</v>
      </c>
      <c r="AW729" s="13" t="s">
        <v>32</v>
      </c>
      <c r="AX729" s="13" t="s">
        <v>76</v>
      </c>
      <c r="AY729" s="260" t="s">
        <v>169</v>
      </c>
    </row>
    <row r="730" spans="1:51" s="13" customFormat="1" ht="12">
      <c r="A730" s="13"/>
      <c r="B730" s="249"/>
      <c r="C730" s="250"/>
      <c r="D730" s="251" t="s">
        <v>179</v>
      </c>
      <c r="E730" s="252" t="s">
        <v>1</v>
      </c>
      <c r="F730" s="253" t="s">
        <v>1926</v>
      </c>
      <c r="G730" s="250"/>
      <c r="H730" s="254">
        <v>12</v>
      </c>
      <c r="I730" s="255"/>
      <c r="J730" s="250"/>
      <c r="K730" s="250"/>
      <c r="L730" s="256"/>
      <c r="M730" s="257"/>
      <c r="N730" s="258"/>
      <c r="O730" s="258"/>
      <c r="P730" s="258"/>
      <c r="Q730" s="258"/>
      <c r="R730" s="258"/>
      <c r="S730" s="258"/>
      <c r="T730" s="25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0" t="s">
        <v>179</v>
      </c>
      <c r="AU730" s="260" t="s">
        <v>86</v>
      </c>
      <c r="AV730" s="13" t="s">
        <v>86</v>
      </c>
      <c r="AW730" s="13" t="s">
        <v>32</v>
      </c>
      <c r="AX730" s="13" t="s">
        <v>76</v>
      </c>
      <c r="AY730" s="260" t="s">
        <v>169</v>
      </c>
    </row>
    <row r="731" spans="1:51" s="15" customFormat="1" ht="12">
      <c r="A731" s="15"/>
      <c r="B731" s="272"/>
      <c r="C731" s="273"/>
      <c r="D731" s="251" t="s">
        <v>179</v>
      </c>
      <c r="E731" s="274" t="s">
        <v>1</v>
      </c>
      <c r="F731" s="275" t="s">
        <v>211</v>
      </c>
      <c r="G731" s="273"/>
      <c r="H731" s="276">
        <v>30.3</v>
      </c>
      <c r="I731" s="277"/>
      <c r="J731" s="273"/>
      <c r="K731" s="273"/>
      <c r="L731" s="278"/>
      <c r="M731" s="279"/>
      <c r="N731" s="280"/>
      <c r="O731" s="280"/>
      <c r="P731" s="280"/>
      <c r="Q731" s="280"/>
      <c r="R731" s="280"/>
      <c r="S731" s="280"/>
      <c r="T731" s="281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82" t="s">
        <v>179</v>
      </c>
      <c r="AU731" s="282" t="s">
        <v>86</v>
      </c>
      <c r="AV731" s="15" t="s">
        <v>212</v>
      </c>
      <c r="AW731" s="15" t="s">
        <v>32</v>
      </c>
      <c r="AX731" s="15" t="s">
        <v>76</v>
      </c>
      <c r="AY731" s="282" t="s">
        <v>169</v>
      </c>
    </row>
    <row r="732" spans="1:51" s="13" customFormat="1" ht="12">
      <c r="A732" s="13"/>
      <c r="B732" s="249"/>
      <c r="C732" s="250"/>
      <c r="D732" s="251" t="s">
        <v>179</v>
      </c>
      <c r="E732" s="252" t="s">
        <v>1</v>
      </c>
      <c r="F732" s="253" t="s">
        <v>1927</v>
      </c>
      <c r="G732" s="250"/>
      <c r="H732" s="254">
        <v>25.622</v>
      </c>
      <c r="I732" s="255"/>
      <c r="J732" s="250"/>
      <c r="K732" s="250"/>
      <c r="L732" s="256"/>
      <c r="M732" s="257"/>
      <c r="N732" s="258"/>
      <c r="O732" s="258"/>
      <c r="P732" s="258"/>
      <c r="Q732" s="258"/>
      <c r="R732" s="258"/>
      <c r="S732" s="258"/>
      <c r="T732" s="259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0" t="s">
        <v>179</v>
      </c>
      <c r="AU732" s="260" t="s">
        <v>86</v>
      </c>
      <c r="AV732" s="13" t="s">
        <v>86</v>
      </c>
      <c r="AW732" s="13" t="s">
        <v>32</v>
      </c>
      <c r="AX732" s="13" t="s">
        <v>76</v>
      </c>
      <c r="AY732" s="260" t="s">
        <v>169</v>
      </c>
    </row>
    <row r="733" spans="1:51" s="14" customFormat="1" ht="12">
      <c r="A733" s="14"/>
      <c r="B733" s="261"/>
      <c r="C733" s="262"/>
      <c r="D733" s="251" t="s">
        <v>179</v>
      </c>
      <c r="E733" s="263" t="s">
        <v>1</v>
      </c>
      <c r="F733" s="264" t="s">
        <v>182</v>
      </c>
      <c r="G733" s="262"/>
      <c r="H733" s="265">
        <v>424.167</v>
      </c>
      <c r="I733" s="266"/>
      <c r="J733" s="262"/>
      <c r="K733" s="262"/>
      <c r="L733" s="267"/>
      <c r="M733" s="268"/>
      <c r="N733" s="269"/>
      <c r="O733" s="269"/>
      <c r="P733" s="269"/>
      <c r="Q733" s="269"/>
      <c r="R733" s="269"/>
      <c r="S733" s="269"/>
      <c r="T733" s="27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1" t="s">
        <v>179</v>
      </c>
      <c r="AU733" s="271" t="s">
        <v>86</v>
      </c>
      <c r="AV733" s="14" t="s">
        <v>177</v>
      </c>
      <c r="AW733" s="14" t="s">
        <v>32</v>
      </c>
      <c r="AX733" s="14" t="s">
        <v>84</v>
      </c>
      <c r="AY733" s="271" t="s">
        <v>169</v>
      </c>
    </row>
    <row r="734" spans="1:51" s="13" customFormat="1" ht="12">
      <c r="A734" s="13"/>
      <c r="B734" s="249"/>
      <c r="C734" s="250"/>
      <c r="D734" s="251" t="s">
        <v>179</v>
      </c>
      <c r="E734" s="250"/>
      <c r="F734" s="253" t="s">
        <v>1940</v>
      </c>
      <c r="G734" s="250"/>
      <c r="H734" s="254">
        <v>487.792</v>
      </c>
      <c r="I734" s="255"/>
      <c r="J734" s="250"/>
      <c r="K734" s="250"/>
      <c r="L734" s="256"/>
      <c r="M734" s="257"/>
      <c r="N734" s="258"/>
      <c r="O734" s="258"/>
      <c r="P734" s="258"/>
      <c r="Q734" s="258"/>
      <c r="R734" s="258"/>
      <c r="S734" s="258"/>
      <c r="T734" s="25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0" t="s">
        <v>179</v>
      </c>
      <c r="AU734" s="260" t="s">
        <v>86</v>
      </c>
      <c r="AV734" s="13" t="s">
        <v>86</v>
      </c>
      <c r="AW734" s="13" t="s">
        <v>4</v>
      </c>
      <c r="AX734" s="13" t="s">
        <v>84</v>
      </c>
      <c r="AY734" s="260" t="s">
        <v>169</v>
      </c>
    </row>
    <row r="735" spans="1:65" s="2" customFormat="1" ht="16.5" customHeight="1">
      <c r="A735" s="39"/>
      <c r="B735" s="40"/>
      <c r="C735" s="304" t="s">
        <v>685</v>
      </c>
      <c r="D735" s="304" t="s">
        <v>1283</v>
      </c>
      <c r="E735" s="305" t="s">
        <v>1304</v>
      </c>
      <c r="F735" s="306" t="s">
        <v>1305</v>
      </c>
      <c r="G735" s="307" t="s">
        <v>176</v>
      </c>
      <c r="H735" s="308">
        <v>450.707</v>
      </c>
      <c r="I735" s="309"/>
      <c r="J735" s="310">
        <f>ROUND(I735*H735,2)</f>
        <v>0</v>
      </c>
      <c r="K735" s="311"/>
      <c r="L735" s="312"/>
      <c r="M735" s="313" t="s">
        <v>1</v>
      </c>
      <c r="N735" s="314" t="s">
        <v>41</v>
      </c>
      <c r="O735" s="92"/>
      <c r="P735" s="245">
        <f>O735*H735</f>
        <v>0</v>
      </c>
      <c r="Q735" s="245">
        <v>0.00064</v>
      </c>
      <c r="R735" s="245">
        <f>Q735*H735</f>
        <v>0.28845248</v>
      </c>
      <c r="S735" s="245">
        <v>0</v>
      </c>
      <c r="T735" s="246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7" t="s">
        <v>298</v>
      </c>
      <c r="AT735" s="247" t="s">
        <v>1283</v>
      </c>
      <c r="AU735" s="247" t="s">
        <v>86</v>
      </c>
      <c r="AY735" s="18" t="s">
        <v>169</v>
      </c>
      <c r="BE735" s="248">
        <f>IF(N735="základní",J735,0)</f>
        <v>0</v>
      </c>
      <c r="BF735" s="248">
        <f>IF(N735="snížená",J735,0)</f>
        <v>0</v>
      </c>
      <c r="BG735" s="248">
        <f>IF(N735="zákl. přenesená",J735,0)</f>
        <v>0</v>
      </c>
      <c r="BH735" s="248">
        <f>IF(N735="sníž. přenesená",J735,0)</f>
        <v>0</v>
      </c>
      <c r="BI735" s="248">
        <f>IF(N735="nulová",J735,0)</f>
        <v>0</v>
      </c>
      <c r="BJ735" s="18" t="s">
        <v>84</v>
      </c>
      <c r="BK735" s="248">
        <f>ROUND(I735*H735,2)</f>
        <v>0</v>
      </c>
      <c r="BL735" s="18" t="s">
        <v>286</v>
      </c>
      <c r="BM735" s="247" t="s">
        <v>1941</v>
      </c>
    </row>
    <row r="736" spans="1:65" s="2" customFormat="1" ht="21.75" customHeight="1">
      <c r="A736" s="39"/>
      <c r="B736" s="40"/>
      <c r="C736" s="235" t="s">
        <v>725</v>
      </c>
      <c r="D736" s="235" t="s">
        <v>173</v>
      </c>
      <c r="E736" s="236" t="s">
        <v>1308</v>
      </c>
      <c r="F736" s="237" t="s">
        <v>1309</v>
      </c>
      <c r="G736" s="238" t="s">
        <v>176</v>
      </c>
      <c r="H736" s="239">
        <v>107.167</v>
      </c>
      <c r="I736" s="240"/>
      <c r="J736" s="241">
        <f>ROUND(I736*H736,2)</f>
        <v>0</v>
      </c>
      <c r="K736" s="242"/>
      <c r="L736" s="45"/>
      <c r="M736" s="243" t="s">
        <v>1</v>
      </c>
      <c r="N736" s="244" t="s">
        <v>41</v>
      </c>
      <c r="O736" s="92"/>
      <c r="P736" s="245">
        <f>O736*H736</f>
        <v>0</v>
      </c>
      <c r="Q736" s="245">
        <v>0.0004</v>
      </c>
      <c r="R736" s="245">
        <f>Q736*H736</f>
        <v>0.042866800000000004</v>
      </c>
      <c r="S736" s="245">
        <v>0</v>
      </c>
      <c r="T736" s="246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7" t="s">
        <v>286</v>
      </c>
      <c r="AT736" s="247" t="s">
        <v>173</v>
      </c>
      <c r="AU736" s="247" t="s">
        <v>86</v>
      </c>
      <c r="AY736" s="18" t="s">
        <v>169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18" t="s">
        <v>84</v>
      </c>
      <c r="BK736" s="248">
        <f>ROUND(I736*H736,2)</f>
        <v>0</v>
      </c>
      <c r="BL736" s="18" t="s">
        <v>286</v>
      </c>
      <c r="BM736" s="247" t="s">
        <v>1942</v>
      </c>
    </row>
    <row r="737" spans="1:51" s="16" customFormat="1" ht="12">
      <c r="A737" s="16"/>
      <c r="B737" s="283"/>
      <c r="C737" s="284"/>
      <c r="D737" s="251" t="s">
        <v>179</v>
      </c>
      <c r="E737" s="285" t="s">
        <v>1</v>
      </c>
      <c r="F737" s="286" t="s">
        <v>1943</v>
      </c>
      <c r="G737" s="284"/>
      <c r="H737" s="285" t="s">
        <v>1</v>
      </c>
      <c r="I737" s="287"/>
      <c r="J737" s="284"/>
      <c r="K737" s="284"/>
      <c r="L737" s="288"/>
      <c r="M737" s="289"/>
      <c r="N737" s="290"/>
      <c r="O737" s="290"/>
      <c r="P737" s="290"/>
      <c r="Q737" s="290"/>
      <c r="R737" s="290"/>
      <c r="S737" s="290"/>
      <c r="T737" s="291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T737" s="292" t="s">
        <v>179</v>
      </c>
      <c r="AU737" s="292" t="s">
        <v>86</v>
      </c>
      <c r="AV737" s="16" t="s">
        <v>84</v>
      </c>
      <c r="AW737" s="16" t="s">
        <v>32</v>
      </c>
      <c r="AX737" s="16" t="s">
        <v>76</v>
      </c>
      <c r="AY737" s="292" t="s">
        <v>169</v>
      </c>
    </row>
    <row r="738" spans="1:51" s="13" customFormat="1" ht="12">
      <c r="A738" s="13"/>
      <c r="B738" s="249"/>
      <c r="C738" s="250"/>
      <c r="D738" s="251" t="s">
        <v>179</v>
      </c>
      <c r="E738" s="252" t="s">
        <v>1</v>
      </c>
      <c r="F738" s="253" t="s">
        <v>1939</v>
      </c>
      <c r="G738" s="250"/>
      <c r="H738" s="254">
        <v>0</v>
      </c>
      <c r="I738" s="255"/>
      <c r="J738" s="250"/>
      <c r="K738" s="250"/>
      <c r="L738" s="256"/>
      <c r="M738" s="257"/>
      <c r="N738" s="258"/>
      <c r="O738" s="258"/>
      <c r="P738" s="258"/>
      <c r="Q738" s="258"/>
      <c r="R738" s="258"/>
      <c r="S738" s="258"/>
      <c r="T738" s="25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0" t="s">
        <v>179</v>
      </c>
      <c r="AU738" s="260" t="s">
        <v>86</v>
      </c>
      <c r="AV738" s="13" t="s">
        <v>86</v>
      </c>
      <c r="AW738" s="13" t="s">
        <v>32</v>
      </c>
      <c r="AX738" s="13" t="s">
        <v>76</v>
      </c>
      <c r="AY738" s="260" t="s">
        <v>169</v>
      </c>
    </row>
    <row r="739" spans="1:51" s="13" customFormat="1" ht="12">
      <c r="A739" s="13"/>
      <c r="B739" s="249"/>
      <c r="C739" s="250"/>
      <c r="D739" s="251" t="s">
        <v>179</v>
      </c>
      <c r="E739" s="252" t="s">
        <v>1</v>
      </c>
      <c r="F739" s="253" t="s">
        <v>1924</v>
      </c>
      <c r="G739" s="250"/>
      <c r="H739" s="254">
        <v>16.2</v>
      </c>
      <c r="I739" s="255"/>
      <c r="J739" s="250"/>
      <c r="K739" s="250"/>
      <c r="L739" s="256"/>
      <c r="M739" s="257"/>
      <c r="N739" s="258"/>
      <c r="O739" s="258"/>
      <c r="P739" s="258"/>
      <c r="Q739" s="258"/>
      <c r="R739" s="258"/>
      <c r="S739" s="258"/>
      <c r="T739" s="25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0" t="s">
        <v>179</v>
      </c>
      <c r="AU739" s="260" t="s">
        <v>86</v>
      </c>
      <c r="AV739" s="13" t="s">
        <v>86</v>
      </c>
      <c r="AW739" s="13" t="s">
        <v>32</v>
      </c>
      <c r="AX739" s="13" t="s">
        <v>76</v>
      </c>
      <c r="AY739" s="260" t="s">
        <v>169</v>
      </c>
    </row>
    <row r="740" spans="1:51" s="13" customFormat="1" ht="12">
      <c r="A740" s="13"/>
      <c r="B740" s="249"/>
      <c r="C740" s="250"/>
      <c r="D740" s="251" t="s">
        <v>179</v>
      </c>
      <c r="E740" s="252" t="s">
        <v>1</v>
      </c>
      <c r="F740" s="253" t="s">
        <v>1925</v>
      </c>
      <c r="G740" s="250"/>
      <c r="H740" s="254">
        <v>2.1</v>
      </c>
      <c r="I740" s="255"/>
      <c r="J740" s="250"/>
      <c r="K740" s="250"/>
      <c r="L740" s="256"/>
      <c r="M740" s="257"/>
      <c r="N740" s="258"/>
      <c r="O740" s="258"/>
      <c r="P740" s="258"/>
      <c r="Q740" s="258"/>
      <c r="R740" s="258"/>
      <c r="S740" s="258"/>
      <c r="T740" s="25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0" t="s">
        <v>179</v>
      </c>
      <c r="AU740" s="260" t="s">
        <v>86</v>
      </c>
      <c r="AV740" s="13" t="s">
        <v>86</v>
      </c>
      <c r="AW740" s="13" t="s">
        <v>32</v>
      </c>
      <c r="AX740" s="13" t="s">
        <v>76</v>
      </c>
      <c r="AY740" s="260" t="s">
        <v>169</v>
      </c>
    </row>
    <row r="741" spans="1:51" s="13" customFormat="1" ht="12">
      <c r="A741" s="13"/>
      <c r="B741" s="249"/>
      <c r="C741" s="250"/>
      <c r="D741" s="251" t="s">
        <v>179</v>
      </c>
      <c r="E741" s="252" t="s">
        <v>1</v>
      </c>
      <c r="F741" s="253" t="s">
        <v>1926</v>
      </c>
      <c r="G741" s="250"/>
      <c r="H741" s="254">
        <v>12</v>
      </c>
      <c r="I741" s="255"/>
      <c r="J741" s="250"/>
      <c r="K741" s="250"/>
      <c r="L741" s="256"/>
      <c r="M741" s="257"/>
      <c r="N741" s="258"/>
      <c r="O741" s="258"/>
      <c r="P741" s="258"/>
      <c r="Q741" s="258"/>
      <c r="R741" s="258"/>
      <c r="S741" s="258"/>
      <c r="T741" s="25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0" t="s">
        <v>179</v>
      </c>
      <c r="AU741" s="260" t="s">
        <v>86</v>
      </c>
      <c r="AV741" s="13" t="s">
        <v>86</v>
      </c>
      <c r="AW741" s="13" t="s">
        <v>32</v>
      </c>
      <c r="AX741" s="13" t="s">
        <v>76</v>
      </c>
      <c r="AY741" s="260" t="s">
        <v>169</v>
      </c>
    </row>
    <row r="742" spans="1:51" s="15" customFormat="1" ht="12">
      <c r="A742" s="15"/>
      <c r="B742" s="272"/>
      <c r="C742" s="273"/>
      <c r="D742" s="251" t="s">
        <v>179</v>
      </c>
      <c r="E742" s="274" t="s">
        <v>1</v>
      </c>
      <c r="F742" s="275" t="s">
        <v>211</v>
      </c>
      <c r="G742" s="273"/>
      <c r="H742" s="276">
        <v>30.3</v>
      </c>
      <c r="I742" s="277"/>
      <c r="J742" s="273"/>
      <c r="K742" s="273"/>
      <c r="L742" s="278"/>
      <c r="M742" s="279"/>
      <c r="N742" s="280"/>
      <c r="O742" s="280"/>
      <c r="P742" s="280"/>
      <c r="Q742" s="280"/>
      <c r="R742" s="280"/>
      <c r="S742" s="280"/>
      <c r="T742" s="281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82" t="s">
        <v>179</v>
      </c>
      <c r="AU742" s="282" t="s">
        <v>86</v>
      </c>
      <c r="AV742" s="15" t="s">
        <v>212</v>
      </c>
      <c r="AW742" s="15" t="s">
        <v>32</v>
      </c>
      <c r="AX742" s="15" t="s">
        <v>76</v>
      </c>
      <c r="AY742" s="282" t="s">
        <v>169</v>
      </c>
    </row>
    <row r="743" spans="1:51" s="13" customFormat="1" ht="12">
      <c r="A743" s="13"/>
      <c r="B743" s="249"/>
      <c r="C743" s="250"/>
      <c r="D743" s="251" t="s">
        <v>179</v>
      </c>
      <c r="E743" s="252" t="s">
        <v>1</v>
      </c>
      <c r="F743" s="253" t="s">
        <v>1944</v>
      </c>
      <c r="G743" s="250"/>
      <c r="H743" s="254">
        <v>76.867</v>
      </c>
      <c r="I743" s="255"/>
      <c r="J743" s="250"/>
      <c r="K743" s="250"/>
      <c r="L743" s="256"/>
      <c r="M743" s="257"/>
      <c r="N743" s="258"/>
      <c r="O743" s="258"/>
      <c r="P743" s="258"/>
      <c r="Q743" s="258"/>
      <c r="R743" s="258"/>
      <c r="S743" s="258"/>
      <c r="T743" s="25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0" t="s">
        <v>179</v>
      </c>
      <c r="AU743" s="260" t="s">
        <v>86</v>
      </c>
      <c r="AV743" s="13" t="s">
        <v>86</v>
      </c>
      <c r="AW743" s="13" t="s">
        <v>32</v>
      </c>
      <c r="AX743" s="13" t="s">
        <v>76</v>
      </c>
      <c r="AY743" s="260" t="s">
        <v>169</v>
      </c>
    </row>
    <row r="744" spans="1:51" s="14" customFormat="1" ht="12">
      <c r="A744" s="14"/>
      <c r="B744" s="261"/>
      <c r="C744" s="262"/>
      <c r="D744" s="251" t="s">
        <v>179</v>
      </c>
      <c r="E744" s="263" t="s">
        <v>1</v>
      </c>
      <c r="F744" s="264" t="s">
        <v>182</v>
      </c>
      <c r="G744" s="262"/>
      <c r="H744" s="265">
        <v>107.167</v>
      </c>
      <c r="I744" s="266"/>
      <c r="J744" s="262"/>
      <c r="K744" s="262"/>
      <c r="L744" s="267"/>
      <c r="M744" s="268"/>
      <c r="N744" s="269"/>
      <c r="O744" s="269"/>
      <c r="P744" s="269"/>
      <c r="Q744" s="269"/>
      <c r="R744" s="269"/>
      <c r="S744" s="269"/>
      <c r="T744" s="27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1" t="s">
        <v>179</v>
      </c>
      <c r="AU744" s="271" t="s">
        <v>86</v>
      </c>
      <c r="AV744" s="14" t="s">
        <v>177</v>
      </c>
      <c r="AW744" s="14" t="s">
        <v>32</v>
      </c>
      <c r="AX744" s="14" t="s">
        <v>84</v>
      </c>
      <c r="AY744" s="271" t="s">
        <v>169</v>
      </c>
    </row>
    <row r="745" spans="1:65" s="2" customFormat="1" ht="33" customHeight="1">
      <c r="A745" s="39"/>
      <c r="B745" s="40"/>
      <c r="C745" s="235" t="s">
        <v>1945</v>
      </c>
      <c r="D745" s="235" t="s">
        <v>173</v>
      </c>
      <c r="E745" s="236" t="s">
        <v>1946</v>
      </c>
      <c r="F745" s="237" t="s">
        <v>1947</v>
      </c>
      <c r="G745" s="238" t="s">
        <v>176</v>
      </c>
      <c r="H745" s="239">
        <v>1.887</v>
      </c>
      <c r="I745" s="240"/>
      <c r="J745" s="241">
        <f>ROUND(I745*H745,2)</f>
        <v>0</v>
      </c>
      <c r="K745" s="242"/>
      <c r="L745" s="45"/>
      <c r="M745" s="243" t="s">
        <v>1</v>
      </c>
      <c r="N745" s="244" t="s">
        <v>41</v>
      </c>
      <c r="O745" s="92"/>
      <c r="P745" s="245">
        <f>O745*H745</f>
        <v>0</v>
      </c>
      <c r="Q745" s="245">
        <v>0.00451</v>
      </c>
      <c r="R745" s="245">
        <f>Q745*H745</f>
        <v>0.00851037</v>
      </c>
      <c r="S745" s="245">
        <v>0</v>
      </c>
      <c r="T745" s="246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47" t="s">
        <v>286</v>
      </c>
      <c r="AT745" s="247" t="s">
        <v>173</v>
      </c>
      <c r="AU745" s="247" t="s">
        <v>86</v>
      </c>
      <c r="AY745" s="18" t="s">
        <v>169</v>
      </c>
      <c r="BE745" s="248">
        <f>IF(N745="základní",J745,0)</f>
        <v>0</v>
      </c>
      <c r="BF745" s="248">
        <f>IF(N745="snížená",J745,0)</f>
        <v>0</v>
      </c>
      <c r="BG745" s="248">
        <f>IF(N745="zákl. přenesená",J745,0)</f>
        <v>0</v>
      </c>
      <c r="BH745" s="248">
        <f>IF(N745="sníž. přenesená",J745,0)</f>
        <v>0</v>
      </c>
      <c r="BI745" s="248">
        <f>IF(N745="nulová",J745,0)</f>
        <v>0</v>
      </c>
      <c r="BJ745" s="18" t="s">
        <v>84</v>
      </c>
      <c r="BK745" s="248">
        <f>ROUND(I745*H745,2)</f>
        <v>0</v>
      </c>
      <c r="BL745" s="18" t="s">
        <v>286</v>
      </c>
      <c r="BM745" s="247" t="s">
        <v>1948</v>
      </c>
    </row>
    <row r="746" spans="1:51" s="13" customFormat="1" ht="12">
      <c r="A746" s="13"/>
      <c r="B746" s="249"/>
      <c r="C746" s="250"/>
      <c r="D746" s="251" t="s">
        <v>179</v>
      </c>
      <c r="E746" s="252" t="s">
        <v>1</v>
      </c>
      <c r="F746" s="253" t="s">
        <v>1949</v>
      </c>
      <c r="G746" s="250"/>
      <c r="H746" s="254">
        <v>1.887</v>
      </c>
      <c r="I746" s="255"/>
      <c r="J746" s="250"/>
      <c r="K746" s="250"/>
      <c r="L746" s="256"/>
      <c r="M746" s="257"/>
      <c r="N746" s="258"/>
      <c r="O746" s="258"/>
      <c r="P746" s="258"/>
      <c r="Q746" s="258"/>
      <c r="R746" s="258"/>
      <c r="S746" s="258"/>
      <c r="T746" s="25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0" t="s">
        <v>179</v>
      </c>
      <c r="AU746" s="260" t="s">
        <v>86</v>
      </c>
      <c r="AV746" s="13" t="s">
        <v>86</v>
      </c>
      <c r="AW746" s="13" t="s">
        <v>32</v>
      </c>
      <c r="AX746" s="13" t="s">
        <v>84</v>
      </c>
      <c r="AY746" s="260" t="s">
        <v>169</v>
      </c>
    </row>
    <row r="747" spans="1:65" s="2" customFormat="1" ht="21.75" customHeight="1">
      <c r="A747" s="39"/>
      <c r="B747" s="40"/>
      <c r="C747" s="235" t="s">
        <v>1950</v>
      </c>
      <c r="D747" s="235" t="s">
        <v>173</v>
      </c>
      <c r="E747" s="236" t="s">
        <v>1951</v>
      </c>
      <c r="F747" s="237" t="s">
        <v>1952</v>
      </c>
      <c r="G747" s="238" t="s">
        <v>176</v>
      </c>
      <c r="H747" s="239">
        <v>4.675</v>
      </c>
      <c r="I747" s="240"/>
      <c r="J747" s="241">
        <f>ROUND(I747*H747,2)</f>
        <v>0</v>
      </c>
      <c r="K747" s="242"/>
      <c r="L747" s="45"/>
      <c r="M747" s="243" t="s">
        <v>1</v>
      </c>
      <c r="N747" s="244" t="s">
        <v>41</v>
      </c>
      <c r="O747" s="92"/>
      <c r="P747" s="245">
        <f>O747*H747</f>
        <v>0</v>
      </c>
      <c r="Q747" s="245">
        <v>0.00451</v>
      </c>
      <c r="R747" s="245">
        <f>Q747*H747</f>
        <v>0.02108425</v>
      </c>
      <c r="S747" s="245">
        <v>0</v>
      </c>
      <c r="T747" s="246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7" t="s">
        <v>286</v>
      </c>
      <c r="AT747" s="247" t="s">
        <v>173</v>
      </c>
      <c r="AU747" s="247" t="s">
        <v>86</v>
      </c>
      <c r="AY747" s="18" t="s">
        <v>169</v>
      </c>
      <c r="BE747" s="248">
        <f>IF(N747="základní",J747,0)</f>
        <v>0</v>
      </c>
      <c r="BF747" s="248">
        <f>IF(N747="snížená",J747,0)</f>
        <v>0</v>
      </c>
      <c r="BG747" s="248">
        <f>IF(N747="zákl. přenesená",J747,0)</f>
        <v>0</v>
      </c>
      <c r="BH747" s="248">
        <f>IF(N747="sníž. přenesená",J747,0)</f>
        <v>0</v>
      </c>
      <c r="BI747" s="248">
        <f>IF(N747="nulová",J747,0)</f>
        <v>0</v>
      </c>
      <c r="BJ747" s="18" t="s">
        <v>84</v>
      </c>
      <c r="BK747" s="248">
        <f>ROUND(I747*H747,2)</f>
        <v>0</v>
      </c>
      <c r="BL747" s="18" t="s">
        <v>286</v>
      </c>
      <c r="BM747" s="247" t="s">
        <v>1953</v>
      </c>
    </row>
    <row r="748" spans="1:51" s="13" customFormat="1" ht="12">
      <c r="A748" s="13"/>
      <c r="B748" s="249"/>
      <c r="C748" s="250"/>
      <c r="D748" s="251" t="s">
        <v>179</v>
      </c>
      <c r="E748" s="252" t="s">
        <v>1</v>
      </c>
      <c r="F748" s="253" t="s">
        <v>1954</v>
      </c>
      <c r="G748" s="250"/>
      <c r="H748" s="254">
        <v>4.675</v>
      </c>
      <c r="I748" s="255"/>
      <c r="J748" s="250"/>
      <c r="K748" s="250"/>
      <c r="L748" s="256"/>
      <c r="M748" s="257"/>
      <c r="N748" s="258"/>
      <c r="O748" s="258"/>
      <c r="P748" s="258"/>
      <c r="Q748" s="258"/>
      <c r="R748" s="258"/>
      <c r="S748" s="258"/>
      <c r="T748" s="25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0" t="s">
        <v>179</v>
      </c>
      <c r="AU748" s="260" t="s">
        <v>86</v>
      </c>
      <c r="AV748" s="13" t="s">
        <v>86</v>
      </c>
      <c r="AW748" s="13" t="s">
        <v>32</v>
      </c>
      <c r="AX748" s="13" t="s">
        <v>84</v>
      </c>
      <c r="AY748" s="260" t="s">
        <v>169</v>
      </c>
    </row>
    <row r="749" spans="1:65" s="2" customFormat="1" ht="21.75" customHeight="1">
      <c r="A749" s="39"/>
      <c r="B749" s="40"/>
      <c r="C749" s="235" t="s">
        <v>855</v>
      </c>
      <c r="D749" s="235" t="s">
        <v>173</v>
      </c>
      <c r="E749" s="236" t="s">
        <v>1312</v>
      </c>
      <c r="F749" s="237" t="s">
        <v>1313</v>
      </c>
      <c r="G749" s="238" t="s">
        <v>1314</v>
      </c>
      <c r="H749" s="315"/>
      <c r="I749" s="240"/>
      <c r="J749" s="241">
        <f>ROUND(I749*H749,2)</f>
        <v>0</v>
      </c>
      <c r="K749" s="242"/>
      <c r="L749" s="45"/>
      <c r="M749" s="243" t="s">
        <v>1</v>
      </c>
      <c r="N749" s="244" t="s">
        <v>41</v>
      </c>
      <c r="O749" s="92"/>
      <c r="P749" s="245">
        <f>O749*H749</f>
        <v>0</v>
      </c>
      <c r="Q749" s="245">
        <v>0</v>
      </c>
      <c r="R749" s="245">
        <f>Q749*H749</f>
        <v>0</v>
      </c>
      <c r="S749" s="245">
        <v>0</v>
      </c>
      <c r="T749" s="246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47" t="s">
        <v>286</v>
      </c>
      <c r="AT749" s="247" t="s">
        <v>173</v>
      </c>
      <c r="AU749" s="247" t="s">
        <v>86</v>
      </c>
      <c r="AY749" s="18" t="s">
        <v>169</v>
      </c>
      <c r="BE749" s="248">
        <f>IF(N749="základní",J749,0)</f>
        <v>0</v>
      </c>
      <c r="BF749" s="248">
        <f>IF(N749="snížená",J749,0)</f>
        <v>0</v>
      </c>
      <c r="BG749" s="248">
        <f>IF(N749="zákl. přenesená",J749,0)</f>
        <v>0</v>
      </c>
      <c r="BH749" s="248">
        <f>IF(N749="sníž. přenesená",J749,0)</f>
        <v>0</v>
      </c>
      <c r="BI749" s="248">
        <f>IF(N749="nulová",J749,0)</f>
        <v>0</v>
      </c>
      <c r="BJ749" s="18" t="s">
        <v>84</v>
      </c>
      <c r="BK749" s="248">
        <f>ROUND(I749*H749,2)</f>
        <v>0</v>
      </c>
      <c r="BL749" s="18" t="s">
        <v>286</v>
      </c>
      <c r="BM749" s="247" t="s">
        <v>1955</v>
      </c>
    </row>
    <row r="750" spans="1:63" s="12" customFormat="1" ht="22.8" customHeight="1">
      <c r="A750" s="12"/>
      <c r="B750" s="219"/>
      <c r="C750" s="220"/>
      <c r="D750" s="221" t="s">
        <v>75</v>
      </c>
      <c r="E750" s="233" t="s">
        <v>1008</v>
      </c>
      <c r="F750" s="233" t="s">
        <v>1009</v>
      </c>
      <c r="G750" s="220"/>
      <c r="H750" s="220"/>
      <c r="I750" s="223"/>
      <c r="J750" s="234">
        <f>BK750</f>
        <v>0</v>
      </c>
      <c r="K750" s="220"/>
      <c r="L750" s="225"/>
      <c r="M750" s="226"/>
      <c r="N750" s="227"/>
      <c r="O750" s="227"/>
      <c r="P750" s="228">
        <f>SUM(P751:P774)</f>
        <v>0</v>
      </c>
      <c r="Q750" s="227"/>
      <c r="R750" s="228">
        <f>SUM(R751:R774)</f>
        <v>0.8982196</v>
      </c>
      <c r="S750" s="227"/>
      <c r="T750" s="229">
        <f>SUM(T751:T774)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30" t="s">
        <v>86</v>
      </c>
      <c r="AT750" s="231" t="s">
        <v>75</v>
      </c>
      <c r="AU750" s="231" t="s">
        <v>84</v>
      </c>
      <c r="AY750" s="230" t="s">
        <v>169</v>
      </c>
      <c r="BK750" s="232">
        <f>SUM(BK751:BK774)</f>
        <v>0</v>
      </c>
    </row>
    <row r="751" spans="1:65" s="2" customFormat="1" ht="21.75" customHeight="1">
      <c r="A751" s="39"/>
      <c r="B751" s="40"/>
      <c r="C751" s="235" t="s">
        <v>714</v>
      </c>
      <c r="D751" s="235" t="s">
        <v>173</v>
      </c>
      <c r="E751" s="236" t="s">
        <v>1316</v>
      </c>
      <c r="F751" s="237" t="s">
        <v>1317</v>
      </c>
      <c r="G751" s="238" t="s">
        <v>176</v>
      </c>
      <c r="H751" s="239">
        <v>425.125</v>
      </c>
      <c r="I751" s="240"/>
      <c r="J751" s="241">
        <f>ROUND(I751*H751,2)</f>
        <v>0</v>
      </c>
      <c r="K751" s="242"/>
      <c r="L751" s="45"/>
      <c r="M751" s="243" t="s">
        <v>1</v>
      </c>
      <c r="N751" s="244" t="s">
        <v>41</v>
      </c>
      <c r="O751" s="92"/>
      <c r="P751" s="245">
        <f>O751*H751</f>
        <v>0</v>
      </c>
      <c r="Q751" s="245">
        <v>0</v>
      </c>
      <c r="R751" s="245">
        <f>Q751*H751</f>
        <v>0</v>
      </c>
      <c r="S751" s="245">
        <v>0</v>
      </c>
      <c r="T751" s="246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47" t="s">
        <v>286</v>
      </c>
      <c r="AT751" s="247" t="s">
        <v>173</v>
      </c>
      <c r="AU751" s="247" t="s">
        <v>86</v>
      </c>
      <c r="AY751" s="18" t="s">
        <v>169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18" t="s">
        <v>84</v>
      </c>
      <c r="BK751" s="248">
        <f>ROUND(I751*H751,2)</f>
        <v>0</v>
      </c>
      <c r="BL751" s="18" t="s">
        <v>286</v>
      </c>
      <c r="BM751" s="247" t="s">
        <v>1956</v>
      </c>
    </row>
    <row r="752" spans="1:51" s="13" customFormat="1" ht="12">
      <c r="A752" s="13"/>
      <c r="B752" s="249"/>
      <c r="C752" s="250"/>
      <c r="D752" s="251" t="s">
        <v>179</v>
      </c>
      <c r="E752" s="252" t="s">
        <v>1</v>
      </c>
      <c r="F752" s="253" t="s">
        <v>1782</v>
      </c>
      <c r="G752" s="250"/>
      <c r="H752" s="254">
        <v>208.71</v>
      </c>
      <c r="I752" s="255"/>
      <c r="J752" s="250"/>
      <c r="K752" s="250"/>
      <c r="L752" s="256"/>
      <c r="M752" s="257"/>
      <c r="N752" s="258"/>
      <c r="O752" s="258"/>
      <c r="P752" s="258"/>
      <c r="Q752" s="258"/>
      <c r="R752" s="258"/>
      <c r="S752" s="258"/>
      <c r="T752" s="25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0" t="s">
        <v>179</v>
      </c>
      <c r="AU752" s="260" t="s">
        <v>86</v>
      </c>
      <c r="AV752" s="13" t="s">
        <v>86</v>
      </c>
      <c r="AW752" s="13" t="s">
        <v>32</v>
      </c>
      <c r="AX752" s="13" t="s">
        <v>76</v>
      </c>
      <c r="AY752" s="260" t="s">
        <v>169</v>
      </c>
    </row>
    <row r="753" spans="1:51" s="13" customFormat="1" ht="12">
      <c r="A753" s="13"/>
      <c r="B753" s="249"/>
      <c r="C753" s="250"/>
      <c r="D753" s="251" t="s">
        <v>179</v>
      </c>
      <c r="E753" s="252" t="s">
        <v>1</v>
      </c>
      <c r="F753" s="253" t="s">
        <v>1917</v>
      </c>
      <c r="G753" s="250"/>
      <c r="H753" s="254">
        <v>10.6</v>
      </c>
      <c r="I753" s="255"/>
      <c r="J753" s="250"/>
      <c r="K753" s="250"/>
      <c r="L753" s="256"/>
      <c r="M753" s="257"/>
      <c r="N753" s="258"/>
      <c r="O753" s="258"/>
      <c r="P753" s="258"/>
      <c r="Q753" s="258"/>
      <c r="R753" s="258"/>
      <c r="S753" s="258"/>
      <c r="T753" s="25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0" t="s">
        <v>179</v>
      </c>
      <c r="AU753" s="260" t="s">
        <v>86</v>
      </c>
      <c r="AV753" s="13" t="s">
        <v>86</v>
      </c>
      <c r="AW753" s="13" t="s">
        <v>32</v>
      </c>
      <c r="AX753" s="13" t="s">
        <v>76</v>
      </c>
      <c r="AY753" s="260" t="s">
        <v>169</v>
      </c>
    </row>
    <row r="754" spans="1:51" s="15" customFormat="1" ht="12">
      <c r="A754" s="15"/>
      <c r="B754" s="272"/>
      <c r="C754" s="273"/>
      <c r="D754" s="251" t="s">
        <v>179</v>
      </c>
      <c r="E754" s="274" t="s">
        <v>1</v>
      </c>
      <c r="F754" s="275" t="s">
        <v>211</v>
      </c>
      <c r="G754" s="273"/>
      <c r="H754" s="276">
        <v>219.31</v>
      </c>
      <c r="I754" s="277"/>
      <c r="J754" s="273"/>
      <c r="K754" s="273"/>
      <c r="L754" s="278"/>
      <c r="M754" s="279"/>
      <c r="N754" s="280"/>
      <c r="O754" s="280"/>
      <c r="P754" s="280"/>
      <c r="Q754" s="280"/>
      <c r="R754" s="280"/>
      <c r="S754" s="280"/>
      <c r="T754" s="281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82" t="s">
        <v>179</v>
      </c>
      <c r="AU754" s="282" t="s">
        <v>86</v>
      </c>
      <c r="AV754" s="15" t="s">
        <v>212</v>
      </c>
      <c r="AW754" s="15" t="s">
        <v>32</v>
      </c>
      <c r="AX754" s="15" t="s">
        <v>76</v>
      </c>
      <c r="AY754" s="282" t="s">
        <v>169</v>
      </c>
    </row>
    <row r="755" spans="1:51" s="16" customFormat="1" ht="12">
      <c r="A755" s="16"/>
      <c r="B755" s="283"/>
      <c r="C755" s="284"/>
      <c r="D755" s="251" t="s">
        <v>179</v>
      </c>
      <c r="E755" s="285" t="s">
        <v>1</v>
      </c>
      <c r="F755" s="286" t="s">
        <v>1382</v>
      </c>
      <c r="G755" s="284"/>
      <c r="H755" s="285" t="s">
        <v>1</v>
      </c>
      <c r="I755" s="287"/>
      <c r="J755" s="284"/>
      <c r="K755" s="284"/>
      <c r="L755" s="288"/>
      <c r="M755" s="289"/>
      <c r="N755" s="290"/>
      <c r="O755" s="290"/>
      <c r="P755" s="290"/>
      <c r="Q755" s="290"/>
      <c r="R755" s="290"/>
      <c r="S755" s="290"/>
      <c r="T755" s="291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T755" s="292" t="s">
        <v>179</v>
      </c>
      <c r="AU755" s="292" t="s">
        <v>86</v>
      </c>
      <c r="AV755" s="16" t="s">
        <v>84</v>
      </c>
      <c r="AW755" s="16" t="s">
        <v>32</v>
      </c>
      <c r="AX755" s="16" t="s">
        <v>76</v>
      </c>
      <c r="AY755" s="292" t="s">
        <v>169</v>
      </c>
    </row>
    <row r="756" spans="1:51" s="13" customFormat="1" ht="12">
      <c r="A756" s="13"/>
      <c r="B756" s="249"/>
      <c r="C756" s="250"/>
      <c r="D756" s="251" t="s">
        <v>179</v>
      </c>
      <c r="E756" s="252" t="s">
        <v>1</v>
      </c>
      <c r="F756" s="253" t="s">
        <v>1918</v>
      </c>
      <c r="G756" s="250"/>
      <c r="H756" s="254">
        <v>72.01</v>
      </c>
      <c r="I756" s="255"/>
      <c r="J756" s="250"/>
      <c r="K756" s="250"/>
      <c r="L756" s="256"/>
      <c r="M756" s="257"/>
      <c r="N756" s="258"/>
      <c r="O756" s="258"/>
      <c r="P756" s="258"/>
      <c r="Q756" s="258"/>
      <c r="R756" s="258"/>
      <c r="S756" s="258"/>
      <c r="T756" s="25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0" t="s">
        <v>179</v>
      </c>
      <c r="AU756" s="260" t="s">
        <v>86</v>
      </c>
      <c r="AV756" s="13" t="s">
        <v>86</v>
      </c>
      <c r="AW756" s="13" t="s">
        <v>32</v>
      </c>
      <c r="AX756" s="13" t="s">
        <v>76</v>
      </c>
      <c r="AY756" s="260" t="s">
        <v>169</v>
      </c>
    </row>
    <row r="757" spans="1:51" s="13" customFormat="1" ht="12">
      <c r="A757" s="13"/>
      <c r="B757" s="249"/>
      <c r="C757" s="250"/>
      <c r="D757" s="251" t="s">
        <v>179</v>
      </c>
      <c r="E757" s="252" t="s">
        <v>1</v>
      </c>
      <c r="F757" s="253" t="s">
        <v>1957</v>
      </c>
      <c r="G757" s="250"/>
      <c r="H757" s="254">
        <v>53.505</v>
      </c>
      <c r="I757" s="255"/>
      <c r="J757" s="250"/>
      <c r="K757" s="250"/>
      <c r="L757" s="256"/>
      <c r="M757" s="257"/>
      <c r="N757" s="258"/>
      <c r="O757" s="258"/>
      <c r="P757" s="258"/>
      <c r="Q757" s="258"/>
      <c r="R757" s="258"/>
      <c r="S757" s="258"/>
      <c r="T757" s="259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0" t="s">
        <v>179</v>
      </c>
      <c r="AU757" s="260" t="s">
        <v>86</v>
      </c>
      <c r="AV757" s="13" t="s">
        <v>86</v>
      </c>
      <c r="AW757" s="13" t="s">
        <v>32</v>
      </c>
      <c r="AX757" s="13" t="s">
        <v>76</v>
      </c>
      <c r="AY757" s="260" t="s">
        <v>169</v>
      </c>
    </row>
    <row r="758" spans="1:51" s="15" customFormat="1" ht="12">
      <c r="A758" s="15"/>
      <c r="B758" s="272"/>
      <c r="C758" s="273"/>
      <c r="D758" s="251" t="s">
        <v>179</v>
      </c>
      <c r="E758" s="274" t="s">
        <v>1</v>
      </c>
      <c r="F758" s="275" t="s">
        <v>211</v>
      </c>
      <c r="G758" s="273"/>
      <c r="H758" s="276">
        <v>125.515</v>
      </c>
      <c r="I758" s="277"/>
      <c r="J758" s="273"/>
      <c r="K758" s="273"/>
      <c r="L758" s="278"/>
      <c r="M758" s="279"/>
      <c r="N758" s="280"/>
      <c r="O758" s="280"/>
      <c r="P758" s="280"/>
      <c r="Q758" s="280"/>
      <c r="R758" s="280"/>
      <c r="S758" s="280"/>
      <c r="T758" s="281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82" t="s">
        <v>179</v>
      </c>
      <c r="AU758" s="282" t="s">
        <v>86</v>
      </c>
      <c r="AV758" s="15" t="s">
        <v>212</v>
      </c>
      <c r="AW758" s="15" t="s">
        <v>32</v>
      </c>
      <c r="AX758" s="15" t="s">
        <v>76</v>
      </c>
      <c r="AY758" s="282" t="s">
        <v>169</v>
      </c>
    </row>
    <row r="759" spans="1:51" s="13" customFormat="1" ht="12">
      <c r="A759" s="13"/>
      <c r="B759" s="249"/>
      <c r="C759" s="250"/>
      <c r="D759" s="251" t="s">
        <v>179</v>
      </c>
      <c r="E759" s="252" t="s">
        <v>1</v>
      </c>
      <c r="F759" s="253" t="s">
        <v>1958</v>
      </c>
      <c r="G759" s="250"/>
      <c r="H759" s="254">
        <v>80.3</v>
      </c>
      <c r="I759" s="255"/>
      <c r="J759" s="250"/>
      <c r="K759" s="250"/>
      <c r="L759" s="256"/>
      <c r="M759" s="257"/>
      <c r="N759" s="258"/>
      <c r="O759" s="258"/>
      <c r="P759" s="258"/>
      <c r="Q759" s="258"/>
      <c r="R759" s="258"/>
      <c r="S759" s="258"/>
      <c r="T759" s="25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0" t="s">
        <v>179</v>
      </c>
      <c r="AU759" s="260" t="s">
        <v>86</v>
      </c>
      <c r="AV759" s="13" t="s">
        <v>86</v>
      </c>
      <c r="AW759" s="13" t="s">
        <v>32</v>
      </c>
      <c r="AX759" s="13" t="s">
        <v>76</v>
      </c>
      <c r="AY759" s="260" t="s">
        <v>169</v>
      </c>
    </row>
    <row r="760" spans="1:51" s="14" customFormat="1" ht="12">
      <c r="A760" s="14"/>
      <c r="B760" s="261"/>
      <c r="C760" s="262"/>
      <c r="D760" s="251" t="s">
        <v>179</v>
      </c>
      <c r="E760" s="263" t="s">
        <v>1</v>
      </c>
      <c r="F760" s="264" t="s">
        <v>182</v>
      </c>
      <c r="G760" s="262"/>
      <c r="H760" s="265">
        <v>425.125</v>
      </c>
      <c r="I760" s="266"/>
      <c r="J760" s="262"/>
      <c r="K760" s="262"/>
      <c r="L760" s="267"/>
      <c r="M760" s="268"/>
      <c r="N760" s="269"/>
      <c r="O760" s="269"/>
      <c r="P760" s="269"/>
      <c r="Q760" s="269"/>
      <c r="R760" s="269"/>
      <c r="S760" s="269"/>
      <c r="T760" s="270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1" t="s">
        <v>179</v>
      </c>
      <c r="AU760" s="271" t="s">
        <v>86</v>
      </c>
      <c r="AV760" s="14" t="s">
        <v>177</v>
      </c>
      <c r="AW760" s="14" t="s">
        <v>32</v>
      </c>
      <c r="AX760" s="14" t="s">
        <v>84</v>
      </c>
      <c r="AY760" s="271" t="s">
        <v>169</v>
      </c>
    </row>
    <row r="761" spans="1:65" s="2" customFormat="1" ht="21.75" customHeight="1">
      <c r="A761" s="39"/>
      <c r="B761" s="40"/>
      <c r="C761" s="304" t="s">
        <v>785</v>
      </c>
      <c r="D761" s="304" t="s">
        <v>1283</v>
      </c>
      <c r="E761" s="305" t="s">
        <v>1320</v>
      </c>
      <c r="F761" s="306" t="s">
        <v>1321</v>
      </c>
      <c r="G761" s="307" t="s">
        <v>176</v>
      </c>
      <c r="H761" s="308">
        <v>230.276</v>
      </c>
      <c r="I761" s="309"/>
      <c r="J761" s="310">
        <f>ROUND(I761*H761,2)</f>
        <v>0</v>
      </c>
      <c r="K761" s="311"/>
      <c r="L761" s="312"/>
      <c r="M761" s="313" t="s">
        <v>1</v>
      </c>
      <c r="N761" s="314" t="s">
        <v>41</v>
      </c>
      <c r="O761" s="92"/>
      <c r="P761" s="245">
        <f>O761*H761</f>
        <v>0</v>
      </c>
      <c r="Q761" s="245">
        <v>0.0029</v>
      </c>
      <c r="R761" s="245">
        <f>Q761*H761</f>
        <v>0.6678004</v>
      </c>
      <c r="S761" s="245">
        <v>0</v>
      </c>
      <c r="T761" s="246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47" t="s">
        <v>298</v>
      </c>
      <c r="AT761" s="247" t="s">
        <v>1283</v>
      </c>
      <c r="AU761" s="247" t="s">
        <v>86</v>
      </c>
      <c r="AY761" s="18" t="s">
        <v>169</v>
      </c>
      <c r="BE761" s="248">
        <f>IF(N761="základní",J761,0)</f>
        <v>0</v>
      </c>
      <c r="BF761" s="248">
        <f>IF(N761="snížená",J761,0)</f>
        <v>0</v>
      </c>
      <c r="BG761" s="248">
        <f>IF(N761="zákl. přenesená",J761,0)</f>
        <v>0</v>
      </c>
      <c r="BH761" s="248">
        <f>IF(N761="sníž. přenesená",J761,0)</f>
        <v>0</v>
      </c>
      <c r="BI761" s="248">
        <f>IF(N761="nulová",J761,0)</f>
        <v>0</v>
      </c>
      <c r="BJ761" s="18" t="s">
        <v>84</v>
      </c>
      <c r="BK761" s="248">
        <f>ROUND(I761*H761,2)</f>
        <v>0</v>
      </c>
      <c r="BL761" s="18" t="s">
        <v>286</v>
      </c>
      <c r="BM761" s="247" t="s">
        <v>1959</v>
      </c>
    </row>
    <row r="762" spans="1:51" s="13" customFormat="1" ht="12">
      <c r="A762" s="13"/>
      <c r="B762" s="249"/>
      <c r="C762" s="250"/>
      <c r="D762" s="251" t="s">
        <v>179</v>
      </c>
      <c r="E762" s="252" t="s">
        <v>1</v>
      </c>
      <c r="F762" s="253" t="s">
        <v>1782</v>
      </c>
      <c r="G762" s="250"/>
      <c r="H762" s="254">
        <v>208.71</v>
      </c>
      <c r="I762" s="255"/>
      <c r="J762" s="250"/>
      <c r="K762" s="250"/>
      <c r="L762" s="256"/>
      <c r="M762" s="257"/>
      <c r="N762" s="258"/>
      <c r="O762" s="258"/>
      <c r="P762" s="258"/>
      <c r="Q762" s="258"/>
      <c r="R762" s="258"/>
      <c r="S762" s="258"/>
      <c r="T762" s="25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0" t="s">
        <v>179</v>
      </c>
      <c r="AU762" s="260" t="s">
        <v>86</v>
      </c>
      <c r="AV762" s="13" t="s">
        <v>86</v>
      </c>
      <c r="AW762" s="13" t="s">
        <v>32</v>
      </c>
      <c r="AX762" s="13" t="s">
        <v>76</v>
      </c>
      <c r="AY762" s="260" t="s">
        <v>169</v>
      </c>
    </row>
    <row r="763" spans="1:51" s="13" customFormat="1" ht="12">
      <c r="A763" s="13"/>
      <c r="B763" s="249"/>
      <c r="C763" s="250"/>
      <c r="D763" s="251" t="s">
        <v>179</v>
      </c>
      <c r="E763" s="252" t="s">
        <v>1</v>
      </c>
      <c r="F763" s="253" t="s">
        <v>1917</v>
      </c>
      <c r="G763" s="250"/>
      <c r="H763" s="254">
        <v>10.6</v>
      </c>
      <c r="I763" s="255"/>
      <c r="J763" s="250"/>
      <c r="K763" s="250"/>
      <c r="L763" s="256"/>
      <c r="M763" s="257"/>
      <c r="N763" s="258"/>
      <c r="O763" s="258"/>
      <c r="P763" s="258"/>
      <c r="Q763" s="258"/>
      <c r="R763" s="258"/>
      <c r="S763" s="258"/>
      <c r="T763" s="25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0" t="s">
        <v>179</v>
      </c>
      <c r="AU763" s="260" t="s">
        <v>86</v>
      </c>
      <c r="AV763" s="13" t="s">
        <v>86</v>
      </c>
      <c r="AW763" s="13" t="s">
        <v>32</v>
      </c>
      <c r="AX763" s="13" t="s">
        <v>76</v>
      </c>
      <c r="AY763" s="260" t="s">
        <v>169</v>
      </c>
    </row>
    <row r="764" spans="1:51" s="14" customFormat="1" ht="12">
      <c r="A764" s="14"/>
      <c r="B764" s="261"/>
      <c r="C764" s="262"/>
      <c r="D764" s="251" t="s">
        <v>179</v>
      </c>
      <c r="E764" s="263" t="s">
        <v>1</v>
      </c>
      <c r="F764" s="264" t="s">
        <v>182</v>
      </c>
      <c r="G764" s="262"/>
      <c r="H764" s="265">
        <v>219.31</v>
      </c>
      <c r="I764" s="266"/>
      <c r="J764" s="262"/>
      <c r="K764" s="262"/>
      <c r="L764" s="267"/>
      <c r="M764" s="268"/>
      <c r="N764" s="269"/>
      <c r="O764" s="269"/>
      <c r="P764" s="269"/>
      <c r="Q764" s="269"/>
      <c r="R764" s="269"/>
      <c r="S764" s="269"/>
      <c r="T764" s="27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1" t="s">
        <v>179</v>
      </c>
      <c r="AU764" s="271" t="s">
        <v>86</v>
      </c>
      <c r="AV764" s="14" t="s">
        <v>177</v>
      </c>
      <c r="AW764" s="14" t="s">
        <v>32</v>
      </c>
      <c r="AX764" s="14" t="s">
        <v>84</v>
      </c>
      <c r="AY764" s="271" t="s">
        <v>169</v>
      </c>
    </row>
    <row r="765" spans="1:51" s="13" customFormat="1" ht="12">
      <c r="A765" s="13"/>
      <c r="B765" s="249"/>
      <c r="C765" s="250"/>
      <c r="D765" s="251" t="s">
        <v>179</v>
      </c>
      <c r="E765" s="250"/>
      <c r="F765" s="253" t="s">
        <v>1960</v>
      </c>
      <c r="G765" s="250"/>
      <c r="H765" s="254">
        <v>230.276</v>
      </c>
      <c r="I765" s="255"/>
      <c r="J765" s="250"/>
      <c r="K765" s="250"/>
      <c r="L765" s="256"/>
      <c r="M765" s="257"/>
      <c r="N765" s="258"/>
      <c r="O765" s="258"/>
      <c r="P765" s="258"/>
      <c r="Q765" s="258"/>
      <c r="R765" s="258"/>
      <c r="S765" s="258"/>
      <c r="T765" s="25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0" t="s">
        <v>179</v>
      </c>
      <c r="AU765" s="260" t="s">
        <v>86</v>
      </c>
      <c r="AV765" s="13" t="s">
        <v>86</v>
      </c>
      <c r="AW765" s="13" t="s">
        <v>4</v>
      </c>
      <c r="AX765" s="13" t="s">
        <v>84</v>
      </c>
      <c r="AY765" s="260" t="s">
        <v>169</v>
      </c>
    </row>
    <row r="766" spans="1:65" s="2" customFormat="1" ht="21.75" customHeight="1">
      <c r="A766" s="39"/>
      <c r="B766" s="40"/>
      <c r="C766" s="304" t="s">
        <v>553</v>
      </c>
      <c r="D766" s="304" t="s">
        <v>1283</v>
      </c>
      <c r="E766" s="305" t="s">
        <v>1961</v>
      </c>
      <c r="F766" s="306" t="s">
        <v>1962</v>
      </c>
      <c r="G766" s="307" t="s">
        <v>176</v>
      </c>
      <c r="H766" s="308">
        <v>131.791</v>
      </c>
      <c r="I766" s="309"/>
      <c r="J766" s="310">
        <f>ROUND(I766*H766,2)</f>
        <v>0</v>
      </c>
      <c r="K766" s="311"/>
      <c r="L766" s="312"/>
      <c r="M766" s="313" t="s">
        <v>1</v>
      </c>
      <c r="N766" s="314" t="s">
        <v>41</v>
      </c>
      <c r="O766" s="92"/>
      <c r="P766" s="245">
        <f>O766*H766</f>
        <v>0</v>
      </c>
      <c r="Q766" s="245">
        <v>0.0012</v>
      </c>
      <c r="R766" s="245">
        <f>Q766*H766</f>
        <v>0.1581492</v>
      </c>
      <c r="S766" s="245">
        <v>0</v>
      </c>
      <c r="T766" s="246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7" t="s">
        <v>298</v>
      </c>
      <c r="AT766" s="247" t="s">
        <v>1283</v>
      </c>
      <c r="AU766" s="247" t="s">
        <v>86</v>
      </c>
      <c r="AY766" s="18" t="s">
        <v>169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18" t="s">
        <v>84</v>
      </c>
      <c r="BK766" s="248">
        <f>ROUND(I766*H766,2)</f>
        <v>0</v>
      </c>
      <c r="BL766" s="18" t="s">
        <v>286</v>
      </c>
      <c r="BM766" s="247" t="s">
        <v>1963</v>
      </c>
    </row>
    <row r="767" spans="1:51" s="16" customFormat="1" ht="12">
      <c r="A767" s="16"/>
      <c r="B767" s="283"/>
      <c r="C767" s="284"/>
      <c r="D767" s="251" t="s">
        <v>179</v>
      </c>
      <c r="E767" s="285" t="s">
        <v>1</v>
      </c>
      <c r="F767" s="286" t="s">
        <v>1382</v>
      </c>
      <c r="G767" s="284"/>
      <c r="H767" s="285" t="s">
        <v>1</v>
      </c>
      <c r="I767" s="287"/>
      <c r="J767" s="284"/>
      <c r="K767" s="284"/>
      <c r="L767" s="288"/>
      <c r="M767" s="289"/>
      <c r="N767" s="290"/>
      <c r="O767" s="290"/>
      <c r="P767" s="290"/>
      <c r="Q767" s="290"/>
      <c r="R767" s="290"/>
      <c r="S767" s="290"/>
      <c r="T767" s="291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92" t="s">
        <v>179</v>
      </c>
      <c r="AU767" s="292" t="s">
        <v>86</v>
      </c>
      <c r="AV767" s="16" t="s">
        <v>84</v>
      </c>
      <c r="AW767" s="16" t="s">
        <v>32</v>
      </c>
      <c r="AX767" s="16" t="s">
        <v>76</v>
      </c>
      <c r="AY767" s="292" t="s">
        <v>169</v>
      </c>
    </row>
    <row r="768" spans="1:51" s="13" customFormat="1" ht="12">
      <c r="A768" s="13"/>
      <c r="B768" s="249"/>
      <c r="C768" s="250"/>
      <c r="D768" s="251" t="s">
        <v>179</v>
      </c>
      <c r="E768" s="252" t="s">
        <v>1</v>
      </c>
      <c r="F768" s="253" t="s">
        <v>1918</v>
      </c>
      <c r="G768" s="250"/>
      <c r="H768" s="254">
        <v>72.01</v>
      </c>
      <c r="I768" s="255"/>
      <c r="J768" s="250"/>
      <c r="K768" s="250"/>
      <c r="L768" s="256"/>
      <c r="M768" s="257"/>
      <c r="N768" s="258"/>
      <c r="O768" s="258"/>
      <c r="P768" s="258"/>
      <c r="Q768" s="258"/>
      <c r="R768" s="258"/>
      <c r="S768" s="258"/>
      <c r="T768" s="25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0" t="s">
        <v>179</v>
      </c>
      <c r="AU768" s="260" t="s">
        <v>86</v>
      </c>
      <c r="AV768" s="13" t="s">
        <v>86</v>
      </c>
      <c r="AW768" s="13" t="s">
        <v>32</v>
      </c>
      <c r="AX768" s="13" t="s">
        <v>76</v>
      </c>
      <c r="AY768" s="260" t="s">
        <v>169</v>
      </c>
    </row>
    <row r="769" spans="1:51" s="13" customFormat="1" ht="12">
      <c r="A769" s="13"/>
      <c r="B769" s="249"/>
      <c r="C769" s="250"/>
      <c r="D769" s="251" t="s">
        <v>179</v>
      </c>
      <c r="E769" s="252" t="s">
        <v>1</v>
      </c>
      <c r="F769" s="253" t="s">
        <v>1957</v>
      </c>
      <c r="G769" s="250"/>
      <c r="H769" s="254">
        <v>53.505</v>
      </c>
      <c r="I769" s="255"/>
      <c r="J769" s="250"/>
      <c r="K769" s="250"/>
      <c r="L769" s="256"/>
      <c r="M769" s="257"/>
      <c r="N769" s="258"/>
      <c r="O769" s="258"/>
      <c r="P769" s="258"/>
      <c r="Q769" s="258"/>
      <c r="R769" s="258"/>
      <c r="S769" s="258"/>
      <c r="T769" s="25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0" t="s">
        <v>179</v>
      </c>
      <c r="AU769" s="260" t="s">
        <v>86</v>
      </c>
      <c r="AV769" s="13" t="s">
        <v>86</v>
      </c>
      <c r="AW769" s="13" t="s">
        <v>32</v>
      </c>
      <c r="AX769" s="13" t="s">
        <v>76</v>
      </c>
      <c r="AY769" s="260" t="s">
        <v>169</v>
      </c>
    </row>
    <row r="770" spans="1:51" s="14" customFormat="1" ht="12">
      <c r="A770" s="14"/>
      <c r="B770" s="261"/>
      <c r="C770" s="262"/>
      <c r="D770" s="251" t="s">
        <v>179</v>
      </c>
      <c r="E770" s="263" t="s">
        <v>1</v>
      </c>
      <c r="F770" s="264" t="s">
        <v>182</v>
      </c>
      <c r="G770" s="262"/>
      <c r="H770" s="265">
        <v>125.515</v>
      </c>
      <c r="I770" s="266"/>
      <c r="J770" s="262"/>
      <c r="K770" s="262"/>
      <c r="L770" s="267"/>
      <c r="M770" s="268"/>
      <c r="N770" s="269"/>
      <c r="O770" s="269"/>
      <c r="P770" s="269"/>
      <c r="Q770" s="269"/>
      <c r="R770" s="269"/>
      <c r="S770" s="269"/>
      <c r="T770" s="27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1" t="s">
        <v>179</v>
      </c>
      <c r="AU770" s="271" t="s">
        <v>86</v>
      </c>
      <c r="AV770" s="14" t="s">
        <v>177</v>
      </c>
      <c r="AW770" s="14" t="s">
        <v>32</v>
      </c>
      <c r="AX770" s="14" t="s">
        <v>84</v>
      </c>
      <c r="AY770" s="271" t="s">
        <v>169</v>
      </c>
    </row>
    <row r="771" spans="1:51" s="13" customFormat="1" ht="12">
      <c r="A771" s="13"/>
      <c r="B771" s="249"/>
      <c r="C771" s="250"/>
      <c r="D771" s="251" t="s">
        <v>179</v>
      </c>
      <c r="E771" s="250"/>
      <c r="F771" s="253" t="s">
        <v>1964</v>
      </c>
      <c r="G771" s="250"/>
      <c r="H771" s="254">
        <v>131.791</v>
      </c>
      <c r="I771" s="255"/>
      <c r="J771" s="250"/>
      <c r="K771" s="250"/>
      <c r="L771" s="256"/>
      <c r="M771" s="257"/>
      <c r="N771" s="258"/>
      <c r="O771" s="258"/>
      <c r="P771" s="258"/>
      <c r="Q771" s="258"/>
      <c r="R771" s="258"/>
      <c r="S771" s="258"/>
      <c r="T771" s="25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0" t="s">
        <v>179</v>
      </c>
      <c r="AU771" s="260" t="s">
        <v>86</v>
      </c>
      <c r="AV771" s="13" t="s">
        <v>86</v>
      </c>
      <c r="AW771" s="13" t="s">
        <v>4</v>
      </c>
      <c r="AX771" s="13" t="s">
        <v>84</v>
      </c>
      <c r="AY771" s="260" t="s">
        <v>169</v>
      </c>
    </row>
    <row r="772" spans="1:65" s="2" customFormat="1" ht="21.75" customHeight="1">
      <c r="A772" s="39"/>
      <c r="B772" s="40"/>
      <c r="C772" s="304" t="s">
        <v>1965</v>
      </c>
      <c r="D772" s="304" t="s">
        <v>1283</v>
      </c>
      <c r="E772" s="305" t="s">
        <v>1966</v>
      </c>
      <c r="F772" s="306" t="s">
        <v>1967</v>
      </c>
      <c r="G772" s="307" t="s">
        <v>176</v>
      </c>
      <c r="H772" s="308">
        <v>80.3</v>
      </c>
      <c r="I772" s="309"/>
      <c r="J772" s="310">
        <f>ROUND(I772*H772,2)</f>
        <v>0</v>
      </c>
      <c r="K772" s="311"/>
      <c r="L772" s="312"/>
      <c r="M772" s="313" t="s">
        <v>1</v>
      </c>
      <c r="N772" s="314" t="s">
        <v>41</v>
      </c>
      <c r="O772" s="92"/>
      <c r="P772" s="245">
        <f>O772*H772</f>
        <v>0</v>
      </c>
      <c r="Q772" s="245">
        <v>0.0009</v>
      </c>
      <c r="R772" s="245">
        <f>Q772*H772</f>
        <v>0.07227</v>
      </c>
      <c r="S772" s="245">
        <v>0</v>
      </c>
      <c r="T772" s="246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7" t="s">
        <v>298</v>
      </c>
      <c r="AT772" s="247" t="s">
        <v>1283</v>
      </c>
      <c r="AU772" s="247" t="s">
        <v>86</v>
      </c>
      <c r="AY772" s="18" t="s">
        <v>169</v>
      </c>
      <c r="BE772" s="248">
        <f>IF(N772="základní",J772,0)</f>
        <v>0</v>
      </c>
      <c r="BF772" s="248">
        <f>IF(N772="snížená",J772,0)</f>
        <v>0</v>
      </c>
      <c r="BG772" s="248">
        <f>IF(N772="zákl. přenesená",J772,0)</f>
        <v>0</v>
      </c>
      <c r="BH772" s="248">
        <f>IF(N772="sníž. přenesená",J772,0)</f>
        <v>0</v>
      </c>
      <c r="BI772" s="248">
        <f>IF(N772="nulová",J772,0)</f>
        <v>0</v>
      </c>
      <c r="BJ772" s="18" t="s">
        <v>84</v>
      </c>
      <c r="BK772" s="248">
        <f>ROUND(I772*H772,2)</f>
        <v>0</v>
      </c>
      <c r="BL772" s="18" t="s">
        <v>286</v>
      </c>
      <c r="BM772" s="247" t="s">
        <v>1968</v>
      </c>
    </row>
    <row r="773" spans="1:51" s="13" customFormat="1" ht="12">
      <c r="A773" s="13"/>
      <c r="B773" s="249"/>
      <c r="C773" s="250"/>
      <c r="D773" s="251" t="s">
        <v>179</v>
      </c>
      <c r="E773" s="252" t="s">
        <v>1</v>
      </c>
      <c r="F773" s="253" t="s">
        <v>1958</v>
      </c>
      <c r="G773" s="250"/>
      <c r="H773" s="254">
        <v>80.3</v>
      </c>
      <c r="I773" s="255"/>
      <c r="J773" s="250"/>
      <c r="K773" s="250"/>
      <c r="L773" s="256"/>
      <c r="M773" s="257"/>
      <c r="N773" s="258"/>
      <c r="O773" s="258"/>
      <c r="P773" s="258"/>
      <c r="Q773" s="258"/>
      <c r="R773" s="258"/>
      <c r="S773" s="258"/>
      <c r="T773" s="25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0" t="s">
        <v>179</v>
      </c>
      <c r="AU773" s="260" t="s">
        <v>86</v>
      </c>
      <c r="AV773" s="13" t="s">
        <v>86</v>
      </c>
      <c r="AW773" s="13" t="s">
        <v>32</v>
      </c>
      <c r="AX773" s="13" t="s">
        <v>84</v>
      </c>
      <c r="AY773" s="260" t="s">
        <v>169</v>
      </c>
    </row>
    <row r="774" spans="1:65" s="2" customFormat="1" ht="21.75" customHeight="1">
      <c r="A774" s="39"/>
      <c r="B774" s="40"/>
      <c r="C774" s="235" t="s">
        <v>1969</v>
      </c>
      <c r="D774" s="235" t="s">
        <v>173</v>
      </c>
      <c r="E774" s="236" t="s">
        <v>1324</v>
      </c>
      <c r="F774" s="237" t="s">
        <v>1325</v>
      </c>
      <c r="G774" s="238" t="s">
        <v>249</v>
      </c>
      <c r="H774" s="239">
        <v>0.898</v>
      </c>
      <c r="I774" s="240"/>
      <c r="J774" s="241">
        <f>ROUND(I774*H774,2)</f>
        <v>0</v>
      </c>
      <c r="K774" s="242"/>
      <c r="L774" s="45"/>
      <c r="M774" s="243" t="s">
        <v>1</v>
      </c>
      <c r="N774" s="244" t="s">
        <v>41</v>
      </c>
      <c r="O774" s="92"/>
      <c r="P774" s="245">
        <f>O774*H774</f>
        <v>0</v>
      </c>
      <c r="Q774" s="245">
        <v>0</v>
      </c>
      <c r="R774" s="245">
        <f>Q774*H774</f>
        <v>0</v>
      </c>
      <c r="S774" s="245">
        <v>0</v>
      </c>
      <c r="T774" s="246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47" t="s">
        <v>177</v>
      </c>
      <c r="AT774" s="247" t="s">
        <v>173</v>
      </c>
      <c r="AU774" s="247" t="s">
        <v>86</v>
      </c>
      <c r="AY774" s="18" t="s">
        <v>169</v>
      </c>
      <c r="BE774" s="248">
        <f>IF(N774="základní",J774,0)</f>
        <v>0</v>
      </c>
      <c r="BF774" s="248">
        <f>IF(N774="snížená",J774,0)</f>
        <v>0</v>
      </c>
      <c r="BG774" s="248">
        <f>IF(N774="zákl. přenesená",J774,0)</f>
        <v>0</v>
      </c>
      <c r="BH774" s="248">
        <f>IF(N774="sníž. přenesená",J774,0)</f>
        <v>0</v>
      </c>
      <c r="BI774" s="248">
        <f>IF(N774="nulová",J774,0)</f>
        <v>0</v>
      </c>
      <c r="BJ774" s="18" t="s">
        <v>84</v>
      </c>
      <c r="BK774" s="248">
        <f>ROUND(I774*H774,2)</f>
        <v>0</v>
      </c>
      <c r="BL774" s="18" t="s">
        <v>177</v>
      </c>
      <c r="BM774" s="247" t="s">
        <v>1970</v>
      </c>
    </row>
    <row r="775" spans="1:63" s="12" customFormat="1" ht="22.8" customHeight="1">
      <c r="A775" s="12"/>
      <c r="B775" s="219"/>
      <c r="C775" s="220"/>
      <c r="D775" s="221" t="s">
        <v>75</v>
      </c>
      <c r="E775" s="233" t="s">
        <v>296</v>
      </c>
      <c r="F775" s="233" t="s">
        <v>297</v>
      </c>
      <c r="G775" s="220"/>
      <c r="H775" s="220"/>
      <c r="I775" s="223"/>
      <c r="J775" s="234">
        <f>BK775</f>
        <v>0</v>
      </c>
      <c r="K775" s="220"/>
      <c r="L775" s="225"/>
      <c r="M775" s="226"/>
      <c r="N775" s="227"/>
      <c r="O775" s="227"/>
      <c r="P775" s="228">
        <f>SUM(P776:P786)</f>
        <v>0</v>
      </c>
      <c r="Q775" s="227"/>
      <c r="R775" s="228">
        <f>SUM(R776:R786)</f>
        <v>0.5373711999999999</v>
      </c>
      <c r="S775" s="227"/>
      <c r="T775" s="229">
        <f>SUM(T776:T786)</f>
        <v>0</v>
      </c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R775" s="230" t="s">
        <v>86</v>
      </c>
      <c r="AT775" s="231" t="s">
        <v>75</v>
      </c>
      <c r="AU775" s="231" t="s">
        <v>84</v>
      </c>
      <c r="AY775" s="230" t="s">
        <v>169</v>
      </c>
      <c r="BK775" s="232">
        <f>SUM(BK776:BK786)</f>
        <v>0</v>
      </c>
    </row>
    <row r="776" spans="1:65" s="2" customFormat="1" ht="21.75" customHeight="1">
      <c r="A776" s="39"/>
      <c r="B776" s="40"/>
      <c r="C776" s="235" t="s">
        <v>1971</v>
      </c>
      <c r="D776" s="235" t="s">
        <v>173</v>
      </c>
      <c r="E776" s="236" t="s">
        <v>1972</v>
      </c>
      <c r="F776" s="237" t="s">
        <v>1973</v>
      </c>
      <c r="G776" s="238" t="s">
        <v>199</v>
      </c>
      <c r="H776" s="239">
        <v>0.48</v>
      </c>
      <c r="I776" s="240"/>
      <c r="J776" s="241">
        <f>ROUND(I776*H776,2)</f>
        <v>0</v>
      </c>
      <c r="K776" s="242"/>
      <c r="L776" s="45"/>
      <c r="M776" s="243" t="s">
        <v>1</v>
      </c>
      <c r="N776" s="244" t="s">
        <v>41</v>
      </c>
      <c r="O776" s="92"/>
      <c r="P776" s="245">
        <f>O776*H776</f>
        <v>0</v>
      </c>
      <c r="Q776" s="245">
        <v>0.00122</v>
      </c>
      <c r="R776" s="245">
        <f>Q776*H776</f>
        <v>0.0005855999999999999</v>
      </c>
      <c r="S776" s="245">
        <v>0</v>
      </c>
      <c r="T776" s="246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7" t="s">
        <v>286</v>
      </c>
      <c r="AT776" s="247" t="s">
        <v>173</v>
      </c>
      <c r="AU776" s="247" t="s">
        <v>86</v>
      </c>
      <c r="AY776" s="18" t="s">
        <v>169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18" t="s">
        <v>84</v>
      </c>
      <c r="BK776" s="248">
        <f>ROUND(I776*H776,2)</f>
        <v>0</v>
      </c>
      <c r="BL776" s="18" t="s">
        <v>286</v>
      </c>
      <c r="BM776" s="247" t="s">
        <v>1974</v>
      </c>
    </row>
    <row r="777" spans="1:65" s="2" customFormat="1" ht="21.75" customHeight="1">
      <c r="A777" s="39"/>
      <c r="B777" s="40"/>
      <c r="C777" s="235" t="s">
        <v>1975</v>
      </c>
      <c r="D777" s="235" t="s">
        <v>173</v>
      </c>
      <c r="E777" s="236" t="s">
        <v>1976</v>
      </c>
      <c r="F777" s="237" t="s">
        <v>1977</v>
      </c>
      <c r="G777" s="238" t="s">
        <v>176</v>
      </c>
      <c r="H777" s="239">
        <v>16</v>
      </c>
      <c r="I777" s="240"/>
      <c r="J777" s="241">
        <f>ROUND(I777*H777,2)</f>
        <v>0</v>
      </c>
      <c r="K777" s="242"/>
      <c r="L777" s="45"/>
      <c r="M777" s="243" t="s">
        <v>1</v>
      </c>
      <c r="N777" s="244" t="s">
        <v>41</v>
      </c>
      <c r="O777" s="92"/>
      <c r="P777" s="245">
        <f>O777*H777</f>
        <v>0</v>
      </c>
      <c r="Q777" s="245">
        <v>0.01574</v>
      </c>
      <c r="R777" s="245">
        <f>Q777*H777</f>
        <v>0.25184</v>
      </c>
      <c r="S777" s="245">
        <v>0</v>
      </c>
      <c r="T777" s="246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47" t="s">
        <v>286</v>
      </c>
      <c r="AT777" s="247" t="s">
        <v>173</v>
      </c>
      <c r="AU777" s="247" t="s">
        <v>86</v>
      </c>
      <c r="AY777" s="18" t="s">
        <v>169</v>
      </c>
      <c r="BE777" s="248">
        <f>IF(N777="základní",J777,0)</f>
        <v>0</v>
      </c>
      <c r="BF777" s="248">
        <f>IF(N777="snížená",J777,0)</f>
        <v>0</v>
      </c>
      <c r="BG777" s="248">
        <f>IF(N777="zákl. přenesená",J777,0)</f>
        <v>0</v>
      </c>
      <c r="BH777" s="248">
        <f>IF(N777="sníž. přenesená",J777,0)</f>
        <v>0</v>
      </c>
      <c r="BI777" s="248">
        <f>IF(N777="nulová",J777,0)</f>
        <v>0</v>
      </c>
      <c r="BJ777" s="18" t="s">
        <v>84</v>
      </c>
      <c r="BK777" s="248">
        <f>ROUND(I777*H777,2)</f>
        <v>0</v>
      </c>
      <c r="BL777" s="18" t="s">
        <v>286</v>
      </c>
      <c r="BM777" s="247" t="s">
        <v>1978</v>
      </c>
    </row>
    <row r="778" spans="1:51" s="13" customFormat="1" ht="12">
      <c r="A778" s="13"/>
      <c r="B778" s="249"/>
      <c r="C778" s="250"/>
      <c r="D778" s="251" t="s">
        <v>179</v>
      </c>
      <c r="E778" s="252" t="s">
        <v>1</v>
      </c>
      <c r="F778" s="253" t="s">
        <v>1979</v>
      </c>
      <c r="G778" s="250"/>
      <c r="H778" s="254">
        <v>16</v>
      </c>
      <c r="I778" s="255"/>
      <c r="J778" s="250"/>
      <c r="K778" s="250"/>
      <c r="L778" s="256"/>
      <c r="M778" s="257"/>
      <c r="N778" s="258"/>
      <c r="O778" s="258"/>
      <c r="P778" s="258"/>
      <c r="Q778" s="258"/>
      <c r="R778" s="258"/>
      <c r="S778" s="258"/>
      <c r="T778" s="25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0" t="s">
        <v>179</v>
      </c>
      <c r="AU778" s="260" t="s">
        <v>86</v>
      </c>
      <c r="AV778" s="13" t="s">
        <v>86</v>
      </c>
      <c r="AW778" s="13" t="s">
        <v>32</v>
      </c>
      <c r="AX778" s="13" t="s">
        <v>84</v>
      </c>
      <c r="AY778" s="260" t="s">
        <v>169</v>
      </c>
    </row>
    <row r="779" spans="1:65" s="2" customFormat="1" ht="21.75" customHeight="1">
      <c r="A779" s="39"/>
      <c r="B779" s="40"/>
      <c r="C779" s="235" t="s">
        <v>1980</v>
      </c>
      <c r="D779" s="235" t="s">
        <v>173</v>
      </c>
      <c r="E779" s="236" t="s">
        <v>1981</v>
      </c>
      <c r="F779" s="237" t="s">
        <v>1982</v>
      </c>
      <c r="G779" s="238" t="s">
        <v>176</v>
      </c>
      <c r="H779" s="239">
        <v>16</v>
      </c>
      <c r="I779" s="240"/>
      <c r="J779" s="241">
        <f>ROUND(I779*H779,2)</f>
        <v>0</v>
      </c>
      <c r="K779" s="242"/>
      <c r="L779" s="45"/>
      <c r="M779" s="243" t="s">
        <v>1</v>
      </c>
      <c r="N779" s="244" t="s">
        <v>41</v>
      </c>
      <c r="O779" s="92"/>
      <c r="P779" s="245">
        <f>O779*H779</f>
        <v>0</v>
      </c>
      <c r="Q779" s="245">
        <v>0.0002</v>
      </c>
      <c r="R779" s="245">
        <f>Q779*H779</f>
        <v>0.0032</v>
      </c>
      <c r="S779" s="245">
        <v>0</v>
      </c>
      <c r="T779" s="246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47" t="s">
        <v>286</v>
      </c>
      <c r="AT779" s="247" t="s">
        <v>173</v>
      </c>
      <c r="AU779" s="247" t="s">
        <v>86</v>
      </c>
      <c r="AY779" s="18" t="s">
        <v>169</v>
      </c>
      <c r="BE779" s="248">
        <f>IF(N779="základní",J779,0)</f>
        <v>0</v>
      </c>
      <c r="BF779" s="248">
        <f>IF(N779="snížená",J779,0)</f>
        <v>0</v>
      </c>
      <c r="BG779" s="248">
        <f>IF(N779="zákl. přenesená",J779,0)</f>
        <v>0</v>
      </c>
      <c r="BH779" s="248">
        <f>IF(N779="sníž. přenesená",J779,0)</f>
        <v>0</v>
      </c>
      <c r="BI779" s="248">
        <f>IF(N779="nulová",J779,0)</f>
        <v>0</v>
      </c>
      <c r="BJ779" s="18" t="s">
        <v>84</v>
      </c>
      <c r="BK779" s="248">
        <f>ROUND(I779*H779,2)</f>
        <v>0</v>
      </c>
      <c r="BL779" s="18" t="s">
        <v>286</v>
      </c>
      <c r="BM779" s="247" t="s">
        <v>1983</v>
      </c>
    </row>
    <row r="780" spans="1:65" s="2" customFormat="1" ht="33" customHeight="1">
      <c r="A780" s="39"/>
      <c r="B780" s="40"/>
      <c r="C780" s="235" t="s">
        <v>1984</v>
      </c>
      <c r="D780" s="235" t="s">
        <v>173</v>
      </c>
      <c r="E780" s="236" t="s">
        <v>1985</v>
      </c>
      <c r="F780" s="237" t="s">
        <v>1986</v>
      </c>
      <c r="G780" s="238" t="s">
        <v>322</v>
      </c>
      <c r="H780" s="239">
        <v>75</v>
      </c>
      <c r="I780" s="240"/>
      <c r="J780" s="241">
        <f>ROUND(I780*H780,2)</f>
        <v>0</v>
      </c>
      <c r="K780" s="242"/>
      <c r="L780" s="45"/>
      <c r="M780" s="243" t="s">
        <v>1</v>
      </c>
      <c r="N780" s="244" t="s">
        <v>41</v>
      </c>
      <c r="O780" s="92"/>
      <c r="P780" s="245">
        <f>O780*H780</f>
        <v>0</v>
      </c>
      <c r="Q780" s="245">
        <v>0</v>
      </c>
      <c r="R780" s="245">
        <f>Q780*H780</f>
        <v>0</v>
      </c>
      <c r="S780" s="245">
        <v>0</v>
      </c>
      <c r="T780" s="246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47" t="s">
        <v>286</v>
      </c>
      <c r="AT780" s="247" t="s">
        <v>173</v>
      </c>
      <c r="AU780" s="247" t="s">
        <v>86</v>
      </c>
      <c r="AY780" s="18" t="s">
        <v>169</v>
      </c>
      <c r="BE780" s="248">
        <f>IF(N780="základní",J780,0)</f>
        <v>0</v>
      </c>
      <c r="BF780" s="248">
        <f>IF(N780="snížená",J780,0)</f>
        <v>0</v>
      </c>
      <c r="BG780" s="248">
        <f>IF(N780="zákl. přenesená",J780,0)</f>
        <v>0</v>
      </c>
      <c r="BH780" s="248">
        <f>IF(N780="sníž. přenesená",J780,0)</f>
        <v>0</v>
      </c>
      <c r="BI780" s="248">
        <f>IF(N780="nulová",J780,0)</f>
        <v>0</v>
      </c>
      <c r="BJ780" s="18" t="s">
        <v>84</v>
      </c>
      <c r="BK780" s="248">
        <f>ROUND(I780*H780,2)</f>
        <v>0</v>
      </c>
      <c r="BL780" s="18" t="s">
        <v>286</v>
      </c>
      <c r="BM780" s="247" t="s">
        <v>1987</v>
      </c>
    </row>
    <row r="781" spans="1:51" s="13" customFormat="1" ht="12">
      <c r="A781" s="13"/>
      <c r="B781" s="249"/>
      <c r="C781" s="250"/>
      <c r="D781" s="251" t="s">
        <v>179</v>
      </c>
      <c r="E781" s="252" t="s">
        <v>1</v>
      </c>
      <c r="F781" s="253" t="s">
        <v>1988</v>
      </c>
      <c r="G781" s="250"/>
      <c r="H781" s="254">
        <v>75</v>
      </c>
      <c r="I781" s="255"/>
      <c r="J781" s="250"/>
      <c r="K781" s="250"/>
      <c r="L781" s="256"/>
      <c r="M781" s="257"/>
      <c r="N781" s="258"/>
      <c r="O781" s="258"/>
      <c r="P781" s="258"/>
      <c r="Q781" s="258"/>
      <c r="R781" s="258"/>
      <c r="S781" s="258"/>
      <c r="T781" s="25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0" t="s">
        <v>179</v>
      </c>
      <c r="AU781" s="260" t="s">
        <v>86</v>
      </c>
      <c r="AV781" s="13" t="s">
        <v>86</v>
      </c>
      <c r="AW781" s="13" t="s">
        <v>32</v>
      </c>
      <c r="AX781" s="13" t="s">
        <v>84</v>
      </c>
      <c r="AY781" s="260" t="s">
        <v>169</v>
      </c>
    </row>
    <row r="782" spans="1:65" s="2" customFormat="1" ht="16.5" customHeight="1">
      <c r="A782" s="39"/>
      <c r="B782" s="40"/>
      <c r="C782" s="304" t="s">
        <v>1989</v>
      </c>
      <c r="D782" s="304" t="s">
        <v>1283</v>
      </c>
      <c r="E782" s="305" t="s">
        <v>1990</v>
      </c>
      <c r="F782" s="306" t="s">
        <v>1991</v>
      </c>
      <c r="G782" s="307" t="s">
        <v>327</v>
      </c>
      <c r="H782" s="308">
        <v>420</v>
      </c>
      <c r="I782" s="309"/>
      <c r="J782" s="310">
        <f>ROUND(I782*H782,2)</f>
        <v>0</v>
      </c>
      <c r="K782" s="311"/>
      <c r="L782" s="312"/>
      <c r="M782" s="313" t="s">
        <v>1</v>
      </c>
      <c r="N782" s="314" t="s">
        <v>41</v>
      </c>
      <c r="O782" s="92"/>
      <c r="P782" s="245">
        <f>O782*H782</f>
        <v>0</v>
      </c>
      <c r="Q782" s="245">
        <v>0.00014</v>
      </c>
      <c r="R782" s="245">
        <f>Q782*H782</f>
        <v>0.0588</v>
      </c>
      <c r="S782" s="245">
        <v>0</v>
      </c>
      <c r="T782" s="246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47" t="s">
        <v>298</v>
      </c>
      <c r="AT782" s="247" t="s">
        <v>1283</v>
      </c>
      <c r="AU782" s="247" t="s">
        <v>86</v>
      </c>
      <c r="AY782" s="18" t="s">
        <v>169</v>
      </c>
      <c r="BE782" s="248">
        <f>IF(N782="základní",J782,0)</f>
        <v>0</v>
      </c>
      <c r="BF782" s="248">
        <f>IF(N782="snížená",J782,0)</f>
        <v>0</v>
      </c>
      <c r="BG782" s="248">
        <f>IF(N782="zákl. přenesená",J782,0)</f>
        <v>0</v>
      </c>
      <c r="BH782" s="248">
        <f>IF(N782="sníž. přenesená",J782,0)</f>
        <v>0</v>
      </c>
      <c r="BI782" s="248">
        <f>IF(N782="nulová",J782,0)</f>
        <v>0</v>
      </c>
      <c r="BJ782" s="18" t="s">
        <v>84</v>
      </c>
      <c r="BK782" s="248">
        <f>ROUND(I782*H782,2)</f>
        <v>0</v>
      </c>
      <c r="BL782" s="18" t="s">
        <v>286</v>
      </c>
      <c r="BM782" s="247" t="s">
        <v>1992</v>
      </c>
    </row>
    <row r="783" spans="1:65" s="2" customFormat="1" ht="21.75" customHeight="1">
      <c r="A783" s="39"/>
      <c r="B783" s="40"/>
      <c r="C783" s="304" t="s">
        <v>1993</v>
      </c>
      <c r="D783" s="304" t="s">
        <v>1283</v>
      </c>
      <c r="E783" s="305" t="s">
        <v>1994</v>
      </c>
      <c r="F783" s="306" t="s">
        <v>1995</v>
      </c>
      <c r="G783" s="307" t="s">
        <v>199</v>
      </c>
      <c r="H783" s="308">
        <v>0.48</v>
      </c>
      <c r="I783" s="309"/>
      <c r="J783" s="310">
        <f>ROUND(I783*H783,2)</f>
        <v>0</v>
      </c>
      <c r="K783" s="311"/>
      <c r="L783" s="312"/>
      <c r="M783" s="313" t="s">
        <v>1</v>
      </c>
      <c r="N783" s="314" t="s">
        <v>41</v>
      </c>
      <c r="O783" s="92"/>
      <c r="P783" s="245">
        <f>O783*H783</f>
        <v>0</v>
      </c>
      <c r="Q783" s="245">
        <v>0.44</v>
      </c>
      <c r="R783" s="245">
        <f>Q783*H783</f>
        <v>0.2112</v>
      </c>
      <c r="S783" s="245">
        <v>0</v>
      </c>
      <c r="T783" s="246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47" t="s">
        <v>298</v>
      </c>
      <c r="AT783" s="247" t="s">
        <v>1283</v>
      </c>
      <c r="AU783" s="247" t="s">
        <v>86</v>
      </c>
      <c r="AY783" s="18" t="s">
        <v>169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18" t="s">
        <v>84</v>
      </c>
      <c r="BK783" s="248">
        <f>ROUND(I783*H783,2)</f>
        <v>0</v>
      </c>
      <c r="BL783" s="18" t="s">
        <v>286</v>
      </c>
      <c r="BM783" s="247" t="s">
        <v>1996</v>
      </c>
    </row>
    <row r="784" spans="1:51" s="13" customFormat="1" ht="12">
      <c r="A784" s="13"/>
      <c r="B784" s="249"/>
      <c r="C784" s="250"/>
      <c r="D784" s="251" t="s">
        <v>179</v>
      </c>
      <c r="E784" s="252" t="s">
        <v>1</v>
      </c>
      <c r="F784" s="253" t="s">
        <v>1997</v>
      </c>
      <c r="G784" s="250"/>
      <c r="H784" s="254">
        <v>0.48</v>
      </c>
      <c r="I784" s="255"/>
      <c r="J784" s="250"/>
      <c r="K784" s="250"/>
      <c r="L784" s="256"/>
      <c r="M784" s="257"/>
      <c r="N784" s="258"/>
      <c r="O784" s="258"/>
      <c r="P784" s="258"/>
      <c r="Q784" s="258"/>
      <c r="R784" s="258"/>
      <c r="S784" s="258"/>
      <c r="T784" s="25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0" t="s">
        <v>179</v>
      </c>
      <c r="AU784" s="260" t="s">
        <v>86</v>
      </c>
      <c r="AV784" s="13" t="s">
        <v>86</v>
      </c>
      <c r="AW784" s="13" t="s">
        <v>32</v>
      </c>
      <c r="AX784" s="13" t="s">
        <v>84</v>
      </c>
      <c r="AY784" s="260" t="s">
        <v>169</v>
      </c>
    </row>
    <row r="785" spans="1:65" s="2" customFormat="1" ht="21.75" customHeight="1">
      <c r="A785" s="39"/>
      <c r="B785" s="40"/>
      <c r="C785" s="235" t="s">
        <v>1998</v>
      </c>
      <c r="D785" s="235" t="s">
        <v>173</v>
      </c>
      <c r="E785" s="236" t="s">
        <v>1999</v>
      </c>
      <c r="F785" s="237" t="s">
        <v>2000</v>
      </c>
      <c r="G785" s="238" t="s">
        <v>199</v>
      </c>
      <c r="H785" s="239">
        <v>0.48</v>
      </c>
      <c r="I785" s="240"/>
      <c r="J785" s="241">
        <f>ROUND(I785*H785,2)</f>
        <v>0</v>
      </c>
      <c r="K785" s="242"/>
      <c r="L785" s="45"/>
      <c r="M785" s="243" t="s">
        <v>1</v>
      </c>
      <c r="N785" s="244" t="s">
        <v>41</v>
      </c>
      <c r="O785" s="92"/>
      <c r="P785" s="245">
        <f>O785*H785</f>
        <v>0</v>
      </c>
      <c r="Q785" s="245">
        <v>0.02447</v>
      </c>
      <c r="R785" s="245">
        <f>Q785*H785</f>
        <v>0.011745599999999998</v>
      </c>
      <c r="S785" s="245">
        <v>0</v>
      </c>
      <c r="T785" s="246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7" t="s">
        <v>286</v>
      </c>
      <c r="AT785" s="247" t="s">
        <v>173</v>
      </c>
      <c r="AU785" s="247" t="s">
        <v>86</v>
      </c>
      <c r="AY785" s="18" t="s">
        <v>169</v>
      </c>
      <c r="BE785" s="248">
        <f>IF(N785="základní",J785,0)</f>
        <v>0</v>
      </c>
      <c r="BF785" s="248">
        <f>IF(N785="snížená",J785,0)</f>
        <v>0</v>
      </c>
      <c r="BG785" s="248">
        <f>IF(N785="zákl. přenesená",J785,0)</f>
        <v>0</v>
      </c>
      <c r="BH785" s="248">
        <f>IF(N785="sníž. přenesená",J785,0)</f>
        <v>0</v>
      </c>
      <c r="BI785" s="248">
        <f>IF(N785="nulová",J785,0)</f>
        <v>0</v>
      </c>
      <c r="BJ785" s="18" t="s">
        <v>84</v>
      </c>
      <c r="BK785" s="248">
        <f>ROUND(I785*H785,2)</f>
        <v>0</v>
      </c>
      <c r="BL785" s="18" t="s">
        <v>286</v>
      </c>
      <c r="BM785" s="247" t="s">
        <v>2001</v>
      </c>
    </row>
    <row r="786" spans="1:65" s="2" customFormat="1" ht="21.75" customHeight="1">
      <c r="A786" s="39"/>
      <c r="B786" s="40"/>
      <c r="C786" s="235" t="s">
        <v>2002</v>
      </c>
      <c r="D786" s="235" t="s">
        <v>173</v>
      </c>
      <c r="E786" s="236" t="s">
        <v>2003</v>
      </c>
      <c r="F786" s="237" t="s">
        <v>2004</v>
      </c>
      <c r="G786" s="238" t="s">
        <v>249</v>
      </c>
      <c r="H786" s="239">
        <v>0.537</v>
      </c>
      <c r="I786" s="240"/>
      <c r="J786" s="241">
        <f>ROUND(I786*H786,2)</f>
        <v>0</v>
      </c>
      <c r="K786" s="242"/>
      <c r="L786" s="45"/>
      <c r="M786" s="243" t="s">
        <v>1</v>
      </c>
      <c r="N786" s="244" t="s">
        <v>41</v>
      </c>
      <c r="O786" s="92"/>
      <c r="P786" s="245">
        <f>O786*H786</f>
        <v>0</v>
      </c>
      <c r="Q786" s="245">
        <v>0</v>
      </c>
      <c r="R786" s="245">
        <f>Q786*H786</f>
        <v>0</v>
      </c>
      <c r="S786" s="245">
        <v>0</v>
      </c>
      <c r="T786" s="246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47" t="s">
        <v>286</v>
      </c>
      <c r="AT786" s="247" t="s">
        <v>173</v>
      </c>
      <c r="AU786" s="247" t="s">
        <v>86</v>
      </c>
      <c r="AY786" s="18" t="s">
        <v>169</v>
      </c>
      <c r="BE786" s="248">
        <f>IF(N786="základní",J786,0)</f>
        <v>0</v>
      </c>
      <c r="BF786" s="248">
        <f>IF(N786="snížená",J786,0)</f>
        <v>0</v>
      </c>
      <c r="BG786" s="248">
        <f>IF(N786="zákl. přenesená",J786,0)</f>
        <v>0</v>
      </c>
      <c r="BH786" s="248">
        <f>IF(N786="sníž. přenesená",J786,0)</f>
        <v>0</v>
      </c>
      <c r="BI786" s="248">
        <f>IF(N786="nulová",J786,0)</f>
        <v>0</v>
      </c>
      <c r="BJ786" s="18" t="s">
        <v>84</v>
      </c>
      <c r="BK786" s="248">
        <f>ROUND(I786*H786,2)</f>
        <v>0</v>
      </c>
      <c r="BL786" s="18" t="s">
        <v>286</v>
      </c>
      <c r="BM786" s="247" t="s">
        <v>2005</v>
      </c>
    </row>
    <row r="787" spans="1:63" s="12" customFormat="1" ht="22.8" customHeight="1">
      <c r="A787" s="12"/>
      <c r="B787" s="219"/>
      <c r="C787" s="220"/>
      <c r="D787" s="221" t="s">
        <v>75</v>
      </c>
      <c r="E787" s="233" t="s">
        <v>1026</v>
      </c>
      <c r="F787" s="233" t="s">
        <v>1027</v>
      </c>
      <c r="G787" s="220"/>
      <c r="H787" s="220"/>
      <c r="I787" s="223"/>
      <c r="J787" s="234">
        <f>BK787</f>
        <v>0</v>
      </c>
      <c r="K787" s="220"/>
      <c r="L787" s="225"/>
      <c r="M787" s="226"/>
      <c r="N787" s="227"/>
      <c r="O787" s="227"/>
      <c r="P787" s="228">
        <f>SUM(P788:P824)</f>
        <v>0</v>
      </c>
      <c r="Q787" s="227"/>
      <c r="R787" s="228">
        <f>SUM(R788:R824)</f>
        <v>11.17060716</v>
      </c>
      <c r="S787" s="227"/>
      <c r="T787" s="229">
        <f>SUM(T788:T824)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30" t="s">
        <v>86</v>
      </c>
      <c r="AT787" s="231" t="s">
        <v>75</v>
      </c>
      <c r="AU787" s="231" t="s">
        <v>84</v>
      </c>
      <c r="AY787" s="230" t="s">
        <v>169</v>
      </c>
      <c r="BK787" s="232">
        <f>SUM(BK788:BK824)</f>
        <v>0</v>
      </c>
    </row>
    <row r="788" spans="1:65" s="2" customFormat="1" ht="33" customHeight="1">
      <c r="A788" s="39"/>
      <c r="B788" s="40"/>
      <c r="C788" s="235" t="s">
        <v>2006</v>
      </c>
      <c r="D788" s="235" t="s">
        <v>173</v>
      </c>
      <c r="E788" s="236" t="s">
        <v>2007</v>
      </c>
      <c r="F788" s="237" t="s">
        <v>2008</v>
      </c>
      <c r="G788" s="238" t="s">
        <v>176</v>
      </c>
      <c r="H788" s="239">
        <v>19.108</v>
      </c>
      <c r="I788" s="240"/>
      <c r="J788" s="241">
        <f>ROUND(I788*H788,2)</f>
        <v>0</v>
      </c>
      <c r="K788" s="242"/>
      <c r="L788" s="45"/>
      <c r="M788" s="243" t="s">
        <v>1</v>
      </c>
      <c r="N788" s="244" t="s">
        <v>41</v>
      </c>
      <c r="O788" s="92"/>
      <c r="P788" s="245">
        <f>O788*H788</f>
        <v>0</v>
      </c>
      <c r="Q788" s="245">
        <v>0.02507</v>
      </c>
      <c r="R788" s="245">
        <f>Q788*H788</f>
        <v>0.47903756</v>
      </c>
      <c r="S788" s="245">
        <v>0</v>
      </c>
      <c r="T788" s="246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47" t="s">
        <v>286</v>
      </c>
      <c r="AT788" s="247" t="s">
        <v>173</v>
      </c>
      <c r="AU788" s="247" t="s">
        <v>86</v>
      </c>
      <c r="AY788" s="18" t="s">
        <v>169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18" t="s">
        <v>84</v>
      </c>
      <c r="BK788" s="248">
        <f>ROUND(I788*H788,2)</f>
        <v>0</v>
      </c>
      <c r="BL788" s="18" t="s">
        <v>286</v>
      </c>
      <c r="BM788" s="247" t="s">
        <v>2009</v>
      </c>
    </row>
    <row r="789" spans="1:51" s="13" customFormat="1" ht="12">
      <c r="A789" s="13"/>
      <c r="B789" s="249"/>
      <c r="C789" s="250"/>
      <c r="D789" s="251" t="s">
        <v>179</v>
      </c>
      <c r="E789" s="252" t="s">
        <v>1</v>
      </c>
      <c r="F789" s="253" t="s">
        <v>2010</v>
      </c>
      <c r="G789" s="250"/>
      <c r="H789" s="254">
        <v>19.108</v>
      </c>
      <c r="I789" s="255"/>
      <c r="J789" s="250"/>
      <c r="K789" s="250"/>
      <c r="L789" s="256"/>
      <c r="M789" s="257"/>
      <c r="N789" s="258"/>
      <c r="O789" s="258"/>
      <c r="P789" s="258"/>
      <c r="Q789" s="258"/>
      <c r="R789" s="258"/>
      <c r="S789" s="258"/>
      <c r="T789" s="25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0" t="s">
        <v>179</v>
      </c>
      <c r="AU789" s="260" t="s">
        <v>86</v>
      </c>
      <c r="AV789" s="13" t="s">
        <v>86</v>
      </c>
      <c r="AW789" s="13" t="s">
        <v>32</v>
      </c>
      <c r="AX789" s="13" t="s">
        <v>84</v>
      </c>
      <c r="AY789" s="260" t="s">
        <v>169</v>
      </c>
    </row>
    <row r="790" spans="1:65" s="2" customFormat="1" ht="16.5" customHeight="1">
      <c r="A790" s="39"/>
      <c r="B790" s="40"/>
      <c r="C790" s="235" t="s">
        <v>2011</v>
      </c>
      <c r="D790" s="235" t="s">
        <v>173</v>
      </c>
      <c r="E790" s="236" t="s">
        <v>2012</v>
      </c>
      <c r="F790" s="237" t="s">
        <v>2013</v>
      </c>
      <c r="G790" s="238" t="s">
        <v>176</v>
      </c>
      <c r="H790" s="239">
        <v>19.108</v>
      </c>
      <c r="I790" s="240"/>
      <c r="J790" s="241">
        <f>ROUND(I790*H790,2)</f>
        <v>0</v>
      </c>
      <c r="K790" s="242"/>
      <c r="L790" s="45"/>
      <c r="M790" s="243" t="s">
        <v>1</v>
      </c>
      <c r="N790" s="244" t="s">
        <v>41</v>
      </c>
      <c r="O790" s="92"/>
      <c r="P790" s="245">
        <f>O790*H790</f>
        <v>0</v>
      </c>
      <c r="Q790" s="245">
        <v>0.0001</v>
      </c>
      <c r="R790" s="245">
        <f>Q790*H790</f>
        <v>0.0019108</v>
      </c>
      <c r="S790" s="245">
        <v>0</v>
      </c>
      <c r="T790" s="246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7" t="s">
        <v>286</v>
      </c>
      <c r="AT790" s="247" t="s">
        <v>173</v>
      </c>
      <c r="AU790" s="247" t="s">
        <v>86</v>
      </c>
      <c r="AY790" s="18" t="s">
        <v>169</v>
      </c>
      <c r="BE790" s="248">
        <f>IF(N790="základní",J790,0)</f>
        <v>0</v>
      </c>
      <c r="BF790" s="248">
        <f>IF(N790="snížená",J790,0)</f>
        <v>0</v>
      </c>
      <c r="BG790" s="248">
        <f>IF(N790="zákl. přenesená",J790,0)</f>
        <v>0</v>
      </c>
      <c r="BH790" s="248">
        <f>IF(N790="sníž. přenesená",J790,0)</f>
        <v>0</v>
      </c>
      <c r="BI790" s="248">
        <f>IF(N790="nulová",J790,0)</f>
        <v>0</v>
      </c>
      <c r="BJ790" s="18" t="s">
        <v>84</v>
      </c>
      <c r="BK790" s="248">
        <f>ROUND(I790*H790,2)</f>
        <v>0</v>
      </c>
      <c r="BL790" s="18" t="s">
        <v>286</v>
      </c>
      <c r="BM790" s="247" t="s">
        <v>2014</v>
      </c>
    </row>
    <row r="791" spans="1:65" s="2" customFormat="1" ht="21.75" customHeight="1">
      <c r="A791" s="39"/>
      <c r="B791" s="40"/>
      <c r="C791" s="235" t="s">
        <v>2015</v>
      </c>
      <c r="D791" s="235" t="s">
        <v>173</v>
      </c>
      <c r="E791" s="236" t="s">
        <v>2016</v>
      </c>
      <c r="F791" s="237" t="s">
        <v>2017</v>
      </c>
      <c r="G791" s="238" t="s">
        <v>176</v>
      </c>
      <c r="H791" s="239">
        <v>19.18</v>
      </c>
      <c r="I791" s="240"/>
      <c r="J791" s="241">
        <f>ROUND(I791*H791,2)</f>
        <v>0</v>
      </c>
      <c r="K791" s="242"/>
      <c r="L791" s="45"/>
      <c r="M791" s="243" t="s">
        <v>1</v>
      </c>
      <c r="N791" s="244" t="s">
        <v>41</v>
      </c>
      <c r="O791" s="92"/>
      <c r="P791" s="245">
        <f>O791*H791</f>
        <v>0</v>
      </c>
      <c r="Q791" s="245">
        <v>0</v>
      </c>
      <c r="R791" s="245">
        <f>Q791*H791</f>
        <v>0</v>
      </c>
      <c r="S791" s="245">
        <v>0</v>
      </c>
      <c r="T791" s="246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47" t="s">
        <v>286</v>
      </c>
      <c r="AT791" s="247" t="s">
        <v>173</v>
      </c>
      <c r="AU791" s="247" t="s">
        <v>86</v>
      </c>
      <c r="AY791" s="18" t="s">
        <v>169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18" t="s">
        <v>84</v>
      </c>
      <c r="BK791" s="248">
        <f>ROUND(I791*H791,2)</f>
        <v>0</v>
      </c>
      <c r="BL791" s="18" t="s">
        <v>286</v>
      </c>
      <c r="BM791" s="247" t="s">
        <v>2018</v>
      </c>
    </row>
    <row r="792" spans="1:65" s="2" customFormat="1" ht="21.75" customHeight="1">
      <c r="A792" s="39"/>
      <c r="B792" s="40"/>
      <c r="C792" s="235" t="s">
        <v>578</v>
      </c>
      <c r="D792" s="235" t="s">
        <v>173</v>
      </c>
      <c r="E792" s="236" t="s">
        <v>2019</v>
      </c>
      <c r="F792" s="237" t="s">
        <v>2020</v>
      </c>
      <c r="G792" s="238" t="s">
        <v>176</v>
      </c>
      <c r="H792" s="239">
        <v>302.195</v>
      </c>
      <c r="I792" s="240"/>
      <c r="J792" s="241">
        <f>ROUND(I792*H792,2)</f>
        <v>0</v>
      </c>
      <c r="K792" s="242"/>
      <c r="L792" s="45"/>
      <c r="M792" s="243" t="s">
        <v>1</v>
      </c>
      <c r="N792" s="244" t="s">
        <v>41</v>
      </c>
      <c r="O792" s="92"/>
      <c r="P792" s="245">
        <f>O792*H792</f>
        <v>0</v>
      </c>
      <c r="Q792" s="245">
        <v>0.0145</v>
      </c>
      <c r="R792" s="245">
        <f>Q792*H792</f>
        <v>4.3818275</v>
      </c>
      <c r="S792" s="245">
        <v>0</v>
      </c>
      <c r="T792" s="246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7" t="s">
        <v>286</v>
      </c>
      <c r="AT792" s="247" t="s">
        <v>173</v>
      </c>
      <c r="AU792" s="247" t="s">
        <v>86</v>
      </c>
      <c r="AY792" s="18" t="s">
        <v>169</v>
      </c>
      <c r="BE792" s="248">
        <f>IF(N792="základní",J792,0)</f>
        <v>0</v>
      </c>
      <c r="BF792" s="248">
        <f>IF(N792="snížená",J792,0)</f>
        <v>0</v>
      </c>
      <c r="BG792" s="248">
        <f>IF(N792="zákl. přenesená",J792,0)</f>
        <v>0</v>
      </c>
      <c r="BH792" s="248">
        <f>IF(N792="sníž. přenesená",J792,0)</f>
        <v>0</v>
      </c>
      <c r="BI792" s="248">
        <f>IF(N792="nulová",J792,0)</f>
        <v>0</v>
      </c>
      <c r="BJ792" s="18" t="s">
        <v>84</v>
      </c>
      <c r="BK792" s="248">
        <f>ROUND(I792*H792,2)</f>
        <v>0</v>
      </c>
      <c r="BL792" s="18" t="s">
        <v>286</v>
      </c>
      <c r="BM792" s="247" t="s">
        <v>2021</v>
      </c>
    </row>
    <row r="793" spans="1:51" s="13" customFormat="1" ht="12">
      <c r="A793" s="13"/>
      <c r="B793" s="249"/>
      <c r="C793" s="250"/>
      <c r="D793" s="251" t="s">
        <v>179</v>
      </c>
      <c r="E793" s="252" t="s">
        <v>1</v>
      </c>
      <c r="F793" s="253" t="s">
        <v>2022</v>
      </c>
      <c r="G793" s="250"/>
      <c r="H793" s="254">
        <v>295.72</v>
      </c>
      <c r="I793" s="255"/>
      <c r="J793" s="250"/>
      <c r="K793" s="250"/>
      <c r="L793" s="256"/>
      <c r="M793" s="257"/>
      <c r="N793" s="258"/>
      <c r="O793" s="258"/>
      <c r="P793" s="258"/>
      <c r="Q793" s="258"/>
      <c r="R793" s="258"/>
      <c r="S793" s="258"/>
      <c r="T793" s="25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0" t="s">
        <v>179</v>
      </c>
      <c r="AU793" s="260" t="s">
        <v>86</v>
      </c>
      <c r="AV793" s="13" t="s">
        <v>86</v>
      </c>
      <c r="AW793" s="13" t="s">
        <v>32</v>
      </c>
      <c r="AX793" s="13" t="s">
        <v>76</v>
      </c>
      <c r="AY793" s="260" t="s">
        <v>169</v>
      </c>
    </row>
    <row r="794" spans="1:51" s="13" customFormat="1" ht="12">
      <c r="A794" s="13"/>
      <c r="B794" s="249"/>
      <c r="C794" s="250"/>
      <c r="D794" s="251" t="s">
        <v>179</v>
      </c>
      <c r="E794" s="252" t="s">
        <v>1</v>
      </c>
      <c r="F794" s="253" t="s">
        <v>2023</v>
      </c>
      <c r="G794" s="250"/>
      <c r="H794" s="254">
        <v>6.475</v>
      </c>
      <c r="I794" s="255"/>
      <c r="J794" s="250"/>
      <c r="K794" s="250"/>
      <c r="L794" s="256"/>
      <c r="M794" s="257"/>
      <c r="N794" s="258"/>
      <c r="O794" s="258"/>
      <c r="P794" s="258"/>
      <c r="Q794" s="258"/>
      <c r="R794" s="258"/>
      <c r="S794" s="258"/>
      <c r="T794" s="25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0" t="s">
        <v>179</v>
      </c>
      <c r="AU794" s="260" t="s">
        <v>86</v>
      </c>
      <c r="AV794" s="13" t="s">
        <v>86</v>
      </c>
      <c r="AW794" s="13" t="s">
        <v>32</v>
      </c>
      <c r="AX794" s="13" t="s">
        <v>76</v>
      </c>
      <c r="AY794" s="260" t="s">
        <v>169</v>
      </c>
    </row>
    <row r="795" spans="1:51" s="14" customFormat="1" ht="12">
      <c r="A795" s="14"/>
      <c r="B795" s="261"/>
      <c r="C795" s="262"/>
      <c r="D795" s="251" t="s">
        <v>179</v>
      </c>
      <c r="E795" s="263" t="s">
        <v>1</v>
      </c>
      <c r="F795" s="264" t="s">
        <v>182</v>
      </c>
      <c r="G795" s="262"/>
      <c r="H795" s="265">
        <v>302.195</v>
      </c>
      <c r="I795" s="266"/>
      <c r="J795" s="262"/>
      <c r="K795" s="262"/>
      <c r="L795" s="267"/>
      <c r="M795" s="268"/>
      <c r="N795" s="269"/>
      <c r="O795" s="269"/>
      <c r="P795" s="269"/>
      <c r="Q795" s="269"/>
      <c r="R795" s="269"/>
      <c r="S795" s="269"/>
      <c r="T795" s="27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1" t="s">
        <v>179</v>
      </c>
      <c r="AU795" s="271" t="s">
        <v>86</v>
      </c>
      <c r="AV795" s="14" t="s">
        <v>177</v>
      </c>
      <c r="AW795" s="14" t="s">
        <v>32</v>
      </c>
      <c r="AX795" s="14" t="s">
        <v>84</v>
      </c>
      <c r="AY795" s="271" t="s">
        <v>169</v>
      </c>
    </row>
    <row r="796" spans="1:65" s="2" customFormat="1" ht="21.75" customHeight="1">
      <c r="A796" s="39"/>
      <c r="B796" s="40"/>
      <c r="C796" s="235" t="s">
        <v>2024</v>
      </c>
      <c r="D796" s="235" t="s">
        <v>173</v>
      </c>
      <c r="E796" s="236" t="s">
        <v>2025</v>
      </c>
      <c r="F796" s="237" t="s">
        <v>2026</v>
      </c>
      <c r="G796" s="238" t="s">
        <v>176</v>
      </c>
      <c r="H796" s="239">
        <v>68.75</v>
      </c>
      <c r="I796" s="240"/>
      <c r="J796" s="241">
        <f>ROUND(I796*H796,2)</f>
        <v>0</v>
      </c>
      <c r="K796" s="242"/>
      <c r="L796" s="45"/>
      <c r="M796" s="243" t="s">
        <v>1</v>
      </c>
      <c r="N796" s="244" t="s">
        <v>41</v>
      </c>
      <c r="O796" s="92"/>
      <c r="P796" s="245">
        <f>O796*H796</f>
        <v>0</v>
      </c>
      <c r="Q796" s="245">
        <v>0.03119</v>
      </c>
      <c r="R796" s="245">
        <f>Q796*H796</f>
        <v>2.1443125</v>
      </c>
      <c r="S796" s="245">
        <v>0</v>
      </c>
      <c r="T796" s="246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7" t="s">
        <v>286</v>
      </c>
      <c r="AT796" s="247" t="s">
        <v>173</v>
      </c>
      <c r="AU796" s="247" t="s">
        <v>86</v>
      </c>
      <c r="AY796" s="18" t="s">
        <v>169</v>
      </c>
      <c r="BE796" s="248">
        <f>IF(N796="základní",J796,0)</f>
        <v>0</v>
      </c>
      <c r="BF796" s="248">
        <f>IF(N796="snížená",J796,0)</f>
        <v>0</v>
      </c>
      <c r="BG796" s="248">
        <f>IF(N796="zákl. přenesená",J796,0)</f>
        <v>0</v>
      </c>
      <c r="BH796" s="248">
        <f>IF(N796="sníž. přenesená",J796,0)</f>
        <v>0</v>
      </c>
      <c r="BI796" s="248">
        <f>IF(N796="nulová",J796,0)</f>
        <v>0</v>
      </c>
      <c r="BJ796" s="18" t="s">
        <v>84</v>
      </c>
      <c r="BK796" s="248">
        <f>ROUND(I796*H796,2)</f>
        <v>0</v>
      </c>
      <c r="BL796" s="18" t="s">
        <v>286</v>
      </c>
      <c r="BM796" s="247" t="s">
        <v>2027</v>
      </c>
    </row>
    <row r="797" spans="1:51" s="13" customFormat="1" ht="12">
      <c r="A797" s="13"/>
      <c r="B797" s="249"/>
      <c r="C797" s="250"/>
      <c r="D797" s="251" t="s">
        <v>179</v>
      </c>
      <c r="E797" s="252" t="s">
        <v>1</v>
      </c>
      <c r="F797" s="253" t="s">
        <v>2028</v>
      </c>
      <c r="G797" s="250"/>
      <c r="H797" s="254">
        <v>68.75</v>
      </c>
      <c r="I797" s="255"/>
      <c r="J797" s="250"/>
      <c r="K797" s="250"/>
      <c r="L797" s="256"/>
      <c r="M797" s="257"/>
      <c r="N797" s="258"/>
      <c r="O797" s="258"/>
      <c r="P797" s="258"/>
      <c r="Q797" s="258"/>
      <c r="R797" s="258"/>
      <c r="S797" s="258"/>
      <c r="T797" s="25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0" t="s">
        <v>179</v>
      </c>
      <c r="AU797" s="260" t="s">
        <v>86</v>
      </c>
      <c r="AV797" s="13" t="s">
        <v>86</v>
      </c>
      <c r="AW797" s="13" t="s">
        <v>32</v>
      </c>
      <c r="AX797" s="13" t="s">
        <v>84</v>
      </c>
      <c r="AY797" s="260" t="s">
        <v>169</v>
      </c>
    </row>
    <row r="798" spans="1:65" s="2" customFormat="1" ht="21.75" customHeight="1">
      <c r="A798" s="39"/>
      <c r="B798" s="40"/>
      <c r="C798" s="235" t="s">
        <v>2029</v>
      </c>
      <c r="D798" s="235" t="s">
        <v>173</v>
      </c>
      <c r="E798" s="236" t="s">
        <v>2030</v>
      </c>
      <c r="F798" s="237" t="s">
        <v>2031</v>
      </c>
      <c r="G798" s="238" t="s">
        <v>176</v>
      </c>
      <c r="H798" s="239">
        <v>24.44</v>
      </c>
      <c r="I798" s="240"/>
      <c r="J798" s="241">
        <f>ROUND(I798*H798,2)</f>
        <v>0</v>
      </c>
      <c r="K798" s="242"/>
      <c r="L798" s="45"/>
      <c r="M798" s="243" t="s">
        <v>1</v>
      </c>
      <c r="N798" s="244" t="s">
        <v>41</v>
      </c>
      <c r="O798" s="92"/>
      <c r="P798" s="245">
        <f>O798*H798</f>
        <v>0</v>
      </c>
      <c r="Q798" s="245">
        <v>0.01259</v>
      </c>
      <c r="R798" s="245">
        <f>Q798*H798</f>
        <v>0.3076996</v>
      </c>
      <c r="S798" s="245">
        <v>0</v>
      </c>
      <c r="T798" s="246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7" t="s">
        <v>286</v>
      </c>
      <c r="AT798" s="247" t="s">
        <v>173</v>
      </c>
      <c r="AU798" s="247" t="s">
        <v>86</v>
      </c>
      <c r="AY798" s="18" t="s">
        <v>169</v>
      </c>
      <c r="BE798" s="248">
        <f>IF(N798="základní",J798,0)</f>
        <v>0</v>
      </c>
      <c r="BF798" s="248">
        <f>IF(N798="snížená",J798,0)</f>
        <v>0</v>
      </c>
      <c r="BG798" s="248">
        <f>IF(N798="zákl. přenesená",J798,0)</f>
        <v>0</v>
      </c>
      <c r="BH798" s="248">
        <f>IF(N798="sníž. přenesená",J798,0)</f>
        <v>0</v>
      </c>
      <c r="BI798" s="248">
        <f>IF(N798="nulová",J798,0)</f>
        <v>0</v>
      </c>
      <c r="BJ798" s="18" t="s">
        <v>84</v>
      </c>
      <c r="BK798" s="248">
        <f>ROUND(I798*H798,2)</f>
        <v>0</v>
      </c>
      <c r="BL798" s="18" t="s">
        <v>286</v>
      </c>
      <c r="BM798" s="247" t="s">
        <v>2032</v>
      </c>
    </row>
    <row r="799" spans="1:51" s="13" customFormat="1" ht="12">
      <c r="A799" s="13"/>
      <c r="B799" s="249"/>
      <c r="C799" s="250"/>
      <c r="D799" s="251" t="s">
        <v>179</v>
      </c>
      <c r="E799" s="252" t="s">
        <v>1</v>
      </c>
      <c r="F799" s="253" t="s">
        <v>2033</v>
      </c>
      <c r="G799" s="250"/>
      <c r="H799" s="254">
        <v>24.44</v>
      </c>
      <c r="I799" s="255"/>
      <c r="J799" s="250"/>
      <c r="K799" s="250"/>
      <c r="L799" s="256"/>
      <c r="M799" s="257"/>
      <c r="N799" s="258"/>
      <c r="O799" s="258"/>
      <c r="P799" s="258"/>
      <c r="Q799" s="258"/>
      <c r="R799" s="258"/>
      <c r="S799" s="258"/>
      <c r="T799" s="25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0" t="s">
        <v>179</v>
      </c>
      <c r="AU799" s="260" t="s">
        <v>86</v>
      </c>
      <c r="AV799" s="13" t="s">
        <v>86</v>
      </c>
      <c r="AW799" s="13" t="s">
        <v>32</v>
      </c>
      <c r="AX799" s="13" t="s">
        <v>84</v>
      </c>
      <c r="AY799" s="260" t="s">
        <v>169</v>
      </c>
    </row>
    <row r="800" spans="1:65" s="2" customFormat="1" ht="21.75" customHeight="1">
      <c r="A800" s="39"/>
      <c r="B800" s="40"/>
      <c r="C800" s="235" t="s">
        <v>2034</v>
      </c>
      <c r="D800" s="235" t="s">
        <v>173</v>
      </c>
      <c r="E800" s="236" t="s">
        <v>2035</v>
      </c>
      <c r="F800" s="237" t="s">
        <v>2036</v>
      </c>
      <c r="G800" s="238" t="s">
        <v>176</v>
      </c>
      <c r="H800" s="239">
        <v>133.02</v>
      </c>
      <c r="I800" s="240"/>
      <c r="J800" s="241">
        <f>ROUND(I800*H800,2)</f>
        <v>0</v>
      </c>
      <c r="K800" s="242"/>
      <c r="L800" s="45"/>
      <c r="M800" s="243" t="s">
        <v>1</v>
      </c>
      <c r="N800" s="244" t="s">
        <v>41</v>
      </c>
      <c r="O800" s="92"/>
      <c r="P800" s="245">
        <f>O800*H800</f>
        <v>0</v>
      </c>
      <c r="Q800" s="245">
        <v>0.01525</v>
      </c>
      <c r="R800" s="245">
        <f>Q800*H800</f>
        <v>2.0285550000000003</v>
      </c>
      <c r="S800" s="245">
        <v>0</v>
      </c>
      <c r="T800" s="246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7" t="s">
        <v>286</v>
      </c>
      <c r="AT800" s="247" t="s">
        <v>173</v>
      </c>
      <c r="AU800" s="247" t="s">
        <v>86</v>
      </c>
      <c r="AY800" s="18" t="s">
        <v>169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18" t="s">
        <v>84</v>
      </c>
      <c r="BK800" s="248">
        <f>ROUND(I800*H800,2)</f>
        <v>0</v>
      </c>
      <c r="BL800" s="18" t="s">
        <v>286</v>
      </c>
      <c r="BM800" s="247" t="s">
        <v>2037</v>
      </c>
    </row>
    <row r="801" spans="1:51" s="13" customFormat="1" ht="12">
      <c r="A801" s="13"/>
      <c r="B801" s="249"/>
      <c r="C801" s="250"/>
      <c r="D801" s="251" t="s">
        <v>179</v>
      </c>
      <c r="E801" s="252" t="s">
        <v>1</v>
      </c>
      <c r="F801" s="253" t="s">
        <v>2038</v>
      </c>
      <c r="G801" s="250"/>
      <c r="H801" s="254">
        <v>133.02</v>
      </c>
      <c r="I801" s="255"/>
      <c r="J801" s="250"/>
      <c r="K801" s="250"/>
      <c r="L801" s="256"/>
      <c r="M801" s="257"/>
      <c r="N801" s="258"/>
      <c r="O801" s="258"/>
      <c r="P801" s="258"/>
      <c r="Q801" s="258"/>
      <c r="R801" s="258"/>
      <c r="S801" s="258"/>
      <c r="T801" s="25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0" t="s">
        <v>179</v>
      </c>
      <c r="AU801" s="260" t="s">
        <v>86</v>
      </c>
      <c r="AV801" s="13" t="s">
        <v>86</v>
      </c>
      <c r="AW801" s="13" t="s">
        <v>32</v>
      </c>
      <c r="AX801" s="13" t="s">
        <v>84</v>
      </c>
      <c r="AY801" s="260" t="s">
        <v>169</v>
      </c>
    </row>
    <row r="802" spans="1:65" s="2" customFormat="1" ht="33" customHeight="1">
      <c r="A802" s="39"/>
      <c r="B802" s="40"/>
      <c r="C802" s="304" t="s">
        <v>2039</v>
      </c>
      <c r="D802" s="304" t="s">
        <v>1283</v>
      </c>
      <c r="E802" s="305" t="s">
        <v>2040</v>
      </c>
      <c r="F802" s="306" t="s">
        <v>2041</v>
      </c>
      <c r="G802" s="307" t="s">
        <v>327</v>
      </c>
      <c r="H802" s="308">
        <v>224</v>
      </c>
      <c r="I802" s="309"/>
      <c r="J802" s="310">
        <f>ROUND(I802*H802,2)</f>
        <v>0</v>
      </c>
      <c r="K802" s="311"/>
      <c r="L802" s="312"/>
      <c r="M802" s="313" t="s">
        <v>1</v>
      </c>
      <c r="N802" s="314" t="s">
        <v>41</v>
      </c>
      <c r="O802" s="92"/>
      <c r="P802" s="245">
        <f>O802*H802</f>
        <v>0</v>
      </c>
      <c r="Q802" s="245">
        <v>0.0058</v>
      </c>
      <c r="R802" s="245">
        <f>Q802*H802</f>
        <v>1.2992</v>
      </c>
      <c r="S802" s="245">
        <v>0</v>
      </c>
      <c r="T802" s="246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47" t="s">
        <v>298</v>
      </c>
      <c r="AT802" s="247" t="s">
        <v>1283</v>
      </c>
      <c r="AU802" s="247" t="s">
        <v>86</v>
      </c>
      <c r="AY802" s="18" t="s">
        <v>169</v>
      </c>
      <c r="BE802" s="248">
        <f>IF(N802="základní",J802,0)</f>
        <v>0</v>
      </c>
      <c r="BF802" s="248">
        <f>IF(N802="snížená",J802,0)</f>
        <v>0</v>
      </c>
      <c r="BG802" s="248">
        <f>IF(N802="zákl. přenesená",J802,0)</f>
        <v>0</v>
      </c>
      <c r="BH802" s="248">
        <f>IF(N802="sníž. přenesená",J802,0)</f>
        <v>0</v>
      </c>
      <c r="BI802" s="248">
        <f>IF(N802="nulová",J802,0)</f>
        <v>0</v>
      </c>
      <c r="BJ802" s="18" t="s">
        <v>84</v>
      </c>
      <c r="BK802" s="248">
        <f>ROUND(I802*H802,2)</f>
        <v>0</v>
      </c>
      <c r="BL802" s="18" t="s">
        <v>286</v>
      </c>
      <c r="BM802" s="247" t="s">
        <v>2042</v>
      </c>
    </row>
    <row r="803" spans="1:65" s="2" customFormat="1" ht="16.5" customHeight="1">
      <c r="A803" s="39"/>
      <c r="B803" s="40"/>
      <c r="C803" s="235" t="s">
        <v>2043</v>
      </c>
      <c r="D803" s="235" t="s">
        <v>173</v>
      </c>
      <c r="E803" s="236" t="s">
        <v>2044</v>
      </c>
      <c r="F803" s="237" t="s">
        <v>2045</v>
      </c>
      <c r="G803" s="238" t="s">
        <v>176</v>
      </c>
      <c r="H803" s="239">
        <v>320.16</v>
      </c>
      <c r="I803" s="240"/>
      <c r="J803" s="241">
        <f>ROUND(I803*H803,2)</f>
        <v>0</v>
      </c>
      <c r="K803" s="242"/>
      <c r="L803" s="45"/>
      <c r="M803" s="243" t="s">
        <v>1</v>
      </c>
      <c r="N803" s="244" t="s">
        <v>41</v>
      </c>
      <c r="O803" s="92"/>
      <c r="P803" s="245">
        <f>O803*H803</f>
        <v>0</v>
      </c>
      <c r="Q803" s="245">
        <v>0.0001</v>
      </c>
      <c r="R803" s="245">
        <f>Q803*H803</f>
        <v>0.032016</v>
      </c>
      <c r="S803" s="245">
        <v>0</v>
      </c>
      <c r="T803" s="246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47" t="s">
        <v>286</v>
      </c>
      <c r="AT803" s="247" t="s">
        <v>173</v>
      </c>
      <c r="AU803" s="247" t="s">
        <v>86</v>
      </c>
      <c r="AY803" s="18" t="s">
        <v>169</v>
      </c>
      <c r="BE803" s="248">
        <f>IF(N803="základní",J803,0)</f>
        <v>0</v>
      </c>
      <c r="BF803" s="248">
        <f>IF(N803="snížená",J803,0)</f>
        <v>0</v>
      </c>
      <c r="BG803" s="248">
        <f>IF(N803="zákl. přenesená",J803,0)</f>
        <v>0</v>
      </c>
      <c r="BH803" s="248">
        <f>IF(N803="sníž. přenesená",J803,0)</f>
        <v>0</v>
      </c>
      <c r="BI803" s="248">
        <f>IF(N803="nulová",J803,0)</f>
        <v>0</v>
      </c>
      <c r="BJ803" s="18" t="s">
        <v>84</v>
      </c>
      <c r="BK803" s="248">
        <f>ROUND(I803*H803,2)</f>
        <v>0</v>
      </c>
      <c r="BL803" s="18" t="s">
        <v>286</v>
      </c>
      <c r="BM803" s="247" t="s">
        <v>2046</v>
      </c>
    </row>
    <row r="804" spans="1:51" s="13" customFormat="1" ht="12">
      <c r="A804" s="13"/>
      <c r="B804" s="249"/>
      <c r="C804" s="250"/>
      <c r="D804" s="251" t="s">
        <v>179</v>
      </c>
      <c r="E804" s="252" t="s">
        <v>1</v>
      </c>
      <c r="F804" s="253" t="s">
        <v>2047</v>
      </c>
      <c r="G804" s="250"/>
      <c r="H804" s="254">
        <v>320.16</v>
      </c>
      <c r="I804" s="255"/>
      <c r="J804" s="250"/>
      <c r="K804" s="250"/>
      <c r="L804" s="256"/>
      <c r="M804" s="257"/>
      <c r="N804" s="258"/>
      <c r="O804" s="258"/>
      <c r="P804" s="258"/>
      <c r="Q804" s="258"/>
      <c r="R804" s="258"/>
      <c r="S804" s="258"/>
      <c r="T804" s="25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0" t="s">
        <v>179</v>
      </c>
      <c r="AU804" s="260" t="s">
        <v>86</v>
      </c>
      <c r="AV804" s="13" t="s">
        <v>86</v>
      </c>
      <c r="AW804" s="13" t="s">
        <v>32</v>
      </c>
      <c r="AX804" s="13" t="s">
        <v>84</v>
      </c>
      <c r="AY804" s="260" t="s">
        <v>169</v>
      </c>
    </row>
    <row r="805" spans="1:65" s="2" customFormat="1" ht="16.5" customHeight="1">
      <c r="A805" s="39"/>
      <c r="B805" s="40"/>
      <c r="C805" s="235" t="s">
        <v>2048</v>
      </c>
      <c r="D805" s="235" t="s">
        <v>173</v>
      </c>
      <c r="E805" s="236" t="s">
        <v>2049</v>
      </c>
      <c r="F805" s="237" t="s">
        <v>2050</v>
      </c>
      <c r="G805" s="238" t="s">
        <v>176</v>
      </c>
      <c r="H805" s="239">
        <v>75.4</v>
      </c>
      <c r="I805" s="240"/>
      <c r="J805" s="241">
        <f>ROUND(I805*H805,2)</f>
        <v>0</v>
      </c>
      <c r="K805" s="242"/>
      <c r="L805" s="45"/>
      <c r="M805" s="243" t="s">
        <v>1</v>
      </c>
      <c r="N805" s="244" t="s">
        <v>41</v>
      </c>
      <c r="O805" s="92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7" t="s">
        <v>286</v>
      </c>
      <c r="AT805" s="247" t="s">
        <v>173</v>
      </c>
      <c r="AU805" s="247" t="s">
        <v>86</v>
      </c>
      <c r="AY805" s="18" t="s">
        <v>169</v>
      </c>
      <c r="BE805" s="248">
        <f>IF(N805="základní",J805,0)</f>
        <v>0</v>
      </c>
      <c r="BF805" s="248">
        <f>IF(N805="snížená",J805,0)</f>
        <v>0</v>
      </c>
      <c r="BG805" s="248">
        <f>IF(N805="zákl. přenesená",J805,0)</f>
        <v>0</v>
      </c>
      <c r="BH805" s="248">
        <f>IF(N805="sníž. přenesená",J805,0)</f>
        <v>0</v>
      </c>
      <c r="BI805" s="248">
        <f>IF(N805="nulová",J805,0)</f>
        <v>0</v>
      </c>
      <c r="BJ805" s="18" t="s">
        <v>84</v>
      </c>
      <c r="BK805" s="248">
        <f>ROUND(I805*H805,2)</f>
        <v>0</v>
      </c>
      <c r="BL805" s="18" t="s">
        <v>286</v>
      </c>
      <c r="BM805" s="247" t="s">
        <v>2051</v>
      </c>
    </row>
    <row r="806" spans="1:65" s="2" customFormat="1" ht="21.75" customHeight="1">
      <c r="A806" s="39"/>
      <c r="B806" s="40"/>
      <c r="C806" s="235" t="s">
        <v>2052</v>
      </c>
      <c r="D806" s="235" t="s">
        <v>173</v>
      </c>
      <c r="E806" s="236" t="s">
        <v>2053</v>
      </c>
      <c r="F806" s="237" t="s">
        <v>2054</v>
      </c>
      <c r="G806" s="238" t="s">
        <v>176</v>
      </c>
      <c r="H806" s="239">
        <v>75.4</v>
      </c>
      <c r="I806" s="240"/>
      <c r="J806" s="241">
        <f>ROUND(I806*H806,2)</f>
        <v>0</v>
      </c>
      <c r="K806" s="242"/>
      <c r="L806" s="45"/>
      <c r="M806" s="243" t="s">
        <v>1</v>
      </c>
      <c r="N806" s="244" t="s">
        <v>41</v>
      </c>
      <c r="O806" s="92"/>
      <c r="P806" s="245">
        <f>O806*H806</f>
        <v>0</v>
      </c>
      <c r="Q806" s="245">
        <v>0</v>
      </c>
      <c r="R806" s="245">
        <f>Q806*H806</f>
        <v>0</v>
      </c>
      <c r="S806" s="245">
        <v>0</v>
      </c>
      <c r="T806" s="246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7" t="s">
        <v>286</v>
      </c>
      <c r="AT806" s="247" t="s">
        <v>173</v>
      </c>
      <c r="AU806" s="247" t="s">
        <v>86</v>
      </c>
      <c r="AY806" s="18" t="s">
        <v>169</v>
      </c>
      <c r="BE806" s="248">
        <f>IF(N806="základní",J806,0)</f>
        <v>0</v>
      </c>
      <c r="BF806" s="248">
        <f>IF(N806="snížená",J806,0)</f>
        <v>0</v>
      </c>
      <c r="BG806" s="248">
        <f>IF(N806="zákl. přenesená",J806,0)</f>
        <v>0</v>
      </c>
      <c r="BH806" s="248">
        <f>IF(N806="sníž. přenesená",J806,0)</f>
        <v>0</v>
      </c>
      <c r="BI806" s="248">
        <f>IF(N806="nulová",J806,0)</f>
        <v>0</v>
      </c>
      <c r="BJ806" s="18" t="s">
        <v>84</v>
      </c>
      <c r="BK806" s="248">
        <f>ROUND(I806*H806,2)</f>
        <v>0</v>
      </c>
      <c r="BL806" s="18" t="s">
        <v>286</v>
      </c>
      <c r="BM806" s="247" t="s">
        <v>2055</v>
      </c>
    </row>
    <row r="807" spans="1:51" s="13" customFormat="1" ht="12">
      <c r="A807" s="13"/>
      <c r="B807" s="249"/>
      <c r="C807" s="250"/>
      <c r="D807" s="251" t="s">
        <v>179</v>
      </c>
      <c r="E807" s="252" t="s">
        <v>1</v>
      </c>
      <c r="F807" s="253" t="s">
        <v>2056</v>
      </c>
      <c r="G807" s="250"/>
      <c r="H807" s="254">
        <v>75.4</v>
      </c>
      <c r="I807" s="255"/>
      <c r="J807" s="250"/>
      <c r="K807" s="250"/>
      <c r="L807" s="256"/>
      <c r="M807" s="257"/>
      <c r="N807" s="258"/>
      <c r="O807" s="258"/>
      <c r="P807" s="258"/>
      <c r="Q807" s="258"/>
      <c r="R807" s="258"/>
      <c r="S807" s="258"/>
      <c r="T807" s="259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0" t="s">
        <v>179</v>
      </c>
      <c r="AU807" s="260" t="s">
        <v>86</v>
      </c>
      <c r="AV807" s="13" t="s">
        <v>86</v>
      </c>
      <c r="AW807" s="13" t="s">
        <v>32</v>
      </c>
      <c r="AX807" s="13" t="s">
        <v>84</v>
      </c>
      <c r="AY807" s="260" t="s">
        <v>169</v>
      </c>
    </row>
    <row r="808" spans="1:65" s="2" customFormat="1" ht="16.5" customHeight="1">
      <c r="A808" s="39"/>
      <c r="B808" s="40"/>
      <c r="C808" s="304" t="s">
        <v>2057</v>
      </c>
      <c r="D808" s="304" t="s">
        <v>1283</v>
      </c>
      <c r="E808" s="305" t="s">
        <v>2058</v>
      </c>
      <c r="F808" s="306" t="s">
        <v>2059</v>
      </c>
      <c r="G808" s="307" t="s">
        <v>176</v>
      </c>
      <c r="H808" s="308">
        <v>82.94</v>
      </c>
      <c r="I808" s="309"/>
      <c r="J808" s="310">
        <f>ROUND(I808*H808,2)</f>
        <v>0</v>
      </c>
      <c r="K808" s="311"/>
      <c r="L808" s="312"/>
      <c r="M808" s="313" t="s">
        <v>1</v>
      </c>
      <c r="N808" s="314" t="s">
        <v>41</v>
      </c>
      <c r="O808" s="92"/>
      <c r="P808" s="245">
        <f>O808*H808</f>
        <v>0</v>
      </c>
      <c r="Q808" s="245">
        <v>0.0002</v>
      </c>
      <c r="R808" s="245">
        <f>Q808*H808</f>
        <v>0.016588000000000002</v>
      </c>
      <c r="S808" s="245">
        <v>0</v>
      </c>
      <c r="T808" s="246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7" t="s">
        <v>298</v>
      </c>
      <c r="AT808" s="247" t="s">
        <v>1283</v>
      </c>
      <c r="AU808" s="247" t="s">
        <v>86</v>
      </c>
      <c r="AY808" s="18" t="s">
        <v>169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18" t="s">
        <v>84</v>
      </c>
      <c r="BK808" s="248">
        <f>ROUND(I808*H808,2)</f>
        <v>0</v>
      </c>
      <c r="BL808" s="18" t="s">
        <v>286</v>
      </c>
      <c r="BM808" s="247" t="s">
        <v>2060</v>
      </c>
    </row>
    <row r="809" spans="1:51" s="13" customFormat="1" ht="12">
      <c r="A809" s="13"/>
      <c r="B809" s="249"/>
      <c r="C809" s="250"/>
      <c r="D809" s="251" t="s">
        <v>179</v>
      </c>
      <c r="E809" s="250"/>
      <c r="F809" s="253" t="s">
        <v>2061</v>
      </c>
      <c r="G809" s="250"/>
      <c r="H809" s="254">
        <v>82.94</v>
      </c>
      <c r="I809" s="255"/>
      <c r="J809" s="250"/>
      <c r="K809" s="250"/>
      <c r="L809" s="256"/>
      <c r="M809" s="257"/>
      <c r="N809" s="258"/>
      <c r="O809" s="258"/>
      <c r="P809" s="258"/>
      <c r="Q809" s="258"/>
      <c r="R809" s="258"/>
      <c r="S809" s="258"/>
      <c r="T809" s="25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0" t="s">
        <v>179</v>
      </c>
      <c r="AU809" s="260" t="s">
        <v>86</v>
      </c>
      <c r="AV809" s="13" t="s">
        <v>86</v>
      </c>
      <c r="AW809" s="13" t="s">
        <v>4</v>
      </c>
      <c r="AX809" s="13" t="s">
        <v>84</v>
      </c>
      <c r="AY809" s="260" t="s">
        <v>169</v>
      </c>
    </row>
    <row r="810" spans="1:65" s="2" customFormat="1" ht="16.5" customHeight="1">
      <c r="A810" s="39"/>
      <c r="B810" s="40"/>
      <c r="C810" s="304" t="s">
        <v>2062</v>
      </c>
      <c r="D810" s="304" t="s">
        <v>1283</v>
      </c>
      <c r="E810" s="305" t="s">
        <v>2063</v>
      </c>
      <c r="F810" s="306" t="s">
        <v>2064</v>
      </c>
      <c r="G810" s="307" t="s">
        <v>322</v>
      </c>
      <c r="H810" s="308">
        <v>76.771</v>
      </c>
      <c r="I810" s="309"/>
      <c r="J810" s="310">
        <f>ROUND(I810*H810,2)</f>
        <v>0</v>
      </c>
      <c r="K810" s="311"/>
      <c r="L810" s="312"/>
      <c r="M810" s="313" t="s">
        <v>1</v>
      </c>
      <c r="N810" s="314" t="s">
        <v>41</v>
      </c>
      <c r="O810" s="92"/>
      <c r="P810" s="245">
        <f>O810*H810</f>
        <v>0</v>
      </c>
      <c r="Q810" s="245">
        <v>0</v>
      </c>
      <c r="R810" s="245">
        <f>Q810*H810</f>
        <v>0</v>
      </c>
      <c r="S810" s="245">
        <v>0</v>
      </c>
      <c r="T810" s="246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47" t="s">
        <v>298</v>
      </c>
      <c r="AT810" s="247" t="s">
        <v>1283</v>
      </c>
      <c r="AU810" s="247" t="s">
        <v>86</v>
      </c>
      <c r="AY810" s="18" t="s">
        <v>169</v>
      </c>
      <c r="BE810" s="248">
        <f>IF(N810="základní",J810,0)</f>
        <v>0</v>
      </c>
      <c r="BF810" s="248">
        <f>IF(N810="snížená",J810,0)</f>
        <v>0</v>
      </c>
      <c r="BG810" s="248">
        <f>IF(N810="zákl. přenesená",J810,0)</f>
        <v>0</v>
      </c>
      <c r="BH810" s="248">
        <f>IF(N810="sníž. přenesená",J810,0)</f>
        <v>0</v>
      </c>
      <c r="BI810" s="248">
        <f>IF(N810="nulová",J810,0)</f>
        <v>0</v>
      </c>
      <c r="BJ810" s="18" t="s">
        <v>84</v>
      </c>
      <c r="BK810" s="248">
        <f>ROUND(I810*H810,2)</f>
        <v>0</v>
      </c>
      <c r="BL810" s="18" t="s">
        <v>286</v>
      </c>
      <c r="BM810" s="247" t="s">
        <v>2065</v>
      </c>
    </row>
    <row r="811" spans="1:51" s="13" customFormat="1" ht="12">
      <c r="A811" s="13"/>
      <c r="B811" s="249"/>
      <c r="C811" s="250"/>
      <c r="D811" s="251" t="s">
        <v>179</v>
      </c>
      <c r="E811" s="250"/>
      <c r="F811" s="253" t="s">
        <v>2066</v>
      </c>
      <c r="G811" s="250"/>
      <c r="H811" s="254">
        <v>76.771</v>
      </c>
      <c r="I811" s="255"/>
      <c r="J811" s="250"/>
      <c r="K811" s="250"/>
      <c r="L811" s="256"/>
      <c r="M811" s="257"/>
      <c r="N811" s="258"/>
      <c r="O811" s="258"/>
      <c r="P811" s="258"/>
      <c r="Q811" s="258"/>
      <c r="R811" s="258"/>
      <c r="S811" s="258"/>
      <c r="T811" s="25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0" t="s">
        <v>179</v>
      </c>
      <c r="AU811" s="260" t="s">
        <v>86</v>
      </c>
      <c r="AV811" s="13" t="s">
        <v>86</v>
      </c>
      <c r="AW811" s="13" t="s">
        <v>4</v>
      </c>
      <c r="AX811" s="13" t="s">
        <v>84</v>
      </c>
      <c r="AY811" s="260" t="s">
        <v>169</v>
      </c>
    </row>
    <row r="812" spans="1:65" s="2" customFormat="1" ht="21.75" customHeight="1">
      <c r="A812" s="39"/>
      <c r="B812" s="40"/>
      <c r="C812" s="235" t="s">
        <v>2067</v>
      </c>
      <c r="D812" s="235" t="s">
        <v>173</v>
      </c>
      <c r="E812" s="236" t="s">
        <v>2068</v>
      </c>
      <c r="F812" s="237" t="s">
        <v>2069</v>
      </c>
      <c r="G812" s="238" t="s">
        <v>176</v>
      </c>
      <c r="H812" s="239">
        <v>75.4</v>
      </c>
      <c r="I812" s="240"/>
      <c r="J812" s="241">
        <f>ROUND(I812*H812,2)</f>
        <v>0</v>
      </c>
      <c r="K812" s="242"/>
      <c r="L812" s="45"/>
      <c r="M812" s="243" t="s">
        <v>1</v>
      </c>
      <c r="N812" s="244" t="s">
        <v>41</v>
      </c>
      <c r="O812" s="92"/>
      <c r="P812" s="245">
        <f>O812*H812</f>
        <v>0</v>
      </c>
      <c r="Q812" s="245">
        <v>0</v>
      </c>
      <c r="R812" s="245">
        <f>Q812*H812</f>
        <v>0</v>
      </c>
      <c r="S812" s="245">
        <v>0</v>
      </c>
      <c r="T812" s="246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7" t="s">
        <v>286</v>
      </c>
      <c r="AT812" s="247" t="s">
        <v>173</v>
      </c>
      <c r="AU812" s="247" t="s">
        <v>86</v>
      </c>
      <c r="AY812" s="18" t="s">
        <v>169</v>
      </c>
      <c r="BE812" s="248">
        <f>IF(N812="základní",J812,0)</f>
        <v>0</v>
      </c>
      <c r="BF812" s="248">
        <f>IF(N812="snížená",J812,0)</f>
        <v>0</v>
      </c>
      <c r="BG812" s="248">
        <f>IF(N812="zákl. přenesená",J812,0)</f>
        <v>0</v>
      </c>
      <c r="BH812" s="248">
        <f>IF(N812="sníž. přenesená",J812,0)</f>
        <v>0</v>
      </c>
      <c r="BI812" s="248">
        <f>IF(N812="nulová",J812,0)</f>
        <v>0</v>
      </c>
      <c r="BJ812" s="18" t="s">
        <v>84</v>
      </c>
      <c r="BK812" s="248">
        <f>ROUND(I812*H812,2)</f>
        <v>0</v>
      </c>
      <c r="BL812" s="18" t="s">
        <v>286</v>
      </c>
      <c r="BM812" s="247" t="s">
        <v>2070</v>
      </c>
    </row>
    <row r="813" spans="1:51" s="13" customFormat="1" ht="12">
      <c r="A813" s="13"/>
      <c r="B813" s="249"/>
      <c r="C813" s="250"/>
      <c r="D813" s="251" t="s">
        <v>179</v>
      </c>
      <c r="E813" s="252" t="s">
        <v>1</v>
      </c>
      <c r="F813" s="253" t="s">
        <v>2056</v>
      </c>
      <c r="G813" s="250"/>
      <c r="H813" s="254">
        <v>75.4</v>
      </c>
      <c r="I813" s="255"/>
      <c r="J813" s="250"/>
      <c r="K813" s="250"/>
      <c r="L813" s="256"/>
      <c r="M813" s="257"/>
      <c r="N813" s="258"/>
      <c r="O813" s="258"/>
      <c r="P813" s="258"/>
      <c r="Q813" s="258"/>
      <c r="R813" s="258"/>
      <c r="S813" s="258"/>
      <c r="T813" s="25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0" t="s">
        <v>179</v>
      </c>
      <c r="AU813" s="260" t="s">
        <v>86</v>
      </c>
      <c r="AV813" s="13" t="s">
        <v>86</v>
      </c>
      <c r="AW813" s="13" t="s">
        <v>32</v>
      </c>
      <c r="AX813" s="13" t="s">
        <v>84</v>
      </c>
      <c r="AY813" s="260" t="s">
        <v>169</v>
      </c>
    </row>
    <row r="814" spans="1:65" s="2" customFormat="1" ht="16.5" customHeight="1">
      <c r="A814" s="39"/>
      <c r="B814" s="40"/>
      <c r="C814" s="304" t="s">
        <v>2071</v>
      </c>
      <c r="D814" s="304" t="s">
        <v>1283</v>
      </c>
      <c r="E814" s="305" t="s">
        <v>2072</v>
      </c>
      <c r="F814" s="306" t="s">
        <v>2073</v>
      </c>
      <c r="G814" s="307" t="s">
        <v>176</v>
      </c>
      <c r="H814" s="308">
        <v>76.908</v>
      </c>
      <c r="I814" s="309"/>
      <c r="J814" s="310">
        <f>ROUND(I814*H814,2)</f>
        <v>0</v>
      </c>
      <c r="K814" s="311"/>
      <c r="L814" s="312"/>
      <c r="M814" s="313" t="s">
        <v>1</v>
      </c>
      <c r="N814" s="314" t="s">
        <v>41</v>
      </c>
      <c r="O814" s="92"/>
      <c r="P814" s="245">
        <f>O814*H814</f>
        <v>0</v>
      </c>
      <c r="Q814" s="245">
        <v>0.003</v>
      </c>
      <c r="R814" s="245">
        <f>Q814*H814</f>
        <v>0.230724</v>
      </c>
      <c r="S814" s="245">
        <v>0</v>
      </c>
      <c r="T814" s="246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47" t="s">
        <v>298</v>
      </c>
      <c r="AT814" s="247" t="s">
        <v>1283</v>
      </c>
      <c r="AU814" s="247" t="s">
        <v>86</v>
      </c>
      <c r="AY814" s="18" t="s">
        <v>169</v>
      </c>
      <c r="BE814" s="248">
        <f>IF(N814="základní",J814,0)</f>
        <v>0</v>
      </c>
      <c r="BF814" s="248">
        <f>IF(N814="snížená",J814,0)</f>
        <v>0</v>
      </c>
      <c r="BG814" s="248">
        <f>IF(N814="zákl. přenesená",J814,0)</f>
        <v>0</v>
      </c>
      <c r="BH814" s="248">
        <f>IF(N814="sníž. přenesená",J814,0)</f>
        <v>0</v>
      </c>
      <c r="BI814" s="248">
        <f>IF(N814="nulová",J814,0)</f>
        <v>0</v>
      </c>
      <c r="BJ814" s="18" t="s">
        <v>84</v>
      </c>
      <c r="BK814" s="248">
        <f>ROUND(I814*H814,2)</f>
        <v>0</v>
      </c>
      <c r="BL814" s="18" t="s">
        <v>286</v>
      </c>
      <c r="BM814" s="247" t="s">
        <v>2074</v>
      </c>
    </row>
    <row r="815" spans="1:51" s="13" customFormat="1" ht="12">
      <c r="A815" s="13"/>
      <c r="B815" s="249"/>
      <c r="C815" s="250"/>
      <c r="D815" s="251" t="s">
        <v>179</v>
      </c>
      <c r="E815" s="250"/>
      <c r="F815" s="253" t="s">
        <v>2075</v>
      </c>
      <c r="G815" s="250"/>
      <c r="H815" s="254">
        <v>76.908</v>
      </c>
      <c r="I815" s="255"/>
      <c r="J815" s="250"/>
      <c r="K815" s="250"/>
      <c r="L815" s="256"/>
      <c r="M815" s="257"/>
      <c r="N815" s="258"/>
      <c r="O815" s="258"/>
      <c r="P815" s="258"/>
      <c r="Q815" s="258"/>
      <c r="R815" s="258"/>
      <c r="S815" s="258"/>
      <c r="T815" s="25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0" t="s">
        <v>179</v>
      </c>
      <c r="AU815" s="260" t="s">
        <v>86</v>
      </c>
      <c r="AV815" s="13" t="s">
        <v>86</v>
      </c>
      <c r="AW815" s="13" t="s">
        <v>4</v>
      </c>
      <c r="AX815" s="13" t="s">
        <v>84</v>
      </c>
      <c r="AY815" s="260" t="s">
        <v>169</v>
      </c>
    </row>
    <row r="816" spans="1:65" s="2" customFormat="1" ht="33" customHeight="1">
      <c r="A816" s="39"/>
      <c r="B816" s="40"/>
      <c r="C816" s="235" t="s">
        <v>546</v>
      </c>
      <c r="D816" s="235" t="s">
        <v>173</v>
      </c>
      <c r="E816" s="236" t="s">
        <v>2076</v>
      </c>
      <c r="F816" s="237" t="s">
        <v>2077</v>
      </c>
      <c r="G816" s="238" t="s">
        <v>176</v>
      </c>
      <c r="H816" s="239">
        <v>29.09</v>
      </c>
      <c r="I816" s="240"/>
      <c r="J816" s="241">
        <f>ROUND(I816*H816,2)</f>
        <v>0</v>
      </c>
      <c r="K816" s="242"/>
      <c r="L816" s="45"/>
      <c r="M816" s="243" t="s">
        <v>1</v>
      </c>
      <c r="N816" s="244" t="s">
        <v>41</v>
      </c>
      <c r="O816" s="92"/>
      <c r="P816" s="245">
        <f>O816*H816</f>
        <v>0</v>
      </c>
      <c r="Q816" s="245">
        <v>0.00117</v>
      </c>
      <c r="R816" s="245">
        <f>Q816*H816</f>
        <v>0.0340353</v>
      </c>
      <c r="S816" s="245">
        <v>0</v>
      </c>
      <c r="T816" s="246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47" t="s">
        <v>286</v>
      </c>
      <c r="AT816" s="247" t="s">
        <v>173</v>
      </c>
      <c r="AU816" s="247" t="s">
        <v>86</v>
      </c>
      <c r="AY816" s="18" t="s">
        <v>169</v>
      </c>
      <c r="BE816" s="248">
        <f>IF(N816="základní",J816,0)</f>
        <v>0</v>
      </c>
      <c r="BF816" s="248">
        <f>IF(N816="snížená",J816,0)</f>
        <v>0</v>
      </c>
      <c r="BG816" s="248">
        <f>IF(N816="zákl. přenesená",J816,0)</f>
        <v>0</v>
      </c>
      <c r="BH816" s="248">
        <f>IF(N816="sníž. přenesená",J816,0)</f>
        <v>0</v>
      </c>
      <c r="BI816" s="248">
        <f>IF(N816="nulová",J816,0)</f>
        <v>0</v>
      </c>
      <c r="BJ816" s="18" t="s">
        <v>84</v>
      </c>
      <c r="BK816" s="248">
        <f>ROUND(I816*H816,2)</f>
        <v>0</v>
      </c>
      <c r="BL816" s="18" t="s">
        <v>286</v>
      </c>
      <c r="BM816" s="247" t="s">
        <v>2078</v>
      </c>
    </row>
    <row r="817" spans="1:51" s="13" customFormat="1" ht="12">
      <c r="A817" s="13"/>
      <c r="B817" s="249"/>
      <c r="C817" s="250"/>
      <c r="D817" s="251" t="s">
        <v>179</v>
      </c>
      <c r="E817" s="252" t="s">
        <v>1</v>
      </c>
      <c r="F817" s="253" t="s">
        <v>2079</v>
      </c>
      <c r="G817" s="250"/>
      <c r="H817" s="254">
        <v>29.09</v>
      </c>
      <c r="I817" s="255"/>
      <c r="J817" s="250"/>
      <c r="K817" s="250"/>
      <c r="L817" s="256"/>
      <c r="M817" s="257"/>
      <c r="N817" s="258"/>
      <c r="O817" s="258"/>
      <c r="P817" s="258"/>
      <c r="Q817" s="258"/>
      <c r="R817" s="258"/>
      <c r="S817" s="258"/>
      <c r="T817" s="25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0" t="s">
        <v>179</v>
      </c>
      <c r="AU817" s="260" t="s">
        <v>86</v>
      </c>
      <c r="AV817" s="13" t="s">
        <v>86</v>
      </c>
      <c r="AW817" s="13" t="s">
        <v>32</v>
      </c>
      <c r="AX817" s="13" t="s">
        <v>84</v>
      </c>
      <c r="AY817" s="260" t="s">
        <v>169</v>
      </c>
    </row>
    <row r="818" spans="1:65" s="2" customFormat="1" ht="33" customHeight="1">
      <c r="A818" s="39"/>
      <c r="B818" s="40"/>
      <c r="C818" s="304" t="s">
        <v>1337</v>
      </c>
      <c r="D818" s="304" t="s">
        <v>1283</v>
      </c>
      <c r="E818" s="305" t="s">
        <v>2080</v>
      </c>
      <c r="F818" s="306" t="s">
        <v>2081</v>
      </c>
      <c r="G818" s="307" t="s">
        <v>176</v>
      </c>
      <c r="H818" s="308">
        <v>30.031</v>
      </c>
      <c r="I818" s="309"/>
      <c r="J818" s="310">
        <f>ROUND(I818*H818,2)</f>
        <v>0</v>
      </c>
      <c r="K818" s="311"/>
      <c r="L818" s="312"/>
      <c r="M818" s="313" t="s">
        <v>1</v>
      </c>
      <c r="N818" s="314" t="s">
        <v>41</v>
      </c>
      <c r="O818" s="92"/>
      <c r="P818" s="245">
        <f>O818*H818</f>
        <v>0</v>
      </c>
      <c r="Q818" s="245">
        <v>0.0039</v>
      </c>
      <c r="R818" s="245">
        <f>Q818*H818</f>
        <v>0.11712089999999999</v>
      </c>
      <c r="S818" s="245">
        <v>0</v>
      </c>
      <c r="T818" s="246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7" t="s">
        <v>298</v>
      </c>
      <c r="AT818" s="247" t="s">
        <v>1283</v>
      </c>
      <c r="AU818" s="247" t="s">
        <v>86</v>
      </c>
      <c r="AY818" s="18" t="s">
        <v>169</v>
      </c>
      <c r="BE818" s="248">
        <f>IF(N818="základní",J818,0)</f>
        <v>0</v>
      </c>
      <c r="BF818" s="248">
        <f>IF(N818="snížená",J818,0)</f>
        <v>0</v>
      </c>
      <c r="BG818" s="248">
        <f>IF(N818="zákl. přenesená",J818,0)</f>
        <v>0</v>
      </c>
      <c r="BH818" s="248">
        <f>IF(N818="sníž. přenesená",J818,0)</f>
        <v>0</v>
      </c>
      <c r="BI818" s="248">
        <f>IF(N818="nulová",J818,0)</f>
        <v>0</v>
      </c>
      <c r="BJ818" s="18" t="s">
        <v>84</v>
      </c>
      <c r="BK818" s="248">
        <f>ROUND(I818*H818,2)</f>
        <v>0</v>
      </c>
      <c r="BL818" s="18" t="s">
        <v>286</v>
      </c>
      <c r="BM818" s="247" t="s">
        <v>2082</v>
      </c>
    </row>
    <row r="819" spans="1:51" s="13" customFormat="1" ht="12">
      <c r="A819" s="13"/>
      <c r="B819" s="249"/>
      <c r="C819" s="250"/>
      <c r="D819" s="251" t="s">
        <v>179</v>
      </c>
      <c r="E819" s="250"/>
      <c r="F819" s="253" t="s">
        <v>2083</v>
      </c>
      <c r="G819" s="250"/>
      <c r="H819" s="254">
        <v>30.031</v>
      </c>
      <c r="I819" s="255"/>
      <c r="J819" s="250"/>
      <c r="K819" s="250"/>
      <c r="L819" s="256"/>
      <c r="M819" s="257"/>
      <c r="N819" s="258"/>
      <c r="O819" s="258"/>
      <c r="P819" s="258"/>
      <c r="Q819" s="258"/>
      <c r="R819" s="258"/>
      <c r="S819" s="258"/>
      <c r="T819" s="25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0" t="s">
        <v>179</v>
      </c>
      <c r="AU819" s="260" t="s">
        <v>86</v>
      </c>
      <c r="AV819" s="13" t="s">
        <v>86</v>
      </c>
      <c r="AW819" s="13" t="s">
        <v>4</v>
      </c>
      <c r="AX819" s="13" t="s">
        <v>84</v>
      </c>
      <c r="AY819" s="260" t="s">
        <v>169</v>
      </c>
    </row>
    <row r="820" spans="1:65" s="2" customFormat="1" ht="33" customHeight="1">
      <c r="A820" s="39"/>
      <c r="B820" s="40"/>
      <c r="C820" s="235" t="s">
        <v>2084</v>
      </c>
      <c r="D820" s="235" t="s">
        <v>173</v>
      </c>
      <c r="E820" s="236" t="s">
        <v>2085</v>
      </c>
      <c r="F820" s="237" t="s">
        <v>2086</v>
      </c>
      <c r="G820" s="238" t="s">
        <v>176</v>
      </c>
      <c r="H820" s="239">
        <v>34</v>
      </c>
      <c r="I820" s="240"/>
      <c r="J820" s="241">
        <f>ROUND(I820*H820,2)</f>
        <v>0</v>
      </c>
      <c r="K820" s="242"/>
      <c r="L820" s="45"/>
      <c r="M820" s="243" t="s">
        <v>1</v>
      </c>
      <c r="N820" s="244" t="s">
        <v>41</v>
      </c>
      <c r="O820" s="92"/>
      <c r="P820" s="245">
        <f>O820*H820</f>
        <v>0</v>
      </c>
      <c r="Q820" s="245">
        <v>0.00117</v>
      </c>
      <c r="R820" s="245">
        <f>Q820*H820</f>
        <v>0.03978</v>
      </c>
      <c r="S820" s="245">
        <v>0</v>
      </c>
      <c r="T820" s="246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47" t="s">
        <v>286</v>
      </c>
      <c r="AT820" s="247" t="s">
        <v>173</v>
      </c>
      <c r="AU820" s="247" t="s">
        <v>86</v>
      </c>
      <c r="AY820" s="18" t="s">
        <v>169</v>
      </c>
      <c r="BE820" s="248">
        <f>IF(N820="základní",J820,0)</f>
        <v>0</v>
      </c>
      <c r="BF820" s="248">
        <f>IF(N820="snížená",J820,0)</f>
        <v>0</v>
      </c>
      <c r="BG820" s="248">
        <f>IF(N820="zákl. přenesená",J820,0)</f>
        <v>0</v>
      </c>
      <c r="BH820" s="248">
        <f>IF(N820="sníž. přenesená",J820,0)</f>
        <v>0</v>
      </c>
      <c r="BI820" s="248">
        <f>IF(N820="nulová",J820,0)</f>
        <v>0</v>
      </c>
      <c r="BJ820" s="18" t="s">
        <v>84</v>
      </c>
      <c r="BK820" s="248">
        <f>ROUND(I820*H820,2)</f>
        <v>0</v>
      </c>
      <c r="BL820" s="18" t="s">
        <v>286</v>
      </c>
      <c r="BM820" s="247" t="s">
        <v>2087</v>
      </c>
    </row>
    <row r="821" spans="1:51" s="13" customFormat="1" ht="12">
      <c r="A821" s="13"/>
      <c r="B821" s="249"/>
      <c r="C821" s="250"/>
      <c r="D821" s="251" t="s">
        <v>179</v>
      </c>
      <c r="E821" s="252" t="s">
        <v>1</v>
      </c>
      <c r="F821" s="253" t="s">
        <v>2088</v>
      </c>
      <c r="G821" s="250"/>
      <c r="H821" s="254">
        <v>34</v>
      </c>
      <c r="I821" s="255"/>
      <c r="J821" s="250"/>
      <c r="K821" s="250"/>
      <c r="L821" s="256"/>
      <c r="M821" s="257"/>
      <c r="N821" s="258"/>
      <c r="O821" s="258"/>
      <c r="P821" s="258"/>
      <c r="Q821" s="258"/>
      <c r="R821" s="258"/>
      <c r="S821" s="258"/>
      <c r="T821" s="25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0" t="s">
        <v>179</v>
      </c>
      <c r="AU821" s="260" t="s">
        <v>86</v>
      </c>
      <c r="AV821" s="13" t="s">
        <v>86</v>
      </c>
      <c r="AW821" s="13" t="s">
        <v>32</v>
      </c>
      <c r="AX821" s="13" t="s">
        <v>84</v>
      </c>
      <c r="AY821" s="260" t="s">
        <v>169</v>
      </c>
    </row>
    <row r="822" spans="1:65" s="2" customFormat="1" ht="16.5" customHeight="1">
      <c r="A822" s="39"/>
      <c r="B822" s="40"/>
      <c r="C822" s="304" t="s">
        <v>2089</v>
      </c>
      <c r="D822" s="304" t="s">
        <v>1283</v>
      </c>
      <c r="E822" s="305" t="s">
        <v>2090</v>
      </c>
      <c r="F822" s="306" t="s">
        <v>2091</v>
      </c>
      <c r="G822" s="307" t="s">
        <v>176</v>
      </c>
      <c r="H822" s="308">
        <v>34</v>
      </c>
      <c r="I822" s="309"/>
      <c r="J822" s="310">
        <f>ROUND(I822*H822,2)</f>
        <v>0</v>
      </c>
      <c r="K822" s="311"/>
      <c r="L822" s="312"/>
      <c r="M822" s="313" t="s">
        <v>1</v>
      </c>
      <c r="N822" s="314" t="s">
        <v>41</v>
      </c>
      <c r="O822" s="92"/>
      <c r="P822" s="245">
        <f>O822*H822</f>
        <v>0</v>
      </c>
      <c r="Q822" s="245">
        <v>0.0017</v>
      </c>
      <c r="R822" s="245">
        <f>Q822*H822</f>
        <v>0.0578</v>
      </c>
      <c r="S822" s="245">
        <v>0</v>
      </c>
      <c r="T822" s="246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7" t="s">
        <v>298</v>
      </c>
      <c r="AT822" s="247" t="s">
        <v>1283</v>
      </c>
      <c r="AU822" s="247" t="s">
        <v>86</v>
      </c>
      <c r="AY822" s="18" t="s">
        <v>169</v>
      </c>
      <c r="BE822" s="248">
        <f>IF(N822="základní",J822,0)</f>
        <v>0</v>
      </c>
      <c r="BF822" s="248">
        <f>IF(N822="snížená",J822,0)</f>
        <v>0</v>
      </c>
      <c r="BG822" s="248">
        <f>IF(N822="zákl. přenesená",J822,0)</f>
        <v>0</v>
      </c>
      <c r="BH822" s="248">
        <f>IF(N822="sníž. přenesená",J822,0)</f>
        <v>0</v>
      </c>
      <c r="BI822" s="248">
        <f>IF(N822="nulová",J822,0)</f>
        <v>0</v>
      </c>
      <c r="BJ822" s="18" t="s">
        <v>84</v>
      </c>
      <c r="BK822" s="248">
        <f>ROUND(I822*H822,2)</f>
        <v>0</v>
      </c>
      <c r="BL822" s="18" t="s">
        <v>286</v>
      </c>
      <c r="BM822" s="247" t="s">
        <v>2092</v>
      </c>
    </row>
    <row r="823" spans="1:51" s="13" customFormat="1" ht="12">
      <c r="A823" s="13"/>
      <c r="B823" s="249"/>
      <c r="C823" s="250"/>
      <c r="D823" s="251" t="s">
        <v>179</v>
      </c>
      <c r="E823" s="252" t="s">
        <v>1</v>
      </c>
      <c r="F823" s="253" t="s">
        <v>2093</v>
      </c>
      <c r="G823" s="250"/>
      <c r="H823" s="254">
        <v>34</v>
      </c>
      <c r="I823" s="255"/>
      <c r="J823" s="250"/>
      <c r="K823" s="250"/>
      <c r="L823" s="256"/>
      <c r="M823" s="257"/>
      <c r="N823" s="258"/>
      <c r="O823" s="258"/>
      <c r="P823" s="258"/>
      <c r="Q823" s="258"/>
      <c r="R823" s="258"/>
      <c r="S823" s="258"/>
      <c r="T823" s="25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0" t="s">
        <v>179</v>
      </c>
      <c r="AU823" s="260" t="s">
        <v>86</v>
      </c>
      <c r="AV823" s="13" t="s">
        <v>86</v>
      </c>
      <c r="AW823" s="13" t="s">
        <v>32</v>
      </c>
      <c r="AX823" s="13" t="s">
        <v>84</v>
      </c>
      <c r="AY823" s="260" t="s">
        <v>169</v>
      </c>
    </row>
    <row r="824" spans="1:65" s="2" customFormat="1" ht="21.75" customHeight="1">
      <c r="A824" s="39"/>
      <c r="B824" s="40"/>
      <c r="C824" s="235" t="s">
        <v>2094</v>
      </c>
      <c r="D824" s="235" t="s">
        <v>173</v>
      </c>
      <c r="E824" s="236" t="s">
        <v>2095</v>
      </c>
      <c r="F824" s="237" t="s">
        <v>2096</v>
      </c>
      <c r="G824" s="238" t="s">
        <v>249</v>
      </c>
      <c r="H824" s="239">
        <v>11.171</v>
      </c>
      <c r="I824" s="240"/>
      <c r="J824" s="241">
        <f>ROUND(I824*H824,2)</f>
        <v>0</v>
      </c>
      <c r="K824" s="242"/>
      <c r="L824" s="45"/>
      <c r="M824" s="243" t="s">
        <v>1</v>
      </c>
      <c r="N824" s="244" t="s">
        <v>41</v>
      </c>
      <c r="O824" s="92"/>
      <c r="P824" s="245">
        <f>O824*H824</f>
        <v>0</v>
      </c>
      <c r="Q824" s="245">
        <v>0</v>
      </c>
      <c r="R824" s="245">
        <f>Q824*H824</f>
        <v>0</v>
      </c>
      <c r="S824" s="245">
        <v>0</v>
      </c>
      <c r="T824" s="246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7" t="s">
        <v>286</v>
      </c>
      <c r="AT824" s="247" t="s">
        <v>173</v>
      </c>
      <c r="AU824" s="247" t="s">
        <v>86</v>
      </c>
      <c r="AY824" s="18" t="s">
        <v>169</v>
      </c>
      <c r="BE824" s="248">
        <f>IF(N824="základní",J824,0)</f>
        <v>0</v>
      </c>
      <c r="BF824" s="248">
        <f>IF(N824="snížená",J824,0)</f>
        <v>0</v>
      </c>
      <c r="BG824" s="248">
        <f>IF(N824="zákl. přenesená",J824,0)</f>
        <v>0</v>
      </c>
      <c r="BH824" s="248">
        <f>IF(N824="sníž. přenesená",J824,0)</f>
        <v>0</v>
      </c>
      <c r="BI824" s="248">
        <f>IF(N824="nulová",J824,0)</f>
        <v>0</v>
      </c>
      <c r="BJ824" s="18" t="s">
        <v>84</v>
      </c>
      <c r="BK824" s="248">
        <f>ROUND(I824*H824,2)</f>
        <v>0</v>
      </c>
      <c r="BL824" s="18" t="s">
        <v>286</v>
      </c>
      <c r="BM824" s="247" t="s">
        <v>2097</v>
      </c>
    </row>
    <row r="825" spans="1:63" s="12" customFormat="1" ht="22.8" customHeight="1">
      <c r="A825" s="12"/>
      <c r="B825" s="219"/>
      <c r="C825" s="220"/>
      <c r="D825" s="221" t="s">
        <v>75</v>
      </c>
      <c r="E825" s="233" t="s">
        <v>683</v>
      </c>
      <c r="F825" s="233" t="s">
        <v>684</v>
      </c>
      <c r="G825" s="220"/>
      <c r="H825" s="220"/>
      <c r="I825" s="223"/>
      <c r="J825" s="234">
        <f>BK825</f>
        <v>0</v>
      </c>
      <c r="K825" s="220"/>
      <c r="L825" s="225"/>
      <c r="M825" s="226"/>
      <c r="N825" s="227"/>
      <c r="O825" s="227"/>
      <c r="P825" s="228">
        <f>SUM(P826:P859)</f>
        <v>0</v>
      </c>
      <c r="Q825" s="227"/>
      <c r="R825" s="228">
        <f>SUM(R826:R859)</f>
        <v>0.17906999999999998</v>
      </c>
      <c r="S825" s="227"/>
      <c r="T825" s="229">
        <f>SUM(T826:T859)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30" t="s">
        <v>86</v>
      </c>
      <c r="AT825" s="231" t="s">
        <v>75</v>
      </c>
      <c r="AU825" s="231" t="s">
        <v>84</v>
      </c>
      <c r="AY825" s="230" t="s">
        <v>169</v>
      </c>
      <c r="BK825" s="232">
        <f>SUM(BK826:BK859)</f>
        <v>0</v>
      </c>
    </row>
    <row r="826" spans="1:65" s="2" customFormat="1" ht="16.5" customHeight="1">
      <c r="A826" s="39"/>
      <c r="B826" s="40"/>
      <c r="C826" s="235" t="s">
        <v>2098</v>
      </c>
      <c r="D826" s="235" t="s">
        <v>173</v>
      </c>
      <c r="E826" s="236" t="s">
        <v>2099</v>
      </c>
      <c r="F826" s="237" t="s">
        <v>2100</v>
      </c>
      <c r="G826" s="238" t="s">
        <v>322</v>
      </c>
      <c r="H826" s="239">
        <v>19.5</v>
      </c>
      <c r="I826" s="240"/>
      <c r="J826" s="241">
        <f>ROUND(I826*H826,2)</f>
        <v>0</v>
      </c>
      <c r="K826" s="242"/>
      <c r="L826" s="45"/>
      <c r="M826" s="243" t="s">
        <v>1</v>
      </c>
      <c r="N826" s="244" t="s">
        <v>41</v>
      </c>
      <c r="O826" s="92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7" t="s">
        <v>286</v>
      </c>
      <c r="AT826" s="247" t="s">
        <v>173</v>
      </c>
      <c r="AU826" s="247" t="s">
        <v>86</v>
      </c>
      <c r="AY826" s="18" t="s">
        <v>169</v>
      </c>
      <c r="BE826" s="248">
        <f>IF(N826="základní",J826,0)</f>
        <v>0</v>
      </c>
      <c r="BF826" s="248">
        <f>IF(N826="snížená",J826,0)</f>
        <v>0</v>
      </c>
      <c r="BG826" s="248">
        <f>IF(N826="zákl. přenesená",J826,0)</f>
        <v>0</v>
      </c>
      <c r="BH826" s="248">
        <f>IF(N826="sníž. přenesená",J826,0)</f>
        <v>0</v>
      </c>
      <c r="BI826" s="248">
        <f>IF(N826="nulová",J826,0)</f>
        <v>0</v>
      </c>
      <c r="BJ826" s="18" t="s">
        <v>84</v>
      </c>
      <c r="BK826" s="248">
        <f>ROUND(I826*H826,2)</f>
        <v>0</v>
      </c>
      <c r="BL826" s="18" t="s">
        <v>286</v>
      </c>
      <c r="BM826" s="247" t="s">
        <v>2101</v>
      </c>
    </row>
    <row r="827" spans="1:51" s="13" customFormat="1" ht="12">
      <c r="A827" s="13"/>
      <c r="B827" s="249"/>
      <c r="C827" s="250"/>
      <c r="D827" s="251" t="s">
        <v>179</v>
      </c>
      <c r="E827" s="252" t="s">
        <v>1</v>
      </c>
      <c r="F827" s="253" t="s">
        <v>2102</v>
      </c>
      <c r="G827" s="250"/>
      <c r="H827" s="254">
        <v>19.5</v>
      </c>
      <c r="I827" s="255"/>
      <c r="J827" s="250"/>
      <c r="K827" s="250"/>
      <c r="L827" s="256"/>
      <c r="M827" s="257"/>
      <c r="N827" s="258"/>
      <c r="O827" s="258"/>
      <c r="P827" s="258"/>
      <c r="Q827" s="258"/>
      <c r="R827" s="258"/>
      <c r="S827" s="258"/>
      <c r="T827" s="25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0" t="s">
        <v>179</v>
      </c>
      <c r="AU827" s="260" t="s">
        <v>86</v>
      </c>
      <c r="AV827" s="13" t="s">
        <v>86</v>
      </c>
      <c r="AW827" s="13" t="s">
        <v>32</v>
      </c>
      <c r="AX827" s="13" t="s">
        <v>76</v>
      </c>
      <c r="AY827" s="260" t="s">
        <v>169</v>
      </c>
    </row>
    <row r="828" spans="1:51" s="16" customFormat="1" ht="12">
      <c r="A828" s="16"/>
      <c r="B828" s="283"/>
      <c r="C828" s="284"/>
      <c r="D828" s="251" t="s">
        <v>179</v>
      </c>
      <c r="E828" s="285" t="s">
        <v>1</v>
      </c>
      <c r="F828" s="286" t="s">
        <v>2103</v>
      </c>
      <c r="G828" s="284"/>
      <c r="H828" s="285" t="s">
        <v>1</v>
      </c>
      <c r="I828" s="287"/>
      <c r="J828" s="284"/>
      <c r="K828" s="284"/>
      <c r="L828" s="288"/>
      <c r="M828" s="289"/>
      <c r="N828" s="290"/>
      <c r="O828" s="290"/>
      <c r="P828" s="290"/>
      <c r="Q828" s="290"/>
      <c r="R828" s="290"/>
      <c r="S828" s="290"/>
      <c r="T828" s="291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T828" s="292" t="s">
        <v>179</v>
      </c>
      <c r="AU828" s="292" t="s">
        <v>86</v>
      </c>
      <c r="AV828" s="16" t="s">
        <v>84</v>
      </c>
      <c r="AW828" s="16" t="s">
        <v>32</v>
      </c>
      <c r="AX828" s="16" t="s">
        <v>76</v>
      </c>
      <c r="AY828" s="292" t="s">
        <v>169</v>
      </c>
    </row>
    <row r="829" spans="1:51" s="14" customFormat="1" ht="12">
      <c r="A829" s="14"/>
      <c r="B829" s="261"/>
      <c r="C829" s="262"/>
      <c r="D829" s="251" t="s">
        <v>179</v>
      </c>
      <c r="E829" s="263" t="s">
        <v>1</v>
      </c>
      <c r="F829" s="264" t="s">
        <v>182</v>
      </c>
      <c r="G829" s="262"/>
      <c r="H829" s="265">
        <v>19.5</v>
      </c>
      <c r="I829" s="266"/>
      <c r="J829" s="262"/>
      <c r="K829" s="262"/>
      <c r="L829" s="267"/>
      <c r="M829" s="268"/>
      <c r="N829" s="269"/>
      <c r="O829" s="269"/>
      <c r="P829" s="269"/>
      <c r="Q829" s="269"/>
      <c r="R829" s="269"/>
      <c r="S829" s="269"/>
      <c r="T829" s="27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1" t="s">
        <v>179</v>
      </c>
      <c r="AU829" s="271" t="s">
        <v>86</v>
      </c>
      <c r="AV829" s="14" t="s">
        <v>177</v>
      </c>
      <c r="AW829" s="14" t="s">
        <v>32</v>
      </c>
      <c r="AX829" s="14" t="s">
        <v>84</v>
      </c>
      <c r="AY829" s="271" t="s">
        <v>169</v>
      </c>
    </row>
    <row r="830" spans="1:65" s="2" customFormat="1" ht="21.75" customHeight="1">
      <c r="A830" s="39"/>
      <c r="B830" s="40"/>
      <c r="C830" s="304" t="s">
        <v>2104</v>
      </c>
      <c r="D830" s="304" t="s">
        <v>1283</v>
      </c>
      <c r="E830" s="305" t="s">
        <v>2105</v>
      </c>
      <c r="F830" s="306" t="s">
        <v>2106</v>
      </c>
      <c r="G830" s="307" t="s">
        <v>322</v>
      </c>
      <c r="H830" s="308">
        <v>19.5</v>
      </c>
      <c r="I830" s="309"/>
      <c r="J830" s="310">
        <f>ROUND(I830*H830,2)</f>
        <v>0</v>
      </c>
      <c r="K830" s="311"/>
      <c r="L830" s="312"/>
      <c r="M830" s="313" t="s">
        <v>1</v>
      </c>
      <c r="N830" s="314" t="s">
        <v>41</v>
      </c>
      <c r="O830" s="92"/>
      <c r="P830" s="245">
        <f>O830*H830</f>
        <v>0</v>
      </c>
      <c r="Q830" s="245">
        <v>0</v>
      </c>
      <c r="R830" s="245">
        <f>Q830*H830</f>
        <v>0</v>
      </c>
      <c r="S830" s="245">
        <v>0</v>
      </c>
      <c r="T830" s="246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47" t="s">
        <v>298</v>
      </c>
      <c r="AT830" s="247" t="s">
        <v>1283</v>
      </c>
      <c r="AU830" s="247" t="s">
        <v>86</v>
      </c>
      <c r="AY830" s="18" t="s">
        <v>169</v>
      </c>
      <c r="BE830" s="248">
        <f>IF(N830="základní",J830,0)</f>
        <v>0</v>
      </c>
      <c r="BF830" s="248">
        <f>IF(N830="snížená",J830,0)</f>
        <v>0</v>
      </c>
      <c r="BG830" s="248">
        <f>IF(N830="zákl. přenesená",J830,0)</f>
        <v>0</v>
      </c>
      <c r="BH830" s="248">
        <f>IF(N830="sníž. přenesená",J830,0)</f>
        <v>0</v>
      </c>
      <c r="BI830" s="248">
        <f>IF(N830="nulová",J830,0)</f>
        <v>0</v>
      </c>
      <c r="BJ830" s="18" t="s">
        <v>84</v>
      </c>
      <c r="BK830" s="248">
        <f>ROUND(I830*H830,2)</f>
        <v>0</v>
      </c>
      <c r="BL830" s="18" t="s">
        <v>286</v>
      </c>
      <c r="BM830" s="247" t="s">
        <v>2107</v>
      </c>
    </row>
    <row r="831" spans="1:65" s="2" customFormat="1" ht="21.75" customHeight="1">
      <c r="A831" s="39"/>
      <c r="B831" s="40"/>
      <c r="C831" s="235" t="s">
        <v>742</v>
      </c>
      <c r="D831" s="235" t="s">
        <v>173</v>
      </c>
      <c r="E831" s="236" t="s">
        <v>2108</v>
      </c>
      <c r="F831" s="237" t="s">
        <v>2109</v>
      </c>
      <c r="G831" s="238" t="s">
        <v>322</v>
      </c>
      <c r="H831" s="239">
        <v>23</v>
      </c>
      <c r="I831" s="240"/>
      <c r="J831" s="241">
        <f>ROUND(I831*H831,2)</f>
        <v>0</v>
      </c>
      <c r="K831" s="242"/>
      <c r="L831" s="45"/>
      <c r="M831" s="243" t="s">
        <v>1</v>
      </c>
      <c r="N831" s="244" t="s">
        <v>41</v>
      </c>
      <c r="O831" s="92"/>
      <c r="P831" s="245">
        <f>O831*H831</f>
        <v>0</v>
      </c>
      <c r="Q831" s="245">
        <v>0.00027</v>
      </c>
      <c r="R831" s="245">
        <f>Q831*H831</f>
        <v>0.00621</v>
      </c>
      <c r="S831" s="245">
        <v>0</v>
      </c>
      <c r="T831" s="246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7" t="s">
        <v>286</v>
      </c>
      <c r="AT831" s="247" t="s">
        <v>173</v>
      </c>
      <c r="AU831" s="247" t="s">
        <v>86</v>
      </c>
      <c r="AY831" s="18" t="s">
        <v>169</v>
      </c>
      <c r="BE831" s="248">
        <f>IF(N831="základní",J831,0)</f>
        <v>0</v>
      </c>
      <c r="BF831" s="248">
        <f>IF(N831="snížená",J831,0)</f>
        <v>0</v>
      </c>
      <c r="BG831" s="248">
        <f>IF(N831="zákl. přenesená",J831,0)</f>
        <v>0</v>
      </c>
      <c r="BH831" s="248">
        <f>IF(N831="sníž. přenesená",J831,0)</f>
        <v>0</v>
      </c>
      <c r="BI831" s="248">
        <f>IF(N831="nulová",J831,0)</f>
        <v>0</v>
      </c>
      <c r="BJ831" s="18" t="s">
        <v>84</v>
      </c>
      <c r="BK831" s="248">
        <f>ROUND(I831*H831,2)</f>
        <v>0</v>
      </c>
      <c r="BL831" s="18" t="s">
        <v>286</v>
      </c>
      <c r="BM831" s="247" t="s">
        <v>2110</v>
      </c>
    </row>
    <row r="832" spans="1:51" s="13" customFormat="1" ht="12">
      <c r="A832" s="13"/>
      <c r="B832" s="249"/>
      <c r="C832" s="250"/>
      <c r="D832" s="251" t="s">
        <v>179</v>
      </c>
      <c r="E832" s="252" t="s">
        <v>1</v>
      </c>
      <c r="F832" s="253" t="s">
        <v>2111</v>
      </c>
      <c r="G832" s="250"/>
      <c r="H832" s="254">
        <v>23</v>
      </c>
      <c r="I832" s="255"/>
      <c r="J832" s="250"/>
      <c r="K832" s="250"/>
      <c r="L832" s="256"/>
      <c r="M832" s="257"/>
      <c r="N832" s="258"/>
      <c r="O832" s="258"/>
      <c r="P832" s="258"/>
      <c r="Q832" s="258"/>
      <c r="R832" s="258"/>
      <c r="S832" s="258"/>
      <c r="T832" s="25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0" t="s">
        <v>179</v>
      </c>
      <c r="AU832" s="260" t="s">
        <v>86</v>
      </c>
      <c r="AV832" s="13" t="s">
        <v>86</v>
      </c>
      <c r="AW832" s="13" t="s">
        <v>32</v>
      </c>
      <c r="AX832" s="13" t="s">
        <v>84</v>
      </c>
      <c r="AY832" s="260" t="s">
        <v>169</v>
      </c>
    </row>
    <row r="833" spans="1:65" s="2" customFormat="1" ht="33" customHeight="1">
      <c r="A833" s="39"/>
      <c r="B833" s="40"/>
      <c r="C833" s="304" t="s">
        <v>737</v>
      </c>
      <c r="D833" s="304" t="s">
        <v>1283</v>
      </c>
      <c r="E833" s="305" t="s">
        <v>2112</v>
      </c>
      <c r="F833" s="306" t="s">
        <v>2113</v>
      </c>
      <c r="G833" s="307" t="s">
        <v>699</v>
      </c>
      <c r="H833" s="308">
        <v>5</v>
      </c>
      <c r="I833" s="309"/>
      <c r="J833" s="310">
        <f>ROUND(I833*H833,2)</f>
        <v>0</v>
      </c>
      <c r="K833" s="311"/>
      <c r="L833" s="312"/>
      <c r="M833" s="313" t="s">
        <v>1</v>
      </c>
      <c r="N833" s="314" t="s">
        <v>41</v>
      </c>
      <c r="O833" s="92"/>
      <c r="P833" s="245">
        <f>O833*H833</f>
        <v>0</v>
      </c>
      <c r="Q833" s="245">
        <v>0.03333</v>
      </c>
      <c r="R833" s="245">
        <f>Q833*H833</f>
        <v>0.16665</v>
      </c>
      <c r="S833" s="245">
        <v>0</v>
      </c>
      <c r="T833" s="246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47" t="s">
        <v>298</v>
      </c>
      <c r="AT833" s="247" t="s">
        <v>1283</v>
      </c>
      <c r="AU833" s="247" t="s">
        <v>86</v>
      </c>
      <c r="AY833" s="18" t="s">
        <v>169</v>
      </c>
      <c r="BE833" s="248">
        <f>IF(N833="základní",J833,0)</f>
        <v>0</v>
      </c>
      <c r="BF833" s="248">
        <f>IF(N833="snížená",J833,0)</f>
        <v>0</v>
      </c>
      <c r="BG833" s="248">
        <f>IF(N833="zákl. přenesená",J833,0)</f>
        <v>0</v>
      </c>
      <c r="BH833" s="248">
        <f>IF(N833="sníž. přenesená",J833,0)</f>
        <v>0</v>
      </c>
      <c r="BI833" s="248">
        <f>IF(N833="nulová",J833,0)</f>
        <v>0</v>
      </c>
      <c r="BJ833" s="18" t="s">
        <v>84</v>
      </c>
      <c r="BK833" s="248">
        <f>ROUND(I833*H833,2)</f>
        <v>0</v>
      </c>
      <c r="BL833" s="18" t="s">
        <v>286</v>
      </c>
      <c r="BM833" s="247" t="s">
        <v>2114</v>
      </c>
    </row>
    <row r="834" spans="1:65" s="2" customFormat="1" ht="21.75" customHeight="1">
      <c r="A834" s="39"/>
      <c r="B834" s="40"/>
      <c r="C834" s="235" t="s">
        <v>605</v>
      </c>
      <c r="D834" s="235" t="s">
        <v>173</v>
      </c>
      <c r="E834" s="236" t="s">
        <v>2115</v>
      </c>
      <c r="F834" s="237" t="s">
        <v>2116</v>
      </c>
      <c r="G834" s="238" t="s">
        <v>322</v>
      </c>
      <c r="H834" s="239">
        <v>23</v>
      </c>
      <c r="I834" s="240"/>
      <c r="J834" s="241">
        <f>ROUND(I834*H834,2)</f>
        <v>0</v>
      </c>
      <c r="K834" s="242"/>
      <c r="L834" s="45"/>
      <c r="M834" s="243" t="s">
        <v>1</v>
      </c>
      <c r="N834" s="244" t="s">
        <v>41</v>
      </c>
      <c r="O834" s="92"/>
      <c r="P834" s="245">
        <f>O834*H834</f>
        <v>0</v>
      </c>
      <c r="Q834" s="245">
        <v>0.00027</v>
      </c>
      <c r="R834" s="245">
        <f>Q834*H834</f>
        <v>0.00621</v>
      </c>
      <c r="S834" s="245">
        <v>0</v>
      </c>
      <c r="T834" s="246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47" t="s">
        <v>286</v>
      </c>
      <c r="AT834" s="247" t="s">
        <v>173</v>
      </c>
      <c r="AU834" s="247" t="s">
        <v>86</v>
      </c>
      <c r="AY834" s="18" t="s">
        <v>169</v>
      </c>
      <c r="BE834" s="248">
        <f>IF(N834="základní",J834,0)</f>
        <v>0</v>
      </c>
      <c r="BF834" s="248">
        <f>IF(N834="snížená",J834,0)</f>
        <v>0</v>
      </c>
      <c r="BG834" s="248">
        <f>IF(N834="zákl. přenesená",J834,0)</f>
        <v>0</v>
      </c>
      <c r="BH834" s="248">
        <f>IF(N834="sníž. přenesená",J834,0)</f>
        <v>0</v>
      </c>
      <c r="BI834" s="248">
        <f>IF(N834="nulová",J834,0)</f>
        <v>0</v>
      </c>
      <c r="BJ834" s="18" t="s">
        <v>84</v>
      </c>
      <c r="BK834" s="248">
        <f>ROUND(I834*H834,2)</f>
        <v>0</v>
      </c>
      <c r="BL834" s="18" t="s">
        <v>286</v>
      </c>
      <c r="BM834" s="247" t="s">
        <v>2117</v>
      </c>
    </row>
    <row r="835" spans="1:51" s="13" customFormat="1" ht="12">
      <c r="A835" s="13"/>
      <c r="B835" s="249"/>
      <c r="C835" s="250"/>
      <c r="D835" s="251" t="s">
        <v>179</v>
      </c>
      <c r="E835" s="252" t="s">
        <v>1</v>
      </c>
      <c r="F835" s="253" t="s">
        <v>2111</v>
      </c>
      <c r="G835" s="250"/>
      <c r="H835" s="254">
        <v>23</v>
      </c>
      <c r="I835" s="255"/>
      <c r="J835" s="250"/>
      <c r="K835" s="250"/>
      <c r="L835" s="256"/>
      <c r="M835" s="257"/>
      <c r="N835" s="258"/>
      <c r="O835" s="258"/>
      <c r="P835" s="258"/>
      <c r="Q835" s="258"/>
      <c r="R835" s="258"/>
      <c r="S835" s="258"/>
      <c r="T835" s="25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0" t="s">
        <v>179</v>
      </c>
      <c r="AU835" s="260" t="s">
        <v>86</v>
      </c>
      <c r="AV835" s="13" t="s">
        <v>86</v>
      </c>
      <c r="AW835" s="13" t="s">
        <v>32</v>
      </c>
      <c r="AX835" s="13" t="s">
        <v>84</v>
      </c>
      <c r="AY835" s="260" t="s">
        <v>169</v>
      </c>
    </row>
    <row r="836" spans="1:65" s="2" customFormat="1" ht="16.5" customHeight="1">
      <c r="A836" s="39"/>
      <c r="B836" s="40"/>
      <c r="C836" s="235" t="s">
        <v>2118</v>
      </c>
      <c r="D836" s="235" t="s">
        <v>173</v>
      </c>
      <c r="E836" s="236" t="s">
        <v>2119</v>
      </c>
      <c r="F836" s="237" t="s">
        <v>2120</v>
      </c>
      <c r="G836" s="238" t="s">
        <v>699</v>
      </c>
      <c r="H836" s="239">
        <v>25</v>
      </c>
      <c r="I836" s="240"/>
      <c r="J836" s="241">
        <f>ROUND(I836*H836,2)</f>
        <v>0</v>
      </c>
      <c r="K836" s="242"/>
      <c r="L836" s="45"/>
      <c r="M836" s="243" t="s">
        <v>1</v>
      </c>
      <c r="N836" s="244" t="s">
        <v>41</v>
      </c>
      <c r="O836" s="92"/>
      <c r="P836" s="245">
        <f>O836*H836</f>
        <v>0</v>
      </c>
      <c r="Q836" s="245">
        <v>0</v>
      </c>
      <c r="R836" s="245">
        <f>Q836*H836</f>
        <v>0</v>
      </c>
      <c r="S836" s="245">
        <v>0</v>
      </c>
      <c r="T836" s="246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47" t="s">
        <v>286</v>
      </c>
      <c r="AT836" s="247" t="s">
        <v>173</v>
      </c>
      <c r="AU836" s="247" t="s">
        <v>86</v>
      </c>
      <c r="AY836" s="18" t="s">
        <v>169</v>
      </c>
      <c r="BE836" s="248">
        <f>IF(N836="základní",J836,0)</f>
        <v>0</v>
      </c>
      <c r="BF836" s="248">
        <f>IF(N836="snížená",J836,0)</f>
        <v>0</v>
      </c>
      <c r="BG836" s="248">
        <f>IF(N836="zákl. přenesená",J836,0)</f>
        <v>0</v>
      </c>
      <c r="BH836" s="248">
        <f>IF(N836="sníž. přenesená",J836,0)</f>
        <v>0</v>
      </c>
      <c r="BI836" s="248">
        <f>IF(N836="nulová",J836,0)</f>
        <v>0</v>
      </c>
      <c r="BJ836" s="18" t="s">
        <v>84</v>
      </c>
      <c r="BK836" s="248">
        <f>ROUND(I836*H836,2)</f>
        <v>0</v>
      </c>
      <c r="BL836" s="18" t="s">
        <v>286</v>
      </c>
      <c r="BM836" s="247" t="s">
        <v>2121</v>
      </c>
    </row>
    <row r="837" spans="1:51" s="13" customFormat="1" ht="12">
      <c r="A837" s="13"/>
      <c r="B837" s="249"/>
      <c r="C837" s="250"/>
      <c r="D837" s="251" t="s">
        <v>179</v>
      </c>
      <c r="E837" s="252" t="s">
        <v>1</v>
      </c>
      <c r="F837" s="253" t="s">
        <v>2122</v>
      </c>
      <c r="G837" s="250"/>
      <c r="H837" s="254">
        <v>13</v>
      </c>
      <c r="I837" s="255"/>
      <c r="J837" s="250"/>
      <c r="K837" s="250"/>
      <c r="L837" s="256"/>
      <c r="M837" s="257"/>
      <c r="N837" s="258"/>
      <c r="O837" s="258"/>
      <c r="P837" s="258"/>
      <c r="Q837" s="258"/>
      <c r="R837" s="258"/>
      <c r="S837" s="258"/>
      <c r="T837" s="25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60" t="s">
        <v>179</v>
      </c>
      <c r="AU837" s="260" t="s">
        <v>86</v>
      </c>
      <c r="AV837" s="13" t="s">
        <v>86</v>
      </c>
      <c r="AW837" s="13" t="s">
        <v>32</v>
      </c>
      <c r="AX837" s="13" t="s">
        <v>76</v>
      </c>
      <c r="AY837" s="260" t="s">
        <v>169</v>
      </c>
    </row>
    <row r="838" spans="1:51" s="13" customFormat="1" ht="12">
      <c r="A838" s="13"/>
      <c r="B838" s="249"/>
      <c r="C838" s="250"/>
      <c r="D838" s="251" t="s">
        <v>179</v>
      </c>
      <c r="E838" s="252" t="s">
        <v>1</v>
      </c>
      <c r="F838" s="253" t="s">
        <v>2123</v>
      </c>
      <c r="G838" s="250"/>
      <c r="H838" s="254">
        <v>12</v>
      </c>
      <c r="I838" s="255"/>
      <c r="J838" s="250"/>
      <c r="K838" s="250"/>
      <c r="L838" s="256"/>
      <c r="M838" s="257"/>
      <c r="N838" s="258"/>
      <c r="O838" s="258"/>
      <c r="P838" s="258"/>
      <c r="Q838" s="258"/>
      <c r="R838" s="258"/>
      <c r="S838" s="258"/>
      <c r="T838" s="259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0" t="s">
        <v>179</v>
      </c>
      <c r="AU838" s="260" t="s">
        <v>86</v>
      </c>
      <c r="AV838" s="13" t="s">
        <v>86</v>
      </c>
      <c r="AW838" s="13" t="s">
        <v>32</v>
      </c>
      <c r="AX838" s="13" t="s">
        <v>76</v>
      </c>
      <c r="AY838" s="260" t="s">
        <v>169</v>
      </c>
    </row>
    <row r="839" spans="1:51" s="14" customFormat="1" ht="12">
      <c r="A839" s="14"/>
      <c r="B839" s="261"/>
      <c r="C839" s="262"/>
      <c r="D839" s="251" t="s">
        <v>179</v>
      </c>
      <c r="E839" s="263" t="s">
        <v>1</v>
      </c>
      <c r="F839" s="264" t="s">
        <v>182</v>
      </c>
      <c r="G839" s="262"/>
      <c r="H839" s="265">
        <v>25</v>
      </c>
      <c r="I839" s="266"/>
      <c r="J839" s="262"/>
      <c r="K839" s="262"/>
      <c r="L839" s="267"/>
      <c r="M839" s="268"/>
      <c r="N839" s="269"/>
      <c r="O839" s="269"/>
      <c r="P839" s="269"/>
      <c r="Q839" s="269"/>
      <c r="R839" s="269"/>
      <c r="S839" s="269"/>
      <c r="T839" s="270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1" t="s">
        <v>179</v>
      </c>
      <c r="AU839" s="271" t="s">
        <v>86</v>
      </c>
      <c r="AV839" s="14" t="s">
        <v>177</v>
      </c>
      <c r="AW839" s="14" t="s">
        <v>32</v>
      </c>
      <c r="AX839" s="14" t="s">
        <v>84</v>
      </c>
      <c r="AY839" s="271" t="s">
        <v>169</v>
      </c>
    </row>
    <row r="840" spans="1:65" s="2" customFormat="1" ht="33" customHeight="1">
      <c r="A840" s="39"/>
      <c r="B840" s="40"/>
      <c r="C840" s="235" t="s">
        <v>2124</v>
      </c>
      <c r="D840" s="235" t="s">
        <v>173</v>
      </c>
      <c r="E840" s="236" t="s">
        <v>2125</v>
      </c>
      <c r="F840" s="237" t="s">
        <v>2126</v>
      </c>
      <c r="G840" s="238" t="s">
        <v>699</v>
      </c>
      <c r="H840" s="239">
        <v>1</v>
      </c>
      <c r="I840" s="240"/>
      <c r="J840" s="241">
        <f>ROUND(I840*H840,2)</f>
        <v>0</v>
      </c>
      <c r="K840" s="242"/>
      <c r="L840" s="45"/>
      <c r="M840" s="243" t="s">
        <v>1</v>
      </c>
      <c r="N840" s="244" t="s">
        <v>41</v>
      </c>
      <c r="O840" s="92"/>
      <c r="P840" s="245">
        <f>O840*H840</f>
        <v>0</v>
      </c>
      <c r="Q840" s="245">
        <v>0</v>
      </c>
      <c r="R840" s="245">
        <f>Q840*H840</f>
        <v>0</v>
      </c>
      <c r="S840" s="245">
        <v>0</v>
      </c>
      <c r="T840" s="246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47" t="s">
        <v>286</v>
      </c>
      <c r="AT840" s="247" t="s">
        <v>173</v>
      </c>
      <c r="AU840" s="247" t="s">
        <v>86</v>
      </c>
      <c r="AY840" s="18" t="s">
        <v>169</v>
      </c>
      <c r="BE840" s="248">
        <f>IF(N840="základní",J840,0)</f>
        <v>0</v>
      </c>
      <c r="BF840" s="248">
        <f>IF(N840="snížená",J840,0)</f>
        <v>0</v>
      </c>
      <c r="BG840" s="248">
        <f>IF(N840="zákl. přenesená",J840,0)</f>
        <v>0</v>
      </c>
      <c r="BH840" s="248">
        <f>IF(N840="sníž. přenesená",J840,0)</f>
        <v>0</v>
      </c>
      <c r="BI840" s="248">
        <f>IF(N840="nulová",J840,0)</f>
        <v>0</v>
      </c>
      <c r="BJ840" s="18" t="s">
        <v>84</v>
      </c>
      <c r="BK840" s="248">
        <f>ROUND(I840*H840,2)</f>
        <v>0</v>
      </c>
      <c r="BL840" s="18" t="s">
        <v>286</v>
      </c>
      <c r="BM840" s="247" t="s">
        <v>2127</v>
      </c>
    </row>
    <row r="841" spans="1:65" s="2" customFormat="1" ht="33" customHeight="1">
      <c r="A841" s="39"/>
      <c r="B841" s="40"/>
      <c r="C841" s="235" t="s">
        <v>2128</v>
      </c>
      <c r="D841" s="235" t="s">
        <v>173</v>
      </c>
      <c r="E841" s="236" t="s">
        <v>2129</v>
      </c>
      <c r="F841" s="237" t="s">
        <v>2130</v>
      </c>
      <c r="G841" s="238" t="s">
        <v>699</v>
      </c>
      <c r="H841" s="239">
        <v>1</v>
      </c>
      <c r="I841" s="240"/>
      <c r="J841" s="241">
        <f>ROUND(I841*H841,2)</f>
        <v>0</v>
      </c>
      <c r="K841" s="242"/>
      <c r="L841" s="45"/>
      <c r="M841" s="243" t="s">
        <v>1</v>
      </c>
      <c r="N841" s="244" t="s">
        <v>41</v>
      </c>
      <c r="O841" s="92"/>
      <c r="P841" s="245">
        <f>O841*H841</f>
        <v>0</v>
      </c>
      <c r="Q841" s="245">
        <v>0</v>
      </c>
      <c r="R841" s="245">
        <f>Q841*H841</f>
        <v>0</v>
      </c>
      <c r="S841" s="245">
        <v>0</v>
      </c>
      <c r="T841" s="246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47" t="s">
        <v>286</v>
      </c>
      <c r="AT841" s="247" t="s">
        <v>173</v>
      </c>
      <c r="AU841" s="247" t="s">
        <v>86</v>
      </c>
      <c r="AY841" s="18" t="s">
        <v>169</v>
      </c>
      <c r="BE841" s="248">
        <f>IF(N841="základní",J841,0)</f>
        <v>0</v>
      </c>
      <c r="BF841" s="248">
        <f>IF(N841="snížená",J841,0)</f>
        <v>0</v>
      </c>
      <c r="BG841" s="248">
        <f>IF(N841="zákl. přenesená",J841,0)</f>
        <v>0</v>
      </c>
      <c r="BH841" s="248">
        <f>IF(N841="sníž. přenesená",J841,0)</f>
        <v>0</v>
      </c>
      <c r="BI841" s="248">
        <f>IF(N841="nulová",J841,0)</f>
        <v>0</v>
      </c>
      <c r="BJ841" s="18" t="s">
        <v>84</v>
      </c>
      <c r="BK841" s="248">
        <f>ROUND(I841*H841,2)</f>
        <v>0</v>
      </c>
      <c r="BL841" s="18" t="s">
        <v>286</v>
      </c>
      <c r="BM841" s="247" t="s">
        <v>2131</v>
      </c>
    </row>
    <row r="842" spans="1:65" s="2" customFormat="1" ht="33" customHeight="1">
      <c r="A842" s="39"/>
      <c r="B842" s="40"/>
      <c r="C842" s="235" t="s">
        <v>2132</v>
      </c>
      <c r="D842" s="235" t="s">
        <v>173</v>
      </c>
      <c r="E842" s="236" t="s">
        <v>2133</v>
      </c>
      <c r="F842" s="237" t="s">
        <v>2134</v>
      </c>
      <c r="G842" s="238" t="s">
        <v>699</v>
      </c>
      <c r="H842" s="239">
        <v>1</v>
      </c>
      <c r="I842" s="240"/>
      <c r="J842" s="241">
        <f>ROUND(I842*H842,2)</f>
        <v>0</v>
      </c>
      <c r="K842" s="242"/>
      <c r="L842" s="45"/>
      <c r="M842" s="243" t="s">
        <v>1</v>
      </c>
      <c r="N842" s="244" t="s">
        <v>41</v>
      </c>
      <c r="O842" s="92"/>
      <c r="P842" s="245">
        <f>O842*H842</f>
        <v>0</v>
      </c>
      <c r="Q842" s="245">
        <v>0</v>
      </c>
      <c r="R842" s="245">
        <f>Q842*H842</f>
        <v>0</v>
      </c>
      <c r="S842" s="245">
        <v>0</v>
      </c>
      <c r="T842" s="246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7" t="s">
        <v>286</v>
      </c>
      <c r="AT842" s="247" t="s">
        <v>173</v>
      </c>
      <c r="AU842" s="247" t="s">
        <v>86</v>
      </c>
      <c r="AY842" s="18" t="s">
        <v>169</v>
      </c>
      <c r="BE842" s="248">
        <f>IF(N842="základní",J842,0)</f>
        <v>0</v>
      </c>
      <c r="BF842" s="248">
        <f>IF(N842="snížená",J842,0)</f>
        <v>0</v>
      </c>
      <c r="BG842" s="248">
        <f>IF(N842="zákl. přenesená",J842,0)</f>
        <v>0</v>
      </c>
      <c r="BH842" s="248">
        <f>IF(N842="sníž. přenesená",J842,0)</f>
        <v>0</v>
      </c>
      <c r="BI842" s="248">
        <f>IF(N842="nulová",J842,0)</f>
        <v>0</v>
      </c>
      <c r="BJ842" s="18" t="s">
        <v>84</v>
      </c>
      <c r="BK842" s="248">
        <f>ROUND(I842*H842,2)</f>
        <v>0</v>
      </c>
      <c r="BL842" s="18" t="s">
        <v>286</v>
      </c>
      <c r="BM842" s="247" t="s">
        <v>2135</v>
      </c>
    </row>
    <row r="843" spans="1:65" s="2" customFormat="1" ht="33" customHeight="1">
      <c r="A843" s="39"/>
      <c r="B843" s="40"/>
      <c r="C843" s="235" t="s">
        <v>2136</v>
      </c>
      <c r="D843" s="235" t="s">
        <v>173</v>
      </c>
      <c r="E843" s="236" t="s">
        <v>2137</v>
      </c>
      <c r="F843" s="237" t="s">
        <v>2138</v>
      </c>
      <c r="G843" s="238" t="s">
        <v>699</v>
      </c>
      <c r="H843" s="239">
        <v>1</v>
      </c>
      <c r="I843" s="240"/>
      <c r="J843" s="241">
        <f>ROUND(I843*H843,2)</f>
        <v>0</v>
      </c>
      <c r="K843" s="242"/>
      <c r="L843" s="45"/>
      <c r="M843" s="243" t="s">
        <v>1</v>
      </c>
      <c r="N843" s="244" t="s">
        <v>41</v>
      </c>
      <c r="O843" s="92"/>
      <c r="P843" s="245">
        <f>O843*H843</f>
        <v>0</v>
      </c>
      <c r="Q843" s="245">
        <v>0</v>
      </c>
      <c r="R843" s="245">
        <f>Q843*H843</f>
        <v>0</v>
      </c>
      <c r="S843" s="245">
        <v>0</v>
      </c>
      <c r="T843" s="246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47" t="s">
        <v>286</v>
      </c>
      <c r="AT843" s="247" t="s">
        <v>173</v>
      </c>
      <c r="AU843" s="247" t="s">
        <v>86</v>
      </c>
      <c r="AY843" s="18" t="s">
        <v>169</v>
      </c>
      <c r="BE843" s="248">
        <f>IF(N843="základní",J843,0)</f>
        <v>0</v>
      </c>
      <c r="BF843" s="248">
        <f>IF(N843="snížená",J843,0)</f>
        <v>0</v>
      </c>
      <c r="BG843" s="248">
        <f>IF(N843="zákl. přenesená",J843,0)</f>
        <v>0</v>
      </c>
      <c r="BH843" s="248">
        <f>IF(N843="sníž. přenesená",J843,0)</f>
        <v>0</v>
      </c>
      <c r="BI843" s="248">
        <f>IF(N843="nulová",J843,0)</f>
        <v>0</v>
      </c>
      <c r="BJ843" s="18" t="s">
        <v>84</v>
      </c>
      <c r="BK843" s="248">
        <f>ROUND(I843*H843,2)</f>
        <v>0</v>
      </c>
      <c r="BL843" s="18" t="s">
        <v>286</v>
      </c>
      <c r="BM843" s="247" t="s">
        <v>2139</v>
      </c>
    </row>
    <row r="844" spans="1:65" s="2" customFormat="1" ht="21.75" customHeight="1">
      <c r="A844" s="39"/>
      <c r="B844" s="40"/>
      <c r="C844" s="235" t="s">
        <v>2140</v>
      </c>
      <c r="D844" s="235" t="s">
        <v>173</v>
      </c>
      <c r="E844" s="236" t="s">
        <v>2141</v>
      </c>
      <c r="F844" s="237" t="s">
        <v>2142</v>
      </c>
      <c r="G844" s="238" t="s">
        <v>699</v>
      </c>
      <c r="H844" s="239">
        <v>1</v>
      </c>
      <c r="I844" s="240"/>
      <c r="J844" s="241">
        <f>ROUND(I844*H844,2)</f>
        <v>0</v>
      </c>
      <c r="K844" s="242"/>
      <c r="L844" s="45"/>
      <c r="M844" s="243" t="s">
        <v>1</v>
      </c>
      <c r="N844" s="244" t="s">
        <v>41</v>
      </c>
      <c r="O844" s="92"/>
      <c r="P844" s="245">
        <f>O844*H844</f>
        <v>0</v>
      </c>
      <c r="Q844" s="245">
        <v>0</v>
      </c>
      <c r="R844" s="245">
        <f>Q844*H844</f>
        <v>0</v>
      </c>
      <c r="S844" s="245">
        <v>0</v>
      </c>
      <c r="T844" s="246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47" t="s">
        <v>286</v>
      </c>
      <c r="AT844" s="247" t="s">
        <v>173</v>
      </c>
      <c r="AU844" s="247" t="s">
        <v>86</v>
      </c>
      <c r="AY844" s="18" t="s">
        <v>169</v>
      </c>
      <c r="BE844" s="248">
        <f>IF(N844="základní",J844,0)</f>
        <v>0</v>
      </c>
      <c r="BF844" s="248">
        <f>IF(N844="snížená",J844,0)</f>
        <v>0</v>
      </c>
      <c r="BG844" s="248">
        <f>IF(N844="zákl. přenesená",J844,0)</f>
        <v>0</v>
      </c>
      <c r="BH844" s="248">
        <f>IF(N844="sníž. přenesená",J844,0)</f>
        <v>0</v>
      </c>
      <c r="BI844" s="248">
        <f>IF(N844="nulová",J844,0)</f>
        <v>0</v>
      </c>
      <c r="BJ844" s="18" t="s">
        <v>84</v>
      </c>
      <c r="BK844" s="248">
        <f>ROUND(I844*H844,2)</f>
        <v>0</v>
      </c>
      <c r="BL844" s="18" t="s">
        <v>286</v>
      </c>
      <c r="BM844" s="247" t="s">
        <v>2143</v>
      </c>
    </row>
    <row r="845" spans="1:65" s="2" customFormat="1" ht="21.75" customHeight="1">
      <c r="A845" s="39"/>
      <c r="B845" s="40"/>
      <c r="C845" s="235" t="s">
        <v>2144</v>
      </c>
      <c r="D845" s="235" t="s">
        <v>173</v>
      </c>
      <c r="E845" s="236" t="s">
        <v>2145</v>
      </c>
      <c r="F845" s="237" t="s">
        <v>2146</v>
      </c>
      <c r="G845" s="238" t="s">
        <v>699</v>
      </c>
      <c r="H845" s="239">
        <v>1</v>
      </c>
      <c r="I845" s="240"/>
      <c r="J845" s="241">
        <f>ROUND(I845*H845,2)</f>
        <v>0</v>
      </c>
      <c r="K845" s="242"/>
      <c r="L845" s="45"/>
      <c r="M845" s="243" t="s">
        <v>1</v>
      </c>
      <c r="N845" s="244" t="s">
        <v>41</v>
      </c>
      <c r="O845" s="92"/>
      <c r="P845" s="245">
        <f>O845*H845</f>
        <v>0</v>
      </c>
      <c r="Q845" s="245">
        <v>0</v>
      </c>
      <c r="R845" s="245">
        <f>Q845*H845</f>
        <v>0</v>
      </c>
      <c r="S845" s="245">
        <v>0</v>
      </c>
      <c r="T845" s="246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7" t="s">
        <v>286</v>
      </c>
      <c r="AT845" s="247" t="s">
        <v>173</v>
      </c>
      <c r="AU845" s="247" t="s">
        <v>86</v>
      </c>
      <c r="AY845" s="18" t="s">
        <v>169</v>
      </c>
      <c r="BE845" s="248">
        <f>IF(N845="základní",J845,0)</f>
        <v>0</v>
      </c>
      <c r="BF845" s="248">
        <f>IF(N845="snížená",J845,0)</f>
        <v>0</v>
      </c>
      <c r="BG845" s="248">
        <f>IF(N845="zákl. přenesená",J845,0)</f>
        <v>0</v>
      </c>
      <c r="BH845" s="248">
        <f>IF(N845="sníž. přenesená",J845,0)</f>
        <v>0</v>
      </c>
      <c r="BI845" s="248">
        <f>IF(N845="nulová",J845,0)</f>
        <v>0</v>
      </c>
      <c r="BJ845" s="18" t="s">
        <v>84</v>
      </c>
      <c r="BK845" s="248">
        <f>ROUND(I845*H845,2)</f>
        <v>0</v>
      </c>
      <c r="BL845" s="18" t="s">
        <v>286</v>
      </c>
      <c r="BM845" s="247" t="s">
        <v>2147</v>
      </c>
    </row>
    <row r="846" spans="1:65" s="2" customFormat="1" ht="21.75" customHeight="1">
      <c r="A846" s="39"/>
      <c r="B846" s="40"/>
      <c r="C846" s="235" t="s">
        <v>2148</v>
      </c>
      <c r="D846" s="235" t="s">
        <v>173</v>
      </c>
      <c r="E846" s="236" t="s">
        <v>2149</v>
      </c>
      <c r="F846" s="237" t="s">
        <v>2150</v>
      </c>
      <c r="G846" s="238" t="s">
        <v>699</v>
      </c>
      <c r="H846" s="239">
        <v>1</v>
      </c>
      <c r="I846" s="240"/>
      <c r="J846" s="241">
        <f>ROUND(I846*H846,2)</f>
        <v>0</v>
      </c>
      <c r="K846" s="242"/>
      <c r="L846" s="45"/>
      <c r="M846" s="243" t="s">
        <v>1</v>
      </c>
      <c r="N846" s="244" t="s">
        <v>41</v>
      </c>
      <c r="O846" s="92"/>
      <c r="P846" s="245">
        <f>O846*H846</f>
        <v>0</v>
      </c>
      <c r="Q846" s="245">
        <v>0</v>
      </c>
      <c r="R846" s="245">
        <f>Q846*H846</f>
        <v>0</v>
      </c>
      <c r="S846" s="245">
        <v>0</v>
      </c>
      <c r="T846" s="246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7" t="s">
        <v>286</v>
      </c>
      <c r="AT846" s="247" t="s">
        <v>173</v>
      </c>
      <c r="AU846" s="247" t="s">
        <v>86</v>
      </c>
      <c r="AY846" s="18" t="s">
        <v>169</v>
      </c>
      <c r="BE846" s="248">
        <f>IF(N846="základní",J846,0)</f>
        <v>0</v>
      </c>
      <c r="BF846" s="248">
        <f>IF(N846="snížená",J846,0)</f>
        <v>0</v>
      </c>
      <c r="BG846" s="248">
        <f>IF(N846="zákl. přenesená",J846,0)</f>
        <v>0</v>
      </c>
      <c r="BH846" s="248">
        <f>IF(N846="sníž. přenesená",J846,0)</f>
        <v>0</v>
      </c>
      <c r="BI846" s="248">
        <f>IF(N846="nulová",J846,0)</f>
        <v>0</v>
      </c>
      <c r="BJ846" s="18" t="s">
        <v>84</v>
      </c>
      <c r="BK846" s="248">
        <f>ROUND(I846*H846,2)</f>
        <v>0</v>
      </c>
      <c r="BL846" s="18" t="s">
        <v>286</v>
      </c>
      <c r="BM846" s="247" t="s">
        <v>2151</v>
      </c>
    </row>
    <row r="847" spans="1:65" s="2" customFormat="1" ht="21.75" customHeight="1">
      <c r="A847" s="39"/>
      <c r="B847" s="40"/>
      <c r="C847" s="235" t="s">
        <v>2152</v>
      </c>
      <c r="D847" s="235" t="s">
        <v>173</v>
      </c>
      <c r="E847" s="236" t="s">
        <v>2153</v>
      </c>
      <c r="F847" s="237" t="s">
        <v>2154</v>
      </c>
      <c r="G847" s="238" t="s">
        <v>699</v>
      </c>
      <c r="H847" s="239">
        <v>1</v>
      </c>
      <c r="I847" s="240"/>
      <c r="J847" s="241">
        <f>ROUND(I847*H847,2)</f>
        <v>0</v>
      </c>
      <c r="K847" s="242"/>
      <c r="L847" s="45"/>
      <c r="M847" s="243" t="s">
        <v>1</v>
      </c>
      <c r="N847" s="244" t="s">
        <v>41</v>
      </c>
      <c r="O847" s="92"/>
      <c r="P847" s="245">
        <f>O847*H847</f>
        <v>0</v>
      </c>
      <c r="Q847" s="245">
        <v>0</v>
      </c>
      <c r="R847" s="245">
        <f>Q847*H847</f>
        <v>0</v>
      </c>
      <c r="S847" s="245">
        <v>0</v>
      </c>
      <c r="T847" s="246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47" t="s">
        <v>286</v>
      </c>
      <c r="AT847" s="247" t="s">
        <v>173</v>
      </c>
      <c r="AU847" s="247" t="s">
        <v>86</v>
      </c>
      <c r="AY847" s="18" t="s">
        <v>169</v>
      </c>
      <c r="BE847" s="248">
        <f>IF(N847="základní",J847,0)</f>
        <v>0</v>
      </c>
      <c r="BF847" s="248">
        <f>IF(N847="snížená",J847,0)</f>
        <v>0</v>
      </c>
      <c r="BG847" s="248">
        <f>IF(N847="zákl. přenesená",J847,0)</f>
        <v>0</v>
      </c>
      <c r="BH847" s="248">
        <f>IF(N847="sníž. přenesená",J847,0)</f>
        <v>0</v>
      </c>
      <c r="BI847" s="248">
        <f>IF(N847="nulová",J847,0)</f>
        <v>0</v>
      </c>
      <c r="BJ847" s="18" t="s">
        <v>84</v>
      </c>
      <c r="BK847" s="248">
        <f>ROUND(I847*H847,2)</f>
        <v>0</v>
      </c>
      <c r="BL847" s="18" t="s">
        <v>286</v>
      </c>
      <c r="BM847" s="247" t="s">
        <v>2155</v>
      </c>
    </row>
    <row r="848" spans="1:65" s="2" customFormat="1" ht="21.75" customHeight="1">
      <c r="A848" s="39"/>
      <c r="B848" s="40"/>
      <c r="C848" s="235" t="s">
        <v>2156</v>
      </c>
      <c r="D848" s="235" t="s">
        <v>173</v>
      </c>
      <c r="E848" s="236" t="s">
        <v>2157</v>
      </c>
      <c r="F848" s="237" t="s">
        <v>2158</v>
      </c>
      <c r="G848" s="238" t="s">
        <v>699</v>
      </c>
      <c r="H848" s="239">
        <v>1</v>
      </c>
      <c r="I848" s="240"/>
      <c r="J848" s="241">
        <f>ROUND(I848*H848,2)</f>
        <v>0</v>
      </c>
      <c r="K848" s="242"/>
      <c r="L848" s="45"/>
      <c r="M848" s="243" t="s">
        <v>1</v>
      </c>
      <c r="N848" s="244" t="s">
        <v>41</v>
      </c>
      <c r="O848" s="92"/>
      <c r="P848" s="245">
        <f>O848*H848</f>
        <v>0</v>
      </c>
      <c r="Q848" s="245">
        <v>0</v>
      </c>
      <c r="R848" s="245">
        <f>Q848*H848</f>
        <v>0</v>
      </c>
      <c r="S848" s="245">
        <v>0</v>
      </c>
      <c r="T848" s="246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47" t="s">
        <v>286</v>
      </c>
      <c r="AT848" s="247" t="s">
        <v>173</v>
      </c>
      <c r="AU848" s="247" t="s">
        <v>86</v>
      </c>
      <c r="AY848" s="18" t="s">
        <v>169</v>
      </c>
      <c r="BE848" s="248">
        <f>IF(N848="základní",J848,0)</f>
        <v>0</v>
      </c>
      <c r="BF848" s="248">
        <f>IF(N848="snížená",J848,0)</f>
        <v>0</v>
      </c>
      <c r="BG848" s="248">
        <f>IF(N848="zákl. přenesená",J848,0)</f>
        <v>0</v>
      </c>
      <c r="BH848" s="248">
        <f>IF(N848="sníž. přenesená",J848,0)</f>
        <v>0</v>
      </c>
      <c r="BI848" s="248">
        <f>IF(N848="nulová",J848,0)</f>
        <v>0</v>
      </c>
      <c r="BJ848" s="18" t="s">
        <v>84</v>
      </c>
      <c r="BK848" s="248">
        <f>ROUND(I848*H848,2)</f>
        <v>0</v>
      </c>
      <c r="BL848" s="18" t="s">
        <v>286</v>
      </c>
      <c r="BM848" s="247" t="s">
        <v>2159</v>
      </c>
    </row>
    <row r="849" spans="1:65" s="2" customFormat="1" ht="33" customHeight="1">
      <c r="A849" s="39"/>
      <c r="B849" s="40"/>
      <c r="C849" s="235" t="s">
        <v>2160</v>
      </c>
      <c r="D849" s="235" t="s">
        <v>173</v>
      </c>
      <c r="E849" s="236" t="s">
        <v>2161</v>
      </c>
      <c r="F849" s="237" t="s">
        <v>2162</v>
      </c>
      <c r="G849" s="238" t="s">
        <v>699</v>
      </c>
      <c r="H849" s="239">
        <v>1</v>
      </c>
      <c r="I849" s="240"/>
      <c r="J849" s="241">
        <f>ROUND(I849*H849,2)</f>
        <v>0</v>
      </c>
      <c r="K849" s="242"/>
      <c r="L849" s="45"/>
      <c r="M849" s="243" t="s">
        <v>1</v>
      </c>
      <c r="N849" s="244" t="s">
        <v>41</v>
      </c>
      <c r="O849" s="92"/>
      <c r="P849" s="245">
        <f>O849*H849</f>
        <v>0</v>
      </c>
      <c r="Q849" s="245">
        <v>0</v>
      </c>
      <c r="R849" s="245">
        <f>Q849*H849</f>
        <v>0</v>
      </c>
      <c r="S849" s="245">
        <v>0</v>
      </c>
      <c r="T849" s="246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7" t="s">
        <v>286</v>
      </c>
      <c r="AT849" s="247" t="s">
        <v>173</v>
      </c>
      <c r="AU849" s="247" t="s">
        <v>86</v>
      </c>
      <c r="AY849" s="18" t="s">
        <v>169</v>
      </c>
      <c r="BE849" s="248">
        <f>IF(N849="základní",J849,0)</f>
        <v>0</v>
      </c>
      <c r="BF849" s="248">
        <f>IF(N849="snížená",J849,0)</f>
        <v>0</v>
      </c>
      <c r="BG849" s="248">
        <f>IF(N849="zákl. přenesená",J849,0)</f>
        <v>0</v>
      </c>
      <c r="BH849" s="248">
        <f>IF(N849="sníž. přenesená",J849,0)</f>
        <v>0</v>
      </c>
      <c r="BI849" s="248">
        <f>IF(N849="nulová",J849,0)</f>
        <v>0</v>
      </c>
      <c r="BJ849" s="18" t="s">
        <v>84</v>
      </c>
      <c r="BK849" s="248">
        <f>ROUND(I849*H849,2)</f>
        <v>0</v>
      </c>
      <c r="BL849" s="18" t="s">
        <v>286</v>
      </c>
      <c r="BM849" s="247" t="s">
        <v>2163</v>
      </c>
    </row>
    <row r="850" spans="1:65" s="2" customFormat="1" ht="21.75" customHeight="1">
      <c r="A850" s="39"/>
      <c r="B850" s="40"/>
      <c r="C850" s="235" t="s">
        <v>2164</v>
      </c>
      <c r="D850" s="235" t="s">
        <v>173</v>
      </c>
      <c r="E850" s="236" t="s">
        <v>2165</v>
      </c>
      <c r="F850" s="237" t="s">
        <v>2166</v>
      </c>
      <c r="G850" s="238" t="s">
        <v>699</v>
      </c>
      <c r="H850" s="239">
        <v>2</v>
      </c>
      <c r="I850" s="240"/>
      <c r="J850" s="241">
        <f>ROUND(I850*H850,2)</f>
        <v>0</v>
      </c>
      <c r="K850" s="242"/>
      <c r="L850" s="45"/>
      <c r="M850" s="243" t="s">
        <v>1</v>
      </c>
      <c r="N850" s="244" t="s">
        <v>41</v>
      </c>
      <c r="O850" s="92"/>
      <c r="P850" s="245">
        <f>O850*H850</f>
        <v>0</v>
      </c>
      <c r="Q850" s="245">
        <v>0</v>
      </c>
      <c r="R850" s="245">
        <f>Q850*H850</f>
        <v>0</v>
      </c>
      <c r="S850" s="245">
        <v>0</v>
      </c>
      <c r="T850" s="246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47" t="s">
        <v>286</v>
      </c>
      <c r="AT850" s="247" t="s">
        <v>173</v>
      </c>
      <c r="AU850" s="247" t="s">
        <v>86</v>
      </c>
      <c r="AY850" s="18" t="s">
        <v>169</v>
      </c>
      <c r="BE850" s="248">
        <f>IF(N850="základní",J850,0)</f>
        <v>0</v>
      </c>
      <c r="BF850" s="248">
        <f>IF(N850="snížená",J850,0)</f>
        <v>0</v>
      </c>
      <c r="BG850" s="248">
        <f>IF(N850="zákl. přenesená",J850,0)</f>
        <v>0</v>
      </c>
      <c r="BH850" s="248">
        <f>IF(N850="sníž. přenesená",J850,0)</f>
        <v>0</v>
      </c>
      <c r="BI850" s="248">
        <f>IF(N850="nulová",J850,0)</f>
        <v>0</v>
      </c>
      <c r="BJ850" s="18" t="s">
        <v>84</v>
      </c>
      <c r="BK850" s="248">
        <f>ROUND(I850*H850,2)</f>
        <v>0</v>
      </c>
      <c r="BL850" s="18" t="s">
        <v>286</v>
      </c>
      <c r="BM850" s="247" t="s">
        <v>2167</v>
      </c>
    </row>
    <row r="851" spans="1:65" s="2" customFormat="1" ht="21.75" customHeight="1">
      <c r="A851" s="39"/>
      <c r="B851" s="40"/>
      <c r="C851" s="235" t="s">
        <v>2168</v>
      </c>
      <c r="D851" s="235" t="s">
        <v>173</v>
      </c>
      <c r="E851" s="236" t="s">
        <v>2169</v>
      </c>
      <c r="F851" s="237" t="s">
        <v>2170</v>
      </c>
      <c r="G851" s="238" t="s">
        <v>699</v>
      </c>
      <c r="H851" s="239">
        <v>1</v>
      </c>
      <c r="I851" s="240"/>
      <c r="J851" s="241">
        <f>ROUND(I851*H851,2)</f>
        <v>0</v>
      </c>
      <c r="K851" s="242"/>
      <c r="L851" s="45"/>
      <c r="M851" s="243" t="s">
        <v>1</v>
      </c>
      <c r="N851" s="244" t="s">
        <v>41</v>
      </c>
      <c r="O851" s="92"/>
      <c r="P851" s="245">
        <f>O851*H851</f>
        <v>0</v>
      </c>
      <c r="Q851" s="245">
        <v>0</v>
      </c>
      <c r="R851" s="245">
        <f>Q851*H851</f>
        <v>0</v>
      </c>
      <c r="S851" s="245">
        <v>0</v>
      </c>
      <c r="T851" s="246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47" t="s">
        <v>286</v>
      </c>
      <c r="AT851" s="247" t="s">
        <v>173</v>
      </c>
      <c r="AU851" s="247" t="s">
        <v>86</v>
      </c>
      <c r="AY851" s="18" t="s">
        <v>169</v>
      </c>
      <c r="BE851" s="248">
        <f>IF(N851="základní",J851,0)</f>
        <v>0</v>
      </c>
      <c r="BF851" s="248">
        <f>IF(N851="snížená",J851,0)</f>
        <v>0</v>
      </c>
      <c r="BG851" s="248">
        <f>IF(N851="zákl. přenesená",J851,0)</f>
        <v>0</v>
      </c>
      <c r="BH851" s="248">
        <f>IF(N851="sníž. přenesená",J851,0)</f>
        <v>0</v>
      </c>
      <c r="BI851" s="248">
        <f>IF(N851="nulová",J851,0)</f>
        <v>0</v>
      </c>
      <c r="BJ851" s="18" t="s">
        <v>84</v>
      </c>
      <c r="BK851" s="248">
        <f>ROUND(I851*H851,2)</f>
        <v>0</v>
      </c>
      <c r="BL851" s="18" t="s">
        <v>286</v>
      </c>
      <c r="BM851" s="247" t="s">
        <v>2171</v>
      </c>
    </row>
    <row r="852" spans="1:65" s="2" customFormat="1" ht="33" customHeight="1">
      <c r="A852" s="39"/>
      <c r="B852" s="40"/>
      <c r="C852" s="235" t="s">
        <v>2172</v>
      </c>
      <c r="D852" s="235" t="s">
        <v>173</v>
      </c>
      <c r="E852" s="236" t="s">
        <v>2173</v>
      </c>
      <c r="F852" s="237" t="s">
        <v>2174</v>
      </c>
      <c r="G852" s="238" t="s">
        <v>699</v>
      </c>
      <c r="H852" s="239">
        <v>3</v>
      </c>
      <c r="I852" s="240"/>
      <c r="J852" s="241">
        <f>ROUND(I852*H852,2)</f>
        <v>0</v>
      </c>
      <c r="K852" s="242"/>
      <c r="L852" s="45"/>
      <c r="M852" s="243" t="s">
        <v>1</v>
      </c>
      <c r="N852" s="244" t="s">
        <v>41</v>
      </c>
      <c r="O852" s="92"/>
      <c r="P852" s="245">
        <f>O852*H852</f>
        <v>0</v>
      </c>
      <c r="Q852" s="245">
        <v>0</v>
      </c>
      <c r="R852" s="245">
        <f>Q852*H852</f>
        <v>0</v>
      </c>
      <c r="S852" s="245">
        <v>0</v>
      </c>
      <c r="T852" s="246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47" t="s">
        <v>286</v>
      </c>
      <c r="AT852" s="247" t="s">
        <v>173</v>
      </c>
      <c r="AU852" s="247" t="s">
        <v>86</v>
      </c>
      <c r="AY852" s="18" t="s">
        <v>169</v>
      </c>
      <c r="BE852" s="248">
        <f>IF(N852="základní",J852,0)</f>
        <v>0</v>
      </c>
      <c r="BF852" s="248">
        <f>IF(N852="snížená",J852,0)</f>
        <v>0</v>
      </c>
      <c r="BG852" s="248">
        <f>IF(N852="zákl. přenesená",J852,0)</f>
        <v>0</v>
      </c>
      <c r="BH852" s="248">
        <f>IF(N852="sníž. přenesená",J852,0)</f>
        <v>0</v>
      </c>
      <c r="BI852" s="248">
        <f>IF(N852="nulová",J852,0)</f>
        <v>0</v>
      </c>
      <c r="BJ852" s="18" t="s">
        <v>84</v>
      </c>
      <c r="BK852" s="248">
        <f>ROUND(I852*H852,2)</f>
        <v>0</v>
      </c>
      <c r="BL852" s="18" t="s">
        <v>286</v>
      </c>
      <c r="BM852" s="247" t="s">
        <v>2175</v>
      </c>
    </row>
    <row r="853" spans="1:65" s="2" customFormat="1" ht="33" customHeight="1">
      <c r="A853" s="39"/>
      <c r="B853" s="40"/>
      <c r="C853" s="235" t="s">
        <v>2176</v>
      </c>
      <c r="D853" s="235" t="s">
        <v>173</v>
      </c>
      <c r="E853" s="236" t="s">
        <v>2177</v>
      </c>
      <c r="F853" s="237" t="s">
        <v>2178</v>
      </c>
      <c r="G853" s="238" t="s">
        <v>699</v>
      </c>
      <c r="H853" s="239">
        <v>2</v>
      </c>
      <c r="I853" s="240"/>
      <c r="J853" s="241">
        <f>ROUND(I853*H853,2)</f>
        <v>0</v>
      </c>
      <c r="K853" s="242"/>
      <c r="L853" s="45"/>
      <c r="M853" s="243" t="s">
        <v>1</v>
      </c>
      <c r="N853" s="244" t="s">
        <v>41</v>
      </c>
      <c r="O853" s="92"/>
      <c r="P853" s="245">
        <f>O853*H853</f>
        <v>0</v>
      </c>
      <c r="Q853" s="245">
        <v>0</v>
      </c>
      <c r="R853" s="245">
        <f>Q853*H853</f>
        <v>0</v>
      </c>
      <c r="S853" s="245">
        <v>0</v>
      </c>
      <c r="T853" s="246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47" t="s">
        <v>286</v>
      </c>
      <c r="AT853" s="247" t="s">
        <v>173</v>
      </c>
      <c r="AU853" s="247" t="s">
        <v>86</v>
      </c>
      <c r="AY853" s="18" t="s">
        <v>169</v>
      </c>
      <c r="BE853" s="248">
        <f>IF(N853="základní",J853,0)</f>
        <v>0</v>
      </c>
      <c r="BF853" s="248">
        <f>IF(N853="snížená",J853,0)</f>
        <v>0</v>
      </c>
      <c r="BG853" s="248">
        <f>IF(N853="zákl. přenesená",J853,0)</f>
        <v>0</v>
      </c>
      <c r="BH853" s="248">
        <f>IF(N853="sníž. přenesená",J853,0)</f>
        <v>0</v>
      </c>
      <c r="BI853" s="248">
        <f>IF(N853="nulová",J853,0)</f>
        <v>0</v>
      </c>
      <c r="BJ853" s="18" t="s">
        <v>84</v>
      </c>
      <c r="BK853" s="248">
        <f>ROUND(I853*H853,2)</f>
        <v>0</v>
      </c>
      <c r="BL853" s="18" t="s">
        <v>286</v>
      </c>
      <c r="BM853" s="247" t="s">
        <v>2179</v>
      </c>
    </row>
    <row r="854" spans="1:65" s="2" customFormat="1" ht="21.75" customHeight="1">
      <c r="A854" s="39"/>
      <c r="B854" s="40"/>
      <c r="C854" s="235" t="s">
        <v>2180</v>
      </c>
      <c r="D854" s="235" t="s">
        <v>173</v>
      </c>
      <c r="E854" s="236" t="s">
        <v>2181</v>
      </c>
      <c r="F854" s="237" t="s">
        <v>2182</v>
      </c>
      <c r="G854" s="238" t="s">
        <v>699</v>
      </c>
      <c r="H854" s="239">
        <v>2</v>
      </c>
      <c r="I854" s="240"/>
      <c r="J854" s="241">
        <f>ROUND(I854*H854,2)</f>
        <v>0</v>
      </c>
      <c r="K854" s="242"/>
      <c r="L854" s="45"/>
      <c r="M854" s="243" t="s">
        <v>1</v>
      </c>
      <c r="N854" s="244" t="s">
        <v>41</v>
      </c>
      <c r="O854" s="92"/>
      <c r="P854" s="245">
        <f>O854*H854</f>
        <v>0</v>
      </c>
      <c r="Q854" s="245">
        <v>0</v>
      </c>
      <c r="R854" s="245">
        <f>Q854*H854</f>
        <v>0</v>
      </c>
      <c r="S854" s="245">
        <v>0</v>
      </c>
      <c r="T854" s="246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7" t="s">
        <v>286</v>
      </c>
      <c r="AT854" s="247" t="s">
        <v>173</v>
      </c>
      <c r="AU854" s="247" t="s">
        <v>86</v>
      </c>
      <c r="AY854" s="18" t="s">
        <v>169</v>
      </c>
      <c r="BE854" s="248">
        <f>IF(N854="základní",J854,0)</f>
        <v>0</v>
      </c>
      <c r="BF854" s="248">
        <f>IF(N854="snížená",J854,0)</f>
        <v>0</v>
      </c>
      <c r="BG854" s="248">
        <f>IF(N854="zákl. přenesená",J854,0)</f>
        <v>0</v>
      </c>
      <c r="BH854" s="248">
        <f>IF(N854="sníž. přenesená",J854,0)</f>
        <v>0</v>
      </c>
      <c r="BI854" s="248">
        <f>IF(N854="nulová",J854,0)</f>
        <v>0</v>
      </c>
      <c r="BJ854" s="18" t="s">
        <v>84</v>
      </c>
      <c r="BK854" s="248">
        <f>ROUND(I854*H854,2)</f>
        <v>0</v>
      </c>
      <c r="BL854" s="18" t="s">
        <v>286</v>
      </c>
      <c r="BM854" s="247" t="s">
        <v>2183</v>
      </c>
    </row>
    <row r="855" spans="1:65" s="2" customFormat="1" ht="21.75" customHeight="1">
      <c r="A855" s="39"/>
      <c r="B855" s="40"/>
      <c r="C855" s="235" t="s">
        <v>2184</v>
      </c>
      <c r="D855" s="235" t="s">
        <v>173</v>
      </c>
      <c r="E855" s="236" t="s">
        <v>2185</v>
      </c>
      <c r="F855" s="237" t="s">
        <v>2186</v>
      </c>
      <c r="G855" s="238" t="s">
        <v>699</v>
      </c>
      <c r="H855" s="239">
        <v>2</v>
      </c>
      <c r="I855" s="240"/>
      <c r="J855" s="241">
        <f>ROUND(I855*H855,2)</f>
        <v>0</v>
      </c>
      <c r="K855" s="242"/>
      <c r="L855" s="45"/>
      <c r="M855" s="243" t="s">
        <v>1</v>
      </c>
      <c r="N855" s="244" t="s">
        <v>41</v>
      </c>
      <c r="O855" s="92"/>
      <c r="P855" s="245">
        <f>O855*H855</f>
        <v>0</v>
      </c>
      <c r="Q855" s="245">
        <v>0</v>
      </c>
      <c r="R855" s="245">
        <f>Q855*H855</f>
        <v>0</v>
      </c>
      <c r="S855" s="245">
        <v>0</v>
      </c>
      <c r="T855" s="246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7" t="s">
        <v>286</v>
      </c>
      <c r="AT855" s="247" t="s">
        <v>173</v>
      </c>
      <c r="AU855" s="247" t="s">
        <v>86</v>
      </c>
      <c r="AY855" s="18" t="s">
        <v>169</v>
      </c>
      <c r="BE855" s="248">
        <f>IF(N855="základní",J855,0)</f>
        <v>0</v>
      </c>
      <c r="BF855" s="248">
        <f>IF(N855="snížená",J855,0)</f>
        <v>0</v>
      </c>
      <c r="BG855" s="248">
        <f>IF(N855="zákl. přenesená",J855,0)</f>
        <v>0</v>
      </c>
      <c r="BH855" s="248">
        <f>IF(N855="sníž. přenesená",J855,0)</f>
        <v>0</v>
      </c>
      <c r="BI855" s="248">
        <f>IF(N855="nulová",J855,0)</f>
        <v>0</v>
      </c>
      <c r="BJ855" s="18" t="s">
        <v>84</v>
      </c>
      <c r="BK855" s="248">
        <f>ROUND(I855*H855,2)</f>
        <v>0</v>
      </c>
      <c r="BL855" s="18" t="s">
        <v>286</v>
      </c>
      <c r="BM855" s="247" t="s">
        <v>2187</v>
      </c>
    </row>
    <row r="856" spans="1:65" s="2" customFormat="1" ht="33" customHeight="1">
      <c r="A856" s="39"/>
      <c r="B856" s="40"/>
      <c r="C856" s="235" t="s">
        <v>2188</v>
      </c>
      <c r="D856" s="235" t="s">
        <v>173</v>
      </c>
      <c r="E856" s="236" t="s">
        <v>2189</v>
      </c>
      <c r="F856" s="237" t="s">
        <v>2190</v>
      </c>
      <c r="G856" s="238" t="s">
        <v>699</v>
      </c>
      <c r="H856" s="239">
        <v>1</v>
      </c>
      <c r="I856" s="240"/>
      <c r="J856" s="241">
        <f>ROUND(I856*H856,2)</f>
        <v>0</v>
      </c>
      <c r="K856" s="242"/>
      <c r="L856" s="45"/>
      <c r="M856" s="243" t="s">
        <v>1</v>
      </c>
      <c r="N856" s="244" t="s">
        <v>41</v>
      </c>
      <c r="O856" s="92"/>
      <c r="P856" s="245">
        <f>O856*H856</f>
        <v>0</v>
      </c>
      <c r="Q856" s="245">
        <v>0</v>
      </c>
      <c r="R856" s="245">
        <f>Q856*H856</f>
        <v>0</v>
      </c>
      <c r="S856" s="245">
        <v>0</v>
      </c>
      <c r="T856" s="246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47" t="s">
        <v>286</v>
      </c>
      <c r="AT856" s="247" t="s">
        <v>173</v>
      </c>
      <c r="AU856" s="247" t="s">
        <v>86</v>
      </c>
      <c r="AY856" s="18" t="s">
        <v>169</v>
      </c>
      <c r="BE856" s="248">
        <f>IF(N856="základní",J856,0)</f>
        <v>0</v>
      </c>
      <c r="BF856" s="248">
        <f>IF(N856="snížená",J856,0)</f>
        <v>0</v>
      </c>
      <c r="BG856" s="248">
        <f>IF(N856="zákl. přenesená",J856,0)</f>
        <v>0</v>
      </c>
      <c r="BH856" s="248">
        <f>IF(N856="sníž. přenesená",J856,0)</f>
        <v>0</v>
      </c>
      <c r="BI856" s="248">
        <f>IF(N856="nulová",J856,0)</f>
        <v>0</v>
      </c>
      <c r="BJ856" s="18" t="s">
        <v>84</v>
      </c>
      <c r="BK856" s="248">
        <f>ROUND(I856*H856,2)</f>
        <v>0</v>
      </c>
      <c r="BL856" s="18" t="s">
        <v>286</v>
      </c>
      <c r="BM856" s="247" t="s">
        <v>2191</v>
      </c>
    </row>
    <row r="857" spans="1:65" s="2" customFormat="1" ht="33" customHeight="1">
      <c r="A857" s="39"/>
      <c r="B857" s="40"/>
      <c r="C857" s="235" t="s">
        <v>2192</v>
      </c>
      <c r="D857" s="235" t="s">
        <v>173</v>
      </c>
      <c r="E857" s="236" t="s">
        <v>2193</v>
      </c>
      <c r="F857" s="237" t="s">
        <v>2194</v>
      </c>
      <c r="G857" s="238" t="s">
        <v>699</v>
      </c>
      <c r="H857" s="239">
        <v>1</v>
      </c>
      <c r="I857" s="240"/>
      <c r="J857" s="241">
        <f>ROUND(I857*H857,2)</f>
        <v>0</v>
      </c>
      <c r="K857" s="242"/>
      <c r="L857" s="45"/>
      <c r="M857" s="243" t="s">
        <v>1</v>
      </c>
      <c r="N857" s="244" t="s">
        <v>41</v>
      </c>
      <c r="O857" s="92"/>
      <c r="P857" s="245">
        <f>O857*H857</f>
        <v>0</v>
      </c>
      <c r="Q857" s="245">
        <v>0</v>
      </c>
      <c r="R857" s="245">
        <f>Q857*H857</f>
        <v>0</v>
      </c>
      <c r="S857" s="245">
        <v>0</v>
      </c>
      <c r="T857" s="246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7" t="s">
        <v>286</v>
      </c>
      <c r="AT857" s="247" t="s">
        <v>173</v>
      </c>
      <c r="AU857" s="247" t="s">
        <v>86</v>
      </c>
      <c r="AY857" s="18" t="s">
        <v>169</v>
      </c>
      <c r="BE857" s="248">
        <f>IF(N857="základní",J857,0)</f>
        <v>0</v>
      </c>
      <c r="BF857" s="248">
        <f>IF(N857="snížená",J857,0)</f>
        <v>0</v>
      </c>
      <c r="BG857" s="248">
        <f>IF(N857="zákl. přenesená",J857,0)</f>
        <v>0</v>
      </c>
      <c r="BH857" s="248">
        <f>IF(N857="sníž. přenesená",J857,0)</f>
        <v>0</v>
      </c>
      <c r="BI857" s="248">
        <f>IF(N857="nulová",J857,0)</f>
        <v>0</v>
      </c>
      <c r="BJ857" s="18" t="s">
        <v>84</v>
      </c>
      <c r="BK857" s="248">
        <f>ROUND(I857*H857,2)</f>
        <v>0</v>
      </c>
      <c r="BL857" s="18" t="s">
        <v>286</v>
      </c>
      <c r="BM857" s="247" t="s">
        <v>2195</v>
      </c>
    </row>
    <row r="858" spans="1:65" s="2" customFormat="1" ht="21.75" customHeight="1">
      <c r="A858" s="39"/>
      <c r="B858" s="40"/>
      <c r="C858" s="235" t="s">
        <v>2196</v>
      </c>
      <c r="D858" s="235" t="s">
        <v>173</v>
      </c>
      <c r="E858" s="236" t="s">
        <v>2197</v>
      </c>
      <c r="F858" s="237" t="s">
        <v>2198</v>
      </c>
      <c r="G858" s="238" t="s">
        <v>699</v>
      </c>
      <c r="H858" s="239">
        <v>1</v>
      </c>
      <c r="I858" s="240"/>
      <c r="J858" s="241">
        <f>ROUND(I858*H858,2)</f>
        <v>0</v>
      </c>
      <c r="K858" s="242"/>
      <c r="L858" s="45"/>
      <c r="M858" s="243" t="s">
        <v>1</v>
      </c>
      <c r="N858" s="244" t="s">
        <v>41</v>
      </c>
      <c r="O858" s="92"/>
      <c r="P858" s="245">
        <f>O858*H858</f>
        <v>0</v>
      </c>
      <c r="Q858" s="245">
        <v>0</v>
      </c>
      <c r="R858" s="245">
        <f>Q858*H858</f>
        <v>0</v>
      </c>
      <c r="S858" s="245">
        <v>0</v>
      </c>
      <c r="T858" s="246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7" t="s">
        <v>286</v>
      </c>
      <c r="AT858" s="247" t="s">
        <v>173</v>
      </c>
      <c r="AU858" s="247" t="s">
        <v>86</v>
      </c>
      <c r="AY858" s="18" t="s">
        <v>169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18" t="s">
        <v>84</v>
      </c>
      <c r="BK858" s="248">
        <f>ROUND(I858*H858,2)</f>
        <v>0</v>
      </c>
      <c r="BL858" s="18" t="s">
        <v>286</v>
      </c>
      <c r="BM858" s="247" t="s">
        <v>2199</v>
      </c>
    </row>
    <row r="859" spans="1:65" s="2" customFormat="1" ht="21.75" customHeight="1">
      <c r="A859" s="39"/>
      <c r="B859" s="40"/>
      <c r="C859" s="235" t="s">
        <v>2200</v>
      </c>
      <c r="D859" s="235" t="s">
        <v>173</v>
      </c>
      <c r="E859" s="236" t="s">
        <v>2201</v>
      </c>
      <c r="F859" s="237" t="s">
        <v>2202</v>
      </c>
      <c r="G859" s="238" t="s">
        <v>1314</v>
      </c>
      <c r="H859" s="315"/>
      <c r="I859" s="240"/>
      <c r="J859" s="241">
        <f>ROUND(I859*H859,2)</f>
        <v>0</v>
      </c>
      <c r="K859" s="242"/>
      <c r="L859" s="45"/>
      <c r="M859" s="243" t="s">
        <v>1</v>
      </c>
      <c r="N859" s="244" t="s">
        <v>41</v>
      </c>
      <c r="O859" s="92"/>
      <c r="P859" s="245">
        <f>O859*H859</f>
        <v>0</v>
      </c>
      <c r="Q859" s="245">
        <v>0</v>
      </c>
      <c r="R859" s="245">
        <f>Q859*H859</f>
        <v>0</v>
      </c>
      <c r="S859" s="245">
        <v>0</v>
      </c>
      <c r="T859" s="246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47" t="s">
        <v>286</v>
      </c>
      <c r="AT859" s="247" t="s">
        <v>173</v>
      </c>
      <c r="AU859" s="247" t="s">
        <v>86</v>
      </c>
      <c r="AY859" s="18" t="s">
        <v>169</v>
      </c>
      <c r="BE859" s="248">
        <f>IF(N859="základní",J859,0)</f>
        <v>0</v>
      </c>
      <c r="BF859" s="248">
        <f>IF(N859="snížená",J859,0)</f>
        <v>0</v>
      </c>
      <c r="BG859" s="248">
        <f>IF(N859="zákl. přenesená",J859,0)</f>
        <v>0</v>
      </c>
      <c r="BH859" s="248">
        <f>IF(N859="sníž. přenesená",J859,0)</f>
        <v>0</v>
      </c>
      <c r="BI859" s="248">
        <f>IF(N859="nulová",J859,0)</f>
        <v>0</v>
      </c>
      <c r="BJ859" s="18" t="s">
        <v>84</v>
      </c>
      <c r="BK859" s="248">
        <f>ROUND(I859*H859,2)</f>
        <v>0</v>
      </c>
      <c r="BL859" s="18" t="s">
        <v>286</v>
      </c>
      <c r="BM859" s="247" t="s">
        <v>2203</v>
      </c>
    </row>
    <row r="860" spans="1:63" s="12" customFormat="1" ht="22.8" customHeight="1">
      <c r="A860" s="12"/>
      <c r="B860" s="219"/>
      <c r="C860" s="220"/>
      <c r="D860" s="221" t="s">
        <v>75</v>
      </c>
      <c r="E860" s="233" t="s">
        <v>362</v>
      </c>
      <c r="F860" s="233" t="s">
        <v>363</v>
      </c>
      <c r="G860" s="220"/>
      <c r="H860" s="220"/>
      <c r="I860" s="223"/>
      <c r="J860" s="234">
        <f>BK860</f>
        <v>0</v>
      </c>
      <c r="K860" s="220"/>
      <c r="L860" s="225"/>
      <c r="M860" s="226"/>
      <c r="N860" s="227"/>
      <c r="O860" s="227"/>
      <c r="P860" s="228">
        <f>SUM(P861:P912)</f>
        <v>0</v>
      </c>
      <c r="Q860" s="227"/>
      <c r="R860" s="228">
        <f>SUM(R861:R912)</f>
        <v>0.45430000000000004</v>
      </c>
      <c r="S860" s="227"/>
      <c r="T860" s="229">
        <f>SUM(T861:T912)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30" t="s">
        <v>86</v>
      </c>
      <c r="AT860" s="231" t="s">
        <v>75</v>
      </c>
      <c r="AU860" s="231" t="s">
        <v>84</v>
      </c>
      <c r="AY860" s="230" t="s">
        <v>169</v>
      </c>
      <c r="BK860" s="232">
        <f>SUM(BK861:BK912)</f>
        <v>0</v>
      </c>
    </row>
    <row r="861" spans="1:65" s="2" customFormat="1" ht="21.75" customHeight="1">
      <c r="A861" s="39"/>
      <c r="B861" s="40"/>
      <c r="C861" s="235" t="s">
        <v>2204</v>
      </c>
      <c r="D861" s="235" t="s">
        <v>173</v>
      </c>
      <c r="E861" s="236" t="s">
        <v>2205</v>
      </c>
      <c r="F861" s="237" t="s">
        <v>2206</v>
      </c>
      <c r="G861" s="238" t="s">
        <v>239</v>
      </c>
      <c r="H861" s="239">
        <v>1</v>
      </c>
      <c r="I861" s="240"/>
      <c r="J861" s="241">
        <f>ROUND(I861*H861,2)</f>
        <v>0</v>
      </c>
      <c r="K861" s="242"/>
      <c r="L861" s="45"/>
      <c r="M861" s="243" t="s">
        <v>1</v>
      </c>
      <c r="N861" s="244" t="s">
        <v>41</v>
      </c>
      <c r="O861" s="92"/>
      <c r="P861" s="245">
        <f>O861*H861</f>
        <v>0</v>
      </c>
      <c r="Q861" s="245">
        <v>0</v>
      </c>
      <c r="R861" s="245">
        <f>Q861*H861</f>
        <v>0</v>
      </c>
      <c r="S861" s="245">
        <v>0</v>
      </c>
      <c r="T861" s="246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47" t="s">
        <v>286</v>
      </c>
      <c r="AT861" s="247" t="s">
        <v>173</v>
      </c>
      <c r="AU861" s="247" t="s">
        <v>86</v>
      </c>
      <c r="AY861" s="18" t="s">
        <v>169</v>
      </c>
      <c r="BE861" s="248">
        <f>IF(N861="základní",J861,0)</f>
        <v>0</v>
      </c>
      <c r="BF861" s="248">
        <f>IF(N861="snížená",J861,0)</f>
        <v>0</v>
      </c>
      <c r="BG861" s="248">
        <f>IF(N861="zákl. přenesená",J861,0)</f>
        <v>0</v>
      </c>
      <c r="BH861" s="248">
        <f>IF(N861="sníž. přenesená",J861,0)</f>
        <v>0</v>
      </c>
      <c r="BI861" s="248">
        <f>IF(N861="nulová",J861,0)</f>
        <v>0</v>
      </c>
      <c r="BJ861" s="18" t="s">
        <v>84</v>
      </c>
      <c r="BK861" s="248">
        <f>ROUND(I861*H861,2)</f>
        <v>0</v>
      </c>
      <c r="BL861" s="18" t="s">
        <v>286</v>
      </c>
      <c r="BM861" s="247" t="s">
        <v>2207</v>
      </c>
    </row>
    <row r="862" spans="1:65" s="2" customFormat="1" ht="21.75" customHeight="1">
      <c r="A862" s="39"/>
      <c r="B862" s="40"/>
      <c r="C862" s="235" t="s">
        <v>2208</v>
      </c>
      <c r="D862" s="235" t="s">
        <v>173</v>
      </c>
      <c r="E862" s="236" t="s">
        <v>2209</v>
      </c>
      <c r="F862" s="237" t="s">
        <v>2210</v>
      </c>
      <c r="G862" s="238" t="s">
        <v>239</v>
      </c>
      <c r="H862" s="239">
        <v>1</v>
      </c>
      <c r="I862" s="240"/>
      <c r="J862" s="241">
        <f>ROUND(I862*H862,2)</f>
        <v>0</v>
      </c>
      <c r="K862" s="242"/>
      <c r="L862" s="45"/>
      <c r="M862" s="243" t="s">
        <v>1</v>
      </c>
      <c r="N862" s="244" t="s">
        <v>41</v>
      </c>
      <c r="O862" s="92"/>
      <c r="P862" s="245">
        <f>O862*H862</f>
        <v>0</v>
      </c>
      <c r="Q862" s="245">
        <v>0</v>
      </c>
      <c r="R862" s="245">
        <f>Q862*H862</f>
        <v>0</v>
      </c>
      <c r="S862" s="245">
        <v>0</v>
      </c>
      <c r="T862" s="246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7" t="s">
        <v>286</v>
      </c>
      <c r="AT862" s="247" t="s">
        <v>173</v>
      </c>
      <c r="AU862" s="247" t="s">
        <v>86</v>
      </c>
      <c r="AY862" s="18" t="s">
        <v>169</v>
      </c>
      <c r="BE862" s="248">
        <f>IF(N862="základní",J862,0)</f>
        <v>0</v>
      </c>
      <c r="BF862" s="248">
        <f>IF(N862="snížená",J862,0)</f>
        <v>0</v>
      </c>
      <c r="BG862" s="248">
        <f>IF(N862="zákl. přenesená",J862,0)</f>
        <v>0</v>
      </c>
      <c r="BH862" s="248">
        <f>IF(N862="sníž. přenesená",J862,0)</f>
        <v>0</v>
      </c>
      <c r="BI862" s="248">
        <f>IF(N862="nulová",J862,0)</f>
        <v>0</v>
      </c>
      <c r="BJ862" s="18" t="s">
        <v>84</v>
      </c>
      <c r="BK862" s="248">
        <f>ROUND(I862*H862,2)</f>
        <v>0</v>
      </c>
      <c r="BL862" s="18" t="s">
        <v>286</v>
      </c>
      <c r="BM862" s="247" t="s">
        <v>2211</v>
      </c>
    </row>
    <row r="863" spans="1:65" s="2" customFormat="1" ht="21.75" customHeight="1">
      <c r="A863" s="39"/>
      <c r="B863" s="40"/>
      <c r="C863" s="235" t="s">
        <v>746</v>
      </c>
      <c r="D863" s="235" t="s">
        <v>173</v>
      </c>
      <c r="E863" s="236" t="s">
        <v>1327</v>
      </c>
      <c r="F863" s="237" t="s">
        <v>2212</v>
      </c>
      <c r="G863" s="238" t="s">
        <v>239</v>
      </c>
      <c r="H863" s="239">
        <v>1</v>
      </c>
      <c r="I863" s="240"/>
      <c r="J863" s="241">
        <f>ROUND(I863*H863,2)</f>
        <v>0</v>
      </c>
      <c r="K863" s="242"/>
      <c r="L863" s="45"/>
      <c r="M863" s="243" t="s">
        <v>1</v>
      </c>
      <c r="N863" s="244" t="s">
        <v>41</v>
      </c>
      <c r="O863" s="92"/>
      <c r="P863" s="245">
        <f>O863*H863</f>
        <v>0</v>
      </c>
      <c r="Q863" s="245">
        <v>0</v>
      </c>
      <c r="R863" s="245">
        <f>Q863*H863</f>
        <v>0</v>
      </c>
      <c r="S863" s="245">
        <v>0</v>
      </c>
      <c r="T863" s="246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47" t="s">
        <v>286</v>
      </c>
      <c r="AT863" s="247" t="s">
        <v>173</v>
      </c>
      <c r="AU863" s="247" t="s">
        <v>86</v>
      </c>
      <c r="AY863" s="18" t="s">
        <v>169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18" t="s">
        <v>84</v>
      </c>
      <c r="BK863" s="248">
        <f>ROUND(I863*H863,2)</f>
        <v>0</v>
      </c>
      <c r="BL863" s="18" t="s">
        <v>286</v>
      </c>
      <c r="BM863" s="247" t="s">
        <v>2213</v>
      </c>
    </row>
    <row r="864" spans="1:65" s="2" customFormat="1" ht="21.75" customHeight="1">
      <c r="A864" s="39"/>
      <c r="B864" s="40"/>
      <c r="C864" s="235" t="s">
        <v>2214</v>
      </c>
      <c r="D864" s="235" t="s">
        <v>173</v>
      </c>
      <c r="E864" s="236" t="s">
        <v>2215</v>
      </c>
      <c r="F864" s="237" t="s">
        <v>2216</v>
      </c>
      <c r="G864" s="238" t="s">
        <v>1034</v>
      </c>
      <c r="H864" s="239">
        <v>504.2</v>
      </c>
      <c r="I864" s="240"/>
      <c r="J864" s="241">
        <f>ROUND(I864*H864,2)</f>
        <v>0</v>
      </c>
      <c r="K864" s="242"/>
      <c r="L864" s="45"/>
      <c r="M864" s="243" t="s">
        <v>1</v>
      </c>
      <c r="N864" s="244" t="s">
        <v>41</v>
      </c>
      <c r="O864" s="92"/>
      <c r="P864" s="245">
        <f>O864*H864</f>
        <v>0</v>
      </c>
      <c r="Q864" s="245">
        <v>0</v>
      </c>
      <c r="R864" s="245">
        <f>Q864*H864</f>
        <v>0</v>
      </c>
      <c r="S864" s="245">
        <v>0</v>
      </c>
      <c r="T864" s="246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7" t="s">
        <v>286</v>
      </c>
      <c r="AT864" s="247" t="s">
        <v>173</v>
      </c>
      <c r="AU864" s="247" t="s">
        <v>86</v>
      </c>
      <c r="AY864" s="18" t="s">
        <v>169</v>
      </c>
      <c r="BE864" s="248">
        <f>IF(N864="základní",J864,0)</f>
        <v>0</v>
      </c>
      <c r="BF864" s="248">
        <f>IF(N864="snížená",J864,0)</f>
        <v>0</v>
      </c>
      <c r="BG864" s="248">
        <f>IF(N864="zákl. přenesená",J864,0)</f>
        <v>0</v>
      </c>
      <c r="BH864" s="248">
        <f>IF(N864="sníž. přenesená",J864,0)</f>
        <v>0</v>
      </c>
      <c r="BI864" s="248">
        <f>IF(N864="nulová",J864,0)</f>
        <v>0</v>
      </c>
      <c r="BJ864" s="18" t="s">
        <v>84</v>
      </c>
      <c r="BK864" s="248">
        <f>ROUND(I864*H864,2)</f>
        <v>0</v>
      </c>
      <c r="BL864" s="18" t="s">
        <v>286</v>
      </c>
      <c r="BM864" s="247" t="s">
        <v>2217</v>
      </c>
    </row>
    <row r="865" spans="1:65" s="2" customFormat="1" ht="21.75" customHeight="1">
      <c r="A865" s="39"/>
      <c r="B865" s="40"/>
      <c r="C865" s="235" t="s">
        <v>2218</v>
      </c>
      <c r="D865" s="235" t="s">
        <v>173</v>
      </c>
      <c r="E865" s="236" t="s">
        <v>2219</v>
      </c>
      <c r="F865" s="237" t="s">
        <v>2220</v>
      </c>
      <c r="G865" s="238" t="s">
        <v>1034</v>
      </c>
      <c r="H865" s="239">
        <v>311.6</v>
      </c>
      <c r="I865" s="240"/>
      <c r="J865" s="241">
        <f>ROUND(I865*H865,2)</f>
        <v>0</v>
      </c>
      <c r="K865" s="242"/>
      <c r="L865" s="45"/>
      <c r="M865" s="243" t="s">
        <v>1</v>
      </c>
      <c r="N865" s="244" t="s">
        <v>41</v>
      </c>
      <c r="O865" s="92"/>
      <c r="P865" s="245">
        <f>O865*H865</f>
        <v>0</v>
      </c>
      <c r="Q865" s="245">
        <v>0</v>
      </c>
      <c r="R865" s="245">
        <f>Q865*H865</f>
        <v>0</v>
      </c>
      <c r="S865" s="245">
        <v>0</v>
      </c>
      <c r="T865" s="246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47" t="s">
        <v>286</v>
      </c>
      <c r="AT865" s="247" t="s">
        <v>173</v>
      </c>
      <c r="AU865" s="247" t="s">
        <v>86</v>
      </c>
      <c r="AY865" s="18" t="s">
        <v>169</v>
      </c>
      <c r="BE865" s="248">
        <f>IF(N865="základní",J865,0)</f>
        <v>0</v>
      </c>
      <c r="BF865" s="248">
        <f>IF(N865="snížená",J865,0)</f>
        <v>0</v>
      </c>
      <c r="BG865" s="248">
        <f>IF(N865="zákl. přenesená",J865,0)</f>
        <v>0</v>
      </c>
      <c r="BH865" s="248">
        <f>IF(N865="sníž. přenesená",J865,0)</f>
        <v>0</v>
      </c>
      <c r="BI865" s="248">
        <f>IF(N865="nulová",J865,0)</f>
        <v>0</v>
      </c>
      <c r="BJ865" s="18" t="s">
        <v>84</v>
      </c>
      <c r="BK865" s="248">
        <f>ROUND(I865*H865,2)</f>
        <v>0</v>
      </c>
      <c r="BL865" s="18" t="s">
        <v>286</v>
      </c>
      <c r="BM865" s="247" t="s">
        <v>2221</v>
      </c>
    </row>
    <row r="866" spans="1:65" s="2" customFormat="1" ht="21.75" customHeight="1">
      <c r="A866" s="39"/>
      <c r="B866" s="40"/>
      <c r="C866" s="235" t="s">
        <v>2222</v>
      </c>
      <c r="D866" s="235" t="s">
        <v>173</v>
      </c>
      <c r="E866" s="236" t="s">
        <v>2223</v>
      </c>
      <c r="F866" s="237" t="s">
        <v>2224</v>
      </c>
      <c r="G866" s="238" t="s">
        <v>1034</v>
      </c>
      <c r="H866" s="239">
        <v>194.2</v>
      </c>
      <c r="I866" s="240"/>
      <c r="J866" s="241">
        <f>ROUND(I866*H866,2)</f>
        <v>0</v>
      </c>
      <c r="K866" s="242"/>
      <c r="L866" s="45"/>
      <c r="M866" s="243" t="s">
        <v>1</v>
      </c>
      <c r="N866" s="244" t="s">
        <v>41</v>
      </c>
      <c r="O866" s="92"/>
      <c r="P866" s="245">
        <f>O866*H866</f>
        <v>0</v>
      </c>
      <c r="Q866" s="245">
        <v>0</v>
      </c>
      <c r="R866" s="245">
        <f>Q866*H866</f>
        <v>0</v>
      </c>
      <c r="S866" s="245">
        <v>0</v>
      </c>
      <c r="T866" s="246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7" t="s">
        <v>286</v>
      </c>
      <c r="AT866" s="247" t="s">
        <v>173</v>
      </c>
      <c r="AU866" s="247" t="s">
        <v>86</v>
      </c>
      <c r="AY866" s="18" t="s">
        <v>169</v>
      </c>
      <c r="BE866" s="248">
        <f>IF(N866="základní",J866,0)</f>
        <v>0</v>
      </c>
      <c r="BF866" s="248">
        <f>IF(N866="snížená",J866,0)</f>
        <v>0</v>
      </c>
      <c r="BG866" s="248">
        <f>IF(N866="zákl. přenesená",J866,0)</f>
        <v>0</v>
      </c>
      <c r="BH866" s="248">
        <f>IF(N866="sníž. přenesená",J866,0)</f>
        <v>0</v>
      </c>
      <c r="BI866" s="248">
        <f>IF(N866="nulová",J866,0)</f>
        <v>0</v>
      </c>
      <c r="BJ866" s="18" t="s">
        <v>84</v>
      </c>
      <c r="BK866" s="248">
        <f>ROUND(I866*H866,2)</f>
        <v>0</v>
      </c>
      <c r="BL866" s="18" t="s">
        <v>286</v>
      </c>
      <c r="BM866" s="247" t="s">
        <v>2225</v>
      </c>
    </row>
    <row r="867" spans="1:65" s="2" customFormat="1" ht="21.75" customHeight="1">
      <c r="A867" s="39"/>
      <c r="B867" s="40"/>
      <c r="C867" s="235" t="s">
        <v>2226</v>
      </c>
      <c r="D867" s="235" t="s">
        <v>173</v>
      </c>
      <c r="E867" s="236" t="s">
        <v>2227</v>
      </c>
      <c r="F867" s="237" t="s">
        <v>2228</v>
      </c>
      <c r="G867" s="238" t="s">
        <v>322</v>
      </c>
      <c r="H867" s="239">
        <v>167.1</v>
      </c>
      <c r="I867" s="240"/>
      <c r="J867" s="241">
        <f>ROUND(I867*H867,2)</f>
        <v>0</v>
      </c>
      <c r="K867" s="242"/>
      <c r="L867" s="45"/>
      <c r="M867" s="243" t="s">
        <v>1</v>
      </c>
      <c r="N867" s="244" t="s">
        <v>41</v>
      </c>
      <c r="O867" s="92"/>
      <c r="P867" s="245">
        <f>O867*H867</f>
        <v>0</v>
      </c>
      <c r="Q867" s="245">
        <v>0</v>
      </c>
      <c r="R867" s="245">
        <f>Q867*H867</f>
        <v>0</v>
      </c>
      <c r="S867" s="245">
        <v>0</v>
      </c>
      <c r="T867" s="246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7" t="s">
        <v>286</v>
      </c>
      <c r="AT867" s="247" t="s">
        <v>173</v>
      </c>
      <c r="AU867" s="247" t="s">
        <v>86</v>
      </c>
      <c r="AY867" s="18" t="s">
        <v>169</v>
      </c>
      <c r="BE867" s="248">
        <f>IF(N867="základní",J867,0)</f>
        <v>0</v>
      </c>
      <c r="BF867" s="248">
        <f>IF(N867="snížená",J867,0)</f>
        <v>0</v>
      </c>
      <c r="BG867" s="248">
        <f>IF(N867="zákl. přenesená",J867,0)</f>
        <v>0</v>
      </c>
      <c r="BH867" s="248">
        <f>IF(N867="sníž. přenesená",J867,0)</f>
        <v>0</v>
      </c>
      <c r="BI867" s="248">
        <f>IF(N867="nulová",J867,0)</f>
        <v>0</v>
      </c>
      <c r="BJ867" s="18" t="s">
        <v>84</v>
      </c>
      <c r="BK867" s="248">
        <f>ROUND(I867*H867,2)</f>
        <v>0</v>
      </c>
      <c r="BL867" s="18" t="s">
        <v>286</v>
      </c>
      <c r="BM867" s="247" t="s">
        <v>2229</v>
      </c>
    </row>
    <row r="868" spans="1:51" s="16" customFormat="1" ht="12">
      <c r="A868" s="16"/>
      <c r="B868" s="283"/>
      <c r="C868" s="284"/>
      <c r="D868" s="251" t="s">
        <v>179</v>
      </c>
      <c r="E868" s="285" t="s">
        <v>1</v>
      </c>
      <c r="F868" s="286" t="s">
        <v>2230</v>
      </c>
      <c r="G868" s="284"/>
      <c r="H868" s="285" t="s">
        <v>1</v>
      </c>
      <c r="I868" s="287"/>
      <c r="J868" s="284"/>
      <c r="K868" s="284"/>
      <c r="L868" s="288"/>
      <c r="M868" s="289"/>
      <c r="N868" s="290"/>
      <c r="O868" s="290"/>
      <c r="P868" s="290"/>
      <c r="Q868" s="290"/>
      <c r="R868" s="290"/>
      <c r="S868" s="290"/>
      <c r="T868" s="291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292" t="s">
        <v>179</v>
      </c>
      <c r="AU868" s="292" t="s">
        <v>86</v>
      </c>
      <c r="AV868" s="16" t="s">
        <v>84</v>
      </c>
      <c r="AW868" s="16" t="s">
        <v>32</v>
      </c>
      <c r="AX868" s="16" t="s">
        <v>76</v>
      </c>
      <c r="AY868" s="292" t="s">
        <v>169</v>
      </c>
    </row>
    <row r="869" spans="1:51" s="13" customFormat="1" ht="12">
      <c r="A869" s="13"/>
      <c r="B869" s="249"/>
      <c r="C869" s="250"/>
      <c r="D869" s="251" t="s">
        <v>179</v>
      </c>
      <c r="E869" s="252" t="s">
        <v>1</v>
      </c>
      <c r="F869" s="253" t="s">
        <v>2231</v>
      </c>
      <c r="G869" s="250"/>
      <c r="H869" s="254">
        <v>15.05</v>
      </c>
      <c r="I869" s="255"/>
      <c r="J869" s="250"/>
      <c r="K869" s="250"/>
      <c r="L869" s="256"/>
      <c r="M869" s="257"/>
      <c r="N869" s="258"/>
      <c r="O869" s="258"/>
      <c r="P869" s="258"/>
      <c r="Q869" s="258"/>
      <c r="R869" s="258"/>
      <c r="S869" s="258"/>
      <c r="T869" s="259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0" t="s">
        <v>179</v>
      </c>
      <c r="AU869" s="260" t="s">
        <v>86</v>
      </c>
      <c r="AV869" s="13" t="s">
        <v>86</v>
      </c>
      <c r="AW869" s="13" t="s">
        <v>32</v>
      </c>
      <c r="AX869" s="13" t="s">
        <v>76</v>
      </c>
      <c r="AY869" s="260" t="s">
        <v>169</v>
      </c>
    </row>
    <row r="870" spans="1:51" s="13" customFormat="1" ht="12">
      <c r="A870" s="13"/>
      <c r="B870" s="249"/>
      <c r="C870" s="250"/>
      <c r="D870" s="251" t="s">
        <v>179</v>
      </c>
      <c r="E870" s="252" t="s">
        <v>1</v>
      </c>
      <c r="F870" s="253" t="s">
        <v>2232</v>
      </c>
      <c r="G870" s="250"/>
      <c r="H870" s="254">
        <v>15.7</v>
      </c>
      <c r="I870" s="255"/>
      <c r="J870" s="250"/>
      <c r="K870" s="250"/>
      <c r="L870" s="256"/>
      <c r="M870" s="257"/>
      <c r="N870" s="258"/>
      <c r="O870" s="258"/>
      <c r="P870" s="258"/>
      <c r="Q870" s="258"/>
      <c r="R870" s="258"/>
      <c r="S870" s="258"/>
      <c r="T870" s="259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0" t="s">
        <v>179</v>
      </c>
      <c r="AU870" s="260" t="s">
        <v>86</v>
      </c>
      <c r="AV870" s="13" t="s">
        <v>86</v>
      </c>
      <c r="AW870" s="13" t="s">
        <v>32</v>
      </c>
      <c r="AX870" s="13" t="s">
        <v>76</v>
      </c>
      <c r="AY870" s="260" t="s">
        <v>169</v>
      </c>
    </row>
    <row r="871" spans="1:51" s="13" customFormat="1" ht="12">
      <c r="A871" s="13"/>
      <c r="B871" s="249"/>
      <c r="C871" s="250"/>
      <c r="D871" s="251" t="s">
        <v>179</v>
      </c>
      <c r="E871" s="252" t="s">
        <v>1</v>
      </c>
      <c r="F871" s="253" t="s">
        <v>2233</v>
      </c>
      <c r="G871" s="250"/>
      <c r="H871" s="254">
        <v>16.2</v>
      </c>
      <c r="I871" s="255"/>
      <c r="J871" s="250"/>
      <c r="K871" s="250"/>
      <c r="L871" s="256"/>
      <c r="M871" s="257"/>
      <c r="N871" s="258"/>
      <c r="O871" s="258"/>
      <c r="P871" s="258"/>
      <c r="Q871" s="258"/>
      <c r="R871" s="258"/>
      <c r="S871" s="258"/>
      <c r="T871" s="25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0" t="s">
        <v>179</v>
      </c>
      <c r="AU871" s="260" t="s">
        <v>86</v>
      </c>
      <c r="AV871" s="13" t="s">
        <v>86</v>
      </c>
      <c r="AW871" s="13" t="s">
        <v>32</v>
      </c>
      <c r="AX871" s="13" t="s">
        <v>76</v>
      </c>
      <c r="AY871" s="260" t="s">
        <v>169</v>
      </c>
    </row>
    <row r="872" spans="1:51" s="13" customFormat="1" ht="12">
      <c r="A872" s="13"/>
      <c r="B872" s="249"/>
      <c r="C872" s="250"/>
      <c r="D872" s="251" t="s">
        <v>179</v>
      </c>
      <c r="E872" s="252" t="s">
        <v>1</v>
      </c>
      <c r="F872" s="253" t="s">
        <v>2234</v>
      </c>
      <c r="G872" s="250"/>
      <c r="H872" s="254">
        <v>14</v>
      </c>
      <c r="I872" s="255"/>
      <c r="J872" s="250"/>
      <c r="K872" s="250"/>
      <c r="L872" s="256"/>
      <c r="M872" s="257"/>
      <c r="N872" s="258"/>
      <c r="O872" s="258"/>
      <c r="P872" s="258"/>
      <c r="Q872" s="258"/>
      <c r="R872" s="258"/>
      <c r="S872" s="258"/>
      <c r="T872" s="25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0" t="s">
        <v>179</v>
      </c>
      <c r="AU872" s="260" t="s">
        <v>86</v>
      </c>
      <c r="AV872" s="13" t="s">
        <v>86</v>
      </c>
      <c r="AW872" s="13" t="s">
        <v>32</v>
      </c>
      <c r="AX872" s="13" t="s">
        <v>76</v>
      </c>
      <c r="AY872" s="260" t="s">
        <v>169</v>
      </c>
    </row>
    <row r="873" spans="1:51" s="13" customFormat="1" ht="12">
      <c r="A873" s="13"/>
      <c r="B873" s="249"/>
      <c r="C873" s="250"/>
      <c r="D873" s="251" t="s">
        <v>179</v>
      </c>
      <c r="E873" s="252" t="s">
        <v>1</v>
      </c>
      <c r="F873" s="253" t="s">
        <v>2235</v>
      </c>
      <c r="G873" s="250"/>
      <c r="H873" s="254">
        <v>13.2</v>
      </c>
      <c r="I873" s="255"/>
      <c r="J873" s="250"/>
      <c r="K873" s="250"/>
      <c r="L873" s="256"/>
      <c r="M873" s="257"/>
      <c r="N873" s="258"/>
      <c r="O873" s="258"/>
      <c r="P873" s="258"/>
      <c r="Q873" s="258"/>
      <c r="R873" s="258"/>
      <c r="S873" s="258"/>
      <c r="T873" s="25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0" t="s">
        <v>179</v>
      </c>
      <c r="AU873" s="260" t="s">
        <v>86</v>
      </c>
      <c r="AV873" s="13" t="s">
        <v>86</v>
      </c>
      <c r="AW873" s="13" t="s">
        <v>32</v>
      </c>
      <c r="AX873" s="13" t="s">
        <v>76</v>
      </c>
      <c r="AY873" s="260" t="s">
        <v>169</v>
      </c>
    </row>
    <row r="874" spans="1:51" s="13" customFormat="1" ht="12">
      <c r="A874" s="13"/>
      <c r="B874" s="249"/>
      <c r="C874" s="250"/>
      <c r="D874" s="251" t="s">
        <v>179</v>
      </c>
      <c r="E874" s="252" t="s">
        <v>1</v>
      </c>
      <c r="F874" s="253" t="s">
        <v>2236</v>
      </c>
      <c r="G874" s="250"/>
      <c r="H874" s="254">
        <v>13.8</v>
      </c>
      <c r="I874" s="255"/>
      <c r="J874" s="250"/>
      <c r="K874" s="250"/>
      <c r="L874" s="256"/>
      <c r="M874" s="257"/>
      <c r="N874" s="258"/>
      <c r="O874" s="258"/>
      <c r="P874" s="258"/>
      <c r="Q874" s="258"/>
      <c r="R874" s="258"/>
      <c r="S874" s="258"/>
      <c r="T874" s="259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0" t="s">
        <v>179</v>
      </c>
      <c r="AU874" s="260" t="s">
        <v>86</v>
      </c>
      <c r="AV874" s="13" t="s">
        <v>86</v>
      </c>
      <c r="AW874" s="13" t="s">
        <v>32</v>
      </c>
      <c r="AX874" s="13" t="s">
        <v>76</v>
      </c>
      <c r="AY874" s="260" t="s">
        <v>169</v>
      </c>
    </row>
    <row r="875" spans="1:51" s="13" customFormat="1" ht="12">
      <c r="A875" s="13"/>
      <c r="B875" s="249"/>
      <c r="C875" s="250"/>
      <c r="D875" s="251" t="s">
        <v>179</v>
      </c>
      <c r="E875" s="252" t="s">
        <v>1</v>
      </c>
      <c r="F875" s="253" t="s">
        <v>2237</v>
      </c>
      <c r="G875" s="250"/>
      <c r="H875" s="254">
        <v>14.4</v>
      </c>
      <c r="I875" s="255"/>
      <c r="J875" s="250"/>
      <c r="K875" s="250"/>
      <c r="L875" s="256"/>
      <c r="M875" s="257"/>
      <c r="N875" s="258"/>
      <c r="O875" s="258"/>
      <c r="P875" s="258"/>
      <c r="Q875" s="258"/>
      <c r="R875" s="258"/>
      <c r="S875" s="258"/>
      <c r="T875" s="259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0" t="s">
        <v>179</v>
      </c>
      <c r="AU875" s="260" t="s">
        <v>86</v>
      </c>
      <c r="AV875" s="13" t="s">
        <v>86</v>
      </c>
      <c r="AW875" s="13" t="s">
        <v>32</v>
      </c>
      <c r="AX875" s="13" t="s">
        <v>76</v>
      </c>
      <c r="AY875" s="260" t="s">
        <v>169</v>
      </c>
    </row>
    <row r="876" spans="1:51" s="13" customFormat="1" ht="12">
      <c r="A876" s="13"/>
      <c r="B876" s="249"/>
      <c r="C876" s="250"/>
      <c r="D876" s="251" t="s">
        <v>179</v>
      </c>
      <c r="E876" s="252" t="s">
        <v>1</v>
      </c>
      <c r="F876" s="253" t="s">
        <v>2238</v>
      </c>
      <c r="G876" s="250"/>
      <c r="H876" s="254">
        <v>14.9</v>
      </c>
      <c r="I876" s="255"/>
      <c r="J876" s="250"/>
      <c r="K876" s="250"/>
      <c r="L876" s="256"/>
      <c r="M876" s="257"/>
      <c r="N876" s="258"/>
      <c r="O876" s="258"/>
      <c r="P876" s="258"/>
      <c r="Q876" s="258"/>
      <c r="R876" s="258"/>
      <c r="S876" s="258"/>
      <c r="T876" s="25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0" t="s">
        <v>179</v>
      </c>
      <c r="AU876" s="260" t="s">
        <v>86</v>
      </c>
      <c r="AV876" s="13" t="s">
        <v>86</v>
      </c>
      <c r="AW876" s="13" t="s">
        <v>32</v>
      </c>
      <c r="AX876" s="13" t="s">
        <v>76</v>
      </c>
      <c r="AY876" s="260" t="s">
        <v>169</v>
      </c>
    </row>
    <row r="877" spans="1:51" s="13" customFormat="1" ht="12">
      <c r="A877" s="13"/>
      <c r="B877" s="249"/>
      <c r="C877" s="250"/>
      <c r="D877" s="251" t="s">
        <v>179</v>
      </c>
      <c r="E877" s="252" t="s">
        <v>1</v>
      </c>
      <c r="F877" s="253" t="s">
        <v>2239</v>
      </c>
      <c r="G877" s="250"/>
      <c r="H877" s="254">
        <v>19.6</v>
      </c>
      <c r="I877" s="255"/>
      <c r="J877" s="250"/>
      <c r="K877" s="250"/>
      <c r="L877" s="256"/>
      <c r="M877" s="257"/>
      <c r="N877" s="258"/>
      <c r="O877" s="258"/>
      <c r="P877" s="258"/>
      <c r="Q877" s="258"/>
      <c r="R877" s="258"/>
      <c r="S877" s="258"/>
      <c r="T877" s="259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0" t="s">
        <v>179</v>
      </c>
      <c r="AU877" s="260" t="s">
        <v>86</v>
      </c>
      <c r="AV877" s="13" t="s">
        <v>86</v>
      </c>
      <c r="AW877" s="13" t="s">
        <v>32</v>
      </c>
      <c r="AX877" s="13" t="s">
        <v>76</v>
      </c>
      <c r="AY877" s="260" t="s">
        <v>169</v>
      </c>
    </row>
    <row r="878" spans="1:51" s="13" customFormat="1" ht="12">
      <c r="A878" s="13"/>
      <c r="B878" s="249"/>
      <c r="C878" s="250"/>
      <c r="D878" s="251" t="s">
        <v>179</v>
      </c>
      <c r="E878" s="252" t="s">
        <v>1</v>
      </c>
      <c r="F878" s="253" t="s">
        <v>2240</v>
      </c>
      <c r="G878" s="250"/>
      <c r="H878" s="254">
        <v>19.6</v>
      </c>
      <c r="I878" s="255"/>
      <c r="J878" s="250"/>
      <c r="K878" s="250"/>
      <c r="L878" s="256"/>
      <c r="M878" s="257"/>
      <c r="N878" s="258"/>
      <c r="O878" s="258"/>
      <c r="P878" s="258"/>
      <c r="Q878" s="258"/>
      <c r="R878" s="258"/>
      <c r="S878" s="258"/>
      <c r="T878" s="25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0" t="s">
        <v>179</v>
      </c>
      <c r="AU878" s="260" t="s">
        <v>86</v>
      </c>
      <c r="AV878" s="13" t="s">
        <v>86</v>
      </c>
      <c r="AW878" s="13" t="s">
        <v>32</v>
      </c>
      <c r="AX878" s="13" t="s">
        <v>76</v>
      </c>
      <c r="AY878" s="260" t="s">
        <v>169</v>
      </c>
    </row>
    <row r="879" spans="1:51" s="13" customFormat="1" ht="12">
      <c r="A879" s="13"/>
      <c r="B879" s="249"/>
      <c r="C879" s="250"/>
      <c r="D879" s="251" t="s">
        <v>179</v>
      </c>
      <c r="E879" s="252" t="s">
        <v>1</v>
      </c>
      <c r="F879" s="253" t="s">
        <v>2241</v>
      </c>
      <c r="G879" s="250"/>
      <c r="H879" s="254">
        <v>10.65</v>
      </c>
      <c r="I879" s="255"/>
      <c r="J879" s="250"/>
      <c r="K879" s="250"/>
      <c r="L879" s="256"/>
      <c r="M879" s="257"/>
      <c r="N879" s="258"/>
      <c r="O879" s="258"/>
      <c r="P879" s="258"/>
      <c r="Q879" s="258"/>
      <c r="R879" s="258"/>
      <c r="S879" s="258"/>
      <c r="T879" s="259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0" t="s">
        <v>179</v>
      </c>
      <c r="AU879" s="260" t="s">
        <v>86</v>
      </c>
      <c r="AV879" s="13" t="s">
        <v>86</v>
      </c>
      <c r="AW879" s="13" t="s">
        <v>32</v>
      </c>
      <c r="AX879" s="13" t="s">
        <v>76</v>
      </c>
      <c r="AY879" s="260" t="s">
        <v>169</v>
      </c>
    </row>
    <row r="880" spans="1:51" s="14" customFormat="1" ht="12">
      <c r="A880" s="14"/>
      <c r="B880" s="261"/>
      <c r="C880" s="262"/>
      <c r="D880" s="251" t="s">
        <v>179</v>
      </c>
      <c r="E880" s="263" t="s">
        <v>1</v>
      </c>
      <c r="F880" s="264" t="s">
        <v>182</v>
      </c>
      <c r="G880" s="262"/>
      <c r="H880" s="265">
        <v>167.1</v>
      </c>
      <c r="I880" s="266"/>
      <c r="J880" s="262"/>
      <c r="K880" s="262"/>
      <c r="L880" s="267"/>
      <c r="M880" s="268"/>
      <c r="N880" s="269"/>
      <c r="O880" s="269"/>
      <c r="P880" s="269"/>
      <c r="Q880" s="269"/>
      <c r="R880" s="269"/>
      <c r="S880" s="269"/>
      <c r="T880" s="27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1" t="s">
        <v>179</v>
      </c>
      <c r="AU880" s="271" t="s">
        <v>86</v>
      </c>
      <c r="AV880" s="14" t="s">
        <v>177</v>
      </c>
      <c r="AW880" s="14" t="s">
        <v>32</v>
      </c>
      <c r="AX880" s="14" t="s">
        <v>84</v>
      </c>
      <c r="AY880" s="271" t="s">
        <v>169</v>
      </c>
    </row>
    <row r="881" spans="1:65" s="2" customFormat="1" ht="33" customHeight="1">
      <c r="A881" s="39"/>
      <c r="B881" s="40"/>
      <c r="C881" s="304" t="s">
        <v>2242</v>
      </c>
      <c r="D881" s="304" t="s">
        <v>1283</v>
      </c>
      <c r="E881" s="305" t="s">
        <v>2243</v>
      </c>
      <c r="F881" s="306" t="s">
        <v>2244</v>
      </c>
      <c r="G881" s="307" t="s">
        <v>176</v>
      </c>
      <c r="H881" s="308">
        <v>57.012</v>
      </c>
      <c r="I881" s="309"/>
      <c r="J881" s="310">
        <f>ROUND(I881*H881,2)</f>
        <v>0</v>
      </c>
      <c r="K881" s="311"/>
      <c r="L881" s="312"/>
      <c r="M881" s="313" t="s">
        <v>1</v>
      </c>
      <c r="N881" s="314" t="s">
        <v>41</v>
      </c>
      <c r="O881" s="92"/>
      <c r="P881" s="245">
        <f>O881*H881</f>
        <v>0</v>
      </c>
      <c r="Q881" s="245">
        <v>0</v>
      </c>
      <c r="R881" s="245">
        <f>Q881*H881</f>
        <v>0</v>
      </c>
      <c r="S881" s="245">
        <v>0</v>
      </c>
      <c r="T881" s="246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47" t="s">
        <v>298</v>
      </c>
      <c r="AT881" s="247" t="s">
        <v>1283</v>
      </c>
      <c r="AU881" s="247" t="s">
        <v>86</v>
      </c>
      <c r="AY881" s="18" t="s">
        <v>169</v>
      </c>
      <c r="BE881" s="248">
        <f>IF(N881="základní",J881,0)</f>
        <v>0</v>
      </c>
      <c r="BF881" s="248">
        <f>IF(N881="snížená",J881,0)</f>
        <v>0</v>
      </c>
      <c r="BG881" s="248">
        <f>IF(N881="zákl. přenesená",J881,0)</f>
        <v>0</v>
      </c>
      <c r="BH881" s="248">
        <f>IF(N881="sníž. přenesená",J881,0)</f>
        <v>0</v>
      </c>
      <c r="BI881" s="248">
        <f>IF(N881="nulová",J881,0)</f>
        <v>0</v>
      </c>
      <c r="BJ881" s="18" t="s">
        <v>84</v>
      </c>
      <c r="BK881" s="248">
        <f>ROUND(I881*H881,2)</f>
        <v>0</v>
      </c>
      <c r="BL881" s="18" t="s">
        <v>286</v>
      </c>
      <c r="BM881" s="247" t="s">
        <v>2245</v>
      </c>
    </row>
    <row r="882" spans="1:51" s="16" customFormat="1" ht="12">
      <c r="A882" s="16"/>
      <c r="B882" s="283"/>
      <c r="C882" s="284"/>
      <c r="D882" s="251" t="s">
        <v>179</v>
      </c>
      <c r="E882" s="285" t="s">
        <v>1</v>
      </c>
      <c r="F882" s="286" t="s">
        <v>2230</v>
      </c>
      <c r="G882" s="284"/>
      <c r="H882" s="285" t="s">
        <v>1</v>
      </c>
      <c r="I882" s="287"/>
      <c r="J882" s="284"/>
      <c r="K882" s="284"/>
      <c r="L882" s="288"/>
      <c r="M882" s="289"/>
      <c r="N882" s="290"/>
      <c r="O882" s="290"/>
      <c r="P882" s="290"/>
      <c r="Q882" s="290"/>
      <c r="R882" s="290"/>
      <c r="S882" s="290"/>
      <c r="T882" s="291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T882" s="292" t="s">
        <v>179</v>
      </c>
      <c r="AU882" s="292" t="s">
        <v>86</v>
      </c>
      <c r="AV882" s="16" t="s">
        <v>84</v>
      </c>
      <c r="AW882" s="16" t="s">
        <v>32</v>
      </c>
      <c r="AX882" s="16" t="s">
        <v>76</v>
      </c>
      <c r="AY882" s="292" t="s">
        <v>169</v>
      </c>
    </row>
    <row r="883" spans="1:51" s="13" customFormat="1" ht="12">
      <c r="A883" s="13"/>
      <c r="B883" s="249"/>
      <c r="C883" s="250"/>
      <c r="D883" s="251" t="s">
        <v>179</v>
      </c>
      <c r="E883" s="252" t="s">
        <v>1</v>
      </c>
      <c r="F883" s="253" t="s">
        <v>2246</v>
      </c>
      <c r="G883" s="250"/>
      <c r="H883" s="254">
        <v>3.386</v>
      </c>
      <c r="I883" s="255"/>
      <c r="J883" s="250"/>
      <c r="K883" s="250"/>
      <c r="L883" s="256"/>
      <c r="M883" s="257"/>
      <c r="N883" s="258"/>
      <c r="O883" s="258"/>
      <c r="P883" s="258"/>
      <c r="Q883" s="258"/>
      <c r="R883" s="258"/>
      <c r="S883" s="258"/>
      <c r="T883" s="25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0" t="s">
        <v>179</v>
      </c>
      <c r="AU883" s="260" t="s">
        <v>86</v>
      </c>
      <c r="AV883" s="13" t="s">
        <v>86</v>
      </c>
      <c r="AW883" s="13" t="s">
        <v>32</v>
      </c>
      <c r="AX883" s="13" t="s">
        <v>76</v>
      </c>
      <c r="AY883" s="260" t="s">
        <v>169</v>
      </c>
    </row>
    <row r="884" spans="1:51" s="13" customFormat="1" ht="12">
      <c r="A884" s="13"/>
      <c r="B884" s="249"/>
      <c r="C884" s="250"/>
      <c r="D884" s="251" t="s">
        <v>179</v>
      </c>
      <c r="E884" s="252" t="s">
        <v>1</v>
      </c>
      <c r="F884" s="253" t="s">
        <v>2247</v>
      </c>
      <c r="G884" s="250"/>
      <c r="H884" s="254">
        <v>3.847</v>
      </c>
      <c r="I884" s="255"/>
      <c r="J884" s="250"/>
      <c r="K884" s="250"/>
      <c r="L884" s="256"/>
      <c r="M884" s="257"/>
      <c r="N884" s="258"/>
      <c r="O884" s="258"/>
      <c r="P884" s="258"/>
      <c r="Q884" s="258"/>
      <c r="R884" s="258"/>
      <c r="S884" s="258"/>
      <c r="T884" s="25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0" t="s">
        <v>179</v>
      </c>
      <c r="AU884" s="260" t="s">
        <v>86</v>
      </c>
      <c r="AV884" s="13" t="s">
        <v>86</v>
      </c>
      <c r="AW884" s="13" t="s">
        <v>32</v>
      </c>
      <c r="AX884" s="13" t="s">
        <v>76</v>
      </c>
      <c r="AY884" s="260" t="s">
        <v>169</v>
      </c>
    </row>
    <row r="885" spans="1:51" s="13" customFormat="1" ht="12">
      <c r="A885" s="13"/>
      <c r="B885" s="249"/>
      <c r="C885" s="250"/>
      <c r="D885" s="251" t="s">
        <v>179</v>
      </c>
      <c r="E885" s="252" t="s">
        <v>1</v>
      </c>
      <c r="F885" s="253" t="s">
        <v>2248</v>
      </c>
      <c r="G885" s="250"/>
      <c r="H885" s="254">
        <v>4.293</v>
      </c>
      <c r="I885" s="255"/>
      <c r="J885" s="250"/>
      <c r="K885" s="250"/>
      <c r="L885" s="256"/>
      <c r="M885" s="257"/>
      <c r="N885" s="258"/>
      <c r="O885" s="258"/>
      <c r="P885" s="258"/>
      <c r="Q885" s="258"/>
      <c r="R885" s="258"/>
      <c r="S885" s="258"/>
      <c r="T885" s="259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0" t="s">
        <v>179</v>
      </c>
      <c r="AU885" s="260" t="s">
        <v>86</v>
      </c>
      <c r="AV885" s="13" t="s">
        <v>86</v>
      </c>
      <c r="AW885" s="13" t="s">
        <v>32</v>
      </c>
      <c r="AX885" s="13" t="s">
        <v>76</v>
      </c>
      <c r="AY885" s="260" t="s">
        <v>169</v>
      </c>
    </row>
    <row r="886" spans="1:51" s="13" customFormat="1" ht="12">
      <c r="A886" s="13"/>
      <c r="B886" s="249"/>
      <c r="C886" s="250"/>
      <c r="D886" s="251" t="s">
        <v>179</v>
      </c>
      <c r="E886" s="252" t="s">
        <v>1</v>
      </c>
      <c r="F886" s="253" t="s">
        <v>2249</v>
      </c>
      <c r="G886" s="250"/>
      <c r="H886" s="254">
        <v>4.62</v>
      </c>
      <c r="I886" s="255"/>
      <c r="J886" s="250"/>
      <c r="K886" s="250"/>
      <c r="L886" s="256"/>
      <c r="M886" s="257"/>
      <c r="N886" s="258"/>
      <c r="O886" s="258"/>
      <c r="P886" s="258"/>
      <c r="Q886" s="258"/>
      <c r="R886" s="258"/>
      <c r="S886" s="258"/>
      <c r="T886" s="25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0" t="s">
        <v>179</v>
      </c>
      <c r="AU886" s="260" t="s">
        <v>86</v>
      </c>
      <c r="AV886" s="13" t="s">
        <v>86</v>
      </c>
      <c r="AW886" s="13" t="s">
        <v>32</v>
      </c>
      <c r="AX886" s="13" t="s">
        <v>76</v>
      </c>
      <c r="AY886" s="260" t="s">
        <v>169</v>
      </c>
    </row>
    <row r="887" spans="1:51" s="13" customFormat="1" ht="12">
      <c r="A887" s="13"/>
      <c r="B887" s="249"/>
      <c r="C887" s="250"/>
      <c r="D887" s="251" t="s">
        <v>179</v>
      </c>
      <c r="E887" s="252" t="s">
        <v>1</v>
      </c>
      <c r="F887" s="253" t="s">
        <v>2250</v>
      </c>
      <c r="G887" s="250"/>
      <c r="H887" s="254">
        <v>3.894</v>
      </c>
      <c r="I887" s="255"/>
      <c r="J887" s="250"/>
      <c r="K887" s="250"/>
      <c r="L887" s="256"/>
      <c r="M887" s="257"/>
      <c r="N887" s="258"/>
      <c r="O887" s="258"/>
      <c r="P887" s="258"/>
      <c r="Q887" s="258"/>
      <c r="R887" s="258"/>
      <c r="S887" s="258"/>
      <c r="T887" s="25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0" t="s">
        <v>179</v>
      </c>
      <c r="AU887" s="260" t="s">
        <v>86</v>
      </c>
      <c r="AV887" s="13" t="s">
        <v>86</v>
      </c>
      <c r="AW887" s="13" t="s">
        <v>32</v>
      </c>
      <c r="AX887" s="13" t="s">
        <v>76</v>
      </c>
      <c r="AY887" s="260" t="s">
        <v>169</v>
      </c>
    </row>
    <row r="888" spans="1:51" s="13" customFormat="1" ht="12">
      <c r="A888" s="13"/>
      <c r="B888" s="249"/>
      <c r="C888" s="250"/>
      <c r="D888" s="251" t="s">
        <v>179</v>
      </c>
      <c r="E888" s="252" t="s">
        <v>1</v>
      </c>
      <c r="F888" s="253" t="s">
        <v>2251</v>
      </c>
      <c r="G888" s="250"/>
      <c r="H888" s="254">
        <v>4.209</v>
      </c>
      <c r="I888" s="255"/>
      <c r="J888" s="250"/>
      <c r="K888" s="250"/>
      <c r="L888" s="256"/>
      <c r="M888" s="257"/>
      <c r="N888" s="258"/>
      <c r="O888" s="258"/>
      <c r="P888" s="258"/>
      <c r="Q888" s="258"/>
      <c r="R888" s="258"/>
      <c r="S888" s="258"/>
      <c r="T888" s="25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0" t="s">
        <v>179</v>
      </c>
      <c r="AU888" s="260" t="s">
        <v>86</v>
      </c>
      <c r="AV888" s="13" t="s">
        <v>86</v>
      </c>
      <c r="AW888" s="13" t="s">
        <v>32</v>
      </c>
      <c r="AX888" s="13" t="s">
        <v>76</v>
      </c>
      <c r="AY888" s="260" t="s">
        <v>169</v>
      </c>
    </row>
    <row r="889" spans="1:51" s="13" customFormat="1" ht="12">
      <c r="A889" s="13"/>
      <c r="B889" s="249"/>
      <c r="C889" s="250"/>
      <c r="D889" s="251" t="s">
        <v>179</v>
      </c>
      <c r="E889" s="252" t="s">
        <v>1</v>
      </c>
      <c r="F889" s="253" t="s">
        <v>2252</v>
      </c>
      <c r="G889" s="250"/>
      <c r="H889" s="254">
        <v>4.608</v>
      </c>
      <c r="I889" s="255"/>
      <c r="J889" s="250"/>
      <c r="K889" s="250"/>
      <c r="L889" s="256"/>
      <c r="M889" s="257"/>
      <c r="N889" s="258"/>
      <c r="O889" s="258"/>
      <c r="P889" s="258"/>
      <c r="Q889" s="258"/>
      <c r="R889" s="258"/>
      <c r="S889" s="258"/>
      <c r="T889" s="25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0" t="s">
        <v>179</v>
      </c>
      <c r="AU889" s="260" t="s">
        <v>86</v>
      </c>
      <c r="AV889" s="13" t="s">
        <v>86</v>
      </c>
      <c r="AW889" s="13" t="s">
        <v>32</v>
      </c>
      <c r="AX889" s="13" t="s">
        <v>76</v>
      </c>
      <c r="AY889" s="260" t="s">
        <v>169</v>
      </c>
    </row>
    <row r="890" spans="1:51" s="13" customFormat="1" ht="12">
      <c r="A890" s="13"/>
      <c r="B890" s="249"/>
      <c r="C890" s="250"/>
      <c r="D890" s="251" t="s">
        <v>179</v>
      </c>
      <c r="E890" s="252" t="s">
        <v>1</v>
      </c>
      <c r="F890" s="253" t="s">
        <v>2253</v>
      </c>
      <c r="G890" s="250"/>
      <c r="H890" s="254">
        <v>4.917</v>
      </c>
      <c r="I890" s="255"/>
      <c r="J890" s="250"/>
      <c r="K890" s="250"/>
      <c r="L890" s="256"/>
      <c r="M890" s="257"/>
      <c r="N890" s="258"/>
      <c r="O890" s="258"/>
      <c r="P890" s="258"/>
      <c r="Q890" s="258"/>
      <c r="R890" s="258"/>
      <c r="S890" s="258"/>
      <c r="T890" s="25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0" t="s">
        <v>179</v>
      </c>
      <c r="AU890" s="260" t="s">
        <v>86</v>
      </c>
      <c r="AV890" s="13" t="s">
        <v>86</v>
      </c>
      <c r="AW890" s="13" t="s">
        <v>32</v>
      </c>
      <c r="AX890" s="13" t="s">
        <v>76</v>
      </c>
      <c r="AY890" s="260" t="s">
        <v>169</v>
      </c>
    </row>
    <row r="891" spans="1:51" s="13" customFormat="1" ht="12">
      <c r="A891" s="13"/>
      <c r="B891" s="249"/>
      <c r="C891" s="250"/>
      <c r="D891" s="251" t="s">
        <v>179</v>
      </c>
      <c r="E891" s="252" t="s">
        <v>1</v>
      </c>
      <c r="F891" s="253" t="s">
        <v>2254</v>
      </c>
      <c r="G891" s="250"/>
      <c r="H891" s="254">
        <v>6.664</v>
      </c>
      <c r="I891" s="255"/>
      <c r="J891" s="250"/>
      <c r="K891" s="250"/>
      <c r="L891" s="256"/>
      <c r="M891" s="257"/>
      <c r="N891" s="258"/>
      <c r="O891" s="258"/>
      <c r="P891" s="258"/>
      <c r="Q891" s="258"/>
      <c r="R891" s="258"/>
      <c r="S891" s="258"/>
      <c r="T891" s="25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0" t="s">
        <v>179</v>
      </c>
      <c r="AU891" s="260" t="s">
        <v>86</v>
      </c>
      <c r="AV891" s="13" t="s">
        <v>86</v>
      </c>
      <c r="AW891" s="13" t="s">
        <v>32</v>
      </c>
      <c r="AX891" s="13" t="s">
        <v>76</v>
      </c>
      <c r="AY891" s="260" t="s">
        <v>169</v>
      </c>
    </row>
    <row r="892" spans="1:51" s="13" customFormat="1" ht="12">
      <c r="A892" s="13"/>
      <c r="B892" s="249"/>
      <c r="C892" s="250"/>
      <c r="D892" s="251" t="s">
        <v>179</v>
      </c>
      <c r="E892" s="252" t="s">
        <v>1</v>
      </c>
      <c r="F892" s="253" t="s">
        <v>2255</v>
      </c>
      <c r="G892" s="250"/>
      <c r="H892" s="254">
        <v>6.86</v>
      </c>
      <c r="I892" s="255"/>
      <c r="J892" s="250"/>
      <c r="K892" s="250"/>
      <c r="L892" s="256"/>
      <c r="M892" s="257"/>
      <c r="N892" s="258"/>
      <c r="O892" s="258"/>
      <c r="P892" s="258"/>
      <c r="Q892" s="258"/>
      <c r="R892" s="258"/>
      <c r="S892" s="258"/>
      <c r="T892" s="25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0" t="s">
        <v>179</v>
      </c>
      <c r="AU892" s="260" t="s">
        <v>86</v>
      </c>
      <c r="AV892" s="13" t="s">
        <v>86</v>
      </c>
      <c r="AW892" s="13" t="s">
        <v>32</v>
      </c>
      <c r="AX892" s="13" t="s">
        <v>76</v>
      </c>
      <c r="AY892" s="260" t="s">
        <v>169</v>
      </c>
    </row>
    <row r="893" spans="1:51" s="13" customFormat="1" ht="12">
      <c r="A893" s="13"/>
      <c r="B893" s="249"/>
      <c r="C893" s="250"/>
      <c r="D893" s="251" t="s">
        <v>179</v>
      </c>
      <c r="E893" s="252" t="s">
        <v>1</v>
      </c>
      <c r="F893" s="253" t="s">
        <v>2256</v>
      </c>
      <c r="G893" s="250"/>
      <c r="H893" s="254">
        <v>3.834</v>
      </c>
      <c r="I893" s="255"/>
      <c r="J893" s="250"/>
      <c r="K893" s="250"/>
      <c r="L893" s="256"/>
      <c r="M893" s="257"/>
      <c r="N893" s="258"/>
      <c r="O893" s="258"/>
      <c r="P893" s="258"/>
      <c r="Q893" s="258"/>
      <c r="R893" s="258"/>
      <c r="S893" s="258"/>
      <c r="T893" s="25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0" t="s">
        <v>179</v>
      </c>
      <c r="AU893" s="260" t="s">
        <v>86</v>
      </c>
      <c r="AV893" s="13" t="s">
        <v>86</v>
      </c>
      <c r="AW893" s="13" t="s">
        <v>32</v>
      </c>
      <c r="AX893" s="13" t="s">
        <v>76</v>
      </c>
      <c r="AY893" s="260" t="s">
        <v>169</v>
      </c>
    </row>
    <row r="894" spans="1:51" s="14" customFormat="1" ht="12">
      <c r="A894" s="14"/>
      <c r="B894" s="261"/>
      <c r="C894" s="262"/>
      <c r="D894" s="251" t="s">
        <v>179</v>
      </c>
      <c r="E894" s="263" t="s">
        <v>1</v>
      </c>
      <c r="F894" s="264" t="s">
        <v>182</v>
      </c>
      <c r="G894" s="262"/>
      <c r="H894" s="265">
        <v>51.132</v>
      </c>
      <c r="I894" s="266"/>
      <c r="J894" s="262"/>
      <c r="K894" s="262"/>
      <c r="L894" s="267"/>
      <c r="M894" s="268"/>
      <c r="N894" s="269"/>
      <c r="O894" s="269"/>
      <c r="P894" s="269"/>
      <c r="Q894" s="269"/>
      <c r="R894" s="269"/>
      <c r="S894" s="269"/>
      <c r="T894" s="27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1" t="s">
        <v>179</v>
      </c>
      <c r="AU894" s="271" t="s">
        <v>86</v>
      </c>
      <c r="AV894" s="14" t="s">
        <v>177</v>
      </c>
      <c r="AW894" s="14" t="s">
        <v>32</v>
      </c>
      <c r="AX894" s="14" t="s">
        <v>84</v>
      </c>
      <c r="AY894" s="271" t="s">
        <v>169</v>
      </c>
    </row>
    <row r="895" spans="1:51" s="13" customFormat="1" ht="12">
      <c r="A895" s="13"/>
      <c r="B895" s="249"/>
      <c r="C895" s="250"/>
      <c r="D895" s="251" t="s">
        <v>179</v>
      </c>
      <c r="E895" s="250"/>
      <c r="F895" s="253" t="s">
        <v>2257</v>
      </c>
      <c r="G895" s="250"/>
      <c r="H895" s="254">
        <v>57.012</v>
      </c>
      <c r="I895" s="255"/>
      <c r="J895" s="250"/>
      <c r="K895" s="250"/>
      <c r="L895" s="256"/>
      <c r="M895" s="257"/>
      <c r="N895" s="258"/>
      <c r="O895" s="258"/>
      <c r="P895" s="258"/>
      <c r="Q895" s="258"/>
      <c r="R895" s="258"/>
      <c r="S895" s="258"/>
      <c r="T895" s="25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0" t="s">
        <v>179</v>
      </c>
      <c r="AU895" s="260" t="s">
        <v>86</v>
      </c>
      <c r="AV895" s="13" t="s">
        <v>86</v>
      </c>
      <c r="AW895" s="13" t="s">
        <v>4</v>
      </c>
      <c r="AX895" s="13" t="s">
        <v>84</v>
      </c>
      <c r="AY895" s="260" t="s">
        <v>169</v>
      </c>
    </row>
    <row r="896" spans="1:65" s="2" customFormat="1" ht="21.75" customHeight="1">
      <c r="A896" s="39"/>
      <c r="B896" s="40"/>
      <c r="C896" s="235" t="s">
        <v>2258</v>
      </c>
      <c r="D896" s="235" t="s">
        <v>173</v>
      </c>
      <c r="E896" s="236" t="s">
        <v>2259</v>
      </c>
      <c r="F896" s="237" t="s">
        <v>2260</v>
      </c>
      <c r="G896" s="238" t="s">
        <v>699</v>
      </c>
      <c r="H896" s="239">
        <v>1</v>
      </c>
      <c r="I896" s="240"/>
      <c r="J896" s="241">
        <f>ROUND(I896*H896,2)</f>
        <v>0</v>
      </c>
      <c r="K896" s="242"/>
      <c r="L896" s="45"/>
      <c r="M896" s="243" t="s">
        <v>1</v>
      </c>
      <c r="N896" s="244" t="s">
        <v>41</v>
      </c>
      <c r="O896" s="92"/>
      <c r="P896" s="245">
        <f>O896*H896</f>
        <v>0</v>
      </c>
      <c r="Q896" s="245">
        <v>0</v>
      </c>
      <c r="R896" s="245">
        <f>Q896*H896</f>
        <v>0</v>
      </c>
      <c r="S896" s="245">
        <v>0</v>
      </c>
      <c r="T896" s="246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7" t="s">
        <v>286</v>
      </c>
      <c r="AT896" s="247" t="s">
        <v>173</v>
      </c>
      <c r="AU896" s="247" t="s">
        <v>86</v>
      </c>
      <c r="AY896" s="18" t="s">
        <v>169</v>
      </c>
      <c r="BE896" s="248">
        <f>IF(N896="základní",J896,0)</f>
        <v>0</v>
      </c>
      <c r="BF896" s="248">
        <f>IF(N896="snížená",J896,0)</f>
        <v>0</v>
      </c>
      <c r="BG896" s="248">
        <f>IF(N896="zákl. přenesená",J896,0)</f>
        <v>0</v>
      </c>
      <c r="BH896" s="248">
        <f>IF(N896="sníž. přenesená",J896,0)</f>
        <v>0</v>
      </c>
      <c r="BI896" s="248">
        <f>IF(N896="nulová",J896,0)</f>
        <v>0</v>
      </c>
      <c r="BJ896" s="18" t="s">
        <v>84</v>
      </c>
      <c r="BK896" s="248">
        <f>ROUND(I896*H896,2)</f>
        <v>0</v>
      </c>
      <c r="BL896" s="18" t="s">
        <v>286</v>
      </c>
      <c r="BM896" s="247" t="s">
        <v>2261</v>
      </c>
    </row>
    <row r="897" spans="1:65" s="2" customFormat="1" ht="21.75" customHeight="1">
      <c r="A897" s="39"/>
      <c r="B897" s="40"/>
      <c r="C897" s="235" t="s">
        <v>2262</v>
      </c>
      <c r="D897" s="235" t="s">
        <v>173</v>
      </c>
      <c r="E897" s="236" t="s">
        <v>2263</v>
      </c>
      <c r="F897" s="237" t="s">
        <v>2264</v>
      </c>
      <c r="G897" s="238" t="s">
        <v>699</v>
      </c>
      <c r="H897" s="239">
        <v>1</v>
      </c>
      <c r="I897" s="240"/>
      <c r="J897" s="241">
        <f>ROUND(I897*H897,2)</f>
        <v>0</v>
      </c>
      <c r="K897" s="242"/>
      <c r="L897" s="45"/>
      <c r="M897" s="243" t="s">
        <v>1</v>
      </c>
      <c r="N897" s="244" t="s">
        <v>41</v>
      </c>
      <c r="O897" s="92"/>
      <c r="P897" s="245">
        <f>O897*H897</f>
        <v>0</v>
      </c>
      <c r="Q897" s="245">
        <v>0</v>
      </c>
      <c r="R897" s="245">
        <f>Q897*H897</f>
        <v>0</v>
      </c>
      <c r="S897" s="245">
        <v>0</v>
      </c>
      <c r="T897" s="246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47" t="s">
        <v>286</v>
      </c>
      <c r="AT897" s="247" t="s">
        <v>173</v>
      </c>
      <c r="AU897" s="247" t="s">
        <v>86</v>
      </c>
      <c r="AY897" s="18" t="s">
        <v>169</v>
      </c>
      <c r="BE897" s="248">
        <f>IF(N897="základní",J897,0)</f>
        <v>0</v>
      </c>
      <c r="BF897" s="248">
        <f>IF(N897="snížená",J897,0)</f>
        <v>0</v>
      </c>
      <c r="BG897" s="248">
        <f>IF(N897="zákl. přenesená",J897,0)</f>
        <v>0</v>
      </c>
      <c r="BH897" s="248">
        <f>IF(N897="sníž. přenesená",J897,0)</f>
        <v>0</v>
      </c>
      <c r="BI897" s="248">
        <f>IF(N897="nulová",J897,0)</f>
        <v>0</v>
      </c>
      <c r="BJ897" s="18" t="s">
        <v>84</v>
      </c>
      <c r="BK897" s="248">
        <f>ROUND(I897*H897,2)</f>
        <v>0</v>
      </c>
      <c r="BL897" s="18" t="s">
        <v>286</v>
      </c>
      <c r="BM897" s="247" t="s">
        <v>2265</v>
      </c>
    </row>
    <row r="898" spans="1:65" s="2" customFormat="1" ht="21.75" customHeight="1">
      <c r="A898" s="39"/>
      <c r="B898" s="40"/>
      <c r="C898" s="235" t="s">
        <v>2266</v>
      </c>
      <c r="D898" s="235" t="s">
        <v>173</v>
      </c>
      <c r="E898" s="236" t="s">
        <v>2267</v>
      </c>
      <c r="F898" s="237" t="s">
        <v>2268</v>
      </c>
      <c r="G898" s="238" t="s">
        <v>322</v>
      </c>
      <c r="H898" s="239">
        <v>3.5</v>
      </c>
      <c r="I898" s="240"/>
      <c r="J898" s="241">
        <f>ROUND(I898*H898,2)</f>
        <v>0</v>
      </c>
      <c r="K898" s="242"/>
      <c r="L898" s="45"/>
      <c r="M898" s="243" t="s">
        <v>1</v>
      </c>
      <c r="N898" s="244" t="s">
        <v>41</v>
      </c>
      <c r="O898" s="92"/>
      <c r="P898" s="245">
        <f>O898*H898</f>
        <v>0</v>
      </c>
      <c r="Q898" s="245">
        <v>0</v>
      </c>
      <c r="R898" s="245">
        <f>Q898*H898</f>
        <v>0</v>
      </c>
      <c r="S898" s="245">
        <v>0</v>
      </c>
      <c r="T898" s="246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7" t="s">
        <v>286</v>
      </c>
      <c r="AT898" s="247" t="s">
        <v>173</v>
      </c>
      <c r="AU898" s="247" t="s">
        <v>86</v>
      </c>
      <c r="AY898" s="18" t="s">
        <v>169</v>
      </c>
      <c r="BE898" s="248">
        <f>IF(N898="základní",J898,0)</f>
        <v>0</v>
      </c>
      <c r="BF898" s="248">
        <f>IF(N898="snížená",J898,0)</f>
        <v>0</v>
      </c>
      <c r="BG898" s="248">
        <f>IF(N898="zákl. přenesená",J898,0)</f>
        <v>0</v>
      </c>
      <c r="BH898" s="248">
        <f>IF(N898="sníž. přenesená",J898,0)</f>
        <v>0</v>
      </c>
      <c r="BI898" s="248">
        <f>IF(N898="nulová",J898,0)</f>
        <v>0</v>
      </c>
      <c r="BJ898" s="18" t="s">
        <v>84</v>
      </c>
      <c r="BK898" s="248">
        <f>ROUND(I898*H898,2)</f>
        <v>0</v>
      </c>
      <c r="BL898" s="18" t="s">
        <v>286</v>
      </c>
      <c r="BM898" s="247" t="s">
        <v>2269</v>
      </c>
    </row>
    <row r="899" spans="1:65" s="2" customFormat="1" ht="21.75" customHeight="1">
      <c r="A899" s="39"/>
      <c r="B899" s="40"/>
      <c r="C899" s="235" t="s">
        <v>587</v>
      </c>
      <c r="D899" s="235" t="s">
        <v>173</v>
      </c>
      <c r="E899" s="236" t="s">
        <v>2270</v>
      </c>
      <c r="F899" s="237" t="s">
        <v>2271</v>
      </c>
      <c r="G899" s="238" t="s">
        <v>327</v>
      </c>
      <c r="H899" s="239">
        <v>10</v>
      </c>
      <c r="I899" s="240"/>
      <c r="J899" s="241">
        <f>ROUND(I899*H899,2)</f>
        <v>0</v>
      </c>
      <c r="K899" s="242"/>
      <c r="L899" s="45"/>
      <c r="M899" s="243" t="s">
        <v>1</v>
      </c>
      <c r="N899" s="244" t="s">
        <v>41</v>
      </c>
      <c r="O899" s="92"/>
      <c r="P899" s="245">
        <f>O899*H899</f>
        <v>0</v>
      </c>
      <c r="Q899" s="245">
        <v>0</v>
      </c>
      <c r="R899" s="245">
        <f>Q899*H899</f>
        <v>0</v>
      </c>
      <c r="S899" s="245">
        <v>0</v>
      </c>
      <c r="T899" s="246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47" t="s">
        <v>286</v>
      </c>
      <c r="AT899" s="247" t="s">
        <v>173</v>
      </c>
      <c r="AU899" s="247" t="s">
        <v>86</v>
      </c>
      <c r="AY899" s="18" t="s">
        <v>169</v>
      </c>
      <c r="BE899" s="248">
        <f>IF(N899="základní",J899,0)</f>
        <v>0</v>
      </c>
      <c r="BF899" s="248">
        <f>IF(N899="snížená",J899,0)</f>
        <v>0</v>
      </c>
      <c r="BG899" s="248">
        <f>IF(N899="zákl. přenesená",J899,0)</f>
        <v>0</v>
      </c>
      <c r="BH899" s="248">
        <f>IF(N899="sníž. přenesená",J899,0)</f>
        <v>0</v>
      </c>
      <c r="BI899" s="248">
        <f>IF(N899="nulová",J899,0)</f>
        <v>0</v>
      </c>
      <c r="BJ899" s="18" t="s">
        <v>84</v>
      </c>
      <c r="BK899" s="248">
        <f>ROUND(I899*H899,2)</f>
        <v>0</v>
      </c>
      <c r="BL899" s="18" t="s">
        <v>286</v>
      </c>
      <c r="BM899" s="247" t="s">
        <v>2272</v>
      </c>
    </row>
    <row r="900" spans="1:65" s="2" customFormat="1" ht="21.75" customHeight="1">
      <c r="A900" s="39"/>
      <c r="B900" s="40"/>
      <c r="C900" s="304" t="s">
        <v>689</v>
      </c>
      <c r="D900" s="304" t="s">
        <v>1283</v>
      </c>
      <c r="E900" s="305" t="s">
        <v>2273</v>
      </c>
      <c r="F900" s="306" t="s">
        <v>2274</v>
      </c>
      <c r="G900" s="307" t="s">
        <v>327</v>
      </c>
      <c r="H900" s="308">
        <v>1</v>
      </c>
      <c r="I900" s="309"/>
      <c r="J900" s="310">
        <f>ROUND(I900*H900,2)</f>
        <v>0</v>
      </c>
      <c r="K900" s="311"/>
      <c r="L900" s="312"/>
      <c r="M900" s="313" t="s">
        <v>1</v>
      </c>
      <c r="N900" s="314" t="s">
        <v>41</v>
      </c>
      <c r="O900" s="92"/>
      <c r="P900" s="245">
        <f>O900*H900</f>
        <v>0</v>
      </c>
      <c r="Q900" s="245">
        <v>0.042</v>
      </c>
      <c r="R900" s="245">
        <f>Q900*H900</f>
        <v>0.042</v>
      </c>
      <c r="S900" s="245">
        <v>0</v>
      </c>
      <c r="T900" s="246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47" t="s">
        <v>298</v>
      </c>
      <c r="AT900" s="247" t="s">
        <v>1283</v>
      </c>
      <c r="AU900" s="247" t="s">
        <v>86</v>
      </c>
      <c r="AY900" s="18" t="s">
        <v>169</v>
      </c>
      <c r="BE900" s="248">
        <f>IF(N900="základní",J900,0)</f>
        <v>0</v>
      </c>
      <c r="BF900" s="248">
        <f>IF(N900="snížená",J900,0)</f>
        <v>0</v>
      </c>
      <c r="BG900" s="248">
        <f>IF(N900="zákl. přenesená",J900,0)</f>
        <v>0</v>
      </c>
      <c r="BH900" s="248">
        <f>IF(N900="sníž. přenesená",J900,0)</f>
        <v>0</v>
      </c>
      <c r="BI900" s="248">
        <f>IF(N900="nulová",J900,0)</f>
        <v>0</v>
      </c>
      <c r="BJ900" s="18" t="s">
        <v>84</v>
      </c>
      <c r="BK900" s="248">
        <f>ROUND(I900*H900,2)</f>
        <v>0</v>
      </c>
      <c r="BL900" s="18" t="s">
        <v>286</v>
      </c>
      <c r="BM900" s="247" t="s">
        <v>2275</v>
      </c>
    </row>
    <row r="901" spans="1:65" s="2" customFormat="1" ht="21.75" customHeight="1">
      <c r="A901" s="39"/>
      <c r="B901" s="40"/>
      <c r="C901" s="304" t="s">
        <v>693</v>
      </c>
      <c r="D901" s="304" t="s">
        <v>1283</v>
      </c>
      <c r="E901" s="305" t="s">
        <v>2276</v>
      </c>
      <c r="F901" s="306" t="s">
        <v>2277</v>
      </c>
      <c r="G901" s="307" t="s">
        <v>327</v>
      </c>
      <c r="H901" s="308">
        <v>1</v>
      </c>
      <c r="I901" s="309"/>
      <c r="J901" s="310">
        <f>ROUND(I901*H901,2)</f>
        <v>0</v>
      </c>
      <c r="K901" s="311"/>
      <c r="L901" s="312"/>
      <c r="M901" s="313" t="s">
        <v>1</v>
      </c>
      <c r="N901" s="314" t="s">
        <v>41</v>
      </c>
      <c r="O901" s="92"/>
      <c r="P901" s="245">
        <f>O901*H901</f>
        <v>0</v>
      </c>
      <c r="Q901" s="245">
        <v>0.042</v>
      </c>
      <c r="R901" s="245">
        <f>Q901*H901</f>
        <v>0.042</v>
      </c>
      <c r="S901" s="245">
        <v>0</v>
      </c>
      <c r="T901" s="246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47" t="s">
        <v>298</v>
      </c>
      <c r="AT901" s="247" t="s">
        <v>1283</v>
      </c>
      <c r="AU901" s="247" t="s">
        <v>86</v>
      </c>
      <c r="AY901" s="18" t="s">
        <v>169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18" t="s">
        <v>84</v>
      </c>
      <c r="BK901" s="248">
        <f>ROUND(I901*H901,2)</f>
        <v>0</v>
      </c>
      <c r="BL901" s="18" t="s">
        <v>286</v>
      </c>
      <c r="BM901" s="247" t="s">
        <v>2278</v>
      </c>
    </row>
    <row r="902" spans="1:65" s="2" customFormat="1" ht="21.75" customHeight="1">
      <c r="A902" s="39"/>
      <c r="B902" s="40"/>
      <c r="C902" s="304" t="s">
        <v>511</v>
      </c>
      <c r="D902" s="304" t="s">
        <v>1283</v>
      </c>
      <c r="E902" s="305" t="s">
        <v>2279</v>
      </c>
      <c r="F902" s="306" t="s">
        <v>2280</v>
      </c>
      <c r="G902" s="307" t="s">
        <v>327</v>
      </c>
      <c r="H902" s="308">
        <v>1</v>
      </c>
      <c r="I902" s="309"/>
      <c r="J902" s="310">
        <f>ROUND(I902*H902,2)</f>
        <v>0</v>
      </c>
      <c r="K902" s="311"/>
      <c r="L902" s="312"/>
      <c r="M902" s="313" t="s">
        <v>1</v>
      </c>
      <c r="N902" s="314" t="s">
        <v>41</v>
      </c>
      <c r="O902" s="92"/>
      <c r="P902" s="245">
        <f>O902*H902</f>
        <v>0</v>
      </c>
      <c r="Q902" s="245">
        <v>0.042</v>
      </c>
      <c r="R902" s="245">
        <f>Q902*H902</f>
        <v>0.042</v>
      </c>
      <c r="S902" s="245">
        <v>0</v>
      </c>
      <c r="T902" s="246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47" t="s">
        <v>298</v>
      </c>
      <c r="AT902" s="247" t="s">
        <v>1283</v>
      </c>
      <c r="AU902" s="247" t="s">
        <v>86</v>
      </c>
      <c r="AY902" s="18" t="s">
        <v>169</v>
      </c>
      <c r="BE902" s="248">
        <f>IF(N902="základní",J902,0)</f>
        <v>0</v>
      </c>
      <c r="BF902" s="248">
        <f>IF(N902="snížená",J902,0)</f>
        <v>0</v>
      </c>
      <c r="BG902" s="248">
        <f>IF(N902="zákl. přenesená",J902,0)</f>
        <v>0</v>
      </c>
      <c r="BH902" s="248">
        <f>IF(N902="sníž. přenesená",J902,0)</f>
        <v>0</v>
      </c>
      <c r="BI902" s="248">
        <f>IF(N902="nulová",J902,0)</f>
        <v>0</v>
      </c>
      <c r="BJ902" s="18" t="s">
        <v>84</v>
      </c>
      <c r="BK902" s="248">
        <f>ROUND(I902*H902,2)</f>
        <v>0</v>
      </c>
      <c r="BL902" s="18" t="s">
        <v>286</v>
      </c>
      <c r="BM902" s="247" t="s">
        <v>2281</v>
      </c>
    </row>
    <row r="903" spans="1:65" s="2" customFormat="1" ht="21.75" customHeight="1">
      <c r="A903" s="39"/>
      <c r="B903" s="40"/>
      <c r="C903" s="304" t="s">
        <v>528</v>
      </c>
      <c r="D903" s="304" t="s">
        <v>1283</v>
      </c>
      <c r="E903" s="305" t="s">
        <v>2282</v>
      </c>
      <c r="F903" s="306" t="s">
        <v>2283</v>
      </c>
      <c r="G903" s="307" t="s">
        <v>327</v>
      </c>
      <c r="H903" s="308">
        <v>1</v>
      </c>
      <c r="I903" s="309"/>
      <c r="J903" s="310">
        <f>ROUND(I903*H903,2)</f>
        <v>0</v>
      </c>
      <c r="K903" s="311"/>
      <c r="L903" s="312"/>
      <c r="M903" s="313" t="s">
        <v>1</v>
      </c>
      <c r="N903" s="314" t="s">
        <v>41</v>
      </c>
      <c r="O903" s="92"/>
      <c r="P903" s="245">
        <f>O903*H903</f>
        <v>0</v>
      </c>
      <c r="Q903" s="245">
        <v>0.042</v>
      </c>
      <c r="R903" s="245">
        <f>Q903*H903</f>
        <v>0.042</v>
      </c>
      <c r="S903" s="245">
        <v>0</v>
      </c>
      <c r="T903" s="246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47" t="s">
        <v>298</v>
      </c>
      <c r="AT903" s="247" t="s">
        <v>1283</v>
      </c>
      <c r="AU903" s="247" t="s">
        <v>86</v>
      </c>
      <c r="AY903" s="18" t="s">
        <v>169</v>
      </c>
      <c r="BE903" s="248">
        <f>IF(N903="základní",J903,0)</f>
        <v>0</v>
      </c>
      <c r="BF903" s="248">
        <f>IF(N903="snížená",J903,0)</f>
        <v>0</v>
      </c>
      <c r="BG903" s="248">
        <f>IF(N903="zákl. přenesená",J903,0)</f>
        <v>0</v>
      </c>
      <c r="BH903" s="248">
        <f>IF(N903="sníž. přenesená",J903,0)</f>
        <v>0</v>
      </c>
      <c r="BI903" s="248">
        <f>IF(N903="nulová",J903,0)</f>
        <v>0</v>
      </c>
      <c r="BJ903" s="18" t="s">
        <v>84</v>
      </c>
      <c r="BK903" s="248">
        <f>ROUND(I903*H903,2)</f>
        <v>0</v>
      </c>
      <c r="BL903" s="18" t="s">
        <v>286</v>
      </c>
      <c r="BM903" s="247" t="s">
        <v>2284</v>
      </c>
    </row>
    <row r="904" spans="1:65" s="2" customFormat="1" ht="33" customHeight="1">
      <c r="A904" s="39"/>
      <c r="B904" s="40"/>
      <c r="C904" s="304" t="s">
        <v>718</v>
      </c>
      <c r="D904" s="304" t="s">
        <v>1283</v>
      </c>
      <c r="E904" s="305" t="s">
        <v>2285</v>
      </c>
      <c r="F904" s="306" t="s">
        <v>2286</v>
      </c>
      <c r="G904" s="307" t="s">
        <v>327</v>
      </c>
      <c r="H904" s="308">
        <v>1</v>
      </c>
      <c r="I904" s="309"/>
      <c r="J904" s="310">
        <f>ROUND(I904*H904,2)</f>
        <v>0</v>
      </c>
      <c r="K904" s="311"/>
      <c r="L904" s="312"/>
      <c r="M904" s="313" t="s">
        <v>1</v>
      </c>
      <c r="N904" s="314" t="s">
        <v>41</v>
      </c>
      <c r="O904" s="92"/>
      <c r="P904" s="245">
        <f>O904*H904</f>
        <v>0</v>
      </c>
      <c r="Q904" s="245">
        <v>0.042</v>
      </c>
      <c r="R904" s="245">
        <f>Q904*H904</f>
        <v>0.042</v>
      </c>
      <c r="S904" s="245">
        <v>0</v>
      </c>
      <c r="T904" s="246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47" t="s">
        <v>298</v>
      </c>
      <c r="AT904" s="247" t="s">
        <v>1283</v>
      </c>
      <c r="AU904" s="247" t="s">
        <v>86</v>
      </c>
      <c r="AY904" s="18" t="s">
        <v>169</v>
      </c>
      <c r="BE904" s="248">
        <f>IF(N904="základní",J904,0)</f>
        <v>0</v>
      </c>
      <c r="BF904" s="248">
        <f>IF(N904="snížená",J904,0)</f>
        <v>0</v>
      </c>
      <c r="BG904" s="248">
        <f>IF(N904="zákl. přenesená",J904,0)</f>
        <v>0</v>
      </c>
      <c r="BH904" s="248">
        <f>IF(N904="sníž. přenesená",J904,0)</f>
        <v>0</v>
      </c>
      <c r="BI904" s="248">
        <f>IF(N904="nulová",J904,0)</f>
        <v>0</v>
      </c>
      <c r="BJ904" s="18" t="s">
        <v>84</v>
      </c>
      <c r="BK904" s="248">
        <f>ROUND(I904*H904,2)</f>
        <v>0</v>
      </c>
      <c r="BL904" s="18" t="s">
        <v>286</v>
      </c>
      <c r="BM904" s="247" t="s">
        <v>2287</v>
      </c>
    </row>
    <row r="905" spans="1:65" s="2" customFormat="1" ht="21.75" customHeight="1">
      <c r="A905" s="39"/>
      <c r="B905" s="40"/>
      <c r="C905" s="304" t="s">
        <v>794</v>
      </c>
      <c r="D905" s="304" t="s">
        <v>1283</v>
      </c>
      <c r="E905" s="305" t="s">
        <v>2288</v>
      </c>
      <c r="F905" s="306" t="s">
        <v>2289</v>
      </c>
      <c r="G905" s="307" t="s">
        <v>327</v>
      </c>
      <c r="H905" s="308">
        <v>1</v>
      </c>
      <c r="I905" s="309"/>
      <c r="J905" s="310">
        <f>ROUND(I905*H905,2)</f>
        <v>0</v>
      </c>
      <c r="K905" s="311"/>
      <c r="L905" s="312"/>
      <c r="M905" s="313" t="s">
        <v>1</v>
      </c>
      <c r="N905" s="314" t="s">
        <v>41</v>
      </c>
      <c r="O905" s="92"/>
      <c r="P905" s="245">
        <f>O905*H905</f>
        <v>0</v>
      </c>
      <c r="Q905" s="245">
        <v>0.042</v>
      </c>
      <c r="R905" s="245">
        <f>Q905*H905</f>
        <v>0.042</v>
      </c>
      <c r="S905" s="245">
        <v>0</v>
      </c>
      <c r="T905" s="246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47" t="s">
        <v>298</v>
      </c>
      <c r="AT905" s="247" t="s">
        <v>1283</v>
      </c>
      <c r="AU905" s="247" t="s">
        <v>86</v>
      </c>
      <c r="AY905" s="18" t="s">
        <v>169</v>
      </c>
      <c r="BE905" s="248">
        <f>IF(N905="základní",J905,0)</f>
        <v>0</v>
      </c>
      <c r="BF905" s="248">
        <f>IF(N905="snížená",J905,0)</f>
        <v>0</v>
      </c>
      <c r="BG905" s="248">
        <f>IF(N905="zákl. přenesená",J905,0)</f>
        <v>0</v>
      </c>
      <c r="BH905" s="248">
        <f>IF(N905="sníž. přenesená",J905,0)</f>
        <v>0</v>
      </c>
      <c r="BI905" s="248">
        <f>IF(N905="nulová",J905,0)</f>
        <v>0</v>
      </c>
      <c r="BJ905" s="18" t="s">
        <v>84</v>
      </c>
      <c r="BK905" s="248">
        <f>ROUND(I905*H905,2)</f>
        <v>0</v>
      </c>
      <c r="BL905" s="18" t="s">
        <v>286</v>
      </c>
      <c r="BM905" s="247" t="s">
        <v>2290</v>
      </c>
    </row>
    <row r="906" spans="1:65" s="2" customFormat="1" ht="21.75" customHeight="1">
      <c r="A906" s="39"/>
      <c r="B906" s="40"/>
      <c r="C906" s="304" t="s">
        <v>574</v>
      </c>
      <c r="D906" s="304" t="s">
        <v>1283</v>
      </c>
      <c r="E906" s="305" t="s">
        <v>2291</v>
      </c>
      <c r="F906" s="306" t="s">
        <v>2292</v>
      </c>
      <c r="G906" s="307" t="s">
        <v>327</v>
      </c>
      <c r="H906" s="308">
        <v>1</v>
      </c>
      <c r="I906" s="309"/>
      <c r="J906" s="310">
        <f>ROUND(I906*H906,2)</f>
        <v>0</v>
      </c>
      <c r="K906" s="311"/>
      <c r="L906" s="312"/>
      <c r="M906" s="313" t="s">
        <v>1</v>
      </c>
      <c r="N906" s="314" t="s">
        <v>41</v>
      </c>
      <c r="O906" s="92"/>
      <c r="P906" s="245">
        <f>O906*H906</f>
        <v>0</v>
      </c>
      <c r="Q906" s="245">
        <v>0.042</v>
      </c>
      <c r="R906" s="245">
        <f>Q906*H906</f>
        <v>0.042</v>
      </c>
      <c r="S906" s="245">
        <v>0</v>
      </c>
      <c r="T906" s="246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7" t="s">
        <v>298</v>
      </c>
      <c r="AT906" s="247" t="s">
        <v>1283</v>
      </c>
      <c r="AU906" s="247" t="s">
        <v>86</v>
      </c>
      <c r="AY906" s="18" t="s">
        <v>169</v>
      </c>
      <c r="BE906" s="248">
        <f>IF(N906="základní",J906,0)</f>
        <v>0</v>
      </c>
      <c r="BF906" s="248">
        <f>IF(N906="snížená",J906,0)</f>
        <v>0</v>
      </c>
      <c r="BG906" s="248">
        <f>IF(N906="zákl. přenesená",J906,0)</f>
        <v>0</v>
      </c>
      <c r="BH906" s="248">
        <f>IF(N906="sníž. přenesená",J906,0)</f>
        <v>0</v>
      </c>
      <c r="BI906" s="248">
        <f>IF(N906="nulová",J906,0)</f>
        <v>0</v>
      </c>
      <c r="BJ906" s="18" t="s">
        <v>84</v>
      </c>
      <c r="BK906" s="248">
        <f>ROUND(I906*H906,2)</f>
        <v>0</v>
      </c>
      <c r="BL906" s="18" t="s">
        <v>286</v>
      </c>
      <c r="BM906" s="247" t="s">
        <v>2293</v>
      </c>
    </row>
    <row r="907" spans="1:65" s="2" customFormat="1" ht="33" customHeight="1">
      <c r="A907" s="39"/>
      <c r="B907" s="40"/>
      <c r="C907" s="304" t="s">
        <v>488</v>
      </c>
      <c r="D907" s="304" t="s">
        <v>1283</v>
      </c>
      <c r="E907" s="305" t="s">
        <v>2294</v>
      </c>
      <c r="F907" s="306" t="s">
        <v>2295</v>
      </c>
      <c r="G907" s="307" t="s">
        <v>327</v>
      </c>
      <c r="H907" s="308">
        <v>1</v>
      </c>
      <c r="I907" s="309"/>
      <c r="J907" s="310">
        <f>ROUND(I907*H907,2)</f>
        <v>0</v>
      </c>
      <c r="K907" s="311"/>
      <c r="L907" s="312"/>
      <c r="M907" s="313" t="s">
        <v>1</v>
      </c>
      <c r="N907" s="314" t="s">
        <v>41</v>
      </c>
      <c r="O907" s="92"/>
      <c r="P907" s="245">
        <f>O907*H907</f>
        <v>0</v>
      </c>
      <c r="Q907" s="245">
        <v>0.042</v>
      </c>
      <c r="R907" s="245">
        <f>Q907*H907</f>
        <v>0.042</v>
      </c>
      <c r="S907" s="245">
        <v>0</v>
      </c>
      <c r="T907" s="246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47" t="s">
        <v>298</v>
      </c>
      <c r="AT907" s="247" t="s">
        <v>1283</v>
      </c>
      <c r="AU907" s="247" t="s">
        <v>86</v>
      </c>
      <c r="AY907" s="18" t="s">
        <v>169</v>
      </c>
      <c r="BE907" s="248">
        <f>IF(N907="základní",J907,0)</f>
        <v>0</v>
      </c>
      <c r="BF907" s="248">
        <f>IF(N907="snížená",J907,0)</f>
        <v>0</v>
      </c>
      <c r="BG907" s="248">
        <f>IF(N907="zákl. přenesená",J907,0)</f>
        <v>0</v>
      </c>
      <c r="BH907" s="248">
        <f>IF(N907="sníž. přenesená",J907,0)</f>
        <v>0</v>
      </c>
      <c r="BI907" s="248">
        <f>IF(N907="nulová",J907,0)</f>
        <v>0</v>
      </c>
      <c r="BJ907" s="18" t="s">
        <v>84</v>
      </c>
      <c r="BK907" s="248">
        <f>ROUND(I907*H907,2)</f>
        <v>0</v>
      </c>
      <c r="BL907" s="18" t="s">
        <v>286</v>
      </c>
      <c r="BM907" s="247" t="s">
        <v>2296</v>
      </c>
    </row>
    <row r="908" spans="1:65" s="2" customFormat="1" ht="21.75" customHeight="1">
      <c r="A908" s="39"/>
      <c r="B908" s="40"/>
      <c r="C908" s="304" t="s">
        <v>815</v>
      </c>
      <c r="D908" s="304" t="s">
        <v>1283</v>
      </c>
      <c r="E908" s="305" t="s">
        <v>2297</v>
      </c>
      <c r="F908" s="306" t="s">
        <v>2298</v>
      </c>
      <c r="G908" s="307" t="s">
        <v>327</v>
      </c>
      <c r="H908" s="308">
        <v>1</v>
      </c>
      <c r="I908" s="309"/>
      <c r="J908" s="310">
        <f>ROUND(I908*H908,2)</f>
        <v>0</v>
      </c>
      <c r="K908" s="311"/>
      <c r="L908" s="312"/>
      <c r="M908" s="313" t="s">
        <v>1</v>
      </c>
      <c r="N908" s="314" t="s">
        <v>41</v>
      </c>
      <c r="O908" s="92"/>
      <c r="P908" s="245">
        <f>O908*H908</f>
        <v>0</v>
      </c>
      <c r="Q908" s="245">
        <v>0.042</v>
      </c>
      <c r="R908" s="245">
        <f>Q908*H908</f>
        <v>0.042</v>
      </c>
      <c r="S908" s="245">
        <v>0</v>
      </c>
      <c r="T908" s="246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7" t="s">
        <v>298</v>
      </c>
      <c r="AT908" s="247" t="s">
        <v>1283</v>
      </c>
      <c r="AU908" s="247" t="s">
        <v>86</v>
      </c>
      <c r="AY908" s="18" t="s">
        <v>169</v>
      </c>
      <c r="BE908" s="248">
        <f>IF(N908="základní",J908,0)</f>
        <v>0</v>
      </c>
      <c r="BF908" s="248">
        <f>IF(N908="snížená",J908,0)</f>
        <v>0</v>
      </c>
      <c r="BG908" s="248">
        <f>IF(N908="zákl. přenesená",J908,0)</f>
        <v>0</v>
      </c>
      <c r="BH908" s="248">
        <f>IF(N908="sníž. přenesená",J908,0)</f>
        <v>0</v>
      </c>
      <c r="BI908" s="248">
        <f>IF(N908="nulová",J908,0)</f>
        <v>0</v>
      </c>
      <c r="BJ908" s="18" t="s">
        <v>84</v>
      </c>
      <c r="BK908" s="248">
        <f>ROUND(I908*H908,2)</f>
        <v>0</v>
      </c>
      <c r="BL908" s="18" t="s">
        <v>286</v>
      </c>
      <c r="BM908" s="247" t="s">
        <v>2299</v>
      </c>
    </row>
    <row r="909" spans="1:65" s="2" customFormat="1" ht="21.75" customHeight="1">
      <c r="A909" s="39"/>
      <c r="B909" s="40"/>
      <c r="C909" s="304" t="s">
        <v>2300</v>
      </c>
      <c r="D909" s="304" t="s">
        <v>1283</v>
      </c>
      <c r="E909" s="305" t="s">
        <v>2301</v>
      </c>
      <c r="F909" s="306" t="s">
        <v>2302</v>
      </c>
      <c r="G909" s="307" t="s">
        <v>327</v>
      </c>
      <c r="H909" s="308">
        <v>1</v>
      </c>
      <c r="I909" s="309"/>
      <c r="J909" s="310">
        <f>ROUND(I909*H909,2)</f>
        <v>0</v>
      </c>
      <c r="K909" s="311"/>
      <c r="L909" s="312"/>
      <c r="M909" s="313" t="s">
        <v>1</v>
      </c>
      <c r="N909" s="314" t="s">
        <v>41</v>
      </c>
      <c r="O909" s="92"/>
      <c r="P909" s="245">
        <f>O909*H909</f>
        <v>0</v>
      </c>
      <c r="Q909" s="245">
        <v>0.042</v>
      </c>
      <c r="R909" s="245">
        <f>Q909*H909</f>
        <v>0.042</v>
      </c>
      <c r="S909" s="245">
        <v>0</v>
      </c>
      <c r="T909" s="246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47" t="s">
        <v>298</v>
      </c>
      <c r="AT909" s="247" t="s">
        <v>1283</v>
      </c>
      <c r="AU909" s="247" t="s">
        <v>86</v>
      </c>
      <c r="AY909" s="18" t="s">
        <v>169</v>
      </c>
      <c r="BE909" s="248">
        <f>IF(N909="základní",J909,0)</f>
        <v>0</v>
      </c>
      <c r="BF909" s="248">
        <f>IF(N909="snížená",J909,0)</f>
        <v>0</v>
      </c>
      <c r="BG909" s="248">
        <f>IF(N909="zákl. přenesená",J909,0)</f>
        <v>0</v>
      </c>
      <c r="BH909" s="248">
        <f>IF(N909="sníž. přenesená",J909,0)</f>
        <v>0</v>
      </c>
      <c r="BI909" s="248">
        <f>IF(N909="nulová",J909,0)</f>
        <v>0</v>
      </c>
      <c r="BJ909" s="18" t="s">
        <v>84</v>
      </c>
      <c r="BK909" s="248">
        <f>ROUND(I909*H909,2)</f>
        <v>0</v>
      </c>
      <c r="BL909" s="18" t="s">
        <v>286</v>
      </c>
      <c r="BM909" s="247" t="s">
        <v>2303</v>
      </c>
    </row>
    <row r="910" spans="1:65" s="2" customFormat="1" ht="16.5" customHeight="1">
      <c r="A910" s="39"/>
      <c r="B910" s="40"/>
      <c r="C910" s="235" t="s">
        <v>2304</v>
      </c>
      <c r="D910" s="235" t="s">
        <v>173</v>
      </c>
      <c r="E910" s="236" t="s">
        <v>2305</v>
      </c>
      <c r="F910" s="237" t="s">
        <v>2306</v>
      </c>
      <c r="G910" s="238" t="s">
        <v>1034</v>
      </c>
      <c r="H910" s="239">
        <v>34.3</v>
      </c>
      <c r="I910" s="240"/>
      <c r="J910" s="241">
        <f>ROUND(I910*H910,2)</f>
        <v>0</v>
      </c>
      <c r="K910" s="242"/>
      <c r="L910" s="45"/>
      <c r="M910" s="243" t="s">
        <v>1</v>
      </c>
      <c r="N910" s="244" t="s">
        <v>41</v>
      </c>
      <c r="O910" s="92"/>
      <c r="P910" s="245">
        <f>O910*H910</f>
        <v>0</v>
      </c>
      <c r="Q910" s="245">
        <v>0.001</v>
      </c>
      <c r="R910" s="245">
        <f>Q910*H910</f>
        <v>0.0343</v>
      </c>
      <c r="S910" s="245">
        <v>0</v>
      </c>
      <c r="T910" s="246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7" t="s">
        <v>286</v>
      </c>
      <c r="AT910" s="247" t="s">
        <v>173</v>
      </c>
      <c r="AU910" s="247" t="s">
        <v>86</v>
      </c>
      <c r="AY910" s="18" t="s">
        <v>169</v>
      </c>
      <c r="BE910" s="248">
        <f>IF(N910="základní",J910,0)</f>
        <v>0</v>
      </c>
      <c r="BF910" s="248">
        <f>IF(N910="snížená",J910,0)</f>
        <v>0</v>
      </c>
      <c r="BG910" s="248">
        <f>IF(N910="zákl. přenesená",J910,0)</f>
        <v>0</v>
      </c>
      <c r="BH910" s="248">
        <f>IF(N910="sníž. přenesená",J910,0)</f>
        <v>0</v>
      </c>
      <c r="BI910" s="248">
        <f>IF(N910="nulová",J910,0)</f>
        <v>0</v>
      </c>
      <c r="BJ910" s="18" t="s">
        <v>84</v>
      </c>
      <c r="BK910" s="248">
        <f>ROUND(I910*H910,2)</f>
        <v>0</v>
      </c>
      <c r="BL910" s="18" t="s">
        <v>286</v>
      </c>
      <c r="BM910" s="247" t="s">
        <v>2307</v>
      </c>
    </row>
    <row r="911" spans="1:51" s="13" customFormat="1" ht="12">
      <c r="A911" s="13"/>
      <c r="B911" s="249"/>
      <c r="C911" s="250"/>
      <c r="D911" s="251" t="s">
        <v>179</v>
      </c>
      <c r="E911" s="252" t="s">
        <v>1</v>
      </c>
      <c r="F911" s="253" t="s">
        <v>2308</v>
      </c>
      <c r="G911" s="250"/>
      <c r="H911" s="254">
        <v>34.3</v>
      </c>
      <c r="I911" s="255"/>
      <c r="J911" s="250"/>
      <c r="K911" s="250"/>
      <c r="L911" s="256"/>
      <c r="M911" s="257"/>
      <c r="N911" s="258"/>
      <c r="O911" s="258"/>
      <c r="P911" s="258"/>
      <c r="Q911" s="258"/>
      <c r="R911" s="258"/>
      <c r="S911" s="258"/>
      <c r="T911" s="25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0" t="s">
        <v>179</v>
      </c>
      <c r="AU911" s="260" t="s">
        <v>86</v>
      </c>
      <c r="AV911" s="13" t="s">
        <v>86</v>
      </c>
      <c r="AW911" s="13" t="s">
        <v>32</v>
      </c>
      <c r="AX911" s="13" t="s">
        <v>84</v>
      </c>
      <c r="AY911" s="260" t="s">
        <v>169</v>
      </c>
    </row>
    <row r="912" spans="1:65" s="2" customFormat="1" ht="21.75" customHeight="1">
      <c r="A912" s="39"/>
      <c r="B912" s="40"/>
      <c r="C912" s="235" t="s">
        <v>2309</v>
      </c>
      <c r="D912" s="235" t="s">
        <v>173</v>
      </c>
      <c r="E912" s="236" t="s">
        <v>2310</v>
      </c>
      <c r="F912" s="237" t="s">
        <v>2311</v>
      </c>
      <c r="G912" s="238" t="s">
        <v>249</v>
      </c>
      <c r="H912" s="239">
        <v>0.454</v>
      </c>
      <c r="I912" s="240"/>
      <c r="J912" s="241">
        <f>ROUND(I912*H912,2)</f>
        <v>0</v>
      </c>
      <c r="K912" s="242"/>
      <c r="L912" s="45"/>
      <c r="M912" s="243" t="s">
        <v>1</v>
      </c>
      <c r="N912" s="244" t="s">
        <v>41</v>
      </c>
      <c r="O912" s="92"/>
      <c r="P912" s="245">
        <f>O912*H912</f>
        <v>0</v>
      </c>
      <c r="Q912" s="245">
        <v>0</v>
      </c>
      <c r="R912" s="245">
        <f>Q912*H912</f>
        <v>0</v>
      </c>
      <c r="S912" s="245">
        <v>0</v>
      </c>
      <c r="T912" s="246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47" t="s">
        <v>286</v>
      </c>
      <c r="AT912" s="247" t="s">
        <v>173</v>
      </c>
      <c r="AU912" s="247" t="s">
        <v>86</v>
      </c>
      <c r="AY912" s="18" t="s">
        <v>169</v>
      </c>
      <c r="BE912" s="248">
        <f>IF(N912="základní",J912,0)</f>
        <v>0</v>
      </c>
      <c r="BF912" s="248">
        <f>IF(N912="snížená",J912,0)</f>
        <v>0</v>
      </c>
      <c r="BG912" s="248">
        <f>IF(N912="zákl. přenesená",J912,0)</f>
        <v>0</v>
      </c>
      <c r="BH912" s="248">
        <f>IF(N912="sníž. přenesená",J912,0)</f>
        <v>0</v>
      </c>
      <c r="BI912" s="248">
        <f>IF(N912="nulová",J912,0)</f>
        <v>0</v>
      </c>
      <c r="BJ912" s="18" t="s">
        <v>84</v>
      </c>
      <c r="BK912" s="248">
        <f>ROUND(I912*H912,2)</f>
        <v>0</v>
      </c>
      <c r="BL912" s="18" t="s">
        <v>286</v>
      </c>
      <c r="BM912" s="247" t="s">
        <v>2312</v>
      </c>
    </row>
    <row r="913" spans="1:63" s="12" customFormat="1" ht="22.8" customHeight="1">
      <c r="A913" s="12"/>
      <c r="B913" s="219"/>
      <c r="C913" s="220"/>
      <c r="D913" s="221" t="s">
        <v>75</v>
      </c>
      <c r="E913" s="233" t="s">
        <v>783</v>
      </c>
      <c r="F913" s="233" t="s">
        <v>784</v>
      </c>
      <c r="G913" s="220"/>
      <c r="H913" s="220"/>
      <c r="I913" s="223"/>
      <c r="J913" s="234">
        <f>BK913</f>
        <v>0</v>
      </c>
      <c r="K913" s="220"/>
      <c r="L913" s="225"/>
      <c r="M913" s="226"/>
      <c r="N913" s="227"/>
      <c r="O913" s="227"/>
      <c r="P913" s="228">
        <f>SUM(P914:P939)</f>
        <v>0</v>
      </c>
      <c r="Q913" s="227"/>
      <c r="R913" s="228">
        <f>SUM(R914:R939)</f>
        <v>3.8088436</v>
      </c>
      <c r="S913" s="227"/>
      <c r="T913" s="229">
        <f>SUM(T914:T939)</f>
        <v>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30" t="s">
        <v>86</v>
      </c>
      <c r="AT913" s="231" t="s">
        <v>75</v>
      </c>
      <c r="AU913" s="231" t="s">
        <v>84</v>
      </c>
      <c r="AY913" s="230" t="s">
        <v>169</v>
      </c>
      <c r="BK913" s="232">
        <f>SUM(BK914:BK939)</f>
        <v>0</v>
      </c>
    </row>
    <row r="914" spans="1:65" s="2" customFormat="1" ht="21.75" customHeight="1">
      <c r="A914" s="39"/>
      <c r="B914" s="40"/>
      <c r="C914" s="235" t="s">
        <v>2313</v>
      </c>
      <c r="D914" s="235" t="s">
        <v>173</v>
      </c>
      <c r="E914" s="236" t="s">
        <v>2314</v>
      </c>
      <c r="F914" s="237" t="s">
        <v>2315</v>
      </c>
      <c r="G914" s="238" t="s">
        <v>322</v>
      </c>
      <c r="H914" s="239">
        <v>66.716</v>
      </c>
      <c r="I914" s="240"/>
      <c r="J914" s="241">
        <f>ROUND(I914*H914,2)</f>
        <v>0</v>
      </c>
      <c r="K914" s="242"/>
      <c r="L914" s="45"/>
      <c r="M914" s="243" t="s">
        <v>1</v>
      </c>
      <c r="N914" s="244" t="s">
        <v>41</v>
      </c>
      <c r="O914" s="92"/>
      <c r="P914" s="245">
        <f>O914*H914</f>
        <v>0</v>
      </c>
      <c r="Q914" s="245">
        <v>0.00032</v>
      </c>
      <c r="R914" s="245">
        <f>Q914*H914</f>
        <v>0.02134912</v>
      </c>
      <c r="S914" s="245">
        <v>0</v>
      </c>
      <c r="T914" s="246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47" t="s">
        <v>286</v>
      </c>
      <c r="AT914" s="247" t="s">
        <v>173</v>
      </c>
      <c r="AU914" s="247" t="s">
        <v>86</v>
      </c>
      <c r="AY914" s="18" t="s">
        <v>169</v>
      </c>
      <c r="BE914" s="248">
        <f>IF(N914="základní",J914,0)</f>
        <v>0</v>
      </c>
      <c r="BF914" s="248">
        <f>IF(N914="snížená",J914,0)</f>
        <v>0</v>
      </c>
      <c r="BG914" s="248">
        <f>IF(N914="zákl. přenesená",J914,0)</f>
        <v>0</v>
      </c>
      <c r="BH914" s="248">
        <f>IF(N914="sníž. přenesená",J914,0)</f>
        <v>0</v>
      </c>
      <c r="BI914" s="248">
        <f>IF(N914="nulová",J914,0)</f>
        <v>0</v>
      </c>
      <c r="BJ914" s="18" t="s">
        <v>84</v>
      </c>
      <c r="BK914" s="248">
        <f>ROUND(I914*H914,2)</f>
        <v>0</v>
      </c>
      <c r="BL914" s="18" t="s">
        <v>286</v>
      </c>
      <c r="BM914" s="247" t="s">
        <v>2316</v>
      </c>
    </row>
    <row r="915" spans="1:51" s="13" customFormat="1" ht="12">
      <c r="A915" s="13"/>
      <c r="B915" s="249"/>
      <c r="C915" s="250"/>
      <c r="D915" s="251" t="s">
        <v>179</v>
      </c>
      <c r="E915" s="252" t="s">
        <v>1</v>
      </c>
      <c r="F915" s="253" t="s">
        <v>2317</v>
      </c>
      <c r="G915" s="250"/>
      <c r="H915" s="254">
        <v>8.045</v>
      </c>
      <c r="I915" s="255"/>
      <c r="J915" s="250"/>
      <c r="K915" s="250"/>
      <c r="L915" s="256"/>
      <c r="M915" s="257"/>
      <c r="N915" s="258"/>
      <c r="O915" s="258"/>
      <c r="P915" s="258"/>
      <c r="Q915" s="258"/>
      <c r="R915" s="258"/>
      <c r="S915" s="258"/>
      <c r="T915" s="25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0" t="s">
        <v>179</v>
      </c>
      <c r="AU915" s="260" t="s">
        <v>86</v>
      </c>
      <c r="AV915" s="13" t="s">
        <v>86</v>
      </c>
      <c r="AW915" s="13" t="s">
        <v>32</v>
      </c>
      <c r="AX915" s="13" t="s">
        <v>76</v>
      </c>
      <c r="AY915" s="260" t="s">
        <v>169</v>
      </c>
    </row>
    <row r="916" spans="1:51" s="13" customFormat="1" ht="12">
      <c r="A916" s="13"/>
      <c r="B916" s="249"/>
      <c r="C916" s="250"/>
      <c r="D916" s="251" t="s">
        <v>179</v>
      </c>
      <c r="E916" s="252" t="s">
        <v>1</v>
      </c>
      <c r="F916" s="253" t="s">
        <v>2318</v>
      </c>
      <c r="G916" s="250"/>
      <c r="H916" s="254">
        <v>10.035</v>
      </c>
      <c r="I916" s="255"/>
      <c r="J916" s="250"/>
      <c r="K916" s="250"/>
      <c r="L916" s="256"/>
      <c r="M916" s="257"/>
      <c r="N916" s="258"/>
      <c r="O916" s="258"/>
      <c r="P916" s="258"/>
      <c r="Q916" s="258"/>
      <c r="R916" s="258"/>
      <c r="S916" s="258"/>
      <c r="T916" s="25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0" t="s">
        <v>179</v>
      </c>
      <c r="AU916" s="260" t="s">
        <v>86</v>
      </c>
      <c r="AV916" s="13" t="s">
        <v>86</v>
      </c>
      <c r="AW916" s="13" t="s">
        <v>32</v>
      </c>
      <c r="AX916" s="13" t="s">
        <v>76</v>
      </c>
      <c r="AY916" s="260" t="s">
        <v>169</v>
      </c>
    </row>
    <row r="917" spans="1:51" s="13" customFormat="1" ht="12">
      <c r="A917" s="13"/>
      <c r="B917" s="249"/>
      <c r="C917" s="250"/>
      <c r="D917" s="251" t="s">
        <v>179</v>
      </c>
      <c r="E917" s="252" t="s">
        <v>1</v>
      </c>
      <c r="F917" s="253" t="s">
        <v>2319</v>
      </c>
      <c r="G917" s="250"/>
      <c r="H917" s="254">
        <v>5.84</v>
      </c>
      <c r="I917" s="255"/>
      <c r="J917" s="250"/>
      <c r="K917" s="250"/>
      <c r="L917" s="256"/>
      <c r="M917" s="257"/>
      <c r="N917" s="258"/>
      <c r="O917" s="258"/>
      <c r="P917" s="258"/>
      <c r="Q917" s="258"/>
      <c r="R917" s="258"/>
      <c r="S917" s="258"/>
      <c r="T917" s="259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0" t="s">
        <v>179</v>
      </c>
      <c r="AU917" s="260" t="s">
        <v>86</v>
      </c>
      <c r="AV917" s="13" t="s">
        <v>86</v>
      </c>
      <c r="AW917" s="13" t="s">
        <v>32</v>
      </c>
      <c r="AX917" s="13" t="s">
        <v>76</v>
      </c>
      <c r="AY917" s="260" t="s">
        <v>169</v>
      </c>
    </row>
    <row r="918" spans="1:51" s="13" customFormat="1" ht="12">
      <c r="A918" s="13"/>
      <c r="B918" s="249"/>
      <c r="C918" s="250"/>
      <c r="D918" s="251" t="s">
        <v>179</v>
      </c>
      <c r="E918" s="252" t="s">
        <v>1</v>
      </c>
      <c r="F918" s="253" t="s">
        <v>1808</v>
      </c>
      <c r="G918" s="250"/>
      <c r="H918" s="254">
        <v>10.566</v>
      </c>
      <c r="I918" s="255"/>
      <c r="J918" s="250"/>
      <c r="K918" s="250"/>
      <c r="L918" s="256"/>
      <c r="M918" s="257"/>
      <c r="N918" s="258"/>
      <c r="O918" s="258"/>
      <c r="P918" s="258"/>
      <c r="Q918" s="258"/>
      <c r="R918" s="258"/>
      <c r="S918" s="258"/>
      <c r="T918" s="25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0" t="s">
        <v>179</v>
      </c>
      <c r="AU918" s="260" t="s">
        <v>86</v>
      </c>
      <c r="AV918" s="13" t="s">
        <v>86</v>
      </c>
      <c r="AW918" s="13" t="s">
        <v>32</v>
      </c>
      <c r="AX918" s="13" t="s">
        <v>76</v>
      </c>
      <c r="AY918" s="260" t="s">
        <v>169</v>
      </c>
    </row>
    <row r="919" spans="1:51" s="13" customFormat="1" ht="12">
      <c r="A919" s="13"/>
      <c r="B919" s="249"/>
      <c r="C919" s="250"/>
      <c r="D919" s="251" t="s">
        <v>179</v>
      </c>
      <c r="E919" s="252" t="s">
        <v>1</v>
      </c>
      <c r="F919" s="253" t="s">
        <v>1809</v>
      </c>
      <c r="G919" s="250"/>
      <c r="H919" s="254">
        <v>10.34</v>
      </c>
      <c r="I919" s="255"/>
      <c r="J919" s="250"/>
      <c r="K919" s="250"/>
      <c r="L919" s="256"/>
      <c r="M919" s="257"/>
      <c r="N919" s="258"/>
      <c r="O919" s="258"/>
      <c r="P919" s="258"/>
      <c r="Q919" s="258"/>
      <c r="R919" s="258"/>
      <c r="S919" s="258"/>
      <c r="T919" s="259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60" t="s">
        <v>179</v>
      </c>
      <c r="AU919" s="260" t="s">
        <v>86</v>
      </c>
      <c r="AV919" s="13" t="s">
        <v>86</v>
      </c>
      <c r="AW919" s="13" t="s">
        <v>32</v>
      </c>
      <c r="AX919" s="13" t="s">
        <v>76</v>
      </c>
      <c r="AY919" s="260" t="s">
        <v>169</v>
      </c>
    </row>
    <row r="920" spans="1:51" s="13" customFormat="1" ht="12">
      <c r="A920" s="13"/>
      <c r="B920" s="249"/>
      <c r="C920" s="250"/>
      <c r="D920" s="251" t="s">
        <v>179</v>
      </c>
      <c r="E920" s="252" t="s">
        <v>1</v>
      </c>
      <c r="F920" s="253" t="s">
        <v>1810</v>
      </c>
      <c r="G920" s="250"/>
      <c r="H920" s="254">
        <v>14.86</v>
      </c>
      <c r="I920" s="255"/>
      <c r="J920" s="250"/>
      <c r="K920" s="250"/>
      <c r="L920" s="256"/>
      <c r="M920" s="257"/>
      <c r="N920" s="258"/>
      <c r="O920" s="258"/>
      <c r="P920" s="258"/>
      <c r="Q920" s="258"/>
      <c r="R920" s="258"/>
      <c r="S920" s="258"/>
      <c r="T920" s="259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0" t="s">
        <v>179</v>
      </c>
      <c r="AU920" s="260" t="s">
        <v>86</v>
      </c>
      <c r="AV920" s="13" t="s">
        <v>86</v>
      </c>
      <c r="AW920" s="13" t="s">
        <v>32</v>
      </c>
      <c r="AX920" s="13" t="s">
        <v>76</v>
      </c>
      <c r="AY920" s="260" t="s">
        <v>169</v>
      </c>
    </row>
    <row r="921" spans="1:51" s="13" customFormat="1" ht="12">
      <c r="A921" s="13"/>
      <c r="B921" s="249"/>
      <c r="C921" s="250"/>
      <c r="D921" s="251" t="s">
        <v>179</v>
      </c>
      <c r="E921" s="252" t="s">
        <v>1</v>
      </c>
      <c r="F921" s="253" t="s">
        <v>2320</v>
      </c>
      <c r="G921" s="250"/>
      <c r="H921" s="254">
        <v>7.03</v>
      </c>
      <c r="I921" s="255"/>
      <c r="J921" s="250"/>
      <c r="K921" s="250"/>
      <c r="L921" s="256"/>
      <c r="M921" s="257"/>
      <c r="N921" s="258"/>
      <c r="O921" s="258"/>
      <c r="P921" s="258"/>
      <c r="Q921" s="258"/>
      <c r="R921" s="258"/>
      <c r="S921" s="258"/>
      <c r="T921" s="25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0" t="s">
        <v>179</v>
      </c>
      <c r="AU921" s="260" t="s">
        <v>86</v>
      </c>
      <c r="AV921" s="13" t="s">
        <v>86</v>
      </c>
      <c r="AW921" s="13" t="s">
        <v>32</v>
      </c>
      <c r="AX921" s="13" t="s">
        <v>76</v>
      </c>
      <c r="AY921" s="260" t="s">
        <v>169</v>
      </c>
    </row>
    <row r="922" spans="1:51" s="14" customFormat="1" ht="12">
      <c r="A922" s="14"/>
      <c r="B922" s="261"/>
      <c r="C922" s="262"/>
      <c r="D922" s="251" t="s">
        <v>179</v>
      </c>
      <c r="E922" s="263" t="s">
        <v>1</v>
      </c>
      <c r="F922" s="264" t="s">
        <v>182</v>
      </c>
      <c r="G922" s="262"/>
      <c r="H922" s="265">
        <v>66.716</v>
      </c>
      <c r="I922" s="266"/>
      <c r="J922" s="262"/>
      <c r="K922" s="262"/>
      <c r="L922" s="267"/>
      <c r="M922" s="268"/>
      <c r="N922" s="269"/>
      <c r="O922" s="269"/>
      <c r="P922" s="269"/>
      <c r="Q922" s="269"/>
      <c r="R922" s="269"/>
      <c r="S922" s="269"/>
      <c r="T922" s="27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1" t="s">
        <v>179</v>
      </c>
      <c r="AU922" s="271" t="s">
        <v>86</v>
      </c>
      <c r="AV922" s="14" t="s">
        <v>177</v>
      </c>
      <c r="AW922" s="14" t="s">
        <v>32</v>
      </c>
      <c r="AX922" s="14" t="s">
        <v>84</v>
      </c>
      <c r="AY922" s="271" t="s">
        <v>169</v>
      </c>
    </row>
    <row r="923" spans="1:65" s="2" customFormat="1" ht="21.75" customHeight="1">
      <c r="A923" s="39"/>
      <c r="B923" s="40"/>
      <c r="C923" s="304" t="s">
        <v>2321</v>
      </c>
      <c r="D923" s="304" t="s">
        <v>1283</v>
      </c>
      <c r="E923" s="305" t="s">
        <v>2322</v>
      </c>
      <c r="F923" s="306" t="s">
        <v>2323</v>
      </c>
      <c r="G923" s="307" t="s">
        <v>699</v>
      </c>
      <c r="H923" s="308">
        <v>115</v>
      </c>
      <c r="I923" s="309"/>
      <c r="J923" s="310">
        <f>ROUND(I923*H923,2)</f>
        <v>0</v>
      </c>
      <c r="K923" s="311"/>
      <c r="L923" s="312"/>
      <c r="M923" s="313" t="s">
        <v>1</v>
      </c>
      <c r="N923" s="314" t="s">
        <v>41</v>
      </c>
      <c r="O923" s="92"/>
      <c r="P923" s="245">
        <f>O923*H923</f>
        <v>0</v>
      </c>
      <c r="Q923" s="245">
        <v>0.0192</v>
      </c>
      <c r="R923" s="245">
        <f>Q923*H923</f>
        <v>2.2079999999999997</v>
      </c>
      <c r="S923" s="245">
        <v>0</v>
      </c>
      <c r="T923" s="246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7" t="s">
        <v>298</v>
      </c>
      <c r="AT923" s="247" t="s">
        <v>1283</v>
      </c>
      <c r="AU923" s="247" t="s">
        <v>86</v>
      </c>
      <c r="AY923" s="18" t="s">
        <v>169</v>
      </c>
      <c r="BE923" s="248">
        <f>IF(N923="základní",J923,0)</f>
        <v>0</v>
      </c>
      <c r="BF923" s="248">
        <f>IF(N923="snížená",J923,0)</f>
        <v>0</v>
      </c>
      <c r="BG923" s="248">
        <f>IF(N923="zákl. přenesená",J923,0)</f>
        <v>0</v>
      </c>
      <c r="BH923" s="248">
        <f>IF(N923="sníž. přenesená",J923,0)</f>
        <v>0</v>
      </c>
      <c r="BI923" s="248">
        <f>IF(N923="nulová",J923,0)</f>
        <v>0</v>
      </c>
      <c r="BJ923" s="18" t="s">
        <v>84</v>
      </c>
      <c r="BK923" s="248">
        <f>ROUND(I923*H923,2)</f>
        <v>0</v>
      </c>
      <c r="BL923" s="18" t="s">
        <v>286</v>
      </c>
      <c r="BM923" s="247" t="s">
        <v>2324</v>
      </c>
    </row>
    <row r="924" spans="1:65" s="2" customFormat="1" ht="33" customHeight="1">
      <c r="A924" s="39"/>
      <c r="B924" s="40"/>
      <c r="C924" s="235" t="s">
        <v>2325</v>
      </c>
      <c r="D924" s="235" t="s">
        <v>173</v>
      </c>
      <c r="E924" s="236" t="s">
        <v>2326</v>
      </c>
      <c r="F924" s="237" t="s">
        <v>2327</v>
      </c>
      <c r="G924" s="238" t="s">
        <v>176</v>
      </c>
      <c r="H924" s="239">
        <v>54.01</v>
      </c>
      <c r="I924" s="240"/>
      <c r="J924" s="241">
        <f>ROUND(I924*H924,2)</f>
        <v>0</v>
      </c>
      <c r="K924" s="242"/>
      <c r="L924" s="45"/>
      <c r="M924" s="243" t="s">
        <v>1</v>
      </c>
      <c r="N924" s="244" t="s">
        <v>41</v>
      </c>
      <c r="O924" s="92"/>
      <c r="P924" s="245">
        <f>O924*H924</f>
        <v>0</v>
      </c>
      <c r="Q924" s="245">
        <v>0.009</v>
      </c>
      <c r="R924" s="245">
        <f>Q924*H924</f>
        <v>0.48608999999999997</v>
      </c>
      <c r="S924" s="245">
        <v>0</v>
      </c>
      <c r="T924" s="246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47" t="s">
        <v>286</v>
      </c>
      <c r="AT924" s="247" t="s">
        <v>173</v>
      </c>
      <c r="AU924" s="247" t="s">
        <v>86</v>
      </c>
      <c r="AY924" s="18" t="s">
        <v>169</v>
      </c>
      <c r="BE924" s="248">
        <f>IF(N924="základní",J924,0)</f>
        <v>0</v>
      </c>
      <c r="BF924" s="248">
        <f>IF(N924="snížená",J924,0)</f>
        <v>0</v>
      </c>
      <c r="BG924" s="248">
        <f>IF(N924="zákl. přenesená",J924,0)</f>
        <v>0</v>
      </c>
      <c r="BH924" s="248">
        <f>IF(N924="sníž. přenesená",J924,0)</f>
        <v>0</v>
      </c>
      <c r="BI924" s="248">
        <f>IF(N924="nulová",J924,0)</f>
        <v>0</v>
      </c>
      <c r="BJ924" s="18" t="s">
        <v>84</v>
      </c>
      <c r="BK924" s="248">
        <f>ROUND(I924*H924,2)</f>
        <v>0</v>
      </c>
      <c r="BL924" s="18" t="s">
        <v>286</v>
      </c>
      <c r="BM924" s="247" t="s">
        <v>2328</v>
      </c>
    </row>
    <row r="925" spans="1:51" s="13" customFormat="1" ht="12">
      <c r="A925" s="13"/>
      <c r="B925" s="249"/>
      <c r="C925" s="250"/>
      <c r="D925" s="251" t="s">
        <v>179</v>
      </c>
      <c r="E925" s="252" t="s">
        <v>1</v>
      </c>
      <c r="F925" s="253" t="s">
        <v>2329</v>
      </c>
      <c r="G925" s="250"/>
      <c r="H925" s="254">
        <v>3.73</v>
      </c>
      <c r="I925" s="255"/>
      <c r="J925" s="250"/>
      <c r="K925" s="250"/>
      <c r="L925" s="256"/>
      <c r="M925" s="257"/>
      <c r="N925" s="258"/>
      <c r="O925" s="258"/>
      <c r="P925" s="258"/>
      <c r="Q925" s="258"/>
      <c r="R925" s="258"/>
      <c r="S925" s="258"/>
      <c r="T925" s="259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0" t="s">
        <v>179</v>
      </c>
      <c r="AU925" s="260" t="s">
        <v>86</v>
      </c>
      <c r="AV925" s="13" t="s">
        <v>86</v>
      </c>
      <c r="AW925" s="13" t="s">
        <v>32</v>
      </c>
      <c r="AX925" s="13" t="s">
        <v>76</v>
      </c>
      <c r="AY925" s="260" t="s">
        <v>169</v>
      </c>
    </row>
    <row r="926" spans="1:51" s="13" customFormat="1" ht="12">
      <c r="A926" s="13"/>
      <c r="B926" s="249"/>
      <c r="C926" s="250"/>
      <c r="D926" s="251" t="s">
        <v>179</v>
      </c>
      <c r="E926" s="252" t="s">
        <v>1</v>
      </c>
      <c r="F926" s="253" t="s">
        <v>2330</v>
      </c>
      <c r="G926" s="250"/>
      <c r="H926" s="254">
        <v>6.44</v>
      </c>
      <c r="I926" s="255"/>
      <c r="J926" s="250"/>
      <c r="K926" s="250"/>
      <c r="L926" s="256"/>
      <c r="M926" s="257"/>
      <c r="N926" s="258"/>
      <c r="O926" s="258"/>
      <c r="P926" s="258"/>
      <c r="Q926" s="258"/>
      <c r="R926" s="258"/>
      <c r="S926" s="258"/>
      <c r="T926" s="25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0" t="s">
        <v>179</v>
      </c>
      <c r="AU926" s="260" t="s">
        <v>86</v>
      </c>
      <c r="AV926" s="13" t="s">
        <v>86</v>
      </c>
      <c r="AW926" s="13" t="s">
        <v>32</v>
      </c>
      <c r="AX926" s="13" t="s">
        <v>76</v>
      </c>
      <c r="AY926" s="260" t="s">
        <v>169</v>
      </c>
    </row>
    <row r="927" spans="1:51" s="13" customFormat="1" ht="12">
      <c r="A927" s="13"/>
      <c r="B927" s="249"/>
      <c r="C927" s="250"/>
      <c r="D927" s="251" t="s">
        <v>179</v>
      </c>
      <c r="E927" s="252" t="s">
        <v>1</v>
      </c>
      <c r="F927" s="253" t="s">
        <v>2331</v>
      </c>
      <c r="G927" s="250"/>
      <c r="H927" s="254">
        <v>10.75</v>
      </c>
      <c r="I927" s="255"/>
      <c r="J927" s="250"/>
      <c r="K927" s="250"/>
      <c r="L927" s="256"/>
      <c r="M927" s="257"/>
      <c r="N927" s="258"/>
      <c r="O927" s="258"/>
      <c r="P927" s="258"/>
      <c r="Q927" s="258"/>
      <c r="R927" s="258"/>
      <c r="S927" s="258"/>
      <c r="T927" s="25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0" t="s">
        <v>179</v>
      </c>
      <c r="AU927" s="260" t="s">
        <v>86</v>
      </c>
      <c r="AV927" s="13" t="s">
        <v>86</v>
      </c>
      <c r="AW927" s="13" t="s">
        <v>32</v>
      </c>
      <c r="AX927" s="13" t="s">
        <v>76</v>
      </c>
      <c r="AY927" s="260" t="s">
        <v>169</v>
      </c>
    </row>
    <row r="928" spans="1:51" s="13" customFormat="1" ht="12">
      <c r="A928" s="13"/>
      <c r="B928" s="249"/>
      <c r="C928" s="250"/>
      <c r="D928" s="251" t="s">
        <v>179</v>
      </c>
      <c r="E928" s="252" t="s">
        <v>1</v>
      </c>
      <c r="F928" s="253" t="s">
        <v>1660</v>
      </c>
      <c r="G928" s="250"/>
      <c r="H928" s="254">
        <v>4.2</v>
      </c>
      <c r="I928" s="255"/>
      <c r="J928" s="250"/>
      <c r="K928" s="250"/>
      <c r="L928" s="256"/>
      <c r="M928" s="257"/>
      <c r="N928" s="258"/>
      <c r="O928" s="258"/>
      <c r="P928" s="258"/>
      <c r="Q928" s="258"/>
      <c r="R928" s="258"/>
      <c r="S928" s="258"/>
      <c r="T928" s="259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0" t="s">
        <v>179</v>
      </c>
      <c r="AU928" s="260" t="s">
        <v>86</v>
      </c>
      <c r="AV928" s="13" t="s">
        <v>86</v>
      </c>
      <c r="AW928" s="13" t="s">
        <v>32</v>
      </c>
      <c r="AX928" s="13" t="s">
        <v>76</v>
      </c>
      <c r="AY928" s="260" t="s">
        <v>169</v>
      </c>
    </row>
    <row r="929" spans="1:51" s="13" customFormat="1" ht="12">
      <c r="A929" s="13"/>
      <c r="B929" s="249"/>
      <c r="C929" s="250"/>
      <c r="D929" s="251" t="s">
        <v>179</v>
      </c>
      <c r="E929" s="252" t="s">
        <v>1</v>
      </c>
      <c r="F929" s="253" t="s">
        <v>2332</v>
      </c>
      <c r="G929" s="250"/>
      <c r="H929" s="254">
        <v>22.62</v>
      </c>
      <c r="I929" s="255"/>
      <c r="J929" s="250"/>
      <c r="K929" s="250"/>
      <c r="L929" s="256"/>
      <c r="M929" s="257"/>
      <c r="N929" s="258"/>
      <c r="O929" s="258"/>
      <c r="P929" s="258"/>
      <c r="Q929" s="258"/>
      <c r="R929" s="258"/>
      <c r="S929" s="258"/>
      <c r="T929" s="25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0" t="s">
        <v>179</v>
      </c>
      <c r="AU929" s="260" t="s">
        <v>86</v>
      </c>
      <c r="AV929" s="13" t="s">
        <v>86</v>
      </c>
      <c r="AW929" s="13" t="s">
        <v>32</v>
      </c>
      <c r="AX929" s="13" t="s">
        <v>76</v>
      </c>
      <c r="AY929" s="260" t="s">
        <v>169</v>
      </c>
    </row>
    <row r="930" spans="1:51" s="13" customFormat="1" ht="12">
      <c r="A930" s="13"/>
      <c r="B930" s="249"/>
      <c r="C930" s="250"/>
      <c r="D930" s="251" t="s">
        <v>179</v>
      </c>
      <c r="E930" s="252" t="s">
        <v>1</v>
      </c>
      <c r="F930" s="253" t="s">
        <v>2333</v>
      </c>
      <c r="G930" s="250"/>
      <c r="H930" s="254">
        <v>6.27</v>
      </c>
      <c r="I930" s="255"/>
      <c r="J930" s="250"/>
      <c r="K930" s="250"/>
      <c r="L930" s="256"/>
      <c r="M930" s="257"/>
      <c r="N930" s="258"/>
      <c r="O930" s="258"/>
      <c r="P930" s="258"/>
      <c r="Q930" s="258"/>
      <c r="R930" s="258"/>
      <c r="S930" s="258"/>
      <c r="T930" s="25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0" t="s">
        <v>179</v>
      </c>
      <c r="AU930" s="260" t="s">
        <v>86</v>
      </c>
      <c r="AV930" s="13" t="s">
        <v>86</v>
      </c>
      <c r="AW930" s="13" t="s">
        <v>32</v>
      </c>
      <c r="AX930" s="13" t="s">
        <v>76</v>
      </c>
      <c r="AY930" s="260" t="s">
        <v>169</v>
      </c>
    </row>
    <row r="931" spans="1:51" s="14" customFormat="1" ht="12">
      <c r="A931" s="14"/>
      <c r="B931" s="261"/>
      <c r="C931" s="262"/>
      <c r="D931" s="251" t="s">
        <v>179</v>
      </c>
      <c r="E931" s="263" t="s">
        <v>1</v>
      </c>
      <c r="F931" s="264" t="s">
        <v>182</v>
      </c>
      <c r="G931" s="262"/>
      <c r="H931" s="265">
        <v>54.01</v>
      </c>
      <c r="I931" s="266"/>
      <c r="J931" s="262"/>
      <c r="K931" s="262"/>
      <c r="L931" s="267"/>
      <c r="M931" s="268"/>
      <c r="N931" s="269"/>
      <c r="O931" s="269"/>
      <c r="P931" s="269"/>
      <c r="Q931" s="269"/>
      <c r="R931" s="269"/>
      <c r="S931" s="269"/>
      <c r="T931" s="27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1" t="s">
        <v>179</v>
      </c>
      <c r="AU931" s="271" t="s">
        <v>86</v>
      </c>
      <c r="AV931" s="14" t="s">
        <v>177</v>
      </c>
      <c r="AW931" s="14" t="s">
        <v>32</v>
      </c>
      <c r="AX931" s="14" t="s">
        <v>84</v>
      </c>
      <c r="AY931" s="271" t="s">
        <v>169</v>
      </c>
    </row>
    <row r="932" spans="1:65" s="2" customFormat="1" ht="21.75" customHeight="1">
      <c r="A932" s="39"/>
      <c r="B932" s="40"/>
      <c r="C932" s="304" t="s">
        <v>2334</v>
      </c>
      <c r="D932" s="304" t="s">
        <v>1283</v>
      </c>
      <c r="E932" s="305" t="s">
        <v>2335</v>
      </c>
      <c r="F932" s="306" t="s">
        <v>2336</v>
      </c>
      <c r="G932" s="307" t="s">
        <v>176</v>
      </c>
      <c r="H932" s="308">
        <v>56</v>
      </c>
      <c r="I932" s="309"/>
      <c r="J932" s="310">
        <f>ROUND(I932*H932,2)</f>
        <v>0</v>
      </c>
      <c r="K932" s="311"/>
      <c r="L932" s="312"/>
      <c r="M932" s="313" t="s">
        <v>1</v>
      </c>
      <c r="N932" s="314" t="s">
        <v>41</v>
      </c>
      <c r="O932" s="92"/>
      <c r="P932" s="245">
        <f>O932*H932</f>
        <v>0</v>
      </c>
      <c r="Q932" s="245">
        <v>0.0192</v>
      </c>
      <c r="R932" s="245">
        <f>Q932*H932</f>
        <v>1.0752</v>
      </c>
      <c r="S932" s="245">
        <v>0</v>
      </c>
      <c r="T932" s="246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47" t="s">
        <v>298</v>
      </c>
      <c r="AT932" s="247" t="s">
        <v>1283</v>
      </c>
      <c r="AU932" s="247" t="s">
        <v>86</v>
      </c>
      <c r="AY932" s="18" t="s">
        <v>169</v>
      </c>
      <c r="BE932" s="248">
        <f>IF(N932="základní",J932,0)</f>
        <v>0</v>
      </c>
      <c r="BF932" s="248">
        <f>IF(N932="snížená",J932,0)</f>
        <v>0</v>
      </c>
      <c r="BG932" s="248">
        <f>IF(N932="zákl. přenesená",J932,0)</f>
        <v>0</v>
      </c>
      <c r="BH932" s="248">
        <f>IF(N932="sníž. přenesená",J932,0)</f>
        <v>0</v>
      </c>
      <c r="BI932" s="248">
        <f>IF(N932="nulová",J932,0)</f>
        <v>0</v>
      </c>
      <c r="BJ932" s="18" t="s">
        <v>84</v>
      </c>
      <c r="BK932" s="248">
        <f>ROUND(I932*H932,2)</f>
        <v>0</v>
      </c>
      <c r="BL932" s="18" t="s">
        <v>286</v>
      </c>
      <c r="BM932" s="247" t="s">
        <v>2337</v>
      </c>
    </row>
    <row r="933" spans="1:65" s="2" customFormat="1" ht="21.75" customHeight="1">
      <c r="A933" s="39"/>
      <c r="B933" s="40"/>
      <c r="C933" s="235" t="s">
        <v>2338</v>
      </c>
      <c r="D933" s="235" t="s">
        <v>173</v>
      </c>
      <c r="E933" s="236" t="s">
        <v>2339</v>
      </c>
      <c r="F933" s="237" t="s">
        <v>2340</v>
      </c>
      <c r="G933" s="238" t="s">
        <v>176</v>
      </c>
      <c r="H933" s="239">
        <v>7.93</v>
      </c>
      <c r="I933" s="240"/>
      <c r="J933" s="241">
        <f>ROUND(I933*H933,2)</f>
        <v>0</v>
      </c>
      <c r="K933" s="242"/>
      <c r="L933" s="45"/>
      <c r="M933" s="243" t="s">
        <v>1</v>
      </c>
      <c r="N933" s="244" t="s">
        <v>41</v>
      </c>
      <c r="O933" s="92"/>
      <c r="P933" s="245">
        <f>O933*H933</f>
        <v>0</v>
      </c>
      <c r="Q933" s="245">
        <v>0</v>
      </c>
      <c r="R933" s="245">
        <f>Q933*H933</f>
        <v>0</v>
      </c>
      <c r="S933" s="245">
        <v>0</v>
      </c>
      <c r="T933" s="246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47" t="s">
        <v>286</v>
      </c>
      <c r="AT933" s="247" t="s">
        <v>173</v>
      </c>
      <c r="AU933" s="247" t="s">
        <v>86</v>
      </c>
      <c r="AY933" s="18" t="s">
        <v>169</v>
      </c>
      <c r="BE933" s="248">
        <f>IF(N933="základní",J933,0)</f>
        <v>0</v>
      </c>
      <c r="BF933" s="248">
        <f>IF(N933="snížená",J933,0)</f>
        <v>0</v>
      </c>
      <c r="BG933" s="248">
        <f>IF(N933="zákl. přenesená",J933,0)</f>
        <v>0</v>
      </c>
      <c r="BH933" s="248">
        <f>IF(N933="sníž. přenesená",J933,0)</f>
        <v>0</v>
      </c>
      <c r="BI933" s="248">
        <f>IF(N933="nulová",J933,0)</f>
        <v>0</v>
      </c>
      <c r="BJ933" s="18" t="s">
        <v>84</v>
      </c>
      <c r="BK933" s="248">
        <f>ROUND(I933*H933,2)</f>
        <v>0</v>
      </c>
      <c r="BL933" s="18" t="s">
        <v>286</v>
      </c>
      <c r="BM933" s="247" t="s">
        <v>2341</v>
      </c>
    </row>
    <row r="934" spans="1:51" s="13" customFormat="1" ht="12">
      <c r="A934" s="13"/>
      <c r="B934" s="249"/>
      <c r="C934" s="250"/>
      <c r="D934" s="251" t="s">
        <v>179</v>
      </c>
      <c r="E934" s="252" t="s">
        <v>1</v>
      </c>
      <c r="F934" s="253" t="s">
        <v>2329</v>
      </c>
      <c r="G934" s="250"/>
      <c r="H934" s="254">
        <v>3.73</v>
      </c>
      <c r="I934" s="255"/>
      <c r="J934" s="250"/>
      <c r="K934" s="250"/>
      <c r="L934" s="256"/>
      <c r="M934" s="257"/>
      <c r="N934" s="258"/>
      <c r="O934" s="258"/>
      <c r="P934" s="258"/>
      <c r="Q934" s="258"/>
      <c r="R934" s="258"/>
      <c r="S934" s="258"/>
      <c r="T934" s="25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0" t="s">
        <v>179</v>
      </c>
      <c r="AU934" s="260" t="s">
        <v>86</v>
      </c>
      <c r="AV934" s="13" t="s">
        <v>86</v>
      </c>
      <c r="AW934" s="13" t="s">
        <v>32</v>
      </c>
      <c r="AX934" s="13" t="s">
        <v>76</v>
      </c>
      <c r="AY934" s="260" t="s">
        <v>169</v>
      </c>
    </row>
    <row r="935" spans="1:51" s="13" customFormat="1" ht="12">
      <c r="A935" s="13"/>
      <c r="B935" s="249"/>
      <c r="C935" s="250"/>
      <c r="D935" s="251" t="s">
        <v>179</v>
      </c>
      <c r="E935" s="252" t="s">
        <v>1</v>
      </c>
      <c r="F935" s="253" t="s">
        <v>1660</v>
      </c>
      <c r="G935" s="250"/>
      <c r="H935" s="254">
        <v>4.2</v>
      </c>
      <c r="I935" s="255"/>
      <c r="J935" s="250"/>
      <c r="K935" s="250"/>
      <c r="L935" s="256"/>
      <c r="M935" s="257"/>
      <c r="N935" s="258"/>
      <c r="O935" s="258"/>
      <c r="P935" s="258"/>
      <c r="Q935" s="258"/>
      <c r="R935" s="258"/>
      <c r="S935" s="258"/>
      <c r="T935" s="25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0" t="s">
        <v>179</v>
      </c>
      <c r="AU935" s="260" t="s">
        <v>86</v>
      </c>
      <c r="AV935" s="13" t="s">
        <v>86</v>
      </c>
      <c r="AW935" s="13" t="s">
        <v>32</v>
      </c>
      <c r="AX935" s="13" t="s">
        <v>76</v>
      </c>
      <c r="AY935" s="260" t="s">
        <v>169</v>
      </c>
    </row>
    <row r="936" spans="1:51" s="14" customFormat="1" ht="12">
      <c r="A936" s="14"/>
      <c r="B936" s="261"/>
      <c r="C936" s="262"/>
      <c r="D936" s="251" t="s">
        <v>179</v>
      </c>
      <c r="E936" s="263" t="s">
        <v>1</v>
      </c>
      <c r="F936" s="264" t="s">
        <v>182</v>
      </c>
      <c r="G936" s="262"/>
      <c r="H936" s="265">
        <v>7.93</v>
      </c>
      <c r="I936" s="266"/>
      <c r="J936" s="262"/>
      <c r="K936" s="262"/>
      <c r="L936" s="267"/>
      <c r="M936" s="268"/>
      <c r="N936" s="269"/>
      <c r="O936" s="269"/>
      <c r="P936" s="269"/>
      <c r="Q936" s="269"/>
      <c r="R936" s="269"/>
      <c r="S936" s="269"/>
      <c r="T936" s="27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1" t="s">
        <v>179</v>
      </c>
      <c r="AU936" s="271" t="s">
        <v>86</v>
      </c>
      <c r="AV936" s="14" t="s">
        <v>177</v>
      </c>
      <c r="AW936" s="14" t="s">
        <v>32</v>
      </c>
      <c r="AX936" s="14" t="s">
        <v>84</v>
      </c>
      <c r="AY936" s="271" t="s">
        <v>169</v>
      </c>
    </row>
    <row r="937" spans="1:65" s="2" customFormat="1" ht="16.5" customHeight="1">
      <c r="A937" s="39"/>
      <c r="B937" s="40"/>
      <c r="C937" s="235" t="s">
        <v>2342</v>
      </c>
      <c r="D937" s="235" t="s">
        <v>173</v>
      </c>
      <c r="E937" s="236" t="s">
        <v>2343</v>
      </c>
      <c r="F937" s="237" t="s">
        <v>2344</v>
      </c>
      <c r="G937" s="238" t="s">
        <v>176</v>
      </c>
      <c r="H937" s="239">
        <v>54.01</v>
      </c>
      <c r="I937" s="240"/>
      <c r="J937" s="241">
        <f>ROUND(I937*H937,2)</f>
        <v>0</v>
      </c>
      <c r="K937" s="242"/>
      <c r="L937" s="45"/>
      <c r="M937" s="243" t="s">
        <v>1</v>
      </c>
      <c r="N937" s="244" t="s">
        <v>41</v>
      </c>
      <c r="O937" s="92"/>
      <c r="P937" s="245">
        <f>O937*H937</f>
        <v>0</v>
      </c>
      <c r="Q937" s="245">
        <v>0.0003</v>
      </c>
      <c r="R937" s="245">
        <f>Q937*H937</f>
        <v>0.016203</v>
      </c>
      <c r="S937" s="245">
        <v>0</v>
      </c>
      <c r="T937" s="246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7" t="s">
        <v>286</v>
      </c>
      <c r="AT937" s="247" t="s">
        <v>173</v>
      </c>
      <c r="AU937" s="247" t="s">
        <v>86</v>
      </c>
      <c r="AY937" s="18" t="s">
        <v>169</v>
      </c>
      <c r="BE937" s="248">
        <f>IF(N937="základní",J937,0)</f>
        <v>0</v>
      </c>
      <c r="BF937" s="248">
        <f>IF(N937="snížená",J937,0)</f>
        <v>0</v>
      </c>
      <c r="BG937" s="248">
        <f>IF(N937="zákl. přenesená",J937,0)</f>
        <v>0</v>
      </c>
      <c r="BH937" s="248">
        <f>IF(N937="sníž. přenesená",J937,0)</f>
        <v>0</v>
      </c>
      <c r="BI937" s="248">
        <f>IF(N937="nulová",J937,0)</f>
        <v>0</v>
      </c>
      <c r="BJ937" s="18" t="s">
        <v>84</v>
      </c>
      <c r="BK937" s="248">
        <f>ROUND(I937*H937,2)</f>
        <v>0</v>
      </c>
      <c r="BL937" s="18" t="s">
        <v>286</v>
      </c>
      <c r="BM937" s="247" t="s">
        <v>2345</v>
      </c>
    </row>
    <row r="938" spans="1:65" s="2" customFormat="1" ht="16.5" customHeight="1">
      <c r="A938" s="39"/>
      <c r="B938" s="40"/>
      <c r="C938" s="235" t="s">
        <v>2346</v>
      </c>
      <c r="D938" s="235" t="s">
        <v>173</v>
      </c>
      <c r="E938" s="236" t="s">
        <v>2347</v>
      </c>
      <c r="F938" s="237" t="s">
        <v>2348</v>
      </c>
      <c r="G938" s="238" t="s">
        <v>322</v>
      </c>
      <c r="H938" s="239">
        <v>66.716</v>
      </c>
      <c r="I938" s="240"/>
      <c r="J938" s="241">
        <f>ROUND(I938*H938,2)</f>
        <v>0</v>
      </c>
      <c r="K938" s="242"/>
      <c r="L938" s="45"/>
      <c r="M938" s="243" t="s">
        <v>1</v>
      </c>
      <c r="N938" s="244" t="s">
        <v>41</v>
      </c>
      <c r="O938" s="92"/>
      <c r="P938" s="245">
        <f>O938*H938</f>
        <v>0</v>
      </c>
      <c r="Q938" s="245">
        <v>3E-05</v>
      </c>
      <c r="R938" s="245">
        <f>Q938*H938</f>
        <v>0.00200148</v>
      </c>
      <c r="S938" s="245">
        <v>0</v>
      </c>
      <c r="T938" s="246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7" t="s">
        <v>286</v>
      </c>
      <c r="AT938" s="247" t="s">
        <v>173</v>
      </c>
      <c r="AU938" s="247" t="s">
        <v>86</v>
      </c>
      <c r="AY938" s="18" t="s">
        <v>169</v>
      </c>
      <c r="BE938" s="248">
        <f>IF(N938="základní",J938,0)</f>
        <v>0</v>
      </c>
      <c r="BF938" s="248">
        <f>IF(N938="snížená",J938,0)</f>
        <v>0</v>
      </c>
      <c r="BG938" s="248">
        <f>IF(N938="zákl. přenesená",J938,0)</f>
        <v>0</v>
      </c>
      <c r="BH938" s="248">
        <f>IF(N938="sníž. přenesená",J938,0)</f>
        <v>0</v>
      </c>
      <c r="BI938" s="248">
        <f>IF(N938="nulová",J938,0)</f>
        <v>0</v>
      </c>
      <c r="BJ938" s="18" t="s">
        <v>84</v>
      </c>
      <c r="BK938" s="248">
        <f>ROUND(I938*H938,2)</f>
        <v>0</v>
      </c>
      <c r="BL938" s="18" t="s">
        <v>286</v>
      </c>
      <c r="BM938" s="247" t="s">
        <v>2349</v>
      </c>
    </row>
    <row r="939" spans="1:65" s="2" customFormat="1" ht="21.75" customHeight="1">
      <c r="A939" s="39"/>
      <c r="B939" s="40"/>
      <c r="C939" s="235" t="s">
        <v>2350</v>
      </c>
      <c r="D939" s="235" t="s">
        <v>173</v>
      </c>
      <c r="E939" s="236" t="s">
        <v>2351</v>
      </c>
      <c r="F939" s="237" t="s">
        <v>2352</v>
      </c>
      <c r="G939" s="238" t="s">
        <v>249</v>
      </c>
      <c r="H939" s="239">
        <v>3.809</v>
      </c>
      <c r="I939" s="240"/>
      <c r="J939" s="241">
        <f>ROUND(I939*H939,2)</f>
        <v>0</v>
      </c>
      <c r="K939" s="242"/>
      <c r="L939" s="45"/>
      <c r="M939" s="243" t="s">
        <v>1</v>
      </c>
      <c r="N939" s="244" t="s">
        <v>41</v>
      </c>
      <c r="O939" s="92"/>
      <c r="P939" s="245">
        <f>O939*H939</f>
        <v>0</v>
      </c>
      <c r="Q939" s="245">
        <v>0</v>
      </c>
      <c r="R939" s="245">
        <f>Q939*H939</f>
        <v>0</v>
      </c>
      <c r="S939" s="245">
        <v>0</v>
      </c>
      <c r="T939" s="246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47" t="s">
        <v>286</v>
      </c>
      <c r="AT939" s="247" t="s">
        <v>173</v>
      </c>
      <c r="AU939" s="247" t="s">
        <v>86</v>
      </c>
      <c r="AY939" s="18" t="s">
        <v>169</v>
      </c>
      <c r="BE939" s="248">
        <f>IF(N939="základní",J939,0)</f>
        <v>0</v>
      </c>
      <c r="BF939" s="248">
        <f>IF(N939="snížená",J939,0)</f>
        <v>0</v>
      </c>
      <c r="BG939" s="248">
        <f>IF(N939="zákl. přenesená",J939,0)</f>
        <v>0</v>
      </c>
      <c r="BH939" s="248">
        <f>IF(N939="sníž. přenesená",J939,0)</f>
        <v>0</v>
      </c>
      <c r="BI939" s="248">
        <f>IF(N939="nulová",J939,0)</f>
        <v>0</v>
      </c>
      <c r="BJ939" s="18" t="s">
        <v>84</v>
      </c>
      <c r="BK939" s="248">
        <f>ROUND(I939*H939,2)</f>
        <v>0</v>
      </c>
      <c r="BL939" s="18" t="s">
        <v>286</v>
      </c>
      <c r="BM939" s="247" t="s">
        <v>2353</v>
      </c>
    </row>
    <row r="940" spans="1:63" s="12" customFormat="1" ht="22.8" customHeight="1">
      <c r="A940" s="12"/>
      <c r="B940" s="219"/>
      <c r="C940" s="220"/>
      <c r="D940" s="221" t="s">
        <v>75</v>
      </c>
      <c r="E940" s="233" t="s">
        <v>792</v>
      </c>
      <c r="F940" s="233" t="s">
        <v>793</v>
      </c>
      <c r="G940" s="220"/>
      <c r="H940" s="220"/>
      <c r="I940" s="223"/>
      <c r="J940" s="234">
        <f>BK940</f>
        <v>0</v>
      </c>
      <c r="K940" s="220"/>
      <c r="L940" s="225"/>
      <c r="M940" s="226"/>
      <c r="N940" s="227"/>
      <c r="O940" s="227"/>
      <c r="P940" s="228">
        <f>SUM(P941:P946)</f>
        <v>0</v>
      </c>
      <c r="Q940" s="227"/>
      <c r="R940" s="228">
        <f>SUM(R941:R946)</f>
        <v>0</v>
      </c>
      <c r="S940" s="227"/>
      <c r="T940" s="229">
        <f>SUM(T941:T946)</f>
        <v>0</v>
      </c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R940" s="230" t="s">
        <v>86</v>
      </c>
      <c r="AT940" s="231" t="s">
        <v>75</v>
      </c>
      <c r="AU940" s="231" t="s">
        <v>84</v>
      </c>
      <c r="AY940" s="230" t="s">
        <v>169</v>
      </c>
      <c r="BK940" s="232">
        <f>SUM(BK941:BK946)</f>
        <v>0</v>
      </c>
    </row>
    <row r="941" spans="1:65" s="2" customFormat="1" ht="16.5" customHeight="1">
      <c r="A941" s="39"/>
      <c r="B941" s="40"/>
      <c r="C941" s="235" t="s">
        <v>562</v>
      </c>
      <c r="D941" s="235" t="s">
        <v>173</v>
      </c>
      <c r="E941" s="236" t="s">
        <v>2354</v>
      </c>
      <c r="F941" s="237" t="s">
        <v>2355</v>
      </c>
      <c r="G941" s="238" t="s">
        <v>322</v>
      </c>
      <c r="H941" s="239">
        <v>26.38</v>
      </c>
      <c r="I941" s="240"/>
      <c r="J941" s="241">
        <f>ROUND(I941*H941,2)</f>
        <v>0</v>
      </c>
      <c r="K941" s="242"/>
      <c r="L941" s="45"/>
      <c r="M941" s="243" t="s">
        <v>1</v>
      </c>
      <c r="N941" s="244" t="s">
        <v>41</v>
      </c>
      <c r="O941" s="92"/>
      <c r="P941" s="245">
        <f>O941*H941</f>
        <v>0</v>
      </c>
      <c r="Q941" s="245">
        <v>0</v>
      </c>
      <c r="R941" s="245">
        <f>Q941*H941</f>
        <v>0</v>
      </c>
      <c r="S941" s="245">
        <v>0</v>
      </c>
      <c r="T941" s="246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47" t="s">
        <v>286</v>
      </c>
      <c r="AT941" s="247" t="s">
        <v>173</v>
      </c>
      <c r="AU941" s="247" t="s">
        <v>86</v>
      </c>
      <c r="AY941" s="18" t="s">
        <v>169</v>
      </c>
      <c r="BE941" s="248">
        <f>IF(N941="základní",J941,0)</f>
        <v>0</v>
      </c>
      <c r="BF941" s="248">
        <f>IF(N941="snížená",J941,0)</f>
        <v>0</v>
      </c>
      <c r="BG941" s="248">
        <f>IF(N941="zákl. přenesená",J941,0)</f>
        <v>0</v>
      </c>
      <c r="BH941" s="248">
        <f>IF(N941="sníž. přenesená",J941,0)</f>
        <v>0</v>
      </c>
      <c r="BI941" s="248">
        <f>IF(N941="nulová",J941,0)</f>
        <v>0</v>
      </c>
      <c r="BJ941" s="18" t="s">
        <v>84</v>
      </c>
      <c r="BK941" s="248">
        <f>ROUND(I941*H941,2)</f>
        <v>0</v>
      </c>
      <c r="BL941" s="18" t="s">
        <v>286</v>
      </c>
      <c r="BM941" s="247" t="s">
        <v>2356</v>
      </c>
    </row>
    <row r="942" spans="1:51" s="13" customFormat="1" ht="12">
      <c r="A942" s="13"/>
      <c r="B942" s="249"/>
      <c r="C942" s="250"/>
      <c r="D942" s="251" t="s">
        <v>179</v>
      </c>
      <c r="E942" s="252" t="s">
        <v>1</v>
      </c>
      <c r="F942" s="253" t="s">
        <v>2357</v>
      </c>
      <c r="G942" s="250"/>
      <c r="H942" s="254">
        <v>6.15</v>
      </c>
      <c r="I942" s="255"/>
      <c r="J942" s="250"/>
      <c r="K942" s="250"/>
      <c r="L942" s="256"/>
      <c r="M942" s="257"/>
      <c r="N942" s="258"/>
      <c r="O942" s="258"/>
      <c r="P942" s="258"/>
      <c r="Q942" s="258"/>
      <c r="R942" s="258"/>
      <c r="S942" s="258"/>
      <c r="T942" s="259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60" t="s">
        <v>179</v>
      </c>
      <c r="AU942" s="260" t="s">
        <v>86</v>
      </c>
      <c r="AV942" s="13" t="s">
        <v>86</v>
      </c>
      <c r="AW942" s="13" t="s">
        <v>32</v>
      </c>
      <c r="AX942" s="13" t="s">
        <v>76</v>
      </c>
      <c r="AY942" s="260" t="s">
        <v>169</v>
      </c>
    </row>
    <row r="943" spans="1:51" s="13" customFormat="1" ht="12">
      <c r="A943" s="13"/>
      <c r="B943" s="249"/>
      <c r="C943" s="250"/>
      <c r="D943" s="251" t="s">
        <v>179</v>
      </c>
      <c r="E943" s="252" t="s">
        <v>1</v>
      </c>
      <c r="F943" s="253" t="s">
        <v>2358</v>
      </c>
      <c r="G943" s="250"/>
      <c r="H943" s="254">
        <v>15.93</v>
      </c>
      <c r="I943" s="255"/>
      <c r="J943" s="250"/>
      <c r="K943" s="250"/>
      <c r="L943" s="256"/>
      <c r="M943" s="257"/>
      <c r="N943" s="258"/>
      <c r="O943" s="258"/>
      <c r="P943" s="258"/>
      <c r="Q943" s="258"/>
      <c r="R943" s="258"/>
      <c r="S943" s="258"/>
      <c r="T943" s="25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0" t="s">
        <v>179</v>
      </c>
      <c r="AU943" s="260" t="s">
        <v>86</v>
      </c>
      <c r="AV943" s="13" t="s">
        <v>86</v>
      </c>
      <c r="AW943" s="13" t="s">
        <v>32</v>
      </c>
      <c r="AX943" s="13" t="s">
        <v>76</v>
      </c>
      <c r="AY943" s="260" t="s">
        <v>169</v>
      </c>
    </row>
    <row r="944" spans="1:51" s="13" customFormat="1" ht="12">
      <c r="A944" s="13"/>
      <c r="B944" s="249"/>
      <c r="C944" s="250"/>
      <c r="D944" s="251" t="s">
        <v>179</v>
      </c>
      <c r="E944" s="252" t="s">
        <v>1</v>
      </c>
      <c r="F944" s="253" t="s">
        <v>2359</v>
      </c>
      <c r="G944" s="250"/>
      <c r="H944" s="254">
        <v>4.3</v>
      </c>
      <c r="I944" s="255"/>
      <c r="J944" s="250"/>
      <c r="K944" s="250"/>
      <c r="L944" s="256"/>
      <c r="M944" s="257"/>
      <c r="N944" s="258"/>
      <c r="O944" s="258"/>
      <c r="P944" s="258"/>
      <c r="Q944" s="258"/>
      <c r="R944" s="258"/>
      <c r="S944" s="258"/>
      <c r="T944" s="25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0" t="s">
        <v>179</v>
      </c>
      <c r="AU944" s="260" t="s">
        <v>86</v>
      </c>
      <c r="AV944" s="13" t="s">
        <v>86</v>
      </c>
      <c r="AW944" s="13" t="s">
        <v>32</v>
      </c>
      <c r="AX944" s="13" t="s">
        <v>76</v>
      </c>
      <c r="AY944" s="260" t="s">
        <v>169</v>
      </c>
    </row>
    <row r="945" spans="1:51" s="14" customFormat="1" ht="12">
      <c r="A945" s="14"/>
      <c r="B945" s="261"/>
      <c r="C945" s="262"/>
      <c r="D945" s="251" t="s">
        <v>179</v>
      </c>
      <c r="E945" s="263" t="s">
        <v>1</v>
      </c>
      <c r="F945" s="264" t="s">
        <v>182</v>
      </c>
      <c r="G945" s="262"/>
      <c r="H945" s="265">
        <v>26.38</v>
      </c>
      <c r="I945" s="266"/>
      <c r="J945" s="262"/>
      <c r="K945" s="262"/>
      <c r="L945" s="267"/>
      <c r="M945" s="268"/>
      <c r="N945" s="269"/>
      <c r="O945" s="269"/>
      <c r="P945" s="269"/>
      <c r="Q945" s="269"/>
      <c r="R945" s="269"/>
      <c r="S945" s="269"/>
      <c r="T945" s="270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1" t="s">
        <v>179</v>
      </c>
      <c r="AU945" s="271" t="s">
        <v>86</v>
      </c>
      <c r="AV945" s="14" t="s">
        <v>177</v>
      </c>
      <c r="AW945" s="14" t="s">
        <v>32</v>
      </c>
      <c r="AX945" s="14" t="s">
        <v>84</v>
      </c>
      <c r="AY945" s="271" t="s">
        <v>169</v>
      </c>
    </row>
    <row r="946" spans="1:65" s="2" customFormat="1" ht="16.5" customHeight="1">
      <c r="A946" s="39"/>
      <c r="B946" s="40"/>
      <c r="C946" s="304" t="s">
        <v>651</v>
      </c>
      <c r="D946" s="304" t="s">
        <v>1283</v>
      </c>
      <c r="E946" s="305" t="s">
        <v>2360</v>
      </c>
      <c r="F946" s="306" t="s">
        <v>2361</v>
      </c>
      <c r="G946" s="307" t="s">
        <v>322</v>
      </c>
      <c r="H946" s="308">
        <v>27.9</v>
      </c>
      <c r="I946" s="309"/>
      <c r="J946" s="310">
        <f>ROUND(I946*H946,2)</f>
        <v>0</v>
      </c>
      <c r="K946" s="311"/>
      <c r="L946" s="312"/>
      <c r="M946" s="313" t="s">
        <v>1</v>
      </c>
      <c r="N946" s="314" t="s">
        <v>41</v>
      </c>
      <c r="O946" s="92"/>
      <c r="P946" s="245">
        <f>O946*H946</f>
        <v>0</v>
      </c>
      <c r="Q946" s="245">
        <v>0</v>
      </c>
      <c r="R946" s="245">
        <f>Q946*H946</f>
        <v>0</v>
      </c>
      <c r="S946" s="245">
        <v>0</v>
      </c>
      <c r="T946" s="246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47" t="s">
        <v>298</v>
      </c>
      <c r="AT946" s="247" t="s">
        <v>1283</v>
      </c>
      <c r="AU946" s="247" t="s">
        <v>86</v>
      </c>
      <c r="AY946" s="18" t="s">
        <v>169</v>
      </c>
      <c r="BE946" s="248">
        <f>IF(N946="základní",J946,0)</f>
        <v>0</v>
      </c>
      <c r="BF946" s="248">
        <f>IF(N946="snížená",J946,0)</f>
        <v>0</v>
      </c>
      <c r="BG946" s="248">
        <f>IF(N946="zákl. přenesená",J946,0)</f>
        <v>0</v>
      </c>
      <c r="BH946" s="248">
        <f>IF(N946="sníž. přenesená",J946,0)</f>
        <v>0</v>
      </c>
      <c r="BI946" s="248">
        <f>IF(N946="nulová",J946,0)</f>
        <v>0</v>
      </c>
      <c r="BJ946" s="18" t="s">
        <v>84</v>
      </c>
      <c r="BK946" s="248">
        <f>ROUND(I946*H946,2)</f>
        <v>0</v>
      </c>
      <c r="BL946" s="18" t="s">
        <v>286</v>
      </c>
      <c r="BM946" s="247" t="s">
        <v>2362</v>
      </c>
    </row>
    <row r="947" spans="1:63" s="12" customFormat="1" ht="22.8" customHeight="1">
      <c r="A947" s="12"/>
      <c r="B947" s="219"/>
      <c r="C947" s="220"/>
      <c r="D947" s="221" t="s">
        <v>75</v>
      </c>
      <c r="E947" s="233" t="s">
        <v>2363</v>
      </c>
      <c r="F947" s="233" t="s">
        <v>2364</v>
      </c>
      <c r="G947" s="220"/>
      <c r="H947" s="220"/>
      <c r="I947" s="223"/>
      <c r="J947" s="234">
        <f>BK947</f>
        <v>0</v>
      </c>
      <c r="K947" s="220"/>
      <c r="L947" s="225"/>
      <c r="M947" s="226"/>
      <c r="N947" s="227"/>
      <c r="O947" s="227"/>
      <c r="P947" s="228">
        <f>SUM(P948:P964)</f>
        <v>0</v>
      </c>
      <c r="Q947" s="227"/>
      <c r="R947" s="228">
        <f>SUM(R948:R964)</f>
        <v>25.775246399999997</v>
      </c>
      <c r="S947" s="227"/>
      <c r="T947" s="229">
        <f>SUM(T948:T964)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30" t="s">
        <v>86</v>
      </c>
      <c r="AT947" s="231" t="s">
        <v>75</v>
      </c>
      <c r="AU947" s="231" t="s">
        <v>84</v>
      </c>
      <c r="AY947" s="230" t="s">
        <v>169</v>
      </c>
      <c r="BK947" s="232">
        <f>SUM(BK948:BK964)</f>
        <v>0</v>
      </c>
    </row>
    <row r="948" spans="1:65" s="2" customFormat="1" ht="21.75" customHeight="1">
      <c r="A948" s="39"/>
      <c r="B948" s="40"/>
      <c r="C948" s="235" t="s">
        <v>2365</v>
      </c>
      <c r="D948" s="235" t="s">
        <v>173</v>
      </c>
      <c r="E948" s="236" t="s">
        <v>2366</v>
      </c>
      <c r="F948" s="237" t="s">
        <v>2367</v>
      </c>
      <c r="G948" s="238" t="s">
        <v>322</v>
      </c>
      <c r="H948" s="239">
        <v>21.535</v>
      </c>
      <c r="I948" s="240"/>
      <c r="J948" s="241">
        <f>ROUND(I948*H948,2)</f>
        <v>0</v>
      </c>
      <c r="K948" s="242"/>
      <c r="L948" s="45"/>
      <c r="M948" s="243" t="s">
        <v>1</v>
      </c>
      <c r="N948" s="244" t="s">
        <v>41</v>
      </c>
      <c r="O948" s="92"/>
      <c r="P948" s="245">
        <f>O948*H948</f>
        <v>0</v>
      </c>
      <c r="Q948" s="245">
        <v>0.00824</v>
      </c>
      <c r="R948" s="245">
        <f>Q948*H948</f>
        <v>0.1774484</v>
      </c>
      <c r="S948" s="245">
        <v>0</v>
      </c>
      <c r="T948" s="246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47" t="s">
        <v>286</v>
      </c>
      <c r="AT948" s="247" t="s">
        <v>173</v>
      </c>
      <c r="AU948" s="247" t="s">
        <v>86</v>
      </c>
      <c r="AY948" s="18" t="s">
        <v>169</v>
      </c>
      <c r="BE948" s="248">
        <f>IF(N948="základní",J948,0)</f>
        <v>0</v>
      </c>
      <c r="BF948" s="248">
        <f>IF(N948="snížená",J948,0)</f>
        <v>0</v>
      </c>
      <c r="BG948" s="248">
        <f>IF(N948="zákl. přenesená",J948,0)</f>
        <v>0</v>
      </c>
      <c r="BH948" s="248">
        <f>IF(N948="sníž. přenesená",J948,0)</f>
        <v>0</v>
      </c>
      <c r="BI948" s="248">
        <f>IF(N948="nulová",J948,0)</f>
        <v>0</v>
      </c>
      <c r="BJ948" s="18" t="s">
        <v>84</v>
      </c>
      <c r="BK948" s="248">
        <f>ROUND(I948*H948,2)</f>
        <v>0</v>
      </c>
      <c r="BL948" s="18" t="s">
        <v>286</v>
      </c>
      <c r="BM948" s="247" t="s">
        <v>2368</v>
      </c>
    </row>
    <row r="949" spans="1:51" s="13" customFormat="1" ht="12">
      <c r="A949" s="13"/>
      <c r="B949" s="249"/>
      <c r="C949" s="250"/>
      <c r="D949" s="251" t="s">
        <v>179</v>
      </c>
      <c r="E949" s="252" t="s">
        <v>1</v>
      </c>
      <c r="F949" s="253" t="s">
        <v>2369</v>
      </c>
      <c r="G949" s="250"/>
      <c r="H949" s="254">
        <v>1.25</v>
      </c>
      <c r="I949" s="255"/>
      <c r="J949" s="250"/>
      <c r="K949" s="250"/>
      <c r="L949" s="256"/>
      <c r="M949" s="257"/>
      <c r="N949" s="258"/>
      <c r="O949" s="258"/>
      <c r="P949" s="258"/>
      <c r="Q949" s="258"/>
      <c r="R949" s="258"/>
      <c r="S949" s="258"/>
      <c r="T949" s="25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0" t="s">
        <v>179</v>
      </c>
      <c r="AU949" s="260" t="s">
        <v>86</v>
      </c>
      <c r="AV949" s="13" t="s">
        <v>86</v>
      </c>
      <c r="AW949" s="13" t="s">
        <v>32</v>
      </c>
      <c r="AX949" s="13" t="s">
        <v>76</v>
      </c>
      <c r="AY949" s="260" t="s">
        <v>169</v>
      </c>
    </row>
    <row r="950" spans="1:51" s="13" customFormat="1" ht="12">
      <c r="A950" s="13"/>
      <c r="B950" s="249"/>
      <c r="C950" s="250"/>
      <c r="D950" s="251" t="s">
        <v>179</v>
      </c>
      <c r="E950" s="252" t="s">
        <v>1</v>
      </c>
      <c r="F950" s="253" t="s">
        <v>1811</v>
      </c>
      <c r="G950" s="250"/>
      <c r="H950" s="254">
        <v>14.57</v>
      </c>
      <c r="I950" s="255"/>
      <c r="J950" s="250"/>
      <c r="K950" s="250"/>
      <c r="L950" s="256"/>
      <c r="M950" s="257"/>
      <c r="N950" s="258"/>
      <c r="O950" s="258"/>
      <c r="P950" s="258"/>
      <c r="Q950" s="258"/>
      <c r="R950" s="258"/>
      <c r="S950" s="258"/>
      <c r="T950" s="25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0" t="s">
        <v>179</v>
      </c>
      <c r="AU950" s="260" t="s">
        <v>86</v>
      </c>
      <c r="AV950" s="13" t="s">
        <v>86</v>
      </c>
      <c r="AW950" s="13" t="s">
        <v>32</v>
      </c>
      <c r="AX950" s="13" t="s">
        <v>76</v>
      </c>
      <c r="AY950" s="260" t="s">
        <v>169</v>
      </c>
    </row>
    <row r="951" spans="1:51" s="13" customFormat="1" ht="12">
      <c r="A951" s="13"/>
      <c r="B951" s="249"/>
      <c r="C951" s="250"/>
      <c r="D951" s="251" t="s">
        <v>179</v>
      </c>
      <c r="E951" s="252" t="s">
        <v>1</v>
      </c>
      <c r="F951" s="253" t="s">
        <v>2370</v>
      </c>
      <c r="G951" s="250"/>
      <c r="H951" s="254">
        <v>5.715</v>
      </c>
      <c r="I951" s="255"/>
      <c r="J951" s="250"/>
      <c r="K951" s="250"/>
      <c r="L951" s="256"/>
      <c r="M951" s="257"/>
      <c r="N951" s="258"/>
      <c r="O951" s="258"/>
      <c r="P951" s="258"/>
      <c r="Q951" s="258"/>
      <c r="R951" s="258"/>
      <c r="S951" s="258"/>
      <c r="T951" s="259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0" t="s">
        <v>179</v>
      </c>
      <c r="AU951" s="260" t="s">
        <v>86</v>
      </c>
      <c r="AV951" s="13" t="s">
        <v>86</v>
      </c>
      <c r="AW951" s="13" t="s">
        <v>32</v>
      </c>
      <c r="AX951" s="13" t="s">
        <v>76</v>
      </c>
      <c r="AY951" s="260" t="s">
        <v>169</v>
      </c>
    </row>
    <row r="952" spans="1:51" s="14" customFormat="1" ht="12">
      <c r="A952" s="14"/>
      <c r="B952" s="261"/>
      <c r="C952" s="262"/>
      <c r="D952" s="251" t="s">
        <v>179</v>
      </c>
      <c r="E952" s="263" t="s">
        <v>1</v>
      </c>
      <c r="F952" s="264" t="s">
        <v>182</v>
      </c>
      <c r="G952" s="262"/>
      <c r="H952" s="265">
        <v>21.535</v>
      </c>
      <c r="I952" s="266"/>
      <c r="J952" s="262"/>
      <c r="K952" s="262"/>
      <c r="L952" s="267"/>
      <c r="M952" s="268"/>
      <c r="N952" s="269"/>
      <c r="O952" s="269"/>
      <c r="P952" s="269"/>
      <c r="Q952" s="269"/>
      <c r="R952" s="269"/>
      <c r="S952" s="269"/>
      <c r="T952" s="270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1" t="s">
        <v>179</v>
      </c>
      <c r="AU952" s="271" t="s">
        <v>86</v>
      </c>
      <c r="AV952" s="14" t="s">
        <v>177</v>
      </c>
      <c r="AW952" s="14" t="s">
        <v>32</v>
      </c>
      <c r="AX952" s="14" t="s">
        <v>84</v>
      </c>
      <c r="AY952" s="271" t="s">
        <v>169</v>
      </c>
    </row>
    <row r="953" spans="1:65" s="2" customFormat="1" ht="21.75" customHeight="1">
      <c r="A953" s="39"/>
      <c r="B953" s="40"/>
      <c r="C953" s="235" t="s">
        <v>610</v>
      </c>
      <c r="D953" s="235" t="s">
        <v>173</v>
      </c>
      <c r="E953" s="236" t="s">
        <v>2371</v>
      </c>
      <c r="F953" s="237" t="s">
        <v>2372</v>
      </c>
      <c r="G953" s="238" t="s">
        <v>322</v>
      </c>
      <c r="H953" s="239">
        <v>5</v>
      </c>
      <c r="I953" s="240"/>
      <c r="J953" s="241">
        <f>ROUND(I953*H953,2)</f>
        <v>0</v>
      </c>
      <c r="K953" s="242"/>
      <c r="L953" s="45"/>
      <c r="M953" s="243" t="s">
        <v>1</v>
      </c>
      <c r="N953" s="244" t="s">
        <v>41</v>
      </c>
      <c r="O953" s="92"/>
      <c r="P953" s="245">
        <f>O953*H953</f>
        <v>0</v>
      </c>
      <c r="Q953" s="245">
        <v>0.00824</v>
      </c>
      <c r="R953" s="245">
        <f>Q953*H953</f>
        <v>0.0412</v>
      </c>
      <c r="S953" s="245">
        <v>0</v>
      </c>
      <c r="T953" s="246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47" t="s">
        <v>286</v>
      </c>
      <c r="AT953" s="247" t="s">
        <v>173</v>
      </c>
      <c r="AU953" s="247" t="s">
        <v>86</v>
      </c>
      <c r="AY953" s="18" t="s">
        <v>169</v>
      </c>
      <c r="BE953" s="248">
        <f>IF(N953="základní",J953,0)</f>
        <v>0</v>
      </c>
      <c r="BF953" s="248">
        <f>IF(N953="snížená",J953,0)</f>
        <v>0</v>
      </c>
      <c r="BG953" s="248">
        <f>IF(N953="zákl. přenesená",J953,0)</f>
        <v>0</v>
      </c>
      <c r="BH953" s="248">
        <f>IF(N953="sníž. přenesená",J953,0)</f>
        <v>0</v>
      </c>
      <c r="BI953" s="248">
        <f>IF(N953="nulová",J953,0)</f>
        <v>0</v>
      </c>
      <c r="BJ953" s="18" t="s">
        <v>84</v>
      </c>
      <c r="BK953" s="248">
        <f>ROUND(I953*H953,2)</f>
        <v>0</v>
      </c>
      <c r="BL953" s="18" t="s">
        <v>286</v>
      </c>
      <c r="BM953" s="247" t="s">
        <v>2373</v>
      </c>
    </row>
    <row r="954" spans="1:65" s="2" customFormat="1" ht="21.75" customHeight="1">
      <c r="A954" s="39"/>
      <c r="B954" s="40"/>
      <c r="C954" s="235" t="s">
        <v>532</v>
      </c>
      <c r="D954" s="235" t="s">
        <v>173</v>
      </c>
      <c r="E954" s="236" t="s">
        <v>2374</v>
      </c>
      <c r="F954" s="237" t="s">
        <v>2375</v>
      </c>
      <c r="G954" s="238" t="s">
        <v>176</v>
      </c>
      <c r="H954" s="239">
        <v>150.51</v>
      </c>
      <c r="I954" s="240"/>
      <c r="J954" s="241">
        <f>ROUND(I954*H954,2)</f>
        <v>0</v>
      </c>
      <c r="K954" s="242"/>
      <c r="L954" s="45"/>
      <c r="M954" s="243" t="s">
        <v>1</v>
      </c>
      <c r="N954" s="244" t="s">
        <v>41</v>
      </c>
      <c r="O954" s="92"/>
      <c r="P954" s="245">
        <f>O954*H954</f>
        <v>0</v>
      </c>
      <c r="Q954" s="245">
        <v>0.0566</v>
      </c>
      <c r="R954" s="245">
        <f>Q954*H954</f>
        <v>8.518866</v>
      </c>
      <c r="S954" s="245">
        <v>0</v>
      </c>
      <c r="T954" s="246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7" t="s">
        <v>286</v>
      </c>
      <c r="AT954" s="247" t="s">
        <v>173</v>
      </c>
      <c r="AU954" s="247" t="s">
        <v>86</v>
      </c>
      <c r="AY954" s="18" t="s">
        <v>169</v>
      </c>
      <c r="BE954" s="248">
        <f>IF(N954="základní",J954,0)</f>
        <v>0</v>
      </c>
      <c r="BF954" s="248">
        <f>IF(N954="snížená",J954,0)</f>
        <v>0</v>
      </c>
      <c r="BG954" s="248">
        <f>IF(N954="zákl. přenesená",J954,0)</f>
        <v>0</v>
      </c>
      <c r="BH954" s="248">
        <f>IF(N954="sníž. přenesená",J954,0)</f>
        <v>0</v>
      </c>
      <c r="BI954" s="248">
        <f>IF(N954="nulová",J954,0)</f>
        <v>0</v>
      </c>
      <c r="BJ954" s="18" t="s">
        <v>84</v>
      </c>
      <c r="BK954" s="248">
        <f>ROUND(I954*H954,2)</f>
        <v>0</v>
      </c>
      <c r="BL954" s="18" t="s">
        <v>286</v>
      </c>
      <c r="BM954" s="247" t="s">
        <v>2376</v>
      </c>
    </row>
    <row r="955" spans="1:51" s="16" customFormat="1" ht="12">
      <c r="A955" s="16"/>
      <c r="B955" s="283"/>
      <c r="C955" s="284"/>
      <c r="D955" s="251" t="s">
        <v>179</v>
      </c>
      <c r="E955" s="285" t="s">
        <v>1</v>
      </c>
      <c r="F955" s="286" t="s">
        <v>2377</v>
      </c>
      <c r="G955" s="284"/>
      <c r="H955" s="285" t="s">
        <v>1</v>
      </c>
      <c r="I955" s="287"/>
      <c r="J955" s="284"/>
      <c r="K955" s="284"/>
      <c r="L955" s="288"/>
      <c r="M955" s="289"/>
      <c r="N955" s="290"/>
      <c r="O955" s="290"/>
      <c r="P955" s="290"/>
      <c r="Q955" s="290"/>
      <c r="R955" s="290"/>
      <c r="S955" s="290"/>
      <c r="T955" s="291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T955" s="292" t="s">
        <v>179</v>
      </c>
      <c r="AU955" s="292" t="s">
        <v>86</v>
      </c>
      <c r="AV955" s="16" t="s">
        <v>84</v>
      </c>
      <c r="AW955" s="16" t="s">
        <v>32</v>
      </c>
      <c r="AX955" s="16" t="s">
        <v>76</v>
      </c>
      <c r="AY955" s="292" t="s">
        <v>169</v>
      </c>
    </row>
    <row r="956" spans="1:51" s="13" customFormat="1" ht="12">
      <c r="A956" s="13"/>
      <c r="B956" s="249"/>
      <c r="C956" s="250"/>
      <c r="D956" s="251" t="s">
        <v>179</v>
      </c>
      <c r="E956" s="252" t="s">
        <v>1</v>
      </c>
      <c r="F956" s="253" t="s">
        <v>2378</v>
      </c>
      <c r="G956" s="250"/>
      <c r="H956" s="254">
        <v>101.5</v>
      </c>
      <c r="I956" s="255"/>
      <c r="J956" s="250"/>
      <c r="K956" s="250"/>
      <c r="L956" s="256"/>
      <c r="M956" s="257"/>
      <c r="N956" s="258"/>
      <c r="O956" s="258"/>
      <c r="P956" s="258"/>
      <c r="Q956" s="258"/>
      <c r="R956" s="258"/>
      <c r="S956" s="258"/>
      <c r="T956" s="259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0" t="s">
        <v>179</v>
      </c>
      <c r="AU956" s="260" t="s">
        <v>86</v>
      </c>
      <c r="AV956" s="13" t="s">
        <v>86</v>
      </c>
      <c r="AW956" s="13" t="s">
        <v>32</v>
      </c>
      <c r="AX956" s="13" t="s">
        <v>76</v>
      </c>
      <c r="AY956" s="260" t="s">
        <v>169</v>
      </c>
    </row>
    <row r="957" spans="1:51" s="13" customFormat="1" ht="12">
      <c r="A957" s="13"/>
      <c r="B957" s="249"/>
      <c r="C957" s="250"/>
      <c r="D957" s="251" t="s">
        <v>179</v>
      </c>
      <c r="E957" s="252" t="s">
        <v>1</v>
      </c>
      <c r="F957" s="253" t="s">
        <v>2379</v>
      </c>
      <c r="G957" s="250"/>
      <c r="H957" s="254">
        <v>20</v>
      </c>
      <c r="I957" s="255"/>
      <c r="J957" s="250"/>
      <c r="K957" s="250"/>
      <c r="L957" s="256"/>
      <c r="M957" s="257"/>
      <c r="N957" s="258"/>
      <c r="O957" s="258"/>
      <c r="P957" s="258"/>
      <c r="Q957" s="258"/>
      <c r="R957" s="258"/>
      <c r="S957" s="258"/>
      <c r="T957" s="25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0" t="s">
        <v>179</v>
      </c>
      <c r="AU957" s="260" t="s">
        <v>86</v>
      </c>
      <c r="AV957" s="13" t="s">
        <v>86</v>
      </c>
      <c r="AW957" s="13" t="s">
        <v>32</v>
      </c>
      <c r="AX957" s="13" t="s">
        <v>76</v>
      </c>
      <c r="AY957" s="260" t="s">
        <v>169</v>
      </c>
    </row>
    <row r="958" spans="1:51" s="13" customFormat="1" ht="12">
      <c r="A958" s="13"/>
      <c r="B958" s="249"/>
      <c r="C958" s="250"/>
      <c r="D958" s="251" t="s">
        <v>179</v>
      </c>
      <c r="E958" s="252" t="s">
        <v>1</v>
      </c>
      <c r="F958" s="253" t="s">
        <v>2380</v>
      </c>
      <c r="G958" s="250"/>
      <c r="H958" s="254">
        <v>4.57</v>
      </c>
      <c r="I958" s="255"/>
      <c r="J958" s="250"/>
      <c r="K958" s="250"/>
      <c r="L958" s="256"/>
      <c r="M958" s="257"/>
      <c r="N958" s="258"/>
      <c r="O958" s="258"/>
      <c r="P958" s="258"/>
      <c r="Q958" s="258"/>
      <c r="R958" s="258"/>
      <c r="S958" s="258"/>
      <c r="T958" s="259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0" t="s">
        <v>179</v>
      </c>
      <c r="AU958" s="260" t="s">
        <v>86</v>
      </c>
      <c r="AV958" s="13" t="s">
        <v>86</v>
      </c>
      <c r="AW958" s="13" t="s">
        <v>32</v>
      </c>
      <c r="AX958" s="13" t="s">
        <v>76</v>
      </c>
      <c r="AY958" s="260" t="s">
        <v>169</v>
      </c>
    </row>
    <row r="959" spans="1:51" s="13" customFormat="1" ht="12">
      <c r="A959" s="13"/>
      <c r="B959" s="249"/>
      <c r="C959" s="250"/>
      <c r="D959" s="251" t="s">
        <v>179</v>
      </c>
      <c r="E959" s="252" t="s">
        <v>1</v>
      </c>
      <c r="F959" s="253" t="s">
        <v>2381</v>
      </c>
      <c r="G959" s="250"/>
      <c r="H959" s="254">
        <v>11.99</v>
      </c>
      <c r="I959" s="255"/>
      <c r="J959" s="250"/>
      <c r="K959" s="250"/>
      <c r="L959" s="256"/>
      <c r="M959" s="257"/>
      <c r="N959" s="258"/>
      <c r="O959" s="258"/>
      <c r="P959" s="258"/>
      <c r="Q959" s="258"/>
      <c r="R959" s="258"/>
      <c r="S959" s="258"/>
      <c r="T959" s="25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60" t="s">
        <v>179</v>
      </c>
      <c r="AU959" s="260" t="s">
        <v>86</v>
      </c>
      <c r="AV959" s="13" t="s">
        <v>86</v>
      </c>
      <c r="AW959" s="13" t="s">
        <v>32</v>
      </c>
      <c r="AX959" s="13" t="s">
        <v>76</v>
      </c>
      <c r="AY959" s="260" t="s">
        <v>169</v>
      </c>
    </row>
    <row r="960" spans="1:51" s="13" customFormat="1" ht="12">
      <c r="A960" s="13"/>
      <c r="B960" s="249"/>
      <c r="C960" s="250"/>
      <c r="D960" s="251" t="s">
        <v>179</v>
      </c>
      <c r="E960" s="252" t="s">
        <v>1</v>
      </c>
      <c r="F960" s="253" t="s">
        <v>2382</v>
      </c>
      <c r="G960" s="250"/>
      <c r="H960" s="254">
        <v>12.45</v>
      </c>
      <c r="I960" s="255"/>
      <c r="J960" s="250"/>
      <c r="K960" s="250"/>
      <c r="L960" s="256"/>
      <c r="M960" s="257"/>
      <c r="N960" s="258"/>
      <c r="O960" s="258"/>
      <c r="P960" s="258"/>
      <c r="Q960" s="258"/>
      <c r="R960" s="258"/>
      <c r="S960" s="258"/>
      <c r="T960" s="25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0" t="s">
        <v>179</v>
      </c>
      <c r="AU960" s="260" t="s">
        <v>86</v>
      </c>
      <c r="AV960" s="13" t="s">
        <v>86</v>
      </c>
      <c r="AW960" s="13" t="s">
        <v>32</v>
      </c>
      <c r="AX960" s="13" t="s">
        <v>76</v>
      </c>
      <c r="AY960" s="260" t="s">
        <v>169</v>
      </c>
    </row>
    <row r="961" spans="1:51" s="14" customFormat="1" ht="12">
      <c r="A961" s="14"/>
      <c r="B961" s="261"/>
      <c r="C961" s="262"/>
      <c r="D961" s="251" t="s">
        <v>179</v>
      </c>
      <c r="E961" s="263" t="s">
        <v>1</v>
      </c>
      <c r="F961" s="264" t="s">
        <v>182</v>
      </c>
      <c r="G961" s="262"/>
      <c r="H961" s="265">
        <v>150.51</v>
      </c>
      <c r="I961" s="266"/>
      <c r="J961" s="262"/>
      <c r="K961" s="262"/>
      <c r="L961" s="267"/>
      <c r="M961" s="268"/>
      <c r="N961" s="269"/>
      <c r="O961" s="269"/>
      <c r="P961" s="269"/>
      <c r="Q961" s="269"/>
      <c r="R961" s="269"/>
      <c r="S961" s="269"/>
      <c r="T961" s="27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1" t="s">
        <v>179</v>
      </c>
      <c r="AU961" s="271" t="s">
        <v>86</v>
      </c>
      <c r="AV961" s="14" t="s">
        <v>177</v>
      </c>
      <c r="AW961" s="14" t="s">
        <v>32</v>
      </c>
      <c r="AX961" s="14" t="s">
        <v>84</v>
      </c>
      <c r="AY961" s="271" t="s">
        <v>169</v>
      </c>
    </row>
    <row r="962" spans="1:65" s="2" customFormat="1" ht="16.5" customHeight="1">
      <c r="A962" s="39"/>
      <c r="B962" s="40"/>
      <c r="C962" s="235" t="s">
        <v>2383</v>
      </c>
      <c r="D962" s="235" t="s">
        <v>173</v>
      </c>
      <c r="E962" s="236" t="s">
        <v>2384</v>
      </c>
      <c r="F962" s="237" t="s">
        <v>2385</v>
      </c>
      <c r="G962" s="238" t="s">
        <v>176</v>
      </c>
      <c r="H962" s="239">
        <v>150.51</v>
      </c>
      <c r="I962" s="240"/>
      <c r="J962" s="241">
        <f>ROUND(I962*H962,2)</f>
        <v>0</v>
      </c>
      <c r="K962" s="242"/>
      <c r="L962" s="45"/>
      <c r="M962" s="243" t="s">
        <v>1</v>
      </c>
      <c r="N962" s="244" t="s">
        <v>41</v>
      </c>
      <c r="O962" s="92"/>
      <c r="P962" s="245">
        <f>O962*H962</f>
        <v>0</v>
      </c>
      <c r="Q962" s="245">
        <v>0.0566</v>
      </c>
      <c r="R962" s="245">
        <f>Q962*H962</f>
        <v>8.518866</v>
      </c>
      <c r="S962" s="245">
        <v>0</v>
      </c>
      <c r="T962" s="246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47" t="s">
        <v>286</v>
      </c>
      <c r="AT962" s="247" t="s">
        <v>173</v>
      </c>
      <c r="AU962" s="247" t="s">
        <v>86</v>
      </c>
      <c r="AY962" s="18" t="s">
        <v>169</v>
      </c>
      <c r="BE962" s="248">
        <f>IF(N962="základní",J962,0)</f>
        <v>0</v>
      </c>
      <c r="BF962" s="248">
        <f>IF(N962="snížená",J962,0)</f>
        <v>0</v>
      </c>
      <c r="BG962" s="248">
        <f>IF(N962="zákl. přenesená",J962,0)</f>
        <v>0</v>
      </c>
      <c r="BH962" s="248">
        <f>IF(N962="sníž. přenesená",J962,0)</f>
        <v>0</v>
      </c>
      <c r="BI962" s="248">
        <f>IF(N962="nulová",J962,0)</f>
        <v>0</v>
      </c>
      <c r="BJ962" s="18" t="s">
        <v>84</v>
      </c>
      <c r="BK962" s="248">
        <f>ROUND(I962*H962,2)</f>
        <v>0</v>
      </c>
      <c r="BL962" s="18" t="s">
        <v>286</v>
      </c>
      <c r="BM962" s="247" t="s">
        <v>2386</v>
      </c>
    </row>
    <row r="963" spans="1:65" s="2" customFormat="1" ht="16.5" customHeight="1">
      <c r="A963" s="39"/>
      <c r="B963" s="40"/>
      <c r="C963" s="235" t="s">
        <v>2387</v>
      </c>
      <c r="D963" s="235" t="s">
        <v>173</v>
      </c>
      <c r="E963" s="236" t="s">
        <v>2388</v>
      </c>
      <c r="F963" s="237" t="s">
        <v>2389</v>
      </c>
      <c r="G963" s="238" t="s">
        <v>176</v>
      </c>
      <c r="H963" s="239">
        <v>150.51</v>
      </c>
      <c r="I963" s="240"/>
      <c r="J963" s="241">
        <f>ROUND(I963*H963,2)</f>
        <v>0</v>
      </c>
      <c r="K963" s="242"/>
      <c r="L963" s="45"/>
      <c r="M963" s="243" t="s">
        <v>1</v>
      </c>
      <c r="N963" s="244" t="s">
        <v>41</v>
      </c>
      <c r="O963" s="92"/>
      <c r="P963" s="245">
        <f>O963*H963</f>
        <v>0</v>
      </c>
      <c r="Q963" s="245">
        <v>0.0566</v>
      </c>
      <c r="R963" s="245">
        <f>Q963*H963</f>
        <v>8.518866</v>
      </c>
      <c r="S963" s="245">
        <v>0</v>
      </c>
      <c r="T963" s="246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7" t="s">
        <v>286</v>
      </c>
      <c r="AT963" s="247" t="s">
        <v>173</v>
      </c>
      <c r="AU963" s="247" t="s">
        <v>86</v>
      </c>
      <c r="AY963" s="18" t="s">
        <v>169</v>
      </c>
      <c r="BE963" s="248">
        <f>IF(N963="základní",J963,0)</f>
        <v>0</v>
      </c>
      <c r="BF963" s="248">
        <f>IF(N963="snížená",J963,0)</f>
        <v>0</v>
      </c>
      <c r="BG963" s="248">
        <f>IF(N963="zákl. přenesená",J963,0)</f>
        <v>0</v>
      </c>
      <c r="BH963" s="248">
        <f>IF(N963="sníž. přenesená",J963,0)</f>
        <v>0</v>
      </c>
      <c r="BI963" s="248">
        <f>IF(N963="nulová",J963,0)</f>
        <v>0</v>
      </c>
      <c r="BJ963" s="18" t="s">
        <v>84</v>
      </c>
      <c r="BK963" s="248">
        <f>ROUND(I963*H963,2)</f>
        <v>0</v>
      </c>
      <c r="BL963" s="18" t="s">
        <v>286</v>
      </c>
      <c r="BM963" s="247" t="s">
        <v>2390</v>
      </c>
    </row>
    <row r="964" spans="1:65" s="2" customFormat="1" ht="21.75" customHeight="1">
      <c r="A964" s="39"/>
      <c r="B964" s="40"/>
      <c r="C964" s="235" t="s">
        <v>2391</v>
      </c>
      <c r="D964" s="235" t="s">
        <v>173</v>
      </c>
      <c r="E964" s="236" t="s">
        <v>2392</v>
      </c>
      <c r="F964" s="237" t="s">
        <v>2393</v>
      </c>
      <c r="G964" s="238" t="s">
        <v>249</v>
      </c>
      <c r="H964" s="239">
        <v>25.775</v>
      </c>
      <c r="I964" s="240"/>
      <c r="J964" s="241">
        <f>ROUND(I964*H964,2)</f>
        <v>0</v>
      </c>
      <c r="K964" s="242"/>
      <c r="L964" s="45"/>
      <c r="M964" s="243" t="s">
        <v>1</v>
      </c>
      <c r="N964" s="244" t="s">
        <v>41</v>
      </c>
      <c r="O964" s="92"/>
      <c r="P964" s="245">
        <f>O964*H964</f>
        <v>0</v>
      </c>
      <c r="Q964" s="245">
        <v>0</v>
      </c>
      <c r="R964" s="245">
        <f>Q964*H964</f>
        <v>0</v>
      </c>
      <c r="S964" s="245">
        <v>0</v>
      </c>
      <c r="T964" s="246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47" t="s">
        <v>286</v>
      </c>
      <c r="AT964" s="247" t="s">
        <v>173</v>
      </c>
      <c r="AU964" s="247" t="s">
        <v>86</v>
      </c>
      <c r="AY964" s="18" t="s">
        <v>169</v>
      </c>
      <c r="BE964" s="248">
        <f>IF(N964="základní",J964,0)</f>
        <v>0</v>
      </c>
      <c r="BF964" s="248">
        <f>IF(N964="snížená",J964,0)</f>
        <v>0</v>
      </c>
      <c r="BG964" s="248">
        <f>IF(N964="zákl. přenesená",J964,0)</f>
        <v>0</v>
      </c>
      <c r="BH964" s="248">
        <f>IF(N964="sníž. přenesená",J964,0)</f>
        <v>0</v>
      </c>
      <c r="BI964" s="248">
        <f>IF(N964="nulová",J964,0)</f>
        <v>0</v>
      </c>
      <c r="BJ964" s="18" t="s">
        <v>84</v>
      </c>
      <c r="BK964" s="248">
        <f>ROUND(I964*H964,2)</f>
        <v>0</v>
      </c>
      <c r="BL964" s="18" t="s">
        <v>286</v>
      </c>
      <c r="BM964" s="247" t="s">
        <v>2394</v>
      </c>
    </row>
    <row r="965" spans="1:63" s="12" customFormat="1" ht="22.8" customHeight="1">
      <c r="A965" s="12"/>
      <c r="B965" s="219"/>
      <c r="C965" s="220"/>
      <c r="D965" s="221" t="s">
        <v>75</v>
      </c>
      <c r="E965" s="233" t="s">
        <v>813</v>
      </c>
      <c r="F965" s="233" t="s">
        <v>814</v>
      </c>
      <c r="G965" s="220"/>
      <c r="H965" s="220"/>
      <c r="I965" s="223"/>
      <c r="J965" s="234">
        <f>BK965</f>
        <v>0</v>
      </c>
      <c r="K965" s="220"/>
      <c r="L965" s="225"/>
      <c r="M965" s="226"/>
      <c r="N965" s="227"/>
      <c r="O965" s="227"/>
      <c r="P965" s="228">
        <f>SUM(P966:P1148)</f>
        <v>0</v>
      </c>
      <c r="Q965" s="227"/>
      <c r="R965" s="228">
        <f>SUM(R966:R1148)</f>
        <v>4.9877785900000005</v>
      </c>
      <c r="S965" s="227"/>
      <c r="T965" s="229">
        <f>SUM(T966:T1148)</f>
        <v>0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30" t="s">
        <v>86</v>
      </c>
      <c r="AT965" s="231" t="s">
        <v>75</v>
      </c>
      <c r="AU965" s="231" t="s">
        <v>84</v>
      </c>
      <c r="AY965" s="230" t="s">
        <v>169</v>
      </c>
      <c r="BK965" s="232">
        <f>SUM(BK966:BK1148)</f>
        <v>0</v>
      </c>
    </row>
    <row r="966" spans="1:65" s="2" customFormat="1" ht="21.75" customHeight="1">
      <c r="A966" s="39"/>
      <c r="B966" s="40"/>
      <c r="C966" s="235" t="s">
        <v>678</v>
      </c>
      <c r="D966" s="235" t="s">
        <v>173</v>
      </c>
      <c r="E966" s="236" t="s">
        <v>2395</v>
      </c>
      <c r="F966" s="237" t="s">
        <v>2396</v>
      </c>
      <c r="G966" s="238" t="s">
        <v>176</v>
      </c>
      <c r="H966" s="239">
        <v>462.285</v>
      </c>
      <c r="I966" s="240"/>
      <c r="J966" s="241">
        <f>ROUND(I966*H966,2)</f>
        <v>0</v>
      </c>
      <c r="K966" s="242"/>
      <c r="L966" s="45"/>
      <c r="M966" s="243" t="s">
        <v>1</v>
      </c>
      <c r="N966" s="244" t="s">
        <v>41</v>
      </c>
      <c r="O966" s="92"/>
      <c r="P966" s="245">
        <f>O966*H966</f>
        <v>0</v>
      </c>
      <c r="Q966" s="245">
        <v>3E-05</v>
      </c>
      <c r="R966" s="245">
        <f>Q966*H966</f>
        <v>0.01386855</v>
      </c>
      <c r="S966" s="245">
        <v>0</v>
      </c>
      <c r="T966" s="246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47" t="s">
        <v>286</v>
      </c>
      <c r="AT966" s="247" t="s">
        <v>173</v>
      </c>
      <c r="AU966" s="247" t="s">
        <v>86</v>
      </c>
      <c r="AY966" s="18" t="s">
        <v>169</v>
      </c>
      <c r="BE966" s="248">
        <f>IF(N966="základní",J966,0)</f>
        <v>0</v>
      </c>
      <c r="BF966" s="248">
        <f>IF(N966="snížená",J966,0)</f>
        <v>0</v>
      </c>
      <c r="BG966" s="248">
        <f>IF(N966="zákl. přenesená",J966,0)</f>
        <v>0</v>
      </c>
      <c r="BH966" s="248">
        <f>IF(N966="sníž. přenesená",J966,0)</f>
        <v>0</v>
      </c>
      <c r="BI966" s="248">
        <f>IF(N966="nulová",J966,0)</f>
        <v>0</v>
      </c>
      <c r="BJ966" s="18" t="s">
        <v>84</v>
      </c>
      <c r="BK966" s="248">
        <f>ROUND(I966*H966,2)</f>
        <v>0</v>
      </c>
      <c r="BL966" s="18" t="s">
        <v>286</v>
      </c>
      <c r="BM966" s="247" t="s">
        <v>2397</v>
      </c>
    </row>
    <row r="967" spans="1:51" s="13" customFormat="1" ht="12">
      <c r="A967" s="13"/>
      <c r="B967" s="249"/>
      <c r="C967" s="250"/>
      <c r="D967" s="251" t="s">
        <v>179</v>
      </c>
      <c r="E967" s="252" t="s">
        <v>1</v>
      </c>
      <c r="F967" s="253" t="s">
        <v>1791</v>
      </c>
      <c r="G967" s="250"/>
      <c r="H967" s="254">
        <v>84</v>
      </c>
      <c r="I967" s="255"/>
      <c r="J967" s="250"/>
      <c r="K967" s="250"/>
      <c r="L967" s="256"/>
      <c r="M967" s="257"/>
      <c r="N967" s="258"/>
      <c r="O967" s="258"/>
      <c r="P967" s="258"/>
      <c r="Q967" s="258"/>
      <c r="R967" s="258"/>
      <c r="S967" s="258"/>
      <c r="T967" s="25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0" t="s">
        <v>179</v>
      </c>
      <c r="AU967" s="260" t="s">
        <v>86</v>
      </c>
      <c r="AV967" s="13" t="s">
        <v>86</v>
      </c>
      <c r="AW967" s="13" t="s">
        <v>32</v>
      </c>
      <c r="AX967" s="13" t="s">
        <v>76</v>
      </c>
      <c r="AY967" s="260" t="s">
        <v>169</v>
      </c>
    </row>
    <row r="968" spans="1:51" s="13" customFormat="1" ht="12">
      <c r="A968" s="13"/>
      <c r="B968" s="249"/>
      <c r="C968" s="250"/>
      <c r="D968" s="251" t="s">
        <v>179</v>
      </c>
      <c r="E968" s="252" t="s">
        <v>1</v>
      </c>
      <c r="F968" s="253" t="s">
        <v>1792</v>
      </c>
      <c r="G968" s="250"/>
      <c r="H968" s="254">
        <v>6.26</v>
      </c>
      <c r="I968" s="255"/>
      <c r="J968" s="250"/>
      <c r="K968" s="250"/>
      <c r="L968" s="256"/>
      <c r="M968" s="257"/>
      <c r="N968" s="258"/>
      <c r="O968" s="258"/>
      <c r="P968" s="258"/>
      <c r="Q968" s="258"/>
      <c r="R968" s="258"/>
      <c r="S968" s="258"/>
      <c r="T968" s="25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0" t="s">
        <v>179</v>
      </c>
      <c r="AU968" s="260" t="s">
        <v>86</v>
      </c>
      <c r="AV968" s="13" t="s">
        <v>86</v>
      </c>
      <c r="AW968" s="13" t="s">
        <v>32</v>
      </c>
      <c r="AX968" s="13" t="s">
        <v>76</v>
      </c>
      <c r="AY968" s="260" t="s">
        <v>169</v>
      </c>
    </row>
    <row r="969" spans="1:51" s="13" customFormat="1" ht="12">
      <c r="A969" s="13"/>
      <c r="B969" s="249"/>
      <c r="C969" s="250"/>
      <c r="D969" s="251" t="s">
        <v>179</v>
      </c>
      <c r="E969" s="252" t="s">
        <v>1</v>
      </c>
      <c r="F969" s="253" t="s">
        <v>1793</v>
      </c>
      <c r="G969" s="250"/>
      <c r="H969" s="254">
        <v>13.975</v>
      </c>
      <c r="I969" s="255"/>
      <c r="J969" s="250"/>
      <c r="K969" s="250"/>
      <c r="L969" s="256"/>
      <c r="M969" s="257"/>
      <c r="N969" s="258"/>
      <c r="O969" s="258"/>
      <c r="P969" s="258"/>
      <c r="Q969" s="258"/>
      <c r="R969" s="258"/>
      <c r="S969" s="258"/>
      <c r="T969" s="25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60" t="s">
        <v>179</v>
      </c>
      <c r="AU969" s="260" t="s">
        <v>86</v>
      </c>
      <c r="AV969" s="13" t="s">
        <v>86</v>
      </c>
      <c r="AW969" s="13" t="s">
        <v>32</v>
      </c>
      <c r="AX969" s="13" t="s">
        <v>76</v>
      </c>
      <c r="AY969" s="260" t="s">
        <v>169</v>
      </c>
    </row>
    <row r="970" spans="1:51" s="13" customFormat="1" ht="12">
      <c r="A970" s="13"/>
      <c r="B970" s="249"/>
      <c r="C970" s="250"/>
      <c r="D970" s="251" t="s">
        <v>179</v>
      </c>
      <c r="E970" s="252" t="s">
        <v>1</v>
      </c>
      <c r="F970" s="253" t="s">
        <v>1794</v>
      </c>
      <c r="G970" s="250"/>
      <c r="H970" s="254">
        <v>2.1</v>
      </c>
      <c r="I970" s="255"/>
      <c r="J970" s="250"/>
      <c r="K970" s="250"/>
      <c r="L970" s="256"/>
      <c r="M970" s="257"/>
      <c r="N970" s="258"/>
      <c r="O970" s="258"/>
      <c r="P970" s="258"/>
      <c r="Q970" s="258"/>
      <c r="R970" s="258"/>
      <c r="S970" s="258"/>
      <c r="T970" s="259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0" t="s">
        <v>179</v>
      </c>
      <c r="AU970" s="260" t="s">
        <v>86</v>
      </c>
      <c r="AV970" s="13" t="s">
        <v>86</v>
      </c>
      <c r="AW970" s="13" t="s">
        <v>32</v>
      </c>
      <c r="AX970" s="13" t="s">
        <v>76</v>
      </c>
      <c r="AY970" s="260" t="s">
        <v>169</v>
      </c>
    </row>
    <row r="971" spans="1:51" s="13" customFormat="1" ht="12">
      <c r="A971" s="13"/>
      <c r="B971" s="249"/>
      <c r="C971" s="250"/>
      <c r="D971" s="251" t="s">
        <v>179</v>
      </c>
      <c r="E971" s="252" t="s">
        <v>1</v>
      </c>
      <c r="F971" s="253" t="s">
        <v>2398</v>
      </c>
      <c r="G971" s="250"/>
      <c r="H971" s="254">
        <v>16</v>
      </c>
      <c r="I971" s="255"/>
      <c r="J971" s="250"/>
      <c r="K971" s="250"/>
      <c r="L971" s="256"/>
      <c r="M971" s="257"/>
      <c r="N971" s="258"/>
      <c r="O971" s="258"/>
      <c r="P971" s="258"/>
      <c r="Q971" s="258"/>
      <c r="R971" s="258"/>
      <c r="S971" s="258"/>
      <c r="T971" s="25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60" t="s">
        <v>179</v>
      </c>
      <c r="AU971" s="260" t="s">
        <v>86</v>
      </c>
      <c r="AV971" s="13" t="s">
        <v>86</v>
      </c>
      <c r="AW971" s="13" t="s">
        <v>32</v>
      </c>
      <c r="AX971" s="13" t="s">
        <v>76</v>
      </c>
      <c r="AY971" s="260" t="s">
        <v>169</v>
      </c>
    </row>
    <row r="972" spans="1:51" s="15" customFormat="1" ht="12">
      <c r="A972" s="15"/>
      <c r="B972" s="272"/>
      <c r="C972" s="273"/>
      <c r="D972" s="251" t="s">
        <v>179</v>
      </c>
      <c r="E972" s="274" t="s">
        <v>1</v>
      </c>
      <c r="F972" s="275" t="s">
        <v>211</v>
      </c>
      <c r="G972" s="273"/>
      <c r="H972" s="276">
        <v>122.335</v>
      </c>
      <c r="I972" s="277"/>
      <c r="J972" s="273"/>
      <c r="K972" s="273"/>
      <c r="L972" s="278"/>
      <c r="M972" s="279"/>
      <c r="N972" s="280"/>
      <c r="O972" s="280"/>
      <c r="P972" s="280"/>
      <c r="Q972" s="280"/>
      <c r="R972" s="280"/>
      <c r="S972" s="280"/>
      <c r="T972" s="281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82" t="s">
        <v>179</v>
      </c>
      <c r="AU972" s="282" t="s">
        <v>86</v>
      </c>
      <c r="AV972" s="15" t="s">
        <v>212</v>
      </c>
      <c r="AW972" s="15" t="s">
        <v>32</v>
      </c>
      <c r="AX972" s="15" t="s">
        <v>76</v>
      </c>
      <c r="AY972" s="282" t="s">
        <v>169</v>
      </c>
    </row>
    <row r="973" spans="1:51" s="16" customFormat="1" ht="12">
      <c r="A973" s="16"/>
      <c r="B973" s="283"/>
      <c r="C973" s="284"/>
      <c r="D973" s="251" t="s">
        <v>179</v>
      </c>
      <c r="E973" s="285" t="s">
        <v>1</v>
      </c>
      <c r="F973" s="286" t="s">
        <v>2230</v>
      </c>
      <c r="G973" s="284"/>
      <c r="H973" s="285" t="s">
        <v>1</v>
      </c>
      <c r="I973" s="287"/>
      <c r="J973" s="284"/>
      <c r="K973" s="284"/>
      <c r="L973" s="288"/>
      <c r="M973" s="289"/>
      <c r="N973" s="290"/>
      <c r="O973" s="290"/>
      <c r="P973" s="290"/>
      <c r="Q973" s="290"/>
      <c r="R973" s="290"/>
      <c r="S973" s="290"/>
      <c r="T973" s="291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T973" s="292" t="s">
        <v>179</v>
      </c>
      <c r="AU973" s="292" t="s">
        <v>86</v>
      </c>
      <c r="AV973" s="16" t="s">
        <v>84</v>
      </c>
      <c r="AW973" s="16" t="s">
        <v>32</v>
      </c>
      <c r="AX973" s="16" t="s">
        <v>76</v>
      </c>
      <c r="AY973" s="292" t="s">
        <v>169</v>
      </c>
    </row>
    <row r="974" spans="1:51" s="13" customFormat="1" ht="12">
      <c r="A974" s="13"/>
      <c r="B974" s="249"/>
      <c r="C974" s="250"/>
      <c r="D974" s="251" t="s">
        <v>179</v>
      </c>
      <c r="E974" s="252" t="s">
        <v>1</v>
      </c>
      <c r="F974" s="253" t="s">
        <v>2399</v>
      </c>
      <c r="G974" s="250"/>
      <c r="H974" s="254">
        <v>80.3</v>
      </c>
      <c r="I974" s="255"/>
      <c r="J974" s="250"/>
      <c r="K974" s="250"/>
      <c r="L974" s="256"/>
      <c r="M974" s="257"/>
      <c r="N974" s="258"/>
      <c r="O974" s="258"/>
      <c r="P974" s="258"/>
      <c r="Q974" s="258"/>
      <c r="R974" s="258"/>
      <c r="S974" s="258"/>
      <c r="T974" s="259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0" t="s">
        <v>179</v>
      </c>
      <c r="AU974" s="260" t="s">
        <v>86</v>
      </c>
      <c r="AV974" s="13" t="s">
        <v>86</v>
      </c>
      <c r="AW974" s="13" t="s">
        <v>32</v>
      </c>
      <c r="AX974" s="13" t="s">
        <v>76</v>
      </c>
      <c r="AY974" s="260" t="s">
        <v>169</v>
      </c>
    </row>
    <row r="975" spans="1:51" s="13" customFormat="1" ht="12">
      <c r="A975" s="13"/>
      <c r="B975" s="249"/>
      <c r="C975" s="250"/>
      <c r="D975" s="251" t="s">
        <v>179</v>
      </c>
      <c r="E975" s="252" t="s">
        <v>1</v>
      </c>
      <c r="F975" s="253" t="s">
        <v>2400</v>
      </c>
      <c r="G975" s="250"/>
      <c r="H975" s="254">
        <v>16.7</v>
      </c>
      <c r="I975" s="255"/>
      <c r="J975" s="250"/>
      <c r="K975" s="250"/>
      <c r="L975" s="256"/>
      <c r="M975" s="257"/>
      <c r="N975" s="258"/>
      <c r="O975" s="258"/>
      <c r="P975" s="258"/>
      <c r="Q975" s="258"/>
      <c r="R975" s="258"/>
      <c r="S975" s="258"/>
      <c r="T975" s="25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0" t="s">
        <v>179</v>
      </c>
      <c r="AU975" s="260" t="s">
        <v>86</v>
      </c>
      <c r="AV975" s="13" t="s">
        <v>86</v>
      </c>
      <c r="AW975" s="13" t="s">
        <v>32</v>
      </c>
      <c r="AX975" s="13" t="s">
        <v>76</v>
      </c>
      <c r="AY975" s="260" t="s">
        <v>169</v>
      </c>
    </row>
    <row r="976" spans="1:51" s="13" customFormat="1" ht="12">
      <c r="A976" s="13"/>
      <c r="B976" s="249"/>
      <c r="C976" s="250"/>
      <c r="D976" s="251" t="s">
        <v>179</v>
      </c>
      <c r="E976" s="252" t="s">
        <v>1</v>
      </c>
      <c r="F976" s="253" t="s">
        <v>2401</v>
      </c>
      <c r="G976" s="250"/>
      <c r="H976" s="254">
        <v>17.3</v>
      </c>
      <c r="I976" s="255"/>
      <c r="J976" s="250"/>
      <c r="K976" s="250"/>
      <c r="L976" s="256"/>
      <c r="M976" s="257"/>
      <c r="N976" s="258"/>
      <c r="O976" s="258"/>
      <c r="P976" s="258"/>
      <c r="Q976" s="258"/>
      <c r="R976" s="258"/>
      <c r="S976" s="258"/>
      <c r="T976" s="25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60" t="s">
        <v>179</v>
      </c>
      <c r="AU976" s="260" t="s">
        <v>86</v>
      </c>
      <c r="AV976" s="13" t="s">
        <v>86</v>
      </c>
      <c r="AW976" s="13" t="s">
        <v>32</v>
      </c>
      <c r="AX976" s="13" t="s">
        <v>76</v>
      </c>
      <c r="AY976" s="260" t="s">
        <v>169</v>
      </c>
    </row>
    <row r="977" spans="1:51" s="13" customFormat="1" ht="12">
      <c r="A977" s="13"/>
      <c r="B977" s="249"/>
      <c r="C977" s="250"/>
      <c r="D977" s="251" t="s">
        <v>179</v>
      </c>
      <c r="E977" s="252" t="s">
        <v>1</v>
      </c>
      <c r="F977" s="253" t="s">
        <v>2402</v>
      </c>
      <c r="G977" s="250"/>
      <c r="H977" s="254">
        <v>18</v>
      </c>
      <c r="I977" s="255"/>
      <c r="J977" s="250"/>
      <c r="K977" s="250"/>
      <c r="L977" s="256"/>
      <c r="M977" s="257"/>
      <c r="N977" s="258"/>
      <c r="O977" s="258"/>
      <c r="P977" s="258"/>
      <c r="Q977" s="258"/>
      <c r="R977" s="258"/>
      <c r="S977" s="258"/>
      <c r="T977" s="25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0" t="s">
        <v>179</v>
      </c>
      <c r="AU977" s="260" t="s">
        <v>86</v>
      </c>
      <c r="AV977" s="13" t="s">
        <v>86</v>
      </c>
      <c r="AW977" s="13" t="s">
        <v>32</v>
      </c>
      <c r="AX977" s="13" t="s">
        <v>76</v>
      </c>
      <c r="AY977" s="260" t="s">
        <v>169</v>
      </c>
    </row>
    <row r="978" spans="1:51" s="13" customFormat="1" ht="12">
      <c r="A978" s="13"/>
      <c r="B978" s="249"/>
      <c r="C978" s="250"/>
      <c r="D978" s="251" t="s">
        <v>179</v>
      </c>
      <c r="E978" s="252" t="s">
        <v>1</v>
      </c>
      <c r="F978" s="253" t="s">
        <v>2403</v>
      </c>
      <c r="G978" s="250"/>
      <c r="H978" s="254">
        <v>18.6</v>
      </c>
      <c r="I978" s="255"/>
      <c r="J978" s="250"/>
      <c r="K978" s="250"/>
      <c r="L978" s="256"/>
      <c r="M978" s="257"/>
      <c r="N978" s="258"/>
      <c r="O978" s="258"/>
      <c r="P978" s="258"/>
      <c r="Q978" s="258"/>
      <c r="R978" s="258"/>
      <c r="S978" s="258"/>
      <c r="T978" s="25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60" t="s">
        <v>179</v>
      </c>
      <c r="AU978" s="260" t="s">
        <v>86</v>
      </c>
      <c r="AV978" s="13" t="s">
        <v>86</v>
      </c>
      <c r="AW978" s="13" t="s">
        <v>32</v>
      </c>
      <c r="AX978" s="13" t="s">
        <v>76</v>
      </c>
      <c r="AY978" s="260" t="s">
        <v>169</v>
      </c>
    </row>
    <row r="979" spans="1:51" s="13" customFormat="1" ht="12">
      <c r="A979" s="13"/>
      <c r="B979" s="249"/>
      <c r="C979" s="250"/>
      <c r="D979" s="251" t="s">
        <v>179</v>
      </c>
      <c r="E979" s="252" t="s">
        <v>1</v>
      </c>
      <c r="F979" s="253" t="s">
        <v>2404</v>
      </c>
      <c r="G979" s="250"/>
      <c r="H979" s="254">
        <v>24.1</v>
      </c>
      <c r="I979" s="255"/>
      <c r="J979" s="250"/>
      <c r="K979" s="250"/>
      <c r="L979" s="256"/>
      <c r="M979" s="257"/>
      <c r="N979" s="258"/>
      <c r="O979" s="258"/>
      <c r="P979" s="258"/>
      <c r="Q979" s="258"/>
      <c r="R979" s="258"/>
      <c r="S979" s="258"/>
      <c r="T979" s="25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0" t="s">
        <v>179</v>
      </c>
      <c r="AU979" s="260" t="s">
        <v>86</v>
      </c>
      <c r="AV979" s="13" t="s">
        <v>86</v>
      </c>
      <c r="AW979" s="13" t="s">
        <v>32</v>
      </c>
      <c r="AX979" s="13" t="s">
        <v>76</v>
      </c>
      <c r="AY979" s="260" t="s">
        <v>169</v>
      </c>
    </row>
    <row r="980" spans="1:51" s="13" customFormat="1" ht="12">
      <c r="A980" s="13"/>
      <c r="B980" s="249"/>
      <c r="C980" s="250"/>
      <c r="D980" s="251" t="s">
        <v>179</v>
      </c>
      <c r="E980" s="252" t="s">
        <v>1</v>
      </c>
      <c r="F980" s="253" t="s">
        <v>2405</v>
      </c>
      <c r="G980" s="250"/>
      <c r="H980" s="254">
        <v>15.2</v>
      </c>
      <c r="I980" s="255"/>
      <c r="J980" s="250"/>
      <c r="K980" s="250"/>
      <c r="L980" s="256"/>
      <c r="M980" s="257"/>
      <c r="N980" s="258"/>
      <c r="O980" s="258"/>
      <c r="P980" s="258"/>
      <c r="Q980" s="258"/>
      <c r="R980" s="258"/>
      <c r="S980" s="258"/>
      <c r="T980" s="259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0" t="s">
        <v>179</v>
      </c>
      <c r="AU980" s="260" t="s">
        <v>86</v>
      </c>
      <c r="AV980" s="13" t="s">
        <v>86</v>
      </c>
      <c r="AW980" s="13" t="s">
        <v>32</v>
      </c>
      <c r="AX980" s="13" t="s">
        <v>76</v>
      </c>
      <c r="AY980" s="260" t="s">
        <v>169</v>
      </c>
    </row>
    <row r="981" spans="1:51" s="13" customFormat="1" ht="12">
      <c r="A981" s="13"/>
      <c r="B981" s="249"/>
      <c r="C981" s="250"/>
      <c r="D981" s="251" t="s">
        <v>179</v>
      </c>
      <c r="E981" s="252" t="s">
        <v>1</v>
      </c>
      <c r="F981" s="253" t="s">
        <v>2406</v>
      </c>
      <c r="G981" s="250"/>
      <c r="H981" s="254">
        <v>15.8</v>
      </c>
      <c r="I981" s="255"/>
      <c r="J981" s="250"/>
      <c r="K981" s="250"/>
      <c r="L981" s="256"/>
      <c r="M981" s="257"/>
      <c r="N981" s="258"/>
      <c r="O981" s="258"/>
      <c r="P981" s="258"/>
      <c r="Q981" s="258"/>
      <c r="R981" s="258"/>
      <c r="S981" s="258"/>
      <c r="T981" s="25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0" t="s">
        <v>179</v>
      </c>
      <c r="AU981" s="260" t="s">
        <v>86</v>
      </c>
      <c r="AV981" s="13" t="s">
        <v>86</v>
      </c>
      <c r="AW981" s="13" t="s">
        <v>32</v>
      </c>
      <c r="AX981" s="13" t="s">
        <v>76</v>
      </c>
      <c r="AY981" s="260" t="s">
        <v>169</v>
      </c>
    </row>
    <row r="982" spans="1:51" s="13" customFormat="1" ht="12">
      <c r="A982" s="13"/>
      <c r="B982" s="249"/>
      <c r="C982" s="250"/>
      <c r="D982" s="251" t="s">
        <v>179</v>
      </c>
      <c r="E982" s="252" t="s">
        <v>1</v>
      </c>
      <c r="F982" s="253" t="s">
        <v>2407</v>
      </c>
      <c r="G982" s="250"/>
      <c r="H982" s="254">
        <v>16.5</v>
      </c>
      <c r="I982" s="255"/>
      <c r="J982" s="250"/>
      <c r="K982" s="250"/>
      <c r="L982" s="256"/>
      <c r="M982" s="257"/>
      <c r="N982" s="258"/>
      <c r="O982" s="258"/>
      <c r="P982" s="258"/>
      <c r="Q982" s="258"/>
      <c r="R982" s="258"/>
      <c r="S982" s="258"/>
      <c r="T982" s="25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0" t="s">
        <v>179</v>
      </c>
      <c r="AU982" s="260" t="s">
        <v>86</v>
      </c>
      <c r="AV982" s="13" t="s">
        <v>86</v>
      </c>
      <c r="AW982" s="13" t="s">
        <v>32</v>
      </c>
      <c r="AX982" s="13" t="s">
        <v>76</v>
      </c>
      <c r="AY982" s="260" t="s">
        <v>169</v>
      </c>
    </row>
    <row r="983" spans="1:51" s="13" customFormat="1" ht="12">
      <c r="A983" s="13"/>
      <c r="B983" s="249"/>
      <c r="C983" s="250"/>
      <c r="D983" s="251" t="s">
        <v>179</v>
      </c>
      <c r="E983" s="252" t="s">
        <v>1</v>
      </c>
      <c r="F983" s="253" t="s">
        <v>2408</v>
      </c>
      <c r="G983" s="250"/>
      <c r="H983" s="254">
        <v>17.1</v>
      </c>
      <c r="I983" s="255"/>
      <c r="J983" s="250"/>
      <c r="K983" s="250"/>
      <c r="L983" s="256"/>
      <c r="M983" s="257"/>
      <c r="N983" s="258"/>
      <c r="O983" s="258"/>
      <c r="P983" s="258"/>
      <c r="Q983" s="258"/>
      <c r="R983" s="258"/>
      <c r="S983" s="258"/>
      <c r="T983" s="25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0" t="s">
        <v>179</v>
      </c>
      <c r="AU983" s="260" t="s">
        <v>86</v>
      </c>
      <c r="AV983" s="13" t="s">
        <v>86</v>
      </c>
      <c r="AW983" s="13" t="s">
        <v>32</v>
      </c>
      <c r="AX983" s="13" t="s">
        <v>76</v>
      </c>
      <c r="AY983" s="260" t="s">
        <v>169</v>
      </c>
    </row>
    <row r="984" spans="1:51" s="13" customFormat="1" ht="12">
      <c r="A984" s="13"/>
      <c r="B984" s="249"/>
      <c r="C984" s="250"/>
      <c r="D984" s="251" t="s">
        <v>179</v>
      </c>
      <c r="E984" s="252" t="s">
        <v>1</v>
      </c>
      <c r="F984" s="253" t="s">
        <v>2409</v>
      </c>
      <c r="G984" s="250"/>
      <c r="H984" s="254">
        <v>22.5</v>
      </c>
      <c r="I984" s="255"/>
      <c r="J984" s="250"/>
      <c r="K984" s="250"/>
      <c r="L984" s="256"/>
      <c r="M984" s="257"/>
      <c r="N984" s="258"/>
      <c r="O984" s="258"/>
      <c r="P984" s="258"/>
      <c r="Q984" s="258"/>
      <c r="R984" s="258"/>
      <c r="S984" s="258"/>
      <c r="T984" s="25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0" t="s">
        <v>179</v>
      </c>
      <c r="AU984" s="260" t="s">
        <v>86</v>
      </c>
      <c r="AV984" s="13" t="s">
        <v>86</v>
      </c>
      <c r="AW984" s="13" t="s">
        <v>32</v>
      </c>
      <c r="AX984" s="13" t="s">
        <v>76</v>
      </c>
      <c r="AY984" s="260" t="s">
        <v>169</v>
      </c>
    </row>
    <row r="985" spans="1:51" s="13" customFormat="1" ht="12">
      <c r="A985" s="13"/>
      <c r="B985" s="249"/>
      <c r="C985" s="250"/>
      <c r="D985" s="251" t="s">
        <v>179</v>
      </c>
      <c r="E985" s="252" t="s">
        <v>1</v>
      </c>
      <c r="F985" s="253" t="s">
        <v>2410</v>
      </c>
      <c r="G985" s="250"/>
      <c r="H985" s="254">
        <v>24.1</v>
      </c>
      <c r="I985" s="255"/>
      <c r="J985" s="250"/>
      <c r="K985" s="250"/>
      <c r="L985" s="256"/>
      <c r="M985" s="257"/>
      <c r="N985" s="258"/>
      <c r="O985" s="258"/>
      <c r="P985" s="258"/>
      <c r="Q985" s="258"/>
      <c r="R985" s="258"/>
      <c r="S985" s="258"/>
      <c r="T985" s="25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0" t="s">
        <v>179</v>
      </c>
      <c r="AU985" s="260" t="s">
        <v>86</v>
      </c>
      <c r="AV985" s="13" t="s">
        <v>86</v>
      </c>
      <c r="AW985" s="13" t="s">
        <v>32</v>
      </c>
      <c r="AX985" s="13" t="s">
        <v>76</v>
      </c>
      <c r="AY985" s="260" t="s">
        <v>169</v>
      </c>
    </row>
    <row r="986" spans="1:51" s="13" customFormat="1" ht="12">
      <c r="A986" s="13"/>
      <c r="B986" s="249"/>
      <c r="C986" s="250"/>
      <c r="D986" s="251" t="s">
        <v>179</v>
      </c>
      <c r="E986" s="252" t="s">
        <v>1</v>
      </c>
      <c r="F986" s="253" t="s">
        <v>2411</v>
      </c>
      <c r="G986" s="250"/>
      <c r="H986" s="254">
        <v>34.94</v>
      </c>
      <c r="I986" s="255"/>
      <c r="J986" s="250"/>
      <c r="K986" s="250"/>
      <c r="L986" s="256"/>
      <c r="M986" s="257"/>
      <c r="N986" s="258"/>
      <c r="O986" s="258"/>
      <c r="P986" s="258"/>
      <c r="Q986" s="258"/>
      <c r="R986" s="258"/>
      <c r="S986" s="258"/>
      <c r="T986" s="25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60" t="s">
        <v>179</v>
      </c>
      <c r="AU986" s="260" t="s">
        <v>86</v>
      </c>
      <c r="AV986" s="13" t="s">
        <v>86</v>
      </c>
      <c r="AW986" s="13" t="s">
        <v>32</v>
      </c>
      <c r="AX986" s="13" t="s">
        <v>76</v>
      </c>
      <c r="AY986" s="260" t="s">
        <v>169</v>
      </c>
    </row>
    <row r="987" spans="1:51" s="15" customFormat="1" ht="12">
      <c r="A987" s="15"/>
      <c r="B987" s="272"/>
      <c r="C987" s="273"/>
      <c r="D987" s="251" t="s">
        <v>179</v>
      </c>
      <c r="E987" s="274" t="s">
        <v>1</v>
      </c>
      <c r="F987" s="275" t="s">
        <v>211</v>
      </c>
      <c r="G987" s="273"/>
      <c r="H987" s="276">
        <v>321.14</v>
      </c>
      <c r="I987" s="277"/>
      <c r="J987" s="273"/>
      <c r="K987" s="273"/>
      <c r="L987" s="278"/>
      <c r="M987" s="279"/>
      <c r="N987" s="280"/>
      <c r="O987" s="280"/>
      <c r="P987" s="280"/>
      <c r="Q987" s="280"/>
      <c r="R987" s="280"/>
      <c r="S987" s="280"/>
      <c r="T987" s="281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82" t="s">
        <v>179</v>
      </c>
      <c r="AU987" s="282" t="s">
        <v>86</v>
      </c>
      <c r="AV987" s="15" t="s">
        <v>212</v>
      </c>
      <c r="AW987" s="15" t="s">
        <v>32</v>
      </c>
      <c r="AX987" s="15" t="s">
        <v>76</v>
      </c>
      <c r="AY987" s="282" t="s">
        <v>169</v>
      </c>
    </row>
    <row r="988" spans="1:51" s="13" customFormat="1" ht="12">
      <c r="A988" s="13"/>
      <c r="B988" s="249"/>
      <c r="C988" s="250"/>
      <c r="D988" s="251" t="s">
        <v>179</v>
      </c>
      <c r="E988" s="252" t="s">
        <v>1</v>
      </c>
      <c r="F988" s="253" t="s">
        <v>2412</v>
      </c>
      <c r="G988" s="250"/>
      <c r="H988" s="254">
        <v>18.81</v>
      </c>
      <c r="I988" s="255"/>
      <c r="J988" s="250"/>
      <c r="K988" s="250"/>
      <c r="L988" s="256"/>
      <c r="M988" s="257"/>
      <c r="N988" s="258"/>
      <c r="O988" s="258"/>
      <c r="P988" s="258"/>
      <c r="Q988" s="258"/>
      <c r="R988" s="258"/>
      <c r="S988" s="258"/>
      <c r="T988" s="259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60" t="s">
        <v>179</v>
      </c>
      <c r="AU988" s="260" t="s">
        <v>86</v>
      </c>
      <c r="AV988" s="13" t="s">
        <v>86</v>
      </c>
      <c r="AW988" s="13" t="s">
        <v>32</v>
      </c>
      <c r="AX988" s="13" t="s">
        <v>76</v>
      </c>
      <c r="AY988" s="260" t="s">
        <v>169</v>
      </c>
    </row>
    <row r="989" spans="1:51" s="14" customFormat="1" ht="12">
      <c r="A989" s="14"/>
      <c r="B989" s="261"/>
      <c r="C989" s="262"/>
      <c r="D989" s="251" t="s">
        <v>179</v>
      </c>
      <c r="E989" s="263" t="s">
        <v>1</v>
      </c>
      <c r="F989" s="264" t="s">
        <v>182</v>
      </c>
      <c r="G989" s="262"/>
      <c r="H989" s="265">
        <v>462.285</v>
      </c>
      <c r="I989" s="266"/>
      <c r="J989" s="262"/>
      <c r="K989" s="262"/>
      <c r="L989" s="267"/>
      <c r="M989" s="268"/>
      <c r="N989" s="269"/>
      <c r="O989" s="269"/>
      <c r="P989" s="269"/>
      <c r="Q989" s="269"/>
      <c r="R989" s="269"/>
      <c r="S989" s="269"/>
      <c r="T989" s="270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1" t="s">
        <v>179</v>
      </c>
      <c r="AU989" s="271" t="s">
        <v>86</v>
      </c>
      <c r="AV989" s="14" t="s">
        <v>177</v>
      </c>
      <c r="AW989" s="14" t="s">
        <v>32</v>
      </c>
      <c r="AX989" s="14" t="s">
        <v>84</v>
      </c>
      <c r="AY989" s="271" t="s">
        <v>169</v>
      </c>
    </row>
    <row r="990" spans="1:65" s="2" customFormat="1" ht="21.75" customHeight="1">
      <c r="A990" s="39"/>
      <c r="B990" s="40"/>
      <c r="C990" s="235" t="s">
        <v>468</v>
      </c>
      <c r="D990" s="235" t="s">
        <v>173</v>
      </c>
      <c r="E990" s="236" t="s">
        <v>2413</v>
      </c>
      <c r="F990" s="237" t="s">
        <v>2414</v>
      </c>
      <c r="G990" s="238" t="s">
        <v>176</v>
      </c>
      <c r="H990" s="239">
        <v>462.285</v>
      </c>
      <c r="I990" s="240"/>
      <c r="J990" s="241">
        <f>ROUND(I990*H990,2)</f>
        <v>0</v>
      </c>
      <c r="K990" s="242"/>
      <c r="L990" s="45"/>
      <c r="M990" s="243" t="s">
        <v>1</v>
      </c>
      <c r="N990" s="244" t="s">
        <v>41</v>
      </c>
      <c r="O990" s="92"/>
      <c r="P990" s="245">
        <f>O990*H990</f>
        <v>0</v>
      </c>
      <c r="Q990" s="245">
        <v>0.00455</v>
      </c>
      <c r="R990" s="245">
        <f>Q990*H990</f>
        <v>2.1033967500000004</v>
      </c>
      <c r="S990" s="245">
        <v>0</v>
      </c>
      <c r="T990" s="246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47" t="s">
        <v>286</v>
      </c>
      <c r="AT990" s="247" t="s">
        <v>173</v>
      </c>
      <c r="AU990" s="247" t="s">
        <v>86</v>
      </c>
      <c r="AY990" s="18" t="s">
        <v>169</v>
      </c>
      <c r="BE990" s="248">
        <f>IF(N990="základní",J990,0)</f>
        <v>0</v>
      </c>
      <c r="BF990" s="248">
        <f>IF(N990="snížená",J990,0)</f>
        <v>0</v>
      </c>
      <c r="BG990" s="248">
        <f>IF(N990="zákl. přenesená",J990,0)</f>
        <v>0</v>
      </c>
      <c r="BH990" s="248">
        <f>IF(N990="sníž. přenesená",J990,0)</f>
        <v>0</v>
      </c>
      <c r="BI990" s="248">
        <f>IF(N990="nulová",J990,0)</f>
        <v>0</v>
      </c>
      <c r="BJ990" s="18" t="s">
        <v>84</v>
      </c>
      <c r="BK990" s="248">
        <f>ROUND(I990*H990,2)</f>
        <v>0</v>
      </c>
      <c r="BL990" s="18" t="s">
        <v>286</v>
      </c>
      <c r="BM990" s="247" t="s">
        <v>2415</v>
      </c>
    </row>
    <row r="991" spans="1:51" s="13" customFormat="1" ht="12">
      <c r="A991" s="13"/>
      <c r="B991" s="249"/>
      <c r="C991" s="250"/>
      <c r="D991" s="251" t="s">
        <v>179</v>
      </c>
      <c r="E991" s="252" t="s">
        <v>1</v>
      </c>
      <c r="F991" s="253" t="s">
        <v>1791</v>
      </c>
      <c r="G991" s="250"/>
      <c r="H991" s="254">
        <v>84</v>
      </c>
      <c r="I991" s="255"/>
      <c r="J991" s="250"/>
      <c r="K991" s="250"/>
      <c r="L991" s="256"/>
      <c r="M991" s="257"/>
      <c r="N991" s="258"/>
      <c r="O991" s="258"/>
      <c r="P991" s="258"/>
      <c r="Q991" s="258"/>
      <c r="R991" s="258"/>
      <c r="S991" s="258"/>
      <c r="T991" s="25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0" t="s">
        <v>179</v>
      </c>
      <c r="AU991" s="260" t="s">
        <v>86</v>
      </c>
      <c r="AV991" s="13" t="s">
        <v>86</v>
      </c>
      <c r="AW991" s="13" t="s">
        <v>32</v>
      </c>
      <c r="AX991" s="13" t="s">
        <v>76</v>
      </c>
      <c r="AY991" s="260" t="s">
        <v>169</v>
      </c>
    </row>
    <row r="992" spans="1:51" s="13" customFormat="1" ht="12">
      <c r="A992" s="13"/>
      <c r="B992" s="249"/>
      <c r="C992" s="250"/>
      <c r="D992" s="251" t="s">
        <v>179</v>
      </c>
      <c r="E992" s="252" t="s">
        <v>1</v>
      </c>
      <c r="F992" s="253" t="s">
        <v>1792</v>
      </c>
      <c r="G992" s="250"/>
      <c r="H992" s="254">
        <v>6.26</v>
      </c>
      <c r="I992" s="255"/>
      <c r="J992" s="250"/>
      <c r="K992" s="250"/>
      <c r="L992" s="256"/>
      <c r="M992" s="257"/>
      <c r="N992" s="258"/>
      <c r="O992" s="258"/>
      <c r="P992" s="258"/>
      <c r="Q992" s="258"/>
      <c r="R992" s="258"/>
      <c r="S992" s="258"/>
      <c r="T992" s="25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60" t="s">
        <v>179</v>
      </c>
      <c r="AU992" s="260" t="s">
        <v>86</v>
      </c>
      <c r="AV992" s="13" t="s">
        <v>86</v>
      </c>
      <c r="AW992" s="13" t="s">
        <v>32</v>
      </c>
      <c r="AX992" s="13" t="s">
        <v>76</v>
      </c>
      <c r="AY992" s="260" t="s">
        <v>169</v>
      </c>
    </row>
    <row r="993" spans="1:51" s="13" customFormat="1" ht="12">
      <c r="A993" s="13"/>
      <c r="B993" s="249"/>
      <c r="C993" s="250"/>
      <c r="D993" s="251" t="s">
        <v>179</v>
      </c>
      <c r="E993" s="252" t="s">
        <v>1</v>
      </c>
      <c r="F993" s="253" t="s">
        <v>1793</v>
      </c>
      <c r="G993" s="250"/>
      <c r="H993" s="254">
        <v>13.975</v>
      </c>
      <c r="I993" s="255"/>
      <c r="J993" s="250"/>
      <c r="K993" s="250"/>
      <c r="L993" s="256"/>
      <c r="M993" s="257"/>
      <c r="N993" s="258"/>
      <c r="O993" s="258"/>
      <c r="P993" s="258"/>
      <c r="Q993" s="258"/>
      <c r="R993" s="258"/>
      <c r="S993" s="258"/>
      <c r="T993" s="25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0" t="s">
        <v>179</v>
      </c>
      <c r="AU993" s="260" t="s">
        <v>86</v>
      </c>
      <c r="AV993" s="13" t="s">
        <v>86</v>
      </c>
      <c r="AW993" s="13" t="s">
        <v>32</v>
      </c>
      <c r="AX993" s="13" t="s">
        <v>76</v>
      </c>
      <c r="AY993" s="260" t="s">
        <v>169</v>
      </c>
    </row>
    <row r="994" spans="1:51" s="13" customFormat="1" ht="12">
      <c r="A994" s="13"/>
      <c r="B994" s="249"/>
      <c r="C994" s="250"/>
      <c r="D994" s="251" t="s">
        <v>179</v>
      </c>
      <c r="E994" s="252" t="s">
        <v>1</v>
      </c>
      <c r="F994" s="253" t="s">
        <v>1794</v>
      </c>
      <c r="G994" s="250"/>
      <c r="H994" s="254">
        <v>2.1</v>
      </c>
      <c r="I994" s="255"/>
      <c r="J994" s="250"/>
      <c r="K994" s="250"/>
      <c r="L994" s="256"/>
      <c r="M994" s="257"/>
      <c r="N994" s="258"/>
      <c r="O994" s="258"/>
      <c r="P994" s="258"/>
      <c r="Q994" s="258"/>
      <c r="R994" s="258"/>
      <c r="S994" s="258"/>
      <c r="T994" s="259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0" t="s">
        <v>179</v>
      </c>
      <c r="AU994" s="260" t="s">
        <v>86</v>
      </c>
      <c r="AV994" s="13" t="s">
        <v>86</v>
      </c>
      <c r="AW994" s="13" t="s">
        <v>32</v>
      </c>
      <c r="AX994" s="13" t="s">
        <v>76</v>
      </c>
      <c r="AY994" s="260" t="s">
        <v>169</v>
      </c>
    </row>
    <row r="995" spans="1:51" s="13" customFormat="1" ht="12">
      <c r="A995" s="13"/>
      <c r="B995" s="249"/>
      <c r="C995" s="250"/>
      <c r="D995" s="251" t="s">
        <v>179</v>
      </c>
      <c r="E995" s="252" t="s">
        <v>1</v>
      </c>
      <c r="F995" s="253" t="s">
        <v>2398</v>
      </c>
      <c r="G995" s="250"/>
      <c r="H995" s="254">
        <v>16</v>
      </c>
      <c r="I995" s="255"/>
      <c r="J995" s="250"/>
      <c r="K995" s="250"/>
      <c r="L995" s="256"/>
      <c r="M995" s="257"/>
      <c r="N995" s="258"/>
      <c r="O995" s="258"/>
      <c r="P995" s="258"/>
      <c r="Q995" s="258"/>
      <c r="R995" s="258"/>
      <c r="S995" s="258"/>
      <c r="T995" s="25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0" t="s">
        <v>179</v>
      </c>
      <c r="AU995" s="260" t="s">
        <v>86</v>
      </c>
      <c r="AV995" s="13" t="s">
        <v>86</v>
      </c>
      <c r="AW995" s="13" t="s">
        <v>32</v>
      </c>
      <c r="AX995" s="13" t="s">
        <v>76</v>
      </c>
      <c r="AY995" s="260" t="s">
        <v>169</v>
      </c>
    </row>
    <row r="996" spans="1:51" s="15" customFormat="1" ht="12">
      <c r="A996" s="15"/>
      <c r="B996" s="272"/>
      <c r="C996" s="273"/>
      <c r="D996" s="251" t="s">
        <v>179</v>
      </c>
      <c r="E996" s="274" t="s">
        <v>1</v>
      </c>
      <c r="F996" s="275" t="s">
        <v>211</v>
      </c>
      <c r="G996" s="273"/>
      <c r="H996" s="276">
        <v>122.335</v>
      </c>
      <c r="I996" s="277"/>
      <c r="J996" s="273"/>
      <c r="K996" s="273"/>
      <c r="L996" s="278"/>
      <c r="M996" s="279"/>
      <c r="N996" s="280"/>
      <c r="O996" s="280"/>
      <c r="P996" s="280"/>
      <c r="Q996" s="280"/>
      <c r="R996" s="280"/>
      <c r="S996" s="280"/>
      <c r="T996" s="281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82" t="s">
        <v>179</v>
      </c>
      <c r="AU996" s="282" t="s">
        <v>86</v>
      </c>
      <c r="AV996" s="15" t="s">
        <v>212</v>
      </c>
      <c r="AW996" s="15" t="s">
        <v>32</v>
      </c>
      <c r="AX996" s="15" t="s">
        <v>76</v>
      </c>
      <c r="AY996" s="282" t="s">
        <v>169</v>
      </c>
    </row>
    <row r="997" spans="1:51" s="16" customFormat="1" ht="12">
      <c r="A997" s="16"/>
      <c r="B997" s="283"/>
      <c r="C997" s="284"/>
      <c r="D997" s="251" t="s">
        <v>179</v>
      </c>
      <c r="E997" s="285" t="s">
        <v>1</v>
      </c>
      <c r="F997" s="286" t="s">
        <v>2230</v>
      </c>
      <c r="G997" s="284"/>
      <c r="H997" s="285" t="s">
        <v>1</v>
      </c>
      <c r="I997" s="287"/>
      <c r="J997" s="284"/>
      <c r="K997" s="284"/>
      <c r="L997" s="288"/>
      <c r="M997" s="289"/>
      <c r="N997" s="290"/>
      <c r="O997" s="290"/>
      <c r="P997" s="290"/>
      <c r="Q997" s="290"/>
      <c r="R997" s="290"/>
      <c r="S997" s="290"/>
      <c r="T997" s="291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T997" s="292" t="s">
        <v>179</v>
      </c>
      <c r="AU997" s="292" t="s">
        <v>86</v>
      </c>
      <c r="AV997" s="16" t="s">
        <v>84</v>
      </c>
      <c r="AW997" s="16" t="s">
        <v>32</v>
      </c>
      <c r="AX997" s="16" t="s">
        <v>76</v>
      </c>
      <c r="AY997" s="292" t="s">
        <v>169</v>
      </c>
    </row>
    <row r="998" spans="1:51" s="13" customFormat="1" ht="12">
      <c r="A998" s="13"/>
      <c r="B998" s="249"/>
      <c r="C998" s="250"/>
      <c r="D998" s="251" t="s">
        <v>179</v>
      </c>
      <c r="E998" s="252" t="s">
        <v>1</v>
      </c>
      <c r="F998" s="253" t="s">
        <v>2399</v>
      </c>
      <c r="G998" s="250"/>
      <c r="H998" s="254">
        <v>80.3</v>
      </c>
      <c r="I998" s="255"/>
      <c r="J998" s="250"/>
      <c r="K998" s="250"/>
      <c r="L998" s="256"/>
      <c r="M998" s="257"/>
      <c r="N998" s="258"/>
      <c r="O998" s="258"/>
      <c r="P998" s="258"/>
      <c r="Q998" s="258"/>
      <c r="R998" s="258"/>
      <c r="S998" s="258"/>
      <c r="T998" s="259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0" t="s">
        <v>179</v>
      </c>
      <c r="AU998" s="260" t="s">
        <v>86</v>
      </c>
      <c r="AV998" s="13" t="s">
        <v>86</v>
      </c>
      <c r="AW998" s="13" t="s">
        <v>32</v>
      </c>
      <c r="AX998" s="13" t="s">
        <v>76</v>
      </c>
      <c r="AY998" s="260" t="s">
        <v>169</v>
      </c>
    </row>
    <row r="999" spans="1:51" s="13" customFormat="1" ht="12">
      <c r="A999" s="13"/>
      <c r="B999" s="249"/>
      <c r="C999" s="250"/>
      <c r="D999" s="251" t="s">
        <v>179</v>
      </c>
      <c r="E999" s="252" t="s">
        <v>1</v>
      </c>
      <c r="F999" s="253" t="s">
        <v>2400</v>
      </c>
      <c r="G999" s="250"/>
      <c r="H999" s="254">
        <v>16.7</v>
      </c>
      <c r="I999" s="255"/>
      <c r="J999" s="250"/>
      <c r="K999" s="250"/>
      <c r="L999" s="256"/>
      <c r="M999" s="257"/>
      <c r="N999" s="258"/>
      <c r="O999" s="258"/>
      <c r="P999" s="258"/>
      <c r="Q999" s="258"/>
      <c r="R999" s="258"/>
      <c r="S999" s="258"/>
      <c r="T999" s="259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0" t="s">
        <v>179</v>
      </c>
      <c r="AU999" s="260" t="s">
        <v>86</v>
      </c>
      <c r="AV999" s="13" t="s">
        <v>86</v>
      </c>
      <c r="AW999" s="13" t="s">
        <v>32</v>
      </c>
      <c r="AX999" s="13" t="s">
        <v>76</v>
      </c>
      <c r="AY999" s="260" t="s">
        <v>169</v>
      </c>
    </row>
    <row r="1000" spans="1:51" s="13" customFormat="1" ht="12">
      <c r="A1000" s="13"/>
      <c r="B1000" s="249"/>
      <c r="C1000" s="250"/>
      <c r="D1000" s="251" t="s">
        <v>179</v>
      </c>
      <c r="E1000" s="252" t="s">
        <v>1</v>
      </c>
      <c r="F1000" s="253" t="s">
        <v>2401</v>
      </c>
      <c r="G1000" s="250"/>
      <c r="H1000" s="254">
        <v>17.3</v>
      </c>
      <c r="I1000" s="255"/>
      <c r="J1000" s="250"/>
      <c r="K1000" s="250"/>
      <c r="L1000" s="256"/>
      <c r="M1000" s="257"/>
      <c r="N1000" s="258"/>
      <c r="O1000" s="258"/>
      <c r="P1000" s="258"/>
      <c r="Q1000" s="258"/>
      <c r="R1000" s="258"/>
      <c r="S1000" s="258"/>
      <c r="T1000" s="259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0" t="s">
        <v>179</v>
      </c>
      <c r="AU1000" s="260" t="s">
        <v>86</v>
      </c>
      <c r="AV1000" s="13" t="s">
        <v>86</v>
      </c>
      <c r="AW1000" s="13" t="s">
        <v>32</v>
      </c>
      <c r="AX1000" s="13" t="s">
        <v>76</v>
      </c>
      <c r="AY1000" s="260" t="s">
        <v>169</v>
      </c>
    </row>
    <row r="1001" spans="1:51" s="13" customFormat="1" ht="12">
      <c r="A1001" s="13"/>
      <c r="B1001" s="249"/>
      <c r="C1001" s="250"/>
      <c r="D1001" s="251" t="s">
        <v>179</v>
      </c>
      <c r="E1001" s="252" t="s">
        <v>1</v>
      </c>
      <c r="F1001" s="253" t="s">
        <v>2402</v>
      </c>
      <c r="G1001" s="250"/>
      <c r="H1001" s="254">
        <v>18</v>
      </c>
      <c r="I1001" s="255"/>
      <c r="J1001" s="250"/>
      <c r="K1001" s="250"/>
      <c r="L1001" s="256"/>
      <c r="M1001" s="257"/>
      <c r="N1001" s="258"/>
      <c r="O1001" s="258"/>
      <c r="P1001" s="258"/>
      <c r="Q1001" s="258"/>
      <c r="R1001" s="258"/>
      <c r="S1001" s="258"/>
      <c r="T1001" s="259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60" t="s">
        <v>179</v>
      </c>
      <c r="AU1001" s="260" t="s">
        <v>86</v>
      </c>
      <c r="AV1001" s="13" t="s">
        <v>86</v>
      </c>
      <c r="AW1001" s="13" t="s">
        <v>32</v>
      </c>
      <c r="AX1001" s="13" t="s">
        <v>76</v>
      </c>
      <c r="AY1001" s="260" t="s">
        <v>169</v>
      </c>
    </row>
    <row r="1002" spans="1:51" s="13" customFormat="1" ht="12">
      <c r="A1002" s="13"/>
      <c r="B1002" s="249"/>
      <c r="C1002" s="250"/>
      <c r="D1002" s="251" t="s">
        <v>179</v>
      </c>
      <c r="E1002" s="252" t="s">
        <v>1</v>
      </c>
      <c r="F1002" s="253" t="s">
        <v>2403</v>
      </c>
      <c r="G1002" s="250"/>
      <c r="H1002" s="254">
        <v>18.6</v>
      </c>
      <c r="I1002" s="255"/>
      <c r="J1002" s="250"/>
      <c r="K1002" s="250"/>
      <c r="L1002" s="256"/>
      <c r="M1002" s="257"/>
      <c r="N1002" s="258"/>
      <c r="O1002" s="258"/>
      <c r="P1002" s="258"/>
      <c r="Q1002" s="258"/>
      <c r="R1002" s="258"/>
      <c r="S1002" s="258"/>
      <c r="T1002" s="25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0" t="s">
        <v>179</v>
      </c>
      <c r="AU1002" s="260" t="s">
        <v>86</v>
      </c>
      <c r="AV1002" s="13" t="s">
        <v>86</v>
      </c>
      <c r="AW1002" s="13" t="s">
        <v>32</v>
      </c>
      <c r="AX1002" s="13" t="s">
        <v>76</v>
      </c>
      <c r="AY1002" s="260" t="s">
        <v>169</v>
      </c>
    </row>
    <row r="1003" spans="1:51" s="13" customFormat="1" ht="12">
      <c r="A1003" s="13"/>
      <c r="B1003" s="249"/>
      <c r="C1003" s="250"/>
      <c r="D1003" s="251" t="s">
        <v>179</v>
      </c>
      <c r="E1003" s="252" t="s">
        <v>1</v>
      </c>
      <c r="F1003" s="253" t="s">
        <v>2404</v>
      </c>
      <c r="G1003" s="250"/>
      <c r="H1003" s="254">
        <v>24.1</v>
      </c>
      <c r="I1003" s="255"/>
      <c r="J1003" s="250"/>
      <c r="K1003" s="250"/>
      <c r="L1003" s="256"/>
      <c r="M1003" s="257"/>
      <c r="N1003" s="258"/>
      <c r="O1003" s="258"/>
      <c r="P1003" s="258"/>
      <c r="Q1003" s="258"/>
      <c r="R1003" s="258"/>
      <c r="S1003" s="258"/>
      <c r="T1003" s="259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0" t="s">
        <v>179</v>
      </c>
      <c r="AU1003" s="260" t="s">
        <v>86</v>
      </c>
      <c r="AV1003" s="13" t="s">
        <v>86</v>
      </c>
      <c r="AW1003" s="13" t="s">
        <v>32</v>
      </c>
      <c r="AX1003" s="13" t="s">
        <v>76</v>
      </c>
      <c r="AY1003" s="260" t="s">
        <v>169</v>
      </c>
    </row>
    <row r="1004" spans="1:51" s="13" customFormat="1" ht="12">
      <c r="A1004" s="13"/>
      <c r="B1004" s="249"/>
      <c r="C1004" s="250"/>
      <c r="D1004" s="251" t="s">
        <v>179</v>
      </c>
      <c r="E1004" s="252" t="s">
        <v>1</v>
      </c>
      <c r="F1004" s="253" t="s">
        <v>2405</v>
      </c>
      <c r="G1004" s="250"/>
      <c r="H1004" s="254">
        <v>15.2</v>
      </c>
      <c r="I1004" s="255"/>
      <c r="J1004" s="250"/>
      <c r="K1004" s="250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0" t="s">
        <v>179</v>
      </c>
      <c r="AU1004" s="260" t="s">
        <v>86</v>
      </c>
      <c r="AV1004" s="13" t="s">
        <v>86</v>
      </c>
      <c r="AW1004" s="13" t="s">
        <v>32</v>
      </c>
      <c r="AX1004" s="13" t="s">
        <v>76</v>
      </c>
      <c r="AY1004" s="260" t="s">
        <v>169</v>
      </c>
    </row>
    <row r="1005" spans="1:51" s="13" customFormat="1" ht="12">
      <c r="A1005" s="13"/>
      <c r="B1005" s="249"/>
      <c r="C1005" s="250"/>
      <c r="D1005" s="251" t="s">
        <v>179</v>
      </c>
      <c r="E1005" s="252" t="s">
        <v>1</v>
      </c>
      <c r="F1005" s="253" t="s">
        <v>2406</v>
      </c>
      <c r="G1005" s="250"/>
      <c r="H1005" s="254">
        <v>15.8</v>
      </c>
      <c r="I1005" s="255"/>
      <c r="J1005" s="250"/>
      <c r="K1005" s="250"/>
      <c r="L1005" s="256"/>
      <c r="M1005" s="257"/>
      <c r="N1005" s="258"/>
      <c r="O1005" s="258"/>
      <c r="P1005" s="258"/>
      <c r="Q1005" s="258"/>
      <c r="R1005" s="258"/>
      <c r="S1005" s="258"/>
      <c r="T1005" s="25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0" t="s">
        <v>179</v>
      </c>
      <c r="AU1005" s="260" t="s">
        <v>86</v>
      </c>
      <c r="AV1005" s="13" t="s">
        <v>86</v>
      </c>
      <c r="AW1005" s="13" t="s">
        <v>32</v>
      </c>
      <c r="AX1005" s="13" t="s">
        <v>76</v>
      </c>
      <c r="AY1005" s="260" t="s">
        <v>169</v>
      </c>
    </row>
    <row r="1006" spans="1:51" s="13" customFormat="1" ht="12">
      <c r="A1006" s="13"/>
      <c r="B1006" s="249"/>
      <c r="C1006" s="250"/>
      <c r="D1006" s="251" t="s">
        <v>179</v>
      </c>
      <c r="E1006" s="252" t="s">
        <v>1</v>
      </c>
      <c r="F1006" s="253" t="s">
        <v>2407</v>
      </c>
      <c r="G1006" s="250"/>
      <c r="H1006" s="254">
        <v>16.5</v>
      </c>
      <c r="I1006" s="255"/>
      <c r="J1006" s="250"/>
      <c r="K1006" s="250"/>
      <c r="L1006" s="256"/>
      <c r="M1006" s="257"/>
      <c r="N1006" s="258"/>
      <c r="O1006" s="258"/>
      <c r="P1006" s="258"/>
      <c r="Q1006" s="258"/>
      <c r="R1006" s="258"/>
      <c r="S1006" s="258"/>
      <c r="T1006" s="25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0" t="s">
        <v>179</v>
      </c>
      <c r="AU1006" s="260" t="s">
        <v>86</v>
      </c>
      <c r="AV1006" s="13" t="s">
        <v>86</v>
      </c>
      <c r="AW1006" s="13" t="s">
        <v>32</v>
      </c>
      <c r="AX1006" s="13" t="s">
        <v>76</v>
      </c>
      <c r="AY1006" s="260" t="s">
        <v>169</v>
      </c>
    </row>
    <row r="1007" spans="1:51" s="13" customFormat="1" ht="12">
      <c r="A1007" s="13"/>
      <c r="B1007" s="249"/>
      <c r="C1007" s="250"/>
      <c r="D1007" s="251" t="s">
        <v>179</v>
      </c>
      <c r="E1007" s="252" t="s">
        <v>1</v>
      </c>
      <c r="F1007" s="253" t="s">
        <v>2408</v>
      </c>
      <c r="G1007" s="250"/>
      <c r="H1007" s="254">
        <v>17.1</v>
      </c>
      <c r="I1007" s="255"/>
      <c r="J1007" s="250"/>
      <c r="K1007" s="250"/>
      <c r="L1007" s="256"/>
      <c r="M1007" s="257"/>
      <c r="N1007" s="258"/>
      <c r="O1007" s="258"/>
      <c r="P1007" s="258"/>
      <c r="Q1007" s="258"/>
      <c r="R1007" s="258"/>
      <c r="S1007" s="258"/>
      <c r="T1007" s="25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0" t="s">
        <v>179</v>
      </c>
      <c r="AU1007" s="260" t="s">
        <v>86</v>
      </c>
      <c r="AV1007" s="13" t="s">
        <v>86</v>
      </c>
      <c r="AW1007" s="13" t="s">
        <v>32</v>
      </c>
      <c r="AX1007" s="13" t="s">
        <v>76</v>
      </c>
      <c r="AY1007" s="260" t="s">
        <v>169</v>
      </c>
    </row>
    <row r="1008" spans="1:51" s="13" customFormat="1" ht="12">
      <c r="A1008" s="13"/>
      <c r="B1008" s="249"/>
      <c r="C1008" s="250"/>
      <c r="D1008" s="251" t="s">
        <v>179</v>
      </c>
      <c r="E1008" s="252" t="s">
        <v>1</v>
      </c>
      <c r="F1008" s="253" t="s">
        <v>2409</v>
      </c>
      <c r="G1008" s="250"/>
      <c r="H1008" s="254">
        <v>22.5</v>
      </c>
      <c r="I1008" s="255"/>
      <c r="J1008" s="250"/>
      <c r="K1008" s="250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0" t="s">
        <v>179</v>
      </c>
      <c r="AU1008" s="260" t="s">
        <v>86</v>
      </c>
      <c r="AV1008" s="13" t="s">
        <v>86</v>
      </c>
      <c r="AW1008" s="13" t="s">
        <v>32</v>
      </c>
      <c r="AX1008" s="13" t="s">
        <v>76</v>
      </c>
      <c r="AY1008" s="260" t="s">
        <v>169</v>
      </c>
    </row>
    <row r="1009" spans="1:51" s="13" customFormat="1" ht="12">
      <c r="A1009" s="13"/>
      <c r="B1009" s="249"/>
      <c r="C1009" s="250"/>
      <c r="D1009" s="251" t="s">
        <v>179</v>
      </c>
      <c r="E1009" s="252" t="s">
        <v>1</v>
      </c>
      <c r="F1009" s="253" t="s">
        <v>2410</v>
      </c>
      <c r="G1009" s="250"/>
      <c r="H1009" s="254">
        <v>24.1</v>
      </c>
      <c r="I1009" s="255"/>
      <c r="J1009" s="250"/>
      <c r="K1009" s="250"/>
      <c r="L1009" s="256"/>
      <c r="M1009" s="257"/>
      <c r="N1009" s="258"/>
      <c r="O1009" s="258"/>
      <c r="P1009" s="258"/>
      <c r="Q1009" s="258"/>
      <c r="R1009" s="258"/>
      <c r="S1009" s="258"/>
      <c r="T1009" s="25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0" t="s">
        <v>179</v>
      </c>
      <c r="AU1009" s="260" t="s">
        <v>86</v>
      </c>
      <c r="AV1009" s="13" t="s">
        <v>86</v>
      </c>
      <c r="AW1009" s="13" t="s">
        <v>32</v>
      </c>
      <c r="AX1009" s="13" t="s">
        <v>76</v>
      </c>
      <c r="AY1009" s="260" t="s">
        <v>169</v>
      </c>
    </row>
    <row r="1010" spans="1:51" s="13" customFormat="1" ht="12">
      <c r="A1010" s="13"/>
      <c r="B1010" s="249"/>
      <c r="C1010" s="250"/>
      <c r="D1010" s="251" t="s">
        <v>179</v>
      </c>
      <c r="E1010" s="252" t="s">
        <v>1</v>
      </c>
      <c r="F1010" s="253" t="s">
        <v>2411</v>
      </c>
      <c r="G1010" s="250"/>
      <c r="H1010" s="254">
        <v>34.94</v>
      </c>
      <c r="I1010" s="255"/>
      <c r="J1010" s="250"/>
      <c r="K1010" s="250"/>
      <c r="L1010" s="256"/>
      <c r="M1010" s="257"/>
      <c r="N1010" s="258"/>
      <c r="O1010" s="258"/>
      <c r="P1010" s="258"/>
      <c r="Q1010" s="258"/>
      <c r="R1010" s="258"/>
      <c r="S1010" s="258"/>
      <c r="T1010" s="259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60" t="s">
        <v>179</v>
      </c>
      <c r="AU1010" s="260" t="s">
        <v>86</v>
      </c>
      <c r="AV1010" s="13" t="s">
        <v>86</v>
      </c>
      <c r="AW1010" s="13" t="s">
        <v>32</v>
      </c>
      <c r="AX1010" s="13" t="s">
        <v>76</v>
      </c>
      <c r="AY1010" s="260" t="s">
        <v>169</v>
      </c>
    </row>
    <row r="1011" spans="1:51" s="15" customFormat="1" ht="12">
      <c r="A1011" s="15"/>
      <c r="B1011" s="272"/>
      <c r="C1011" s="273"/>
      <c r="D1011" s="251" t="s">
        <v>179</v>
      </c>
      <c r="E1011" s="274" t="s">
        <v>1</v>
      </c>
      <c r="F1011" s="275" t="s">
        <v>211</v>
      </c>
      <c r="G1011" s="273"/>
      <c r="H1011" s="276">
        <v>321.14</v>
      </c>
      <c r="I1011" s="277"/>
      <c r="J1011" s="273"/>
      <c r="K1011" s="273"/>
      <c r="L1011" s="278"/>
      <c r="M1011" s="279"/>
      <c r="N1011" s="280"/>
      <c r="O1011" s="280"/>
      <c r="P1011" s="280"/>
      <c r="Q1011" s="280"/>
      <c r="R1011" s="280"/>
      <c r="S1011" s="280"/>
      <c r="T1011" s="281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82" t="s">
        <v>179</v>
      </c>
      <c r="AU1011" s="282" t="s">
        <v>86</v>
      </c>
      <c r="AV1011" s="15" t="s">
        <v>212</v>
      </c>
      <c r="AW1011" s="15" t="s">
        <v>32</v>
      </c>
      <c r="AX1011" s="15" t="s">
        <v>76</v>
      </c>
      <c r="AY1011" s="282" t="s">
        <v>169</v>
      </c>
    </row>
    <row r="1012" spans="1:51" s="13" customFormat="1" ht="12">
      <c r="A1012" s="13"/>
      <c r="B1012" s="249"/>
      <c r="C1012" s="250"/>
      <c r="D1012" s="251" t="s">
        <v>179</v>
      </c>
      <c r="E1012" s="252" t="s">
        <v>1</v>
      </c>
      <c r="F1012" s="253" t="s">
        <v>2412</v>
      </c>
      <c r="G1012" s="250"/>
      <c r="H1012" s="254">
        <v>18.81</v>
      </c>
      <c r="I1012" s="255"/>
      <c r="J1012" s="250"/>
      <c r="K1012" s="250"/>
      <c r="L1012" s="256"/>
      <c r="M1012" s="257"/>
      <c r="N1012" s="258"/>
      <c r="O1012" s="258"/>
      <c r="P1012" s="258"/>
      <c r="Q1012" s="258"/>
      <c r="R1012" s="258"/>
      <c r="S1012" s="258"/>
      <c r="T1012" s="259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0" t="s">
        <v>179</v>
      </c>
      <c r="AU1012" s="260" t="s">
        <v>86</v>
      </c>
      <c r="AV1012" s="13" t="s">
        <v>86</v>
      </c>
      <c r="AW1012" s="13" t="s">
        <v>32</v>
      </c>
      <c r="AX1012" s="13" t="s">
        <v>76</v>
      </c>
      <c r="AY1012" s="260" t="s">
        <v>169</v>
      </c>
    </row>
    <row r="1013" spans="1:51" s="14" customFormat="1" ht="12">
      <c r="A1013" s="14"/>
      <c r="B1013" s="261"/>
      <c r="C1013" s="262"/>
      <c r="D1013" s="251" t="s">
        <v>179</v>
      </c>
      <c r="E1013" s="263" t="s">
        <v>1</v>
      </c>
      <c r="F1013" s="264" t="s">
        <v>182</v>
      </c>
      <c r="G1013" s="262"/>
      <c r="H1013" s="265">
        <v>462.285</v>
      </c>
      <c r="I1013" s="266"/>
      <c r="J1013" s="262"/>
      <c r="K1013" s="262"/>
      <c r="L1013" s="267"/>
      <c r="M1013" s="268"/>
      <c r="N1013" s="269"/>
      <c r="O1013" s="269"/>
      <c r="P1013" s="269"/>
      <c r="Q1013" s="269"/>
      <c r="R1013" s="269"/>
      <c r="S1013" s="269"/>
      <c r="T1013" s="270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1" t="s">
        <v>179</v>
      </c>
      <c r="AU1013" s="271" t="s">
        <v>86</v>
      </c>
      <c r="AV1013" s="14" t="s">
        <v>177</v>
      </c>
      <c r="AW1013" s="14" t="s">
        <v>32</v>
      </c>
      <c r="AX1013" s="14" t="s">
        <v>84</v>
      </c>
      <c r="AY1013" s="271" t="s">
        <v>169</v>
      </c>
    </row>
    <row r="1014" spans="1:65" s="2" customFormat="1" ht="16.5" customHeight="1">
      <c r="A1014" s="39"/>
      <c r="B1014" s="40"/>
      <c r="C1014" s="235" t="s">
        <v>2416</v>
      </c>
      <c r="D1014" s="235" t="s">
        <v>173</v>
      </c>
      <c r="E1014" s="236" t="s">
        <v>2417</v>
      </c>
      <c r="F1014" s="237" t="s">
        <v>2418</v>
      </c>
      <c r="G1014" s="238" t="s">
        <v>176</v>
      </c>
      <c r="H1014" s="239">
        <v>337.437</v>
      </c>
      <c r="I1014" s="240"/>
      <c r="J1014" s="241">
        <f>ROUND(I1014*H1014,2)</f>
        <v>0</v>
      </c>
      <c r="K1014" s="242"/>
      <c r="L1014" s="45"/>
      <c r="M1014" s="243" t="s">
        <v>1</v>
      </c>
      <c r="N1014" s="244" t="s">
        <v>41</v>
      </c>
      <c r="O1014" s="92"/>
      <c r="P1014" s="245">
        <f>O1014*H1014</f>
        <v>0</v>
      </c>
      <c r="Q1014" s="245">
        <v>0.0005</v>
      </c>
      <c r="R1014" s="245">
        <f>Q1014*H1014</f>
        <v>0.16871850000000002</v>
      </c>
      <c r="S1014" s="245">
        <v>0</v>
      </c>
      <c r="T1014" s="246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47" t="s">
        <v>286</v>
      </c>
      <c r="AT1014" s="247" t="s">
        <v>173</v>
      </c>
      <c r="AU1014" s="247" t="s">
        <v>86</v>
      </c>
      <c r="AY1014" s="18" t="s">
        <v>169</v>
      </c>
      <c r="BE1014" s="248">
        <f>IF(N1014="základní",J1014,0)</f>
        <v>0</v>
      </c>
      <c r="BF1014" s="248">
        <f>IF(N1014="snížená",J1014,0)</f>
        <v>0</v>
      </c>
      <c r="BG1014" s="248">
        <f>IF(N1014="zákl. přenesená",J1014,0)</f>
        <v>0</v>
      </c>
      <c r="BH1014" s="248">
        <f>IF(N1014="sníž. přenesená",J1014,0)</f>
        <v>0</v>
      </c>
      <c r="BI1014" s="248">
        <f>IF(N1014="nulová",J1014,0)</f>
        <v>0</v>
      </c>
      <c r="BJ1014" s="18" t="s">
        <v>84</v>
      </c>
      <c r="BK1014" s="248">
        <f>ROUND(I1014*H1014,2)</f>
        <v>0</v>
      </c>
      <c r="BL1014" s="18" t="s">
        <v>286</v>
      </c>
      <c r="BM1014" s="247" t="s">
        <v>2419</v>
      </c>
    </row>
    <row r="1015" spans="1:51" s="16" customFormat="1" ht="12">
      <c r="A1015" s="16"/>
      <c r="B1015" s="283"/>
      <c r="C1015" s="284"/>
      <c r="D1015" s="251" t="s">
        <v>179</v>
      </c>
      <c r="E1015" s="285" t="s">
        <v>1</v>
      </c>
      <c r="F1015" s="286" t="s">
        <v>2230</v>
      </c>
      <c r="G1015" s="284"/>
      <c r="H1015" s="285" t="s">
        <v>1</v>
      </c>
      <c r="I1015" s="287"/>
      <c r="J1015" s="284"/>
      <c r="K1015" s="284"/>
      <c r="L1015" s="288"/>
      <c r="M1015" s="289"/>
      <c r="N1015" s="290"/>
      <c r="O1015" s="290"/>
      <c r="P1015" s="290"/>
      <c r="Q1015" s="290"/>
      <c r="R1015" s="290"/>
      <c r="S1015" s="290"/>
      <c r="T1015" s="291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T1015" s="292" t="s">
        <v>179</v>
      </c>
      <c r="AU1015" s="292" t="s">
        <v>86</v>
      </c>
      <c r="AV1015" s="16" t="s">
        <v>84</v>
      </c>
      <c r="AW1015" s="16" t="s">
        <v>32</v>
      </c>
      <c r="AX1015" s="16" t="s">
        <v>76</v>
      </c>
      <c r="AY1015" s="292" t="s">
        <v>169</v>
      </c>
    </row>
    <row r="1016" spans="1:51" s="13" customFormat="1" ht="12">
      <c r="A1016" s="13"/>
      <c r="B1016" s="249"/>
      <c r="C1016" s="250"/>
      <c r="D1016" s="251" t="s">
        <v>179</v>
      </c>
      <c r="E1016" s="252" t="s">
        <v>1</v>
      </c>
      <c r="F1016" s="253" t="s">
        <v>2399</v>
      </c>
      <c r="G1016" s="250"/>
      <c r="H1016" s="254">
        <v>80.3</v>
      </c>
      <c r="I1016" s="255"/>
      <c r="J1016" s="250"/>
      <c r="K1016" s="250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0" t="s">
        <v>179</v>
      </c>
      <c r="AU1016" s="260" t="s">
        <v>86</v>
      </c>
      <c r="AV1016" s="13" t="s">
        <v>86</v>
      </c>
      <c r="AW1016" s="13" t="s">
        <v>32</v>
      </c>
      <c r="AX1016" s="13" t="s">
        <v>76</v>
      </c>
      <c r="AY1016" s="260" t="s">
        <v>169</v>
      </c>
    </row>
    <row r="1017" spans="1:51" s="13" customFormat="1" ht="12">
      <c r="A1017" s="13"/>
      <c r="B1017" s="249"/>
      <c r="C1017" s="250"/>
      <c r="D1017" s="251" t="s">
        <v>179</v>
      </c>
      <c r="E1017" s="252" t="s">
        <v>1</v>
      </c>
      <c r="F1017" s="253" t="s">
        <v>2400</v>
      </c>
      <c r="G1017" s="250"/>
      <c r="H1017" s="254">
        <v>16.7</v>
      </c>
      <c r="I1017" s="255"/>
      <c r="J1017" s="250"/>
      <c r="K1017" s="250"/>
      <c r="L1017" s="256"/>
      <c r="M1017" s="257"/>
      <c r="N1017" s="258"/>
      <c r="O1017" s="258"/>
      <c r="P1017" s="258"/>
      <c r="Q1017" s="258"/>
      <c r="R1017" s="258"/>
      <c r="S1017" s="258"/>
      <c r="T1017" s="259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0" t="s">
        <v>179</v>
      </c>
      <c r="AU1017" s="260" t="s">
        <v>86</v>
      </c>
      <c r="AV1017" s="13" t="s">
        <v>86</v>
      </c>
      <c r="AW1017" s="13" t="s">
        <v>32</v>
      </c>
      <c r="AX1017" s="13" t="s">
        <v>76</v>
      </c>
      <c r="AY1017" s="260" t="s">
        <v>169</v>
      </c>
    </row>
    <row r="1018" spans="1:51" s="13" customFormat="1" ht="12">
      <c r="A1018" s="13"/>
      <c r="B1018" s="249"/>
      <c r="C1018" s="250"/>
      <c r="D1018" s="251" t="s">
        <v>179</v>
      </c>
      <c r="E1018" s="252" t="s">
        <v>1</v>
      </c>
      <c r="F1018" s="253" t="s">
        <v>2401</v>
      </c>
      <c r="G1018" s="250"/>
      <c r="H1018" s="254">
        <v>17.3</v>
      </c>
      <c r="I1018" s="255"/>
      <c r="J1018" s="250"/>
      <c r="K1018" s="250"/>
      <c r="L1018" s="256"/>
      <c r="M1018" s="257"/>
      <c r="N1018" s="258"/>
      <c r="O1018" s="258"/>
      <c r="P1018" s="258"/>
      <c r="Q1018" s="258"/>
      <c r="R1018" s="258"/>
      <c r="S1018" s="258"/>
      <c r="T1018" s="25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0" t="s">
        <v>179</v>
      </c>
      <c r="AU1018" s="260" t="s">
        <v>86</v>
      </c>
      <c r="AV1018" s="13" t="s">
        <v>86</v>
      </c>
      <c r="AW1018" s="13" t="s">
        <v>32</v>
      </c>
      <c r="AX1018" s="13" t="s">
        <v>76</v>
      </c>
      <c r="AY1018" s="260" t="s">
        <v>169</v>
      </c>
    </row>
    <row r="1019" spans="1:51" s="13" customFormat="1" ht="12">
      <c r="A1019" s="13"/>
      <c r="B1019" s="249"/>
      <c r="C1019" s="250"/>
      <c r="D1019" s="251" t="s">
        <v>179</v>
      </c>
      <c r="E1019" s="252" t="s">
        <v>1</v>
      </c>
      <c r="F1019" s="253" t="s">
        <v>2402</v>
      </c>
      <c r="G1019" s="250"/>
      <c r="H1019" s="254">
        <v>18</v>
      </c>
      <c r="I1019" s="255"/>
      <c r="J1019" s="250"/>
      <c r="K1019" s="250"/>
      <c r="L1019" s="256"/>
      <c r="M1019" s="257"/>
      <c r="N1019" s="258"/>
      <c r="O1019" s="258"/>
      <c r="P1019" s="258"/>
      <c r="Q1019" s="258"/>
      <c r="R1019" s="258"/>
      <c r="S1019" s="258"/>
      <c r="T1019" s="259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0" t="s">
        <v>179</v>
      </c>
      <c r="AU1019" s="260" t="s">
        <v>86</v>
      </c>
      <c r="AV1019" s="13" t="s">
        <v>86</v>
      </c>
      <c r="AW1019" s="13" t="s">
        <v>32</v>
      </c>
      <c r="AX1019" s="13" t="s">
        <v>76</v>
      </c>
      <c r="AY1019" s="260" t="s">
        <v>169</v>
      </c>
    </row>
    <row r="1020" spans="1:51" s="13" customFormat="1" ht="12">
      <c r="A1020" s="13"/>
      <c r="B1020" s="249"/>
      <c r="C1020" s="250"/>
      <c r="D1020" s="251" t="s">
        <v>179</v>
      </c>
      <c r="E1020" s="252" t="s">
        <v>1</v>
      </c>
      <c r="F1020" s="253" t="s">
        <v>2403</v>
      </c>
      <c r="G1020" s="250"/>
      <c r="H1020" s="254">
        <v>18.6</v>
      </c>
      <c r="I1020" s="255"/>
      <c r="J1020" s="250"/>
      <c r="K1020" s="250"/>
      <c r="L1020" s="256"/>
      <c r="M1020" s="257"/>
      <c r="N1020" s="258"/>
      <c r="O1020" s="258"/>
      <c r="P1020" s="258"/>
      <c r="Q1020" s="258"/>
      <c r="R1020" s="258"/>
      <c r="S1020" s="258"/>
      <c r="T1020" s="25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0" t="s">
        <v>179</v>
      </c>
      <c r="AU1020" s="260" t="s">
        <v>86</v>
      </c>
      <c r="AV1020" s="13" t="s">
        <v>86</v>
      </c>
      <c r="AW1020" s="13" t="s">
        <v>32</v>
      </c>
      <c r="AX1020" s="13" t="s">
        <v>76</v>
      </c>
      <c r="AY1020" s="260" t="s">
        <v>169</v>
      </c>
    </row>
    <row r="1021" spans="1:51" s="13" customFormat="1" ht="12">
      <c r="A1021" s="13"/>
      <c r="B1021" s="249"/>
      <c r="C1021" s="250"/>
      <c r="D1021" s="251" t="s">
        <v>179</v>
      </c>
      <c r="E1021" s="252" t="s">
        <v>1</v>
      </c>
      <c r="F1021" s="253" t="s">
        <v>2404</v>
      </c>
      <c r="G1021" s="250"/>
      <c r="H1021" s="254">
        <v>24.1</v>
      </c>
      <c r="I1021" s="255"/>
      <c r="J1021" s="250"/>
      <c r="K1021" s="250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0" t="s">
        <v>179</v>
      </c>
      <c r="AU1021" s="260" t="s">
        <v>86</v>
      </c>
      <c r="AV1021" s="13" t="s">
        <v>86</v>
      </c>
      <c r="AW1021" s="13" t="s">
        <v>32</v>
      </c>
      <c r="AX1021" s="13" t="s">
        <v>76</v>
      </c>
      <c r="AY1021" s="260" t="s">
        <v>169</v>
      </c>
    </row>
    <row r="1022" spans="1:51" s="13" customFormat="1" ht="12">
      <c r="A1022" s="13"/>
      <c r="B1022" s="249"/>
      <c r="C1022" s="250"/>
      <c r="D1022" s="251" t="s">
        <v>179</v>
      </c>
      <c r="E1022" s="252" t="s">
        <v>1</v>
      </c>
      <c r="F1022" s="253" t="s">
        <v>2405</v>
      </c>
      <c r="G1022" s="250"/>
      <c r="H1022" s="254">
        <v>15.2</v>
      </c>
      <c r="I1022" s="255"/>
      <c r="J1022" s="250"/>
      <c r="K1022" s="250"/>
      <c r="L1022" s="256"/>
      <c r="M1022" s="257"/>
      <c r="N1022" s="258"/>
      <c r="O1022" s="258"/>
      <c r="P1022" s="258"/>
      <c r="Q1022" s="258"/>
      <c r="R1022" s="258"/>
      <c r="S1022" s="258"/>
      <c r="T1022" s="259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0" t="s">
        <v>179</v>
      </c>
      <c r="AU1022" s="260" t="s">
        <v>86</v>
      </c>
      <c r="AV1022" s="13" t="s">
        <v>86</v>
      </c>
      <c r="AW1022" s="13" t="s">
        <v>32</v>
      </c>
      <c r="AX1022" s="13" t="s">
        <v>76</v>
      </c>
      <c r="AY1022" s="260" t="s">
        <v>169</v>
      </c>
    </row>
    <row r="1023" spans="1:51" s="13" customFormat="1" ht="12">
      <c r="A1023" s="13"/>
      <c r="B1023" s="249"/>
      <c r="C1023" s="250"/>
      <c r="D1023" s="251" t="s">
        <v>179</v>
      </c>
      <c r="E1023" s="252" t="s">
        <v>1</v>
      </c>
      <c r="F1023" s="253" t="s">
        <v>2406</v>
      </c>
      <c r="G1023" s="250"/>
      <c r="H1023" s="254">
        <v>15.8</v>
      </c>
      <c r="I1023" s="255"/>
      <c r="J1023" s="250"/>
      <c r="K1023" s="250"/>
      <c r="L1023" s="256"/>
      <c r="M1023" s="257"/>
      <c r="N1023" s="258"/>
      <c r="O1023" s="258"/>
      <c r="P1023" s="258"/>
      <c r="Q1023" s="258"/>
      <c r="R1023" s="258"/>
      <c r="S1023" s="258"/>
      <c r="T1023" s="25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0" t="s">
        <v>179</v>
      </c>
      <c r="AU1023" s="260" t="s">
        <v>86</v>
      </c>
      <c r="AV1023" s="13" t="s">
        <v>86</v>
      </c>
      <c r="AW1023" s="13" t="s">
        <v>32</v>
      </c>
      <c r="AX1023" s="13" t="s">
        <v>76</v>
      </c>
      <c r="AY1023" s="260" t="s">
        <v>169</v>
      </c>
    </row>
    <row r="1024" spans="1:51" s="13" customFormat="1" ht="12">
      <c r="A1024" s="13"/>
      <c r="B1024" s="249"/>
      <c r="C1024" s="250"/>
      <c r="D1024" s="251" t="s">
        <v>179</v>
      </c>
      <c r="E1024" s="252" t="s">
        <v>1</v>
      </c>
      <c r="F1024" s="253" t="s">
        <v>2407</v>
      </c>
      <c r="G1024" s="250"/>
      <c r="H1024" s="254">
        <v>16.5</v>
      </c>
      <c r="I1024" s="255"/>
      <c r="J1024" s="250"/>
      <c r="K1024" s="250"/>
      <c r="L1024" s="256"/>
      <c r="M1024" s="257"/>
      <c r="N1024" s="258"/>
      <c r="O1024" s="258"/>
      <c r="P1024" s="258"/>
      <c r="Q1024" s="258"/>
      <c r="R1024" s="258"/>
      <c r="S1024" s="258"/>
      <c r="T1024" s="25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60" t="s">
        <v>179</v>
      </c>
      <c r="AU1024" s="260" t="s">
        <v>86</v>
      </c>
      <c r="AV1024" s="13" t="s">
        <v>86</v>
      </c>
      <c r="AW1024" s="13" t="s">
        <v>32</v>
      </c>
      <c r="AX1024" s="13" t="s">
        <v>76</v>
      </c>
      <c r="AY1024" s="260" t="s">
        <v>169</v>
      </c>
    </row>
    <row r="1025" spans="1:51" s="13" customFormat="1" ht="12">
      <c r="A1025" s="13"/>
      <c r="B1025" s="249"/>
      <c r="C1025" s="250"/>
      <c r="D1025" s="251" t="s">
        <v>179</v>
      </c>
      <c r="E1025" s="252" t="s">
        <v>1</v>
      </c>
      <c r="F1025" s="253" t="s">
        <v>2408</v>
      </c>
      <c r="G1025" s="250"/>
      <c r="H1025" s="254">
        <v>17.1</v>
      </c>
      <c r="I1025" s="255"/>
      <c r="J1025" s="250"/>
      <c r="K1025" s="250"/>
      <c r="L1025" s="256"/>
      <c r="M1025" s="257"/>
      <c r="N1025" s="258"/>
      <c r="O1025" s="258"/>
      <c r="P1025" s="258"/>
      <c r="Q1025" s="258"/>
      <c r="R1025" s="258"/>
      <c r="S1025" s="258"/>
      <c r="T1025" s="259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0" t="s">
        <v>179</v>
      </c>
      <c r="AU1025" s="260" t="s">
        <v>86</v>
      </c>
      <c r="AV1025" s="13" t="s">
        <v>86</v>
      </c>
      <c r="AW1025" s="13" t="s">
        <v>32</v>
      </c>
      <c r="AX1025" s="13" t="s">
        <v>76</v>
      </c>
      <c r="AY1025" s="260" t="s">
        <v>169</v>
      </c>
    </row>
    <row r="1026" spans="1:51" s="13" customFormat="1" ht="12">
      <c r="A1026" s="13"/>
      <c r="B1026" s="249"/>
      <c r="C1026" s="250"/>
      <c r="D1026" s="251" t="s">
        <v>179</v>
      </c>
      <c r="E1026" s="252" t="s">
        <v>1</v>
      </c>
      <c r="F1026" s="253" t="s">
        <v>2409</v>
      </c>
      <c r="G1026" s="250"/>
      <c r="H1026" s="254">
        <v>22.5</v>
      </c>
      <c r="I1026" s="255"/>
      <c r="J1026" s="250"/>
      <c r="K1026" s="250"/>
      <c r="L1026" s="256"/>
      <c r="M1026" s="257"/>
      <c r="N1026" s="258"/>
      <c r="O1026" s="258"/>
      <c r="P1026" s="258"/>
      <c r="Q1026" s="258"/>
      <c r="R1026" s="258"/>
      <c r="S1026" s="258"/>
      <c r="T1026" s="25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0" t="s">
        <v>179</v>
      </c>
      <c r="AU1026" s="260" t="s">
        <v>86</v>
      </c>
      <c r="AV1026" s="13" t="s">
        <v>86</v>
      </c>
      <c r="AW1026" s="13" t="s">
        <v>32</v>
      </c>
      <c r="AX1026" s="13" t="s">
        <v>76</v>
      </c>
      <c r="AY1026" s="260" t="s">
        <v>169</v>
      </c>
    </row>
    <row r="1027" spans="1:51" s="13" customFormat="1" ht="12">
      <c r="A1027" s="13"/>
      <c r="B1027" s="249"/>
      <c r="C1027" s="250"/>
      <c r="D1027" s="251" t="s">
        <v>179</v>
      </c>
      <c r="E1027" s="252" t="s">
        <v>1</v>
      </c>
      <c r="F1027" s="253" t="s">
        <v>2410</v>
      </c>
      <c r="G1027" s="250"/>
      <c r="H1027" s="254">
        <v>24.1</v>
      </c>
      <c r="I1027" s="255"/>
      <c r="J1027" s="250"/>
      <c r="K1027" s="250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0" t="s">
        <v>179</v>
      </c>
      <c r="AU1027" s="260" t="s">
        <v>86</v>
      </c>
      <c r="AV1027" s="13" t="s">
        <v>86</v>
      </c>
      <c r="AW1027" s="13" t="s">
        <v>32</v>
      </c>
      <c r="AX1027" s="13" t="s">
        <v>76</v>
      </c>
      <c r="AY1027" s="260" t="s">
        <v>169</v>
      </c>
    </row>
    <row r="1028" spans="1:51" s="13" customFormat="1" ht="12">
      <c r="A1028" s="13"/>
      <c r="B1028" s="249"/>
      <c r="C1028" s="250"/>
      <c r="D1028" s="251" t="s">
        <v>179</v>
      </c>
      <c r="E1028" s="252" t="s">
        <v>1</v>
      </c>
      <c r="F1028" s="253" t="s">
        <v>2411</v>
      </c>
      <c r="G1028" s="250"/>
      <c r="H1028" s="254">
        <v>34.94</v>
      </c>
      <c r="I1028" s="255"/>
      <c r="J1028" s="250"/>
      <c r="K1028" s="250"/>
      <c r="L1028" s="256"/>
      <c r="M1028" s="257"/>
      <c r="N1028" s="258"/>
      <c r="O1028" s="258"/>
      <c r="P1028" s="258"/>
      <c r="Q1028" s="258"/>
      <c r="R1028" s="258"/>
      <c r="S1028" s="258"/>
      <c r="T1028" s="259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60" t="s">
        <v>179</v>
      </c>
      <c r="AU1028" s="260" t="s">
        <v>86</v>
      </c>
      <c r="AV1028" s="13" t="s">
        <v>86</v>
      </c>
      <c r="AW1028" s="13" t="s">
        <v>32</v>
      </c>
      <c r="AX1028" s="13" t="s">
        <v>76</v>
      </c>
      <c r="AY1028" s="260" t="s">
        <v>169</v>
      </c>
    </row>
    <row r="1029" spans="1:51" s="15" customFormat="1" ht="12">
      <c r="A1029" s="15"/>
      <c r="B1029" s="272"/>
      <c r="C1029" s="273"/>
      <c r="D1029" s="251" t="s">
        <v>179</v>
      </c>
      <c r="E1029" s="274" t="s">
        <v>1</v>
      </c>
      <c r="F1029" s="275" t="s">
        <v>211</v>
      </c>
      <c r="G1029" s="273"/>
      <c r="H1029" s="276">
        <v>321.14</v>
      </c>
      <c r="I1029" s="277"/>
      <c r="J1029" s="273"/>
      <c r="K1029" s="273"/>
      <c r="L1029" s="278"/>
      <c r="M1029" s="279"/>
      <c r="N1029" s="280"/>
      <c r="O1029" s="280"/>
      <c r="P1029" s="280"/>
      <c r="Q1029" s="280"/>
      <c r="R1029" s="280"/>
      <c r="S1029" s="280"/>
      <c r="T1029" s="281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82" t="s">
        <v>179</v>
      </c>
      <c r="AU1029" s="282" t="s">
        <v>86</v>
      </c>
      <c r="AV1029" s="15" t="s">
        <v>212</v>
      </c>
      <c r="AW1029" s="15" t="s">
        <v>32</v>
      </c>
      <c r="AX1029" s="15" t="s">
        <v>76</v>
      </c>
      <c r="AY1029" s="282" t="s">
        <v>169</v>
      </c>
    </row>
    <row r="1030" spans="1:51" s="13" customFormat="1" ht="12">
      <c r="A1030" s="13"/>
      <c r="B1030" s="249"/>
      <c r="C1030" s="250"/>
      <c r="D1030" s="251" t="s">
        <v>179</v>
      </c>
      <c r="E1030" s="252" t="s">
        <v>1</v>
      </c>
      <c r="F1030" s="253" t="s">
        <v>2420</v>
      </c>
      <c r="G1030" s="250"/>
      <c r="H1030" s="254">
        <v>2.31</v>
      </c>
      <c r="I1030" s="255"/>
      <c r="J1030" s="250"/>
      <c r="K1030" s="250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0" t="s">
        <v>179</v>
      </c>
      <c r="AU1030" s="260" t="s">
        <v>86</v>
      </c>
      <c r="AV1030" s="13" t="s">
        <v>86</v>
      </c>
      <c r="AW1030" s="13" t="s">
        <v>32</v>
      </c>
      <c r="AX1030" s="13" t="s">
        <v>76</v>
      </c>
      <c r="AY1030" s="260" t="s">
        <v>169</v>
      </c>
    </row>
    <row r="1031" spans="1:51" s="13" customFormat="1" ht="12">
      <c r="A1031" s="13"/>
      <c r="B1031" s="249"/>
      <c r="C1031" s="250"/>
      <c r="D1031" s="251" t="s">
        <v>179</v>
      </c>
      <c r="E1031" s="252" t="s">
        <v>1</v>
      </c>
      <c r="F1031" s="253" t="s">
        <v>2421</v>
      </c>
      <c r="G1031" s="250"/>
      <c r="H1031" s="254">
        <v>13.987</v>
      </c>
      <c r="I1031" s="255"/>
      <c r="J1031" s="250"/>
      <c r="K1031" s="250"/>
      <c r="L1031" s="256"/>
      <c r="M1031" s="257"/>
      <c r="N1031" s="258"/>
      <c r="O1031" s="258"/>
      <c r="P1031" s="258"/>
      <c r="Q1031" s="258"/>
      <c r="R1031" s="258"/>
      <c r="S1031" s="258"/>
      <c r="T1031" s="259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0" t="s">
        <v>179</v>
      </c>
      <c r="AU1031" s="260" t="s">
        <v>86</v>
      </c>
      <c r="AV1031" s="13" t="s">
        <v>86</v>
      </c>
      <c r="AW1031" s="13" t="s">
        <v>32</v>
      </c>
      <c r="AX1031" s="13" t="s">
        <v>76</v>
      </c>
      <c r="AY1031" s="260" t="s">
        <v>169</v>
      </c>
    </row>
    <row r="1032" spans="1:51" s="14" customFormat="1" ht="12">
      <c r="A1032" s="14"/>
      <c r="B1032" s="261"/>
      <c r="C1032" s="262"/>
      <c r="D1032" s="251" t="s">
        <v>179</v>
      </c>
      <c r="E1032" s="263" t="s">
        <v>1</v>
      </c>
      <c r="F1032" s="264" t="s">
        <v>182</v>
      </c>
      <c r="G1032" s="262"/>
      <c r="H1032" s="265">
        <v>337.437</v>
      </c>
      <c r="I1032" s="266"/>
      <c r="J1032" s="262"/>
      <c r="K1032" s="262"/>
      <c r="L1032" s="267"/>
      <c r="M1032" s="268"/>
      <c r="N1032" s="269"/>
      <c r="O1032" s="269"/>
      <c r="P1032" s="269"/>
      <c r="Q1032" s="269"/>
      <c r="R1032" s="269"/>
      <c r="S1032" s="269"/>
      <c r="T1032" s="270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1" t="s">
        <v>179</v>
      </c>
      <c r="AU1032" s="271" t="s">
        <v>86</v>
      </c>
      <c r="AV1032" s="14" t="s">
        <v>177</v>
      </c>
      <c r="AW1032" s="14" t="s">
        <v>32</v>
      </c>
      <c r="AX1032" s="14" t="s">
        <v>84</v>
      </c>
      <c r="AY1032" s="271" t="s">
        <v>169</v>
      </c>
    </row>
    <row r="1033" spans="1:65" s="2" customFormat="1" ht="21.75" customHeight="1">
      <c r="A1033" s="39"/>
      <c r="B1033" s="40"/>
      <c r="C1033" s="304" t="s">
        <v>2422</v>
      </c>
      <c r="D1033" s="304" t="s">
        <v>1283</v>
      </c>
      <c r="E1033" s="305" t="s">
        <v>2423</v>
      </c>
      <c r="F1033" s="306" t="s">
        <v>2424</v>
      </c>
      <c r="G1033" s="307" t="s">
        <v>176</v>
      </c>
      <c r="H1033" s="308">
        <v>408.627</v>
      </c>
      <c r="I1033" s="309"/>
      <c r="J1033" s="310">
        <f>ROUND(I1033*H1033,2)</f>
        <v>0</v>
      </c>
      <c r="K1033" s="311"/>
      <c r="L1033" s="312"/>
      <c r="M1033" s="313" t="s">
        <v>1</v>
      </c>
      <c r="N1033" s="314" t="s">
        <v>41</v>
      </c>
      <c r="O1033" s="92"/>
      <c r="P1033" s="245">
        <f>O1033*H1033</f>
        <v>0</v>
      </c>
      <c r="Q1033" s="245">
        <v>0.0054</v>
      </c>
      <c r="R1033" s="245">
        <f>Q1033*H1033</f>
        <v>2.2065858</v>
      </c>
      <c r="S1033" s="245">
        <v>0</v>
      </c>
      <c r="T1033" s="246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47" t="s">
        <v>298</v>
      </c>
      <c r="AT1033" s="247" t="s">
        <v>1283</v>
      </c>
      <c r="AU1033" s="247" t="s">
        <v>86</v>
      </c>
      <c r="AY1033" s="18" t="s">
        <v>169</v>
      </c>
      <c r="BE1033" s="248">
        <f>IF(N1033="základní",J1033,0)</f>
        <v>0</v>
      </c>
      <c r="BF1033" s="248">
        <f>IF(N1033="snížená",J1033,0)</f>
        <v>0</v>
      </c>
      <c r="BG1033" s="248">
        <f>IF(N1033="zákl. přenesená",J1033,0)</f>
        <v>0</v>
      </c>
      <c r="BH1033" s="248">
        <f>IF(N1033="sníž. přenesená",J1033,0)</f>
        <v>0</v>
      </c>
      <c r="BI1033" s="248">
        <f>IF(N1033="nulová",J1033,0)</f>
        <v>0</v>
      </c>
      <c r="BJ1033" s="18" t="s">
        <v>84</v>
      </c>
      <c r="BK1033" s="248">
        <f>ROUND(I1033*H1033,2)</f>
        <v>0</v>
      </c>
      <c r="BL1033" s="18" t="s">
        <v>286</v>
      </c>
      <c r="BM1033" s="247" t="s">
        <v>2425</v>
      </c>
    </row>
    <row r="1034" spans="1:51" s="16" customFormat="1" ht="12">
      <c r="A1034" s="16"/>
      <c r="B1034" s="283"/>
      <c r="C1034" s="284"/>
      <c r="D1034" s="251" t="s">
        <v>179</v>
      </c>
      <c r="E1034" s="285" t="s">
        <v>1</v>
      </c>
      <c r="F1034" s="286" t="s">
        <v>2230</v>
      </c>
      <c r="G1034" s="284"/>
      <c r="H1034" s="285" t="s">
        <v>1</v>
      </c>
      <c r="I1034" s="287"/>
      <c r="J1034" s="284"/>
      <c r="K1034" s="284"/>
      <c r="L1034" s="288"/>
      <c r="M1034" s="289"/>
      <c r="N1034" s="290"/>
      <c r="O1034" s="290"/>
      <c r="P1034" s="290"/>
      <c r="Q1034" s="290"/>
      <c r="R1034" s="290"/>
      <c r="S1034" s="290"/>
      <c r="T1034" s="291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92" t="s">
        <v>179</v>
      </c>
      <c r="AU1034" s="292" t="s">
        <v>86</v>
      </c>
      <c r="AV1034" s="16" t="s">
        <v>84</v>
      </c>
      <c r="AW1034" s="16" t="s">
        <v>32</v>
      </c>
      <c r="AX1034" s="16" t="s">
        <v>76</v>
      </c>
      <c r="AY1034" s="292" t="s">
        <v>169</v>
      </c>
    </row>
    <row r="1035" spans="1:51" s="13" customFormat="1" ht="12">
      <c r="A1035" s="13"/>
      <c r="B1035" s="249"/>
      <c r="C1035" s="250"/>
      <c r="D1035" s="251" t="s">
        <v>179</v>
      </c>
      <c r="E1035" s="252" t="s">
        <v>1</v>
      </c>
      <c r="F1035" s="253" t="s">
        <v>2399</v>
      </c>
      <c r="G1035" s="250"/>
      <c r="H1035" s="254">
        <v>80.3</v>
      </c>
      <c r="I1035" s="255"/>
      <c r="J1035" s="250"/>
      <c r="K1035" s="250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0" t="s">
        <v>179</v>
      </c>
      <c r="AU1035" s="260" t="s">
        <v>86</v>
      </c>
      <c r="AV1035" s="13" t="s">
        <v>86</v>
      </c>
      <c r="AW1035" s="13" t="s">
        <v>32</v>
      </c>
      <c r="AX1035" s="13" t="s">
        <v>76</v>
      </c>
      <c r="AY1035" s="260" t="s">
        <v>169</v>
      </c>
    </row>
    <row r="1036" spans="1:51" s="13" customFormat="1" ht="12">
      <c r="A1036" s="13"/>
      <c r="B1036" s="249"/>
      <c r="C1036" s="250"/>
      <c r="D1036" s="251" t="s">
        <v>179</v>
      </c>
      <c r="E1036" s="252" t="s">
        <v>1</v>
      </c>
      <c r="F1036" s="253" t="s">
        <v>2400</v>
      </c>
      <c r="G1036" s="250"/>
      <c r="H1036" s="254">
        <v>16.7</v>
      </c>
      <c r="I1036" s="255"/>
      <c r="J1036" s="250"/>
      <c r="K1036" s="250"/>
      <c r="L1036" s="256"/>
      <c r="M1036" s="257"/>
      <c r="N1036" s="258"/>
      <c r="O1036" s="258"/>
      <c r="P1036" s="258"/>
      <c r="Q1036" s="258"/>
      <c r="R1036" s="258"/>
      <c r="S1036" s="258"/>
      <c r="T1036" s="25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0" t="s">
        <v>179</v>
      </c>
      <c r="AU1036" s="260" t="s">
        <v>86</v>
      </c>
      <c r="AV1036" s="13" t="s">
        <v>86</v>
      </c>
      <c r="AW1036" s="13" t="s">
        <v>32</v>
      </c>
      <c r="AX1036" s="13" t="s">
        <v>76</v>
      </c>
      <c r="AY1036" s="260" t="s">
        <v>169</v>
      </c>
    </row>
    <row r="1037" spans="1:51" s="13" customFormat="1" ht="12">
      <c r="A1037" s="13"/>
      <c r="B1037" s="249"/>
      <c r="C1037" s="250"/>
      <c r="D1037" s="251" t="s">
        <v>179</v>
      </c>
      <c r="E1037" s="252" t="s">
        <v>1</v>
      </c>
      <c r="F1037" s="253" t="s">
        <v>2401</v>
      </c>
      <c r="G1037" s="250"/>
      <c r="H1037" s="254">
        <v>17.3</v>
      </c>
      <c r="I1037" s="255"/>
      <c r="J1037" s="250"/>
      <c r="K1037" s="250"/>
      <c r="L1037" s="256"/>
      <c r="M1037" s="257"/>
      <c r="N1037" s="258"/>
      <c r="O1037" s="258"/>
      <c r="P1037" s="258"/>
      <c r="Q1037" s="258"/>
      <c r="R1037" s="258"/>
      <c r="S1037" s="258"/>
      <c r="T1037" s="25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0" t="s">
        <v>179</v>
      </c>
      <c r="AU1037" s="260" t="s">
        <v>86</v>
      </c>
      <c r="AV1037" s="13" t="s">
        <v>86</v>
      </c>
      <c r="AW1037" s="13" t="s">
        <v>32</v>
      </c>
      <c r="AX1037" s="13" t="s">
        <v>76</v>
      </c>
      <c r="AY1037" s="260" t="s">
        <v>169</v>
      </c>
    </row>
    <row r="1038" spans="1:51" s="13" customFormat="1" ht="12">
      <c r="A1038" s="13"/>
      <c r="B1038" s="249"/>
      <c r="C1038" s="250"/>
      <c r="D1038" s="251" t="s">
        <v>179</v>
      </c>
      <c r="E1038" s="252" t="s">
        <v>1</v>
      </c>
      <c r="F1038" s="253" t="s">
        <v>2402</v>
      </c>
      <c r="G1038" s="250"/>
      <c r="H1038" s="254">
        <v>18</v>
      </c>
      <c r="I1038" s="255"/>
      <c r="J1038" s="250"/>
      <c r="K1038" s="250"/>
      <c r="L1038" s="256"/>
      <c r="M1038" s="257"/>
      <c r="N1038" s="258"/>
      <c r="O1038" s="258"/>
      <c r="P1038" s="258"/>
      <c r="Q1038" s="258"/>
      <c r="R1038" s="258"/>
      <c r="S1038" s="258"/>
      <c r="T1038" s="25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0" t="s">
        <v>179</v>
      </c>
      <c r="AU1038" s="260" t="s">
        <v>86</v>
      </c>
      <c r="AV1038" s="13" t="s">
        <v>86</v>
      </c>
      <c r="AW1038" s="13" t="s">
        <v>32</v>
      </c>
      <c r="AX1038" s="13" t="s">
        <v>76</v>
      </c>
      <c r="AY1038" s="260" t="s">
        <v>169</v>
      </c>
    </row>
    <row r="1039" spans="1:51" s="13" customFormat="1" ht="12">
      <c r="A1039" s="13"/>
      <c r="B1039" s="249"/>
      <c r="C1039" s="250"/>
      <c r="D1039" s="251" t="s">
        <v>179</v>
      </c>
      <c r="E1039" s="252" t="s">
        <v>1</v>
      </c>
      <c r="F1039" s="253" t="s">
        <v>2403</v>
      </c>
      <c r="G1039" s="250"/>
      <c r="H1039" s="254">
        <v>18.6</v>
      </c>
      <c r="I1039" s="255"/>
      <c r="J1039" s="250"/>
      <c r="K1039" s="250"/>
      <c r="L1039" s="256"/>
      <c r="M1039" s="257"/>
      <c r="N1039" s="258"/>
      <c r="O1039" s="258"/>
      <c r="P1039" s="258"/>
      <c r="Q1039" s="258"/>
      <c r="R1039" s="258"/>
      <c r="S1039" s="258"/>
      <c r="T1039" s="259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0" t="s">
        <v>179</v>
      </c>
      <c r="AU1039" s="260" t="s">
        <v>86</v>
      </c>
      <c r="AV1039" s="13" t="s">
        <v>86</v>
      </c>
      <c r="AW1039" s="13" t="s">
        <v>32</v>
      </c>
      <c r="AX1039" s="13" t="s">
        <v>76</v>
      </c>
      <c r="AY1039" s="260" t="s">
        <v>169</v>
      </c>
    </row>
    <row r="1040" spans="1:51" s="13" customFormat="1" ht="12">
      <c r="A1040" s="13"/>
      <c r="B1040" s="249"/>
      <c r="C1040" s="250"/>
      <c r="D1040" s="251" t="s">
        <v>179</v>
      </c>
      <c r="E1040" s="252" t="s">
        <v>1</v>
      </c>
      <c r="F1040" s="253" t="s">
        <v>2404</v>
      </c>
      <c r="G1040" s="250"/>
      <c r="H1040" s="254">
        <v>24.1</v>
      </c>
      <c r="I1040" s="255"/>
      <c r="J1040" s="250"/>
      <c r="K1040" s="250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60" t="s">
        <v>179</v>
      </c>
      <c r="AU1040" s="260" t="s">
        <v>86</v>
      </c>
      <c r="AV1040" s="13" t="s">
        <v>86</v>
      </c>
      <c r="AW1040" s="13" t="s">
        <v>32</v>
      </c>
      <c r="AX1040" s="13" t="s">
        <v>76</v>
      </c>
      <c r="AY1040" s="260" t="s">
        <v>169</v>
      </c>
    </row>
    <row r="1041" spans="1:51" s="13" customFormat="1" ht="12">
      <c r="A1041" s="13"/>
      <c r="B1041" s="249"/>
      <c r="C1041" s="250"/>
      <c r="D1041" s="251" t="s">
        <v>179</v>
      </c>
      <c r="E1041" s="252" t="s">
        <v>1</v>
      </c>
      <c r="F1041" s="253" t="s">
        <v>2405</v>
      </c>
      <c r="G1041" s="250"/>
      <c r="H1041" s="254">
        <v>15.2</v>
      </c>
      <c r="I1041" s="255"/>
      <c r="J1041" s="250"/>
      <c r="K1041" s="250"/>
      <c r="L1041" s="256"/>
      <c r="M1041" s="257"/>
      <c r="N1041" s="258"/>
      <c r="O1041" s="258"/>
      <c r="P1041" s="258"/>
      <c r="Q1041" s="258"/>
      <c r="R1041" s="258"/>
      <c r="S1041" s="258"/>
      <c r="T1041" s="259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0" t="s">
        <v>179</v>
      </c>
      <c r="AU1041" s="260" t="s">
        <v>86</v>
      </c>
      <c r="AV1041" s="13" t="s">
        <v>86</v>
      </c>
      <c r="AW1041" s="13" t="s">
        <v>32</v>
      </c>
      <c r="AX1041" s="13" t="s">
        <v>76</v>
      </c>
      <c r="AY1041" s="260" t="s">
        <v>169</v>
      </c>
    </row>
    <row r="1042" spans="1:51" s="13" customFormat="1" ht="12">
      <c r="A1042" s="13"/>
      <c r="B1042" s="249"/>
      <c r="C1042" s="250"/>
      <c r="D1042" s="251" t="s">
        <v>179</v>
      </c>
      <c r="E1042" s="252" t="s">
        <v>1</v>
      </c>
      <c r="F1042" s="253" t="s">
        <v>2406</v>
      </c>
      <c r="G1042" s="250"/>
      <c r="H1042" s="254">
        <v>15.8</v>
      </c>
      <c r="I1042" s="255"/>
      <c r="J1042" s="250"/>
      <c r="K1042" s="250"/>
      <c r="L1042" s="256"/>
      <c r="M1042" s="257"/>
      <c r="N1042" s="258"/>
      <c r="O1042" s="258"/>
      <c r="P1042" s="258"/>
      <c r="Q1042" s="258"/>
      <c r="R1042" s="258"/>
      <c r="S1042" s="258"/>
      <c r="T1042" s="25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0" t="s">
        <v>179</v>
      </c>
      <c r="AU1042" s="260" t="s">
        <v>86</v>
      </c>
      <c r="AV1042" s="13" t="s">
        <v>86</v>
      </c>
      <c r="AW1042" s="13" t="s">
        <v>32</v>
      </c>
      <c r="AX1042" s="13" t="s">
        <v>76</v>
      </c>
      <c r="AY1042" s="260" t="s">
        <v>169</v>
      </c>
    </row>
    <row r="1043" spans="1:51" s="13" customFormat="1" ht="12">
      <c r="A1043" s="13"/>
      <c r="B1043" s="249"/>
      <c r="C1043" s="250"/>
      <c r="D1043" s="251" t="s">
        <v>179</v>
      </c>
      <c r="E1043" s="252" t="s">
        <v>1</v>
      </c>
      <c r="F1043" s="253" t="s">
        <v>2407</v>
      </c>
      <c r="G1043" s="250"/>
      <c r="H1043" s="254">
        <v>16.5</v>
      </c>
      <c r="I1043" s="255"/>
      <c r="J1043" s="250"/>
      <c r="K1043" s="250"/>
      <c r="L1043" s="256"/>
      <c r="M1043" s="257"/>
      <c r="N1043" s="258"/>
      <c r="O1043" s="258"/>
      <c r="P1043" s="258"/>
      <c r="Q1043" s="258"/>
      <c r="R1043" s="258"/>
      <c r="S1043" s="258"/>
      <c r="T1043" s="259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0" t="s">
        <v>179</v>
      </c>
      <c r="AU1043" s="260" t="s">
        <v>86</v>
      </c>
      <c r="AV1043" s="13" t="s">
        <v>86</v>
      </c>
      <c r="AW1043" s="13" t="s">
        <v>32</v>
      </c>
      <c r="AX1043" s="13" t="s">
        <v>76</v>
      </c>
      <c r="AY1043" s="260" t="s">
        <v>169</v>
      </c>
    </row>
    <row r="1044" spans="1:51" s="13" customFormat="1" ht="12">
      <c r="A1044" s="13"/>
      <c r="B1044" s="249"/>
      <c r="C1044" s="250"/>
      <c r="D1044" s="251" t="s">
        <v>179</v>
      </c>
      <c r="E1044" s="252" t="s">
        <v>1</v>
      </c>
      <c r="F1044" s="253" t="s">
        <v>2408</v>
      </c>
      <c r="G1044" s="250"/>
      <c r="H1044" s="254">
        <v>17.1</v>
      </c>
      <c r="I1044" s="255"/>
      <c r="J1044" s="250"/>
      <c r="K1044" s="250"/>
      <c r="L1044" s="256"/>
      <c r="M1044" s="257"/>
      <c r="N1044" s="258"/>
      <c r="O1044" s="258"/>
      <c r="P1044" s="258"/>
      <c r="Q1044" s="258"/>
      <c r="R1044" s="258"/>
      <c r="S1044" s="258"/>
      <c r="T1044" s="25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0" t="s">
        <v>179</v>
      </c>
      <c r="AU1044" s="260" t="s">
        <v>86</v>
      </c>
      <c r="AV1044" s="13" t="s">
        <v>86</v>
      </c>
      <c r="AW1044" s="13" t="s">
        <v>32</v>
      </c>
      <c r="AX1044" s="13" t="s">
        <v>76</v>
      </c>
      <c r="AY1044" s="260" t="s">
        <v>169</v>
      </c>
    </row>
    <row r="1045" spans="1:51" s="13" customFormat="1" ht="12">
      <c r="A1045" s="13"/>
      <c r="B1045" s="249"/>
      <c r="C1045" s="250"/>
      <c r="D1045" s="251" t="s">
        <v>179</v>
      </c>
      <c r="E1045" s="252" t="s">
        <v>1</v>
      </c>
      <c r="F1045" s="253" t="s">
        <v>2409</v>
      </c>
      <c r="G1045" s="250"/>
      <c r="H1045" s="254">
        <v>22.5</v>
      </c>
      <c r="I1045" s="255"/>
      <c r="J1045" s="250"/>
      <c r="K1045" s="250"/>
      <c r="L1045" s="256"/>
      <c r="M1045" s="257"/>
      <c r="N1045" s="258"/>
      <c r="O1045" s="258"/>
      <c r="P1045" s="258"/>
      <c r="Q1045" s="258"/>
      <c r="R1045" s="258"/>
      <c r="S1045" s="258"/>
      <c r="T1045" s="259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0" t="s">
        <v>179</v>
      </c>
      <c r="AU1045" s="260" t="s">
        <v>86</v>
      </c>
      <c r="AV1045" s="13" t="s">
        <v>86</v>
      </c>
      <c r="AW1045" s="13" t="s">
        <v>32</v>
      </c>
      <c r="AX1045" s="13" t="s">
        <v>76</v>
      </c>
      <c r="AY1045" s="260" t="s">
        <v>169</v>
      </c>
    </row>
    <row r="1046" spans="1:51" s="13" customFormat="1" ht="12">
      <c r="A1046" s="13"/>
      <c r="B1046" s="249"/>
      <c r="C1046" s="250"/>
      <c r="D1046" s="251" t="s">
        <v>179</v>
      </c>
      <c r="E1046" s="252" t="s">
        <v>1</v>
      </c>
      <c r="F1046" s="253" t="s">
        <v>2410</v>
      </c>
      <c r="G1046" s="250"/>
      <c r="H1046" s="254">
        <v>24.1</v>
      </c>
      <c r="I1046" s="255"/>
      <c r="J1046" s="250"/>
      <c r="K1046" s="250"/>
      <c r="L1046" s="256"/>
      <c r="M1046" s="257"/>
      <c r="N1046" s="258"/>
      <c r="O1046" s="258"/>
      <c r="P1046" s="258"/>
      <c r="Q1046" s="258"/>
      <c r="R1046" s="258"/>
      <c r="S1046" s="258"/>
      <c r="T1046" s="259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0" t="s">
        <v>179</v>
      </c>
      <c r="AU1046" s="260" t="s">
        <v>86</v>
      </c>
      <c r="AV1046" s="13" t="s">
        <v>86</v>
      </c>
      <c r="AW1046" s="13" t="s">
        <v>32</v>
      </c>
      <c r="AX1046" s="13" t="s">
        <v>76</v>
      </c>
      <c r="AY1046" s="260" t="s">
        <v>169</v>
      </c>
    </row>
    <row r="1047" spans="1:51" s="13" customFormat="1" ht="12">
      <c r="A1047" s="13"/>
      <c r="B1047" s="249"/>
      <c r="C1047" s="250"/>
      <c r="D1047" s="251" t="s">
        <v>179</v>
      </c>
      <c r="E1047" s="252" t="s">
        <v>1</v>
      </c>
      <c r="F1047" s="253" t="s">
        <v>2411</v>
      </c>
      <c r="G1047" s="250"/>
      <c r="H1047" s="254">
        <v>34.94</v>
      </c>
      <c r="I1047" s="255"/>
      <c r="J1047" s="250"/>
      <c r="K1047" s="250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0" t="s">
        <v>179</v>
      </c>
      <c r="AU1047" s="260" t="s">
        <v>86</v>
      </c>
      <c r="AV1047" s="13" t="s">
        <v>86</v>
      </c>
      <c r="AW1047" s="13" t="s">
        <v>32</v>
      </c>
      <c r="AX1047" s="13" t="s">
        <v>76</v>
      </c>
      <c r="AY1047" s="260" t="s">
        <v>169</v>
      </c>
    </row>
    <row r="1048" spans="1:51" s="13" customFormat="1" ht="12">
      <c r="A1048" s="13"/>
      <c r="B1048" s="249"/>
      <c r="C1048" s="250"/>
      <c r="D1048" s="251" t="s">
        <v>179</v>
      </c>
      <c r="E1048" s="252" t="s">
        <v>1</v>
      </c>
      <c r="F1048" s="253" t="s">
        <v>2426</v>
      </c>
      <c r="G1048" s="250"/>
      <c r="H1048" s="254">
        <v>52.38</v>
      </c>
      <c r="I1048" s="255"/>
      <c r="J1048" s="250"/>
      <c r="K1048" s="250"/>
      <c r="L1048" s="256"/>
      <c r="M1048" s="257"/>
      <c r="N1048" s="258"/>
      <c r="O1048" s="258"/>
      <c r="P1048" s="258"/>
      <c r="Q1048" s="258"/>
      <c r="R1048" s="258"/>
      <c r="S1048" s="258"/>
      <c r="T1048" s="259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0" t="s">
        <v>179</v>
      </c>
      <c r="AU1048" s="260" t="s">
        <v>86</v>
      </c>
      <c r="AV1048" s="13" t="s">
        <v>86</v>
      </c>
      <c r="AW1048" s="13" t="s">
        <v>32</v>
      </c>
      <c r="AX1048" s="13" t="s">
        <v>76</v>
      </c>
      <c r="AY1048" s="260" t="s">
        <v>169</v>
      </c>
    </row>
    <row r="1049" spans="1:51" s="15" customFormat="1" ht="12">
      <c r="A1049" s="15"/>
      <c r="B1049" s="272"/>
      <c r="C1049" s="273"/>
      <c r="D1049" s="251" t="s">
        <v>179</v>
      </c>
      <c r="E1049" s="274" t="s">
        <v>1</v>
      </c>
      <c r="F1049" s="275" t="s">
        <v>211</v>
      </c>
      <c r="G1049" s="273"/>
      <c r="H1049" s="276">
        <v>373.52</v>
      </c>
      <c r="I1049" s="277"/>
      <c r="J1049" s="273"/>
      <c r="K1049" s="273"/>
      <c r="L1049" s="278"/>
      <c r="M1049" s="279"/>
      <c r="N1049" s="280"/>
      <c r="O1049" s="280"/>
      <c r="P1049" s="280"/>
      <c r="Q1049" s="280"/>
      <c r="R1049" s="280"/>
      <c r="S1049" s="280"/>
      <c r="T1049" s="281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82" t="s">
        <v>179</v>
      </c>
      <c r="AU1049" s="282" t="s">
        <v>86</v>
      </c>
      <c r="AV1049" s="15" t="s">
        <v>212</v>
      </c>
      <c r="AW1049" s="15" t="s">
        <v>32</v>
      </c>
      <c r="AX1049" s="15" t="s">
        <v>76</v>
      </c>
      <c r="AY1049" s="282" t="s">
        <v>169</v>
      </c>
    </row>
    <row r="1050" spans="1:51" s="13" customFormat="1" ht="12">
      <c r="A1050" s="13"/>
      <c r="B1050" s="249"/>
      <c r="C1050" s="250"/>
      <c r="D1050" s="251" t="s">
        <v>179</v>
      </c>
      <c r="E1050" s="252" t="s">
        <v>1</v>
      </c>
      <c r="F1050" s="253" t="s">
        <v>2427</v>
      </c>
      <c r="G1050" s="250"/>
      <c r="H1050" s="254">
        <v>18.81</v>
      </c>
      <c r="I1050" s="255"/>
      <c r="J1050" s="250"/>
      <c r="K1050" s="250"/>
      <c r="L1050" s="256"/>
      <c r="M1050" s="257"/>
      <c r="N1050" s="258"/>
      <c r="O1050" s="258"/>
      <c r="P1050" s="258"/>
      <c r="Q1050" s="258"/>
      <c r="R1050" s="258"/>
      <c r="S1050" s="258"/>
      <c r="T1050" s="25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0" t="s">
        <v>179</v>
      </c>
      <c r="AU1050" s="260" t="s">
        <v>86</v>
      </c>
      <c r="AV1050" s="13" t="s">
        <v>86</v>
      </c>
      <c r="AW1050" s="13" t="s">
        <v>32</v>
      </c>
      <c r="AX1050" s="13" t="s">
        <v>76</v>
      </c>
      <c r="AY1050" s="260" t="s">
        <v>169</v>
      </c>
    </row>
    <row r="1051" spans="1:51" s="13" customFormat="1" ht="12">
      <c r="A1051" s="13"/>
      <c r="B1051" s="249"/>
      <c r="C1051" s="250"/>
      <c r="D1051" s="251" t="s">
        <v>179</v>
      </c>
      <c r="E1051" s="252" t="s">
        <v>1</v>
      </c>
      <c r="F1051" s="253" t="s">
        <v>2420</v>
      </c>
      <c r="G1051" s="250"/>
      <c r="H1051" s="254">
        <v>2.31</v>
      </c>
      <c r="I1051" s="255"/>
      <c r="J1051" s="250"/>
      <c r="K1051" s="250"/>
      <c r="L1051" s="256"/>
      <c r="M1051" s="257"/>
      <c r="N1051" s="258"/>
      <c r="O1051" s="258"/>
      <c r="P1051" s="258"/>
      <c r="Q1051" s="258"/>
      <c r="R1051" s="258"/>
      <c r="S1051" s="258"/>
      <c r="T1051" s="25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0" t="s">
        <v>179</v>
      </c>
      <c r="AU1051" s="260" t="s">
        <v>86</v>
      </c>
      <c r="AV1051" s="13" t="s">
        <v>86</v>
      </c>
      <c r="AW1051" s="13" t="s">
        <v>32</v>
      </c>
      <c r="AX1051" s="13" t="s">
        <v>76</v>
      </c>
      <c r="AY1051" s="260" t="s">
        <v>169</v>
      </c>
    </row>
    <row r="1052" spans="1:51" s="13" customFormat="1" ht="12">
      <c r="A1052" s="13"/>
      <c r="B1052" s="249"/>
      <c r="C1052" s="250"/>
      <c r="D1052" s="251" t="s">
        <v>179</v>
      </c>
      <c r="E1052" s="252" t="s">
        <v>1</v>
      </c>
      <c r="F1052" s="253" t="s">
        <v>2421</v>
      </c>
      <c r="G1052" s="250"/>
      <c r="H1052" s="254">
        <v>13.987</v>
      </c>
      <c r="I1052" s="255"/>
      <c r="J1052" s="250"/>
      <c r="K1052" s="250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0" t="s">
        <v>179</v>
      </c>
      <c r="AU1052" s="260" t="s">
        <v>86</v>
      </c>
      <c r="AV1052" s="13" t="s">
        <v>86</v>
      </c>
      <c r="AW1052" s="13" t="s">
        <v>32</v>
      </c>
      <c r="AX1052" s="13" t="s">
        <v>76</v>
      </c>
      <c r="AY1052" s="260" t="s">
        <v>169</v>
      </c>
    </row>
    <row r="1053" spans="1:51" s="14" customFormat="1" ht="12">
      <c r="A1053" s="14"/>
      <c r="B1053" s="261"/>
      <c r="C1053" s="262"/>
      <c r="D1053" s="251" t="s">
        <v>179</v>
      </c>
      <c r="E1053" s="263" t="s">
        <v>1</v>
      </c>
      <c r="F1053" s="264" t="s">
        <v>182</v>
      </c>
      <c r="G1053" s="262"/>
      <c r="H1053" s="265">
        <v>408.627</v>
      </c>
      <c r="I1053" s="266"/>
      <c r="J1053" s="262"/>
      <c r="K1053" s="262"/>
      <c r="L1053" s="267"/>
      <c r="M1053" s="268"/>
      <c r="N1053" s="269"/>
      <c r="O1053" s="269"/>
      <c r="P1053" s="269"/>
      <c r="Q1053" s="269"/>
      <c r="R1053" s="269"/>
      <c r="S1053" s="269"/>
      <c r="T1053" s="270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1" t="s">
        <v>179</v>
      </c>
      <c r="AU1053" s="271" t="s">
        <v>86</v>
      </c>
      <c r="AV1053" s="14" t="s">
        <v>177</v>
      </c>
      <c r="AW1053" s="14" t="s">
        <v>32</v>
      </c>
      <c r="AX1053" s="14" t="s">
        <v>84</v>
      </c>
      <c r="AY1053" s="271" t="s">
        <v>169</v>
      </c>
    </row>
    <row r="1054" spans="1:65" s="2" customFormat="1" ht="21.75" customHeight="1">
      <c r="A1054" s="39"/>
      <c r="B1054" s="40"/>
      <c r="C1054" s="235" t="s">
        <v>2428</v>
      </c>
      <c r="D1054" s="235" t="s">
        <v>173</v>
      </c>
      <c r="E1054" s="236" t="s">
        <v>2429</v>
      </c>
      <c r="F1054" s="237" t="s">
        <v>2430</v>
      </c>
      <c r="G1054" s="238" t="s">
        <v>176</v>
      </c>
      <c r="H1054" s="239">
        <v>16</v>
      </c>
      <c r="I1054" s="240"/>
      <c r="J1054" s="241">
        <f>ROUND(I1054*H1054,2)</f>
        <v>0</v>
      </c>
      <c r="K1054" s="242"/>
      <c r="L1054" s="45"/>
      <c r="M1054" s="243" t="s">
        <v>1</v>
      </c>
      <c r="N1054" s="244" t="s">
        <v>41</v>
      </c>
      <c r="O1054" s="92"/>
      <c r="P1054" s="245">
        <f>O1054*H1054</f>
        <v>0</v>
      </c>
      <c r="Q1054" s="245">
        <v>0.0003</v>
      </c>
      <c r="R1054" s="245">
        <f>Q1054*H1054</f>
        <v>0.0048</v>
      </c>
      <c r="S1054" s="245">
        <v>0</v>
      </c>
      <c r="T1054" s="246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47" t="s">
        <v>286</v>
      </c>
      <c r="AT1054" s="247" t="s">
        <v>173</v>
      </c>
      <c r="AU1054" s="247" t="s">
        <v>86</v>
      </c>
      <c r="AY1054" s="18" t="s">
        <v>169</v>
      </c>
      <c r="BE1054" s="248">
        <f>IF(N1054="základní",J1054,0)</f>
        <v>0</v>
      </c>
      <c r="BF1054" s="248">
        <f>IF(N1054="snížená",J1054,0)</f>
        <v>0</v>
      </c>
      <c r="BG1054" s="248">
        <f>IF(N1054="zákl. přenesená",J1054,0)</f>
        <v>0</v>
      </c>
      <c r="BH1054" s="248">
        <f>IF(N1054="sníž. přenesená",J1054,0)</f>
        <v>0</v>
      </c>
      <c r="BI1054" s="248">
        <f>IF(N1054="nulová",J1054,0)</f>
        <v>0</v>
      </c>
      <c r="BJ1054" s="18" t="s">
        <v>84</v>
      </c>
      <c r="BK1054" s="248">
        <f>ROUND(I1054*H1054,2)</f>
        <v>0</v>
      </c>
      <c r="BL1054" s="18" t="s">
        <v>286</v>
      </c>
      <c r="BM1054" s="247" t="s">
        <v>2431</v>
      </c>
    </row>
    <row r="1055" spans="1:51" s="13" customFormat="1" ht="12">
      <c r="A1055" s="13"/>
      <c r="B1055" s="249"/>
      <c r="C1055" s="250"/>
      <c r="D1055" s="251" t="s">
        <v>179</v>
      </c>
      <c r="E1055" s="252" t="s">
        <v>1</v>
      </c>
      <c r="F1055" s="253" t="s">
        <v>2398</v>
      </c>
      <c r="G1055" s="250"/>
      <c r="H1055" s="254">
        <v>16</v>
      </c>
      <c r="I1055" s="255"/>
      <c r="J1055" s="250"/>
      <c r="K1055" s="250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0" t="s">
        <v>179</v>
      </c>
      <c r="AU1055" s="260" t="s">
        <v>86</v>
      </c>
      <c r="AV1055" s="13" t="s">
        <v>86</v>
      </c>
      <c r="AW1055" s="13" t="s">
        <v>32</v>
      </c>
      <c r="AX1055" s="13" t="s">
        <v>84</v>
      </c>
      <c r="AY1055" s="260" t="s">
        <v>169</v>
      </c>
    </row>
    <row r="1056" spans="1:65" s="2" customFormat="1" ht="21.75" customHeight="1">
      <c r="A1056" s="39"/>
      <c r="B1056" s="40"/>
      <c r="C1056" s="304" t="s">
        <v>2432</v>
      </c>
      <c r="D1056" s="304" t="s">
        <v>1283</v>
      </c>
      <c r="E1056" s="305" t="s">
        <v>2433</v>
      </c>
      <c r="F1056" s="306" t="s">
        <v>2434</v>
      </c>
      <c r="G1056" s="307" t="s">
        <v>176</v>
      </c>
      <c r="H1056" s="308">
        <v>16.85</v>
      </c>
      <c r="I1056" s="309"/>
      <c r="J1056" s="310">
        <f>ROUND(I1056*H1056,2)</f>
        <v>0</v>
      </c>
      <c r="K1056" s="311"/>
      <c r="L1056" s="312"/>
      <c r="M1056" s="313" t="s">
        <v>1</v>
      </c>
      <c r="N1056" s="314" t="s">
        <v>41</v>
      </c>
      <c r="O1056" s="92"/>
      <c r="P1056" s="245">
        <f>O1056*H1056</f>
        <v>0</v>
      </c>
      <c r="Q1056" s="245">
        <v>0.0043</v>
      </c>
      <c r="R1056" s="245">
        <f>Q1056*H1056</f>
        <v>0.072455</v>
      </c>
      <c r="S1056" s="245">
        <v>0</v>
      </c>
      <c r="T1056" s="246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47" t="s">
        <v>298</v>
      </c>
      <c r="AT1056" s="247" t="s">
        <v>1283</v>
      </c>
      <c r="AU1056" s="247" t="s">
        <v>86</v>
      </c>
      <c r="AY1056" s="18" t="s">
        <v>169</v>
      </c>
      <c r="BE1056" s="248">
        <f>IF(N1056="základní",J1056,0)</f>
        <v>0</v>
      </c>
      <c r="BF1056" s="248">
        <f>IF(N1056="snížená",J1056,0)</f>
        <v>0</v>
      </c>
      <c r="BG1056" s="248">
        <f>IF(N1056="zákl. přenesená",J1056,0)</f>
        <v>0</v>
      </c>
      <c r="BH1056" s="248">
        <f>IF(N1056="sníž. přenesená",J1056,0)</f>
        <v>0</v>
      </c>
      <c r="BI1056" s="248">
        <f>IF(N1056="nulová",J1056,0)</f>
        <v>0</v>
      </c>
      <c r="BJ1056" s="18" t="s">
        <v>84</v>
      </c>
      <c r="BK1056" s="248">
        <f>ROUND(I1056*H1056,2)</f>
        <v>0</v>
      </c>
      <c r="BL1056" s="18" t="s">
        <v>286</v>
      </c>
      <c r="BM1056" s="247" t="s">
        <v>2435</v>
      </c>
    </row>
    <row r="1057" spans="1:51" s="13" customFormat="1" ht="12">
      <c r="A1057" s="13"/>
      <c r="B1057" s="249"/>
      <c r="C1057" s="250"/>
      <c r="D1057" s="251" t="s">
        <v>179</v>
      </c>
      <c r="E1057" s="250"/>
      <c r="F1057" s="253" t="s">
        <v>2436</v>
      </c>
      <c r="G1057" s="250"/>
      <c r="H1057" s="254">
        <v>16.85</v>
      </c>
      <c r="I1057" s="255"/>
      <c r="J1057" s="250"/>
      <c r="K1057" s="250"/>
      <c r="L1057" s="256"/>
      <c r="M1057" s="257"/>
      <c r="N1057" s="258"/>
      <c r="O1057" s="258"/>
      <c r="P1057" s="258"/>
      <c r="Q1057" s="258"/>
      <c r="R1057" s="258"/>
      <c r="S1057" s="258"/>
      <c r="T1057" s="25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0" t="s">
        <v>179</v>
      </c>
      <c r="AU1057" s="260" t="s">
        <v>86</v>
      </c>
      <c r="AV1057" s="13" t="s">
        <v>86</v>
      </c>
      <c r="AW1057" s="13" t="s">
        <v>4</v>
      </c>
      <c r="AX1057" s="13" t="s">
        <v>84</v>
      </c>
      <c r="AY1057" s="260" t="s">
        <v>169</v>
      </c>
    </row>
    <row r="1058" spans="1:65" s="2" customFormat="1" ht="21.75" customHeight="1">
      <c r="A1058" s="39"/>
      <c r="B1058" s="40"/>
      <c r="C1058" s="235" t="s">
        <v>473</v>
      </c>
      <c r="D1058" s="235" t="s">
        <v>173</v>
      </c>
      <c r="E1058" s="236" t="s">
        <v>2437</v>
      </c>
      <c r="F1058" s="237" t="s">
        <v>2438</v>
      </c>
      <c r="G1058" s="238" t="s">
        <v>176</v>
      </c>
      <c r="H1058" s="239">
        <v>88.947</v>
      </c>
      <c r="I1058" s="240"/>
      <c r="J1058" s="241">
        <f>ROUND(I1058*H1058,2)</f>
        <v>0</v>
      </c>
      <c r="K1058" s="242"/>
      <c r="L1058" s="45"/>
      <c r="M1058" s="243" t="s">
        <v>1</v>
      </c>
      <c r="N1058" s="244" t="s">
        <v>41</v>
      </c>
      <c r="O1058" s="92"/>
      <c r="P1058" s="245">
        <f>O1058*H1058</f>
        <v>0</v>
      </c>
      <c r="Q1058" s="245">
        <v>0.0003</v>
      </c>
      <c r="R1058" s="245">
        <f>Q1058*H1058</f>
        <v>0.0266841</v>
      </c>
      <c r="S1058" s="245">
        <v>0</v>
      </c>
      <c r="T1058" s="246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47" t="s">
        <v>286</v>
      </c>
      <c r="AT1058" s="247" t="s">
        <v>173</v>
      </c>
      <c r="AU1058" s="247" t="s">
        <v>86</v>
      </c>
      <c r="AY1058" s="18" t="s">
        <v>169</v>
      </c>
      <c r="BE1058" s="248">
        <f>IF(N1058="základní",J1058,0)</f>
        <v>0</v>
      </c>
      <c r="BF1058" s="248">
        <f>IF(N1058="snížená",J1058,0)</f>
        <v>0</v>
      </c>
      <c r="BG1058" s="248">
        <f>IF(N1058="zákl. přenesená",J1058,0)</f>
        <v>0</v>
      </c>
      <c r="BH1058" s="248">
        <f>IF(N1058="sníž. přenesená",J1058,0)</f>
        <v>0</v>
      </c>
      <c r="BI1058" s="248">
        <f>IF(N1058="nulová",J1058,0)</f>
        <v>0</v>
      </c>
      <c r="BJ1058" s="18" t="s">
        <v>84</v>
      </c>
      <c r="BK1058" s="248">
        <f>ROUND(I1058*H1058,2)</f>
        <v>0</v>
      </c>
      <c r="BL1058" s="18" t="s">
        <v>286</v>
      </c>
      <c r="BM1058" s="247" t="s">
        <v>2439</v>
      </c>
    </row>
    <row r="1059" spans="1:51" s="13" customFormat="1" ht="12">
      <c r="A1059" s="13"/>
      <c r="B1059" s="249"/>
      <c r="C1059" s="250"/>
      <c r="D1059" s="251" t="s">
        <v>179</v>
      </c>
      <c r="E1059" s="252" t="s">
        <v>1</v>
      </c>
      <c r="F1059" s="253" t="s">
        <v>1791</v>
      </c>
      <c r="G1059" s="250"/>
      <c r="H1059" s="254">
        <v>84</v>
      </c>
      <c r="I1059" s="255"/>
      <c r="J1059" s="250"/>
      <c r="K1059" s="250"/>
      <c r="L1059" s="256"/>
      <c r="M1059" s="257"/>
      <c r="N1059" s="258"/>
      <c r="O1059" s="258"/>
      <c r="P1059" s="258"/>
      <c r="Q1059" s="258"/>
      <c r="R1059" s="258"/>
      <c r="S1059" s="258"/>
      <c r="T1059" s="25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0" t="s">
        <v>179</v>
      </c>
      <c r="AU1059" s="260" t="s">
        <v>86</v>
      </c>
      <c r="AV1059" s="13" t="s">
        <v>86</v>
      </c>
      <c r="AW1059" s="13" t="s">
        <v>32</v>
      </c>
      <c r="AX1059" s="13" t="s">
        <v>76</v>
      </c>
      <c r="AY1059" s="260" t="s">
        <v>169</v>
      </c>
    </row>
    <row r="1060" spans="1:51" s="13" customFormat="1" ht="12">
      <c r="A1060" s="13"/>
      <c r="B1060" s="249"/>
      <c r="C1060" s="250"/>
      <c r="D1060" s="251" t="s">
        <v>179</v>
      </c>
      <c r="E1060" s="252" t="s">
        <v>1</v>
      </c>
      <c r="F1060" s="253" t="s">
        <v>2440</v>
      </c>
      <c r="G1060" s="250"/>
      <c r="H1060" s="254">
        <v>4.947</v>
      </c>
      <c r="I1060" s="255"/>
      <c r="J1060" s="250"/>
      <c r="K1060" s="250"/>
      <c r="L1060" s="256"/>
      <c r="M1060" s="257"/>
      <c r="N1060" s="258"/>
      <c r="O1060" s="258"/>
      <c r="P1060" s="258"/>
      <c r="Q1060" s="258"/>
      <c r="R1060" s="258"/>
      <c r="S1060" s="258"/>
      <c r="T1060" s="25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0" t="s">
        <v>179</v>
      </c>
      <c r="AU1060" s="260" t="s">
        <v>86</v>
      </c>
      <c r="AV1060" s="13" t="s">
        <v>86</v>
      </c>
      <c r="AW1060" s="13" t="s">
        <v>32</v>
      </c>
      <c r="AX1060" s="13" t="s">
        <v>76</v>
      </c>
      <c r="AY1060" s="260" t="s">
        <v>169</v>
      </c>
    </row>
    <row r="1061" spans="1:51" s="15" customFormat="1" ht="12">
      <c r="A1061" s="15"/>
      <c r="B1061" s="272"/>
      <c r="C1061" s="273"/>
      <c r="D1061" s="251" t="s">
        <v>179</v>
      </c>
      <c r="E1061" s="274" t="s">
        <v>1</v>
      </c>
      <c r="F1061" s="275" t="s">
        <v>211</v>
      </c>
      <c r="G1061" s="273"/>
      <c r="H1061" s="276">
        <v>88.947</v>
      </c>
      <c r="I1061" s="277"/>
      <c r="J1061" s="273"/>
      <c r="K1061" s="273"/>
      <c r="L1061" s="278"/>
      <c r="M1061" s="279"/>
      <c r="N1061" s="280"/>
      <c r="O1061" s="280"/>
      <c r="P1061" s="280"/>
      <c r="Q1061" s="280"/>
      <c r="R1061" s="280"/>
      <c r="S1061" s="280"/>
      <c r="T1061" s="281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82" t="s">
        <v>179</v>
      </c>
      <c r="AU1061" s="282" t="s">
        <v>86</v>
      </c>
      <c r="AV1061" s="15" t="s">
        <v>212</v>
      </c>
      <c r="AW1061" s="15" t="s">
        <v>32</v>
      </c>
      <c r="AX1061" s="15" t="s">
        <v>76</v>
      </c>
      <c r="AY1061" s="282" t="s">
        <v>169</v>
      </c>
    </row>
    <row r="1062" spans="1:51" s="14" customFormat="1" ht="12">
      <c r="A1062" s="14"/>
      <c r="B1062" s="261"/>
      <c r="C1062" s="262"/>
      <c r="D1062" s="251" t="s">
        <v>179</v>
      </c>
      <c r="E1062" s="263" t="s">
        <v>1</v>
      </c>
      <c r="F1062" s="264" t="s">
        <v>182</v>
      </c>
      <c r="G1062" s="262"/>
      <c r="H1062" s="265">
        <v>88.947</v>
      </c>
      <c r="I1062" s="266"/>
      <c r="J1062" s="262"/>
      <c r="K1062" s="262"/>
      <c r="L1062" s="267"/>
      <c r="M1062" s="268"/>
      <c r="N1062" s="269"/>
      <c r="O1062" s="269"/>
      <c r="P1062" s="269"/>
      <c r="Q1062" s="269"/>
      <c r="R1062" s="269"/>
      <c r="S1062" s="269"/>
      <c r="T1062" s="270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1" t="s">
        <v>179</v>
      </c>
      <c r="AU1062" s="271" t="s">
        <v>86</v>
      </c>
      <c r="AV1062" s="14" t="s">
        <v>177</v>
      </c>
      <c r="AW1062" s="14" t="s">
        <v>32</v>
      </c>
      <c r="AX1062" s="14" t="s">
        <v>84</v>
      </c>
      <c r="AY1062" s="271" t="s">
        <v>169</v>
      </c>
    </row>
    <row r="1063" spans="1:65" s="2" customFormat="1" ht="33" customHeight="1">
      <c r="A1063" s="39"/>
      <c r="B1063" s="40"/>
      <c r="C1063" s="304" t="s">
        <v>478</v>
      </c>
      <c r="D1063" s="304" t="s">
        <v>1283</v>
      </c>
      <c r="E1063" s="305" t="s">
        <v>2441</v>
      </c>
      <c r="F1063" s="306" t="s">
        <v>2442</v>
      </c>
      <c r="G1063" s="307" t="s">
        <v>176</v>
      </c>
      <c r="H1063" s="308">
        <v>122.1</v>
      </c>
      <c r="I1063" s="309"/>
      <c r="J1063" s="310">
        <f>ROUND(I1063*H1063,2)</f>
        <v>0</v>
      </c>
      <c r="K1063" s="311"/>
      <c r="L1063" s="312"/>
      <c r="M1063" s="313" t="s">
        <v>1</v>
      </c>
      <c r="N1063" s="314" t="s">
        <v>41</v>
      </c>
      <c r="O1063" s="92"/>
      <c r="P1063" s="245">
        <f>O1063*H1063</f>
        <v>0</v>
      </c>
      <c r="Q1063" s="245">
        <v>0.0018</v>
      </c>
      <c r="R1063" s="245">
        <f>Q1063*H1063</f>
        <v>0.21977999999999998</v>
      </c>
      <c r="S1063" s="245">
        <v>0</v>
      </c>
      <c r="T1063" s="246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47" t="s">
        <v>298</v>
      </c>
      <c r="AT1063" s="247" t="s">
        <v>1283</v>
      </c>
      <c r="AU1063" s="247" t="s">
        <v>86</v>
      </c>
      <c r="AY1063" s="18" t="s">
        <v>169</v>
      </c>
      <c r="BE1063" s="248">
        <f>IF(N1063="základní",J1063,0)</f>
        <v>0</v>
      </c>
      <c r="BF1063" s="248">
        <f>IF(N1063="snížená",J1063,0)</f>
        <v>0</v>
      </c>
      <c r="BG1063" s="248">
        <f>IF(N1063="zákl. přenesená",J1063,0)</f>
        <v>0</v>
      </c>
      <c r="BH1063" s="248">
        <f>IF(N1063="sníž. přenesená",J1063,0)</f>
        <v>0</v>
      </c>
      <c r="BI1063" s="248">
        <f>IF(N1063="nulová",J1063,0)</f>
        <v>0</v>
      </c>
      <c r="BJ1063" s="18" t="s">
        <v>84</v>
      </c>
      <c r="BK1063" s="248">
        <f>ROUND(I1063*H1063,2)</f>
        <v>0</v>
      </c>
      <c r="BL1063" s="18" t="s">
        <v>286</v>
      </c>
      <c r="BM1063" s="247" t="s">
        <v>2443</v>
      </c>
    </row>
    <row r="1064" spans="1:51" s="13" customFormat="1" ht="12">
      <c r="A1064" s="13"/>
      <c r="B1064" s="249"/>
      <c r="C1064" s="250"/>
      <c r="D1064" s="251" t="s">
        <v>179</v>
      </c>
      <c r="E1064" s="252" t="s">
        <v>1</v>
      </c>
      <c r="F1064" s="253" t="s">
        <v>2444</v>
      </c>
      <c r="G1064" s="250"/>
      <c r="H1064" s="254">
        <v>84</v>
      </c>
      <c r="I1064" s="255"/>
      <c r="J1064" s="250"/>
      <c r="K1064" s="250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60" t="s">
        <v>179</v>
      </c>
      <c r="AU1064" s="260" t="s">
        <v>86</v>
      </c>
      <c r="AV1064" s="13" t="s">
        <v>86</v>
      </c>
      <c r="AW1064" s="13" t="s">
        <v>32</v>
      </c>
      <c r="AX1064" s="13" t="s">
        <v>76</v>
      </c>
      <c r="AY1064" s="260" t="s">
        <v>169</v>
      </c>
    </row>
    <row r="1065" spans="1:51" s="13" customFormat="1" ht="12">
      <c r="A1065" s="13"/>
      <c r="B1065" s="249"/>
      <c r="C1065" s="250"/>
      <c r="D1065" s="251" t="s">
        <v>179</v>
      </c>
      <c r="E1065" s="252" t="s">
        <v>1</v>
      </c>
      <c r="F1065" s="253" t="s">
        <v>2445</v>
      </c>
      <c r="G1065" s="250"/>
      <c r="H1065" s="254">
        <v>27</v>
      </c>
      <c r="I1065" s="255"/>
      <c r="J1065" s="250"/>
      <c r="K1065" s="250"/>
      <c r="L1065" s="256"/>
      <c r="M1065" s="257"/>
      <c r="N1065" s="258"/>
      <c r="O1065" s="258"/>
      <c r="P1065" s="258"/>
      <c r="Q1065" s="258"/>
      <c r="R1065" s="258"/>
      <c r="S1065" s="258"/>
      <c r="T1065" s="25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0" t="s">
        <v>179</v>
      </c>
      <c r="AU1065" s="260" t="s">
        <v>86</v>
      </c>
      <c r="AV1065" s="13" t="s">
        <v>86</v>
      </c>
      <c r="AW1065" s="13" t="s">
        <v>32</v>
      </c>
      <c r="AX1065" s="13" t="s">
        <v>76</v>
      </c>
      <c r="AY1065" s="260" t="s">
        <v>169</v>
      </c>
    </row>
    <row r="1066" spans="1:51" s="14" customFormat="1" ht="12">
      <c r="A1066" s="14"/>
      <c r="B1066" s="261"/>
      <c r="C1066" s="262"/>
      <c r="D1066" s="251" t="s">
        <v>179</v>
      </c>
      <c r="E1066" s="263" t="s">
        <v>1</v>
      </c>
      <c r="F1066" s="264" t="s">
        <v>182</v>
      </c>
      <c r="G1066" s="262"/>
      <c r="H1066" s="265">
        <v>111</v>
      </c>
      <c r="I1066" s="266"/>
      <c r="J1066" s="262"/>
      <c r="K1066" s="262"/>
      <c r="L1066" s="267"/>
      <c r="M1066" s="268"/>
      <c r="N1066" s="269"/>
      <c r="O1066" s="269"/>
      <c r="P1066" s="269"/>
      <c r="Q1066" s="269"/>
      <c r="R1066" s="269"/>
      <c r="S1066" s="269"/>
      <c r="T1066" s="27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1" t="s">
        <v>179</v>
      </c>
      <c r="AU1066" s="271" t="s">
        <v>86</v>
      </c>
      <c r="AV1066" s="14" t="s">
        <v>177</v>
      </c>
      <c r="AW1066" s="14" t="s">
        <v>32</v>
      </c>
      <c r="AX1066" s="14" t="s">
        <v>84</v>
      </c>
      <c r="AY1066" s="271" t="s">
        <v>169</v>
      </c>
    </row>
    <row r="1067" spans="1:51" s="13" customFormat="1" ht="12">
      <c r="A1067" s="13"/>
      <c r="B1067" s="249"/>
      <c r="C1067" s="250"/>
      <c r="D1067" s="251" t="s">
        <v>179</v>
      </c>
      <c r="E1067" s="250"/>
      <c r="F1067" s="253" t="s">
        <v>2446</v>
      </c>
      <c r="G1067" s="250"/>
      <c r="H1067" s="254">
        <v>122.1</v>
      </c>
      <c r="I1067" s="255"/>
      <c r="J1067" s="250"/>
      <c r="K1067" s="250"/>
      <c r="L1067" s="256"/>
      <c r="M1067" s="257"/>
      <c r="N1067" s="258"/>
      <c r="O1067" s="258"/>
      <c r="P1067" s="258"/>
      <c r="Q1067" s="258"/>
      <c r="R1067" s="258"/>
      <c r="S1067" s="258"/>
      <c r="T1067" s="25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0" t="s">
        <v>179</v>
      </c>
      <c r="AU1067" s="260" t="s">
        <v>86</v>
      </c>
      <c r="AV1067" s="13" t="s">
        <v>86</v>
      </c>
      <c r="AW1067" s="13" t="s">
        <v>4</v>
      </c>
      <c r="AX1067" s="13" t="s">
        <v>84</v>
      </c>
      <c r="AY1067" s="260" t="s">
        <v>169</v>
      </c>
    </row>
    <row r="1068" spans="1:65" s="2" customFormat="1" ht="21.75" customHeight="1">
      <c r="A1068" s="39"/>
      <c r="B1068" s="40"/>
      <c r="C1068" s="235" t="s">
        <v>2447</v>
      </c>
      <c r="D1068" s="235" t="s">
        <v>173</v>
      </c>
      <c r="E1068" s="236" t="s">
        <v>2448</v>
      </c>
      <c r="F1068" s="237" t="s">
        <v>2449</v>
      </c>
      <c r="G1068" s="238" t="s">
        <v>176</v>
      </c>
      <c r="H1068" s="239">
        <v>5</v>
      </c>
      <c r="I1068" s="240"/>
      <c r="J1068" s="241">
        <f>ROUND(I1068*H1068,2)</f>
        <v>0</v>
      </c>
      <c r="K1068" s="242"/>
      <c r="L1068" s="45"/>
      <c r="M1068" s="243" t="s">
        <v>1</v>
      </c>
      <c r="N1068" s="244" t="s">
        <v>41</v>
      </c>
      <c r="O1068" s="92"/>
      <c r="P1068" s="245">
        <f>O1068*H1068</f>
        <v>0</v>
      </c>
      <c r="Q1068" s="245">
        <v>0.0003</v>
      </c>
      <c r="R1068" s="245">
        <f>Q1068*H1068</f>
        <v>0.0014999999999999998</v>
      </c>
      <c r="S1068" s="245">
        <v>0</v>
      </c>
      <c r="T1068" s="246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47" t="s">
        <v>286</v>
      </c>
      <c r="AT1068" s="247" t="s">
        <v>173</v>
      </c>
      <c r="AU1068" s="247" t="s">
        <v>86</v>
      </c>
      <c r="AY1068" s="18" t="s">
        <v>169</v>
      </c>
      <c r="BE1068" s="248">
        <f>IF(N1068="základní",J1068,0)</f>
        <v>0</v>
      </c>
      <c r="BF1068" s="248">
        <f>IF(N1068="snížená",J1068,0)</f>
        <v>0</v>
      </c>
      <c r="BG1068" s="248">
        <f>IF(N1068="zákl. přenesená",J1068,0)</f>
        <v>0</v>
      </c>
      <c r="BH1068" s="248">
        <f>IF(N1068="sníž. přenesená",J1068,0)</f>
        <v>0</v>
      </c>
      <c r="BI1068" s="248">
        <f>IF(N1068="nulová",J1068,0)</f>
        <v>0</v>
      </c>
      <c r="BJ1068" s="18" t="s">
        <v>84</v>
      </c>
      <c r="BK1068" s="248">
        <f>ROUND(I1068*H1068,2)</f>
        <v>0</v>
      </c>
      <c r="BL1068" s="18" t="s">
        <v>286</v>
      </c>
      <c r="BM1068" s="247" t="s">
        <v>2450</v>
      </c>
    </row>
    <row r="1069" spans="1:51" s="13" customFormat="1" ht="12">
      <c r="A1069" s="13"/>
      <c r="B1069" s="249"/>
      <c r="C1069" s="250"/>
      <c r="D1069" s="251" t="s">
        <v>179</v>
      </c>
      <c r="E1069" s="252" t="s">
        <v>1</v>
      </c>
      <c r="F1069" s="253" t="s">
        <v>2451</v>
      </c>
      <c r="G1069" s="250"/>
      <c r="H1069" s="254">
        <v>5</v>
      </c>
      <c r="I1069" s="255"/>
      <c r="J1069" s="250"/>
      <c r="K1069" s="250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0" t="s">
        <v>179</v>
      </c>
      <c r="AU1069" s="260" t="s">
        <v>86</v>
      </c>
      <c r="AV1069" s="13" t="s">
        <v>86</v>
      </c>
      <c r="AW1069" s="13" t="s">
        <v>32</v>
      </c>
      <c r="AX1069" s="13" t="s">
        <v>76</v>
      </c>
      <c r="AY1069" s="260" t="s">
        <v>169</v>
      </c>
    </row>
    <row r="1070" spans="1:51" s="14" customFormat="1" ht="12">
      <c r="A1070" s="14"/>
      <c r="B1070" s="261"/>
      <c r="C1070" s="262"/>
      <c r="D1070" s="251" t="s">
        <v>179</v>
      </c>
      <c r="E1070" s="263" t="s">
        <v>1</v>
      </c>
      <c r="F1070" s="264" t="s">
        <v>182</v>
      </c>
      <c r="G1070" s="262"/>
      <c r="H1070" s="265">
        <v>5</v>
      </c>
      <c r="I1070" s="266"/>
      <c r="J1070" s="262"/>
      <c r="K1070" s="262"/>
      <c r="L1070" s="267"/>
      <c r="M1070" s="268"/>
      <c r="N1070" s="269"/>
      <c r="O1070" s="269"/>
      <c r="P1070" s="269"/>
      <c r="Q1070" s="269"/>
      <c r="R1070" s="269"/>
      <c r="S1070" s="269"/>
      <c r="T1070" s="270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1" t="s">
        <v>179</v>
      </c>
      <c r="AU1070" s="271" t="s">
        <v>86</v>
      </c>
      <c r="AV1070" s="14" t="s">
        <v>177</v>
      </c>
      <c r="AW1070" s="14" t="s">
        <v>32</v>
      </c>
      <c r="AX1070" s="14" t="s">
        <v>84</v>
      </c>
      <c r="AY1070" s="271" t="s">
        <v>169</v>
      </c>
    </row>
    <row r="1071" spans="1:65" s="2" customFormat="1" ht="21.75" customHeight="1">
      <c r="A1071" s="39"/>
      <c r="B1071" s="40"/>
      <c r="C1071" s="235" t="s">
        <v>2452</v>
      </c>
      <c r="D1071" s="235" t="s">
        <v>173</v>
      </c>
      <c r="E1071" s="236" t="s">
        <v>2453</v>
      </c>
      <c r="F1071" s="237" t="s">
        <v>2454</v>
      </c>
      <c r="G1071" s="238" t="s">
        <v>322</v>
      </c>
      <c r="H1071" s="239">
        <v>41.8</v>
      </c>
      <c r="I1071" s="240"/>
      <c r="J1071" s="241">
        <f>ROUND(I1071*H1071,2)</f>
        <v>0</v>
      </c>
      <c r="K1071" s="242"/>
      <c r="L1071" s="45"/>
      <c r="M1071" s="243" t="s">
        <v>1</v>
      </c>
      <c r="N1071" s="244" t="s">
        <v>41</v>
      </c>
      <c r="O1071" s="92"/>
      <c r="P1071" s="245">
        <f>O1071*H1071</f>
        <v>0</v>
      </c>
      <c r="Q1071" s="245">
        <v>0.00012</v>
      </c>
      <c r="R1071" s="245">
        <f>Q1071*H1071</f>
        <v>0.005016</v>
      </c>
      <c r="S1071" s="245">
        <v>0</v>
      </c>
      <c r="T1071" s="246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47" t="s">
        <v>286</v>
      </c>
      <c r="AT1071" s="247" t="s">
        <v>173</v>
      </c>
      <c r="AU1071" s="247" t="s">
        <v>86</v>
      </c>
      <c r="AY1071" s="18" t="s">
        <v>169</v>
      </c>
      <c r="BE1071" s="248">
        <f>IF(N1071="základní",J1071,0)</f>
        <v>0</v>
      </c>
      <c r="BF1071" s="248">
        <f>IF(N1071="snížená",J1071,0)</f>
        <v>0</v>
      </c>
      <c r="BG1071" s="248">
        <f>IF(N1071="zákl. přenesená",J1071,0)</f>
        <v>0</v>
      </c>
      <c r="BH1071" s="248">
        <f>IF(N1071="sníž. přenesená",J1071,0)</f>
        <v>0</v>
      </c>
      <c r="BI1071" s="248">
        <f>IF(N1071="nulová",J1071,0)</f>
        <v>0</v>
      </c>
      <c r="BJ1071" s="18" t="s">
        <v>84</v>
      </c>
      <c r="BK1071" s="248">
        <f>ROUND(I1071*H1071,2)</f>
        <v>0</v>
      </c>
      <c r="BL1071" s="18" t="s">
        <v>286</v>
      </c>
      <c r="BM1071" s="247" t="s">
        <v>2455</v>
      </c>
    </row>
    <row r="1072" spans="1:51" s="13" customFormat="1" ht="12">
      <c r="A1072" s="13"/>
      <c r="B1072" s="249"/>
      <c r="C1072" s="250"/>
      <c r="D1072" s="251" t="s">
        <v>179</v>
      </c>
      <c r="E1072" s="252" t="s">
        <v>1</v>
      </c>
      <c r="F1072" s="253" t="s">
        <v>2456</v>
      </c>
      <c r="G1072" s="250"/>
      <c r="H1072" s="254">
        <v>41.8</v>
      </c>
      <c r="I1072" s="255"/>
      <c r="J1072" s="250"/>
      <c r="K1072" s="250"/>
      <c r="L1072" s="256"/>
      <c r="M1072" s="257"/>
      <c r="N1072" s="258"/>
      <c r="O1072" s="258"/>
      <c r="P1072" s="258"/>
      <c r="Q1072" s="258"/>
      <c r="R1072" s="258"/>
      <c r="S1072" s="258"/>
      <c r="T1072" s="25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0" t="s">
        <v>179</v>
      </c>
      <c r="AU1072" s="260" t="s">
        <v>86</v>
      </c>
      <c r="AV1072" s="13" t="s">
        <v>86</v>
      </c>
      <c r="AW1072" s="13" t="s">
        <v>32</v>
      </c>
      <c r="AX1072" s="13" t="s">
        <v>84</v>
      </c>
      <c r="AY1072" s="260" t="s">
        <v>169</v>
      </c>
    </row>
    <row r="1073" spans="1:65" s="2" customFormat="1" ht="21.75" customHeight="1">
      <c r="A1073" s="39"/>
      <c r="B1073" s="40"/>
      <c r="C1073" s="235" t="s">
        <v>2457</v>
      </c>
      <c r="D1073" s="235" t="s">
        <v>173</v>
      </c>
      <c r="E1073" s="236" t="s">
        <v>2458</v>
      </c>
      <c r="F1073" s="237" t="s">
        <v>2459</v>
      </c>
      <c r="G1073" s="238" t="s">
        <v>322</v>
      </c>
      <c r="H1073" s="239">
        <v>4.4</v>
      </c>
      <c r="I1073" s="240"/>
      <c r="J1073" s="241">
        <f>ROUND(I1073*H1073,2)</f>
        <v>0</v>
      </c>
      <c r="K1073" s="242"/>
      <c r="L1073" s="45"/>
      <c r="M1073" s="243" t="s">
        <v>1</v>
      </c>
      <c r="N1073" s="244" t="s">
        <v>41</v>
      </c>
      <c r="O1073" s="92"/>
      <c r="P1073" s="245">
        <f>O1073*H1073</f>
        <v>0</v>
      </c>
      <c r="Q1073" s="245">
        <v>8E-05</v>
      </c>
      <c r="R1073" s="245">
        <f>Q1073*H1073</f>
        <v>0.00035200000000000005</v>
      </c>
      <c r="S1073" s="245">
        <v>0</v>
      </c>
      <c r="T1073" s="246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47" t="s">
        <v>286</v>
      </c>
      <c r="AT1073" s="247" t="s">
        <v>173</v>
      </c>
      <c r="AU1073" s="247" t="s">
        <v>86</v>
      </c>
      <c r="AY1073" s="18" t="s">
        <v>169</v>
      </c>
      <c r="BE1073" s="248">
        <f>IF(N1073="základní",J1073,0)</f>
        <v>0</v>
      </c>
      <c r="BF1073" s="248">
        <f>IF(N1073="snížená",J1073,0)</f>
        <v>0</v>
      </c>
      <c r="BG1073" s="248">
        <f>IF(N1073="zákl. přenesená",J1073,0)</f>
        <v>0</v>
      </c>
      <c r="BH1073" s="248">
        <f>IF(N1073="sníž. přenesená",J1073,0)</f>
        <v>0</v>
      </c>
      <c r="BI1073" s="248">
        <f>IF(N1073="nulová",J1073,0)</f>
        <v>0</v>
      </c>
      <c r="BJ1073" s="18" t="s">
        <v>84</v>
      </c>
      <c r="BK1073" s="248">
        <f>ROUND(I1073*H1073,2)</f>
        <v>0</v>
      </c>
      <c r="BL1073" s="18" t="s">
        <v>286</v>
      </c>
      <c r="BM1073" s="247" t="s">
        <v>2460</v>
      </c>
    </row>
    <row r="1074" spans="1:51" s="13" customFormat="1" ht="12">
      <c r="A1074" s="13"/>
      <c r="B1074" s="249"/>
      <c r="C1074" s="250"/>
      <c r="D1074" s="251" t="s">
        <v>179</v>
      </c>
      <c r="E1074" s="252" t="s">
        <v>1</v>
      </c>
      <c r="F1074" s="253" t="s">
        <v>2461</v>
      </c>
      <c r="G1074" s="250"/>
      <c r="H1074" s="254">
        <v>4.4</v>
      </c>
      <c r="I1074" s="255"/>
      <c r="J1074" s="250"/>
      <c r="K1074" s="250"/>
      <c r="L1074" s="256"/>
      <c r="M1074" s="257"/>
      <c r="N1074" s="258"/>
      <c r="O1074" s="258"/>
      <c r="P1074" s="258"/>
      <c r="Q1074" s="258"/>
      <c r="R1074" s="258"/>
      <c r="S1074" s="258"/>
      <c r="T1074" s="25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0" t="s">
        <v>179</v>
      </c>
      <c r="AU1074" s="260" t="s">
        <v>86</v>
      </c>
      <c r="AV1074" s="13" t="s">
        <v>86</v>
      </c>
      <c r="AW1074" s="13" t="s">
        <v>32</v>
      </c>
      <c r="AX1074" s="13" t="s">
        <v>84</v>
      </c>
      <c r="AY1074" s="260" t="s">
        <v>169</v>
      </c>
    </row>
    <row r="1075" spans="1:65" s="2" customFormat="1" ht="21.75" customHeight="1">
      <c r="A1075" s="39"/>
      <c r="B1075" s="40"/>
      <c r="C1075" s="235" t="s">
        <v>2462</v>
      </c>
      <c r="D1075" s="235" t="s">
        <v>173</v>
      </c>
      <c r="E1075" s="236" t="s">
        <v>2458</v>
      </c>
      <c r="F1075" s="237" t="s">
        <v>2459</v>
      </c>
      <c r="G1075" s="238" t="s">
        <v>322</v>
      </c>
      <c r="H1075" s="239">
        <v>223.4</v>
      </c>
      <c r="I1075" s="240"/>
      <c r="J1075" s="241">
        <f>ROUND(I1075*H1075,2)</f>
        <v>0</v>
      </c>
      <c r="K1075" s="242"/>
      <c r="L1075" s="45"/>
      <c r="M1075" s="243" t="s">
        <v>1</v>
      </c>
      <c r="N1075" s="244" t="s">
        <v>41</v>
      </c>
      <c r="O1075" s="92"/>
      <c r="P1075" s="245">
        <f>O1075*H1075</f>
        <v>0</v>
      </c>
      <c r="Q1075" s="245">
        <v>8E-05</v>
      </c>
      <c r="R1075" s="245">
        <f>Q1075*H1075</f>
        <v>0.017872000000000002</v>
      </c>
      <c r="S1075" s="245">
        <v>0</v>
      </c>
      <c r="T1075" s="246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7" t="s">
        <v>286</v>
      </c>
      <c r="AT1075" s="247" t="s">
        <v>173</v>
      </c>
      <c r="AU1075" s="247" t="s">
        <v>86</v>
      </c>
      <c r="AY1075" s="18" t="s">
        <v>169</v>
      </c>
      <c r="BE1075" s="248">
        <f>IF(N1075="základní",J1075,0)</f>
        <v>0</v>
      </c>
      <c r="BF1075" s="248">
        <f>IF(N1075="snížená",J1075,0)</f>
        <v>0</v>
      </c>
      <c r="BG1075" s="248">
        <f>IF(N1075="zákl. přenesená",J1075,0)</f>
        <v>0</v>
      </c>
      <c r="BH1075" s="248">
        <f>IF(N1075="sníž. přenesená",J1075,0)</f>
        <v>0</v>
      </c>
      <c r="BI1075" s="248">
        <f>IF(N1075="nulová",J1075,0)</f>
        <v>0</v>
      </c>
      <c r="BJ1075" s="18" t="s">
        <v>84</v>
      </c>
      <c r="BK1075" s="248">
        <f>ROUND(I1075*H1075,2)</f>
        <v>0</v>
      </c>
      <c r="BL1075" s="18" t="s">
        <v>286</v>
      </c>
      <c r="BM1075" s="247" t="s">
        <v>2463</v>
      </c>
    </row>
    <row r="1076" spans="1:51" s="16" customFormat="1" ht="12">
      <c r="A1076" s="16"/>
      <c r="B1076" s="283"/>
      <c r="C1076" s="284"/>
      <c r="D1076" s="251" t="s">
        <v>179</v>
      </c>
      <c r="E1076" s="285" t="s">
        <v>1</v>
      </c>
      <c r="F1076" s="286" t="s">
        <v>2230</v>
      </c>
      <c r="G1076" s="284"/>
      <c r="H1076" s="285" t="s">
        <v>1</v>
      </c>
      <c r="I1076" s="287"/>
      <c r="J1076" s="284"/>
      <c r="K1076" s="284"/>
      <c r="L1076" s="288"/>
      <c r="M1076" s="289"/>
      <c r="N1076" s="290"/>
      <c r="O1076" s="290"/>
      <c r="P1076" s="290"/>
      <c r="Q1076" s="290"/>
      <c r="R1076" s="290"/>
      <c r="S1076" s="290"/>
      <c r="T1076" s="291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T1076" s="292" t="s">
        <v>179</v>
      </c>
      <c r="AU1076" s="292" t="s">
        <v>86</v>
      </c>
      <c r="AV1076" s="16" t="s">
        <v>84</v>
      </c>
      <c r="AW1076" s="16" t="s">
        <v>32</v>
      </c>
      <c r="AX1076" s="16" t="s">
        <v>76</v>
      </c>
      <c r="AY1076" s="292" t="s">
        <v>169</v>
      </c>
    </row>
    <row r="1077" spans="1:51" s="13" customFormat="1" ht="12">
      <c r="A1077" s="13"/>
      <c r="B1077" s="249"/>
      <c r="C1077" s="250"/>
      <c r="D1077" s="251" t="s">
        <v>179</v>
      </c>
      <c r="E1077" s="252" t="s">
        <v>1</v>
      </c>
      <c r="F1077" s="253" t="s">
        <v>2464</v>
      </c>
      <c r="G1077" s="250"/>
      <c r="H1077" s="254">
        <v>14.5</v>
      </c>
      <c r="I1077" s="255"/>
      <c r="J1077" s="250"/>
      <c r="K1077" s="250"/>
      <c r="L1077" s="256"/>
      <c r="M1077" s="257"/>
      <c r="N1077" s="258"/>
      <c r="O1077" s="258"/>
      <c r="P1077" s="258"/>
      <c r="Q1077" s="258"/>
      <c r="R1077" s="258"/>
      <c r="S1077" s="258"/>
      <c r="T1077" s="25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0" t="s">
        <v>179</v>
      </c>
      <c r="AU1077" s="260" t="s">
        <v>86</v>
      </c>
      <c r="AV1077" s="13" t="s">
        <v>86</v>
      </c>
      <c r="AW1077" s="13" t="s">
        <v>32</v>
      </c>
      <c r="AX1077" s="13" t="s">
        <v>76</v>
      </c>
      <c r="AY1077" s="260" t="s">
        <v>169</v>
      </c>
    </row>
    <row r="1078" spans="1:51" s="13" customFormat="1" ht="12">
      <c r="A1078" s="13"/>
      <c r="B1078" s="249"/>
      <c r="C1078" s="250"/>
      <c r="D1078" s="251" t="s">
        <v>179</v>
      </c>
      <c r="E1078" s="252" t="s">
        <v>1</v>
      </c>
      <c r="F1078" s="253" t="s">
        <v>2231</v>
      </c>
      <c r="G1078" s="250"/>
      <c r="H1078" s="254">
        <v>15.05</v>
      </c>
      <c r="I1078" s="255"/>
      <c r="J1078" s="250"/>
      <c r="K1078" s="250"/>
      <c r="L1078" s="256"/>
      <c r="M1078" s="257"/>
      <c r="N1078" s="258"/>
      <c r="O1078" s="258"/>
      <c r="P1078" s="258"/>
      <c r="Q1078" s="258"/>
      <c r="R1078" s="258"/>
      <c r="S1078" s="258"/>
      <c r="T1078" s="25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0" t="s">
        <v>179</v>
      </c>
      <c r="AU1078" s="260" t="s">
        <v>86</v>
      </c>
      <c r="AV1078" s="13" t="s">
        <v>86</v>
      </c>
      <c r="AW1078" s="13" t="s">
        <v>32</v>
      </c>
      <c r="AX1078" s="13" t="s">
        <v>76</v>
      </c>
      <c r="AY1078" s="260" t="s">
        <v>169</v>
      </c>
    </row>
    <row r="1079" spans="1:51" s="13" customFormat="1" ht="12">
      <c r="A1079" s="13"/>
      <c r="B1079" s="249"/>
      <c r="C1079" s="250"/>
      <c r="D1079" s="251" t="s">
        <v>179</v>
      </c>
      <c r="E1079" s="252" t="s">
        <v>1</v>
      </c>
      <c r="F1079" s="253" t="s">
        <v>2232</v>
      </c>
      <c r="G1079" s="250"/>
      <c r="H1079" s="254">
        <v>15.7</v>
      </c>
      <c r="I1079" s="255"/>
      <c r="J1079" s="250"/>
      <c r="K1079" s="250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0" t="s">
        <v>179</v>
      </c>
      <c r="AU1079" s="260" t="s">
        <v>86</v>
      </c>
      <c r="AV1079" s="13" t="s">
        <v>86</v>
      </c>
      <c r="AW1079" s="13" t="s">
        <v>32</v>
      </c>
      <c r="AX1079" s="13" t="s">
        <v>76</v>
      </c>
      <c r="AY1079" s="260" t="s">
        <v>169</v>
      </c>
    </row>
    <row r="1080" spans="1:51" s="13" customFormat="1" ht="12">
      <c r="A1080" s="13"/>
      <c r="B1080" s="249"/>
      <c r="C1080" s="250"/>
      <c r="D1080" s="251" t="s">
        <v>179</v>
      </c>
      <c r="E1080" s="252" t="s">
        <v>1</v>
      </c>
      <c r="F1080" s="253" t="s">
        <v>2233</v>
      </c>
      <c r="G1080" s="250"/>
      <c r="H1080" s="254">
        <v>16.2</v>
      </c>
      <c r="I1080" s="255"/>
      <c r="J1080" s="250"/>
      <c r="K1080" s="250"/>
      <c r="L1080" s="256"/>
      <c r="M1080" s="257"/>
      <c r="N1080" s="258"/>
      <c r="O1080" s="258"/>
      <c r="P1080" s="258"/>
      <c r="Q1080" s="258"/>
      <c r="R1080" s="258"/>
      <c r="S1080" s="258"/>
      <c r="T1080" s="259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0" t="s">
        <v>179</v>
      </c>
      <c r="AU1080" s="260" t="s">
        <v>86</v>
      </c>
      <c r="AV1080" s="13" t="s">
        <v>86</v>
      </c>
      <c r="AW1080" s="13" t="s">
        <v>32</v>
      </c>
      <c r="AX1080" s="13" t="s">
        <v>76</v>
      </c>
      <c r="AY1080" s="260" t="s">
        <v>169</v>
      </c>
    </row>
    <row r="1081" spans="1:51" s="13" customFormat="1" ht="12">
      <c r="A1081" s="13"/>
      <c r="B1081" s="249"/>
      <c r="C1081" s="250"/>
      <c r="D1081" s="251" t="s">
        <v>179</v>
      </c>
      <c r="E1081" s="252" t="s">
        <v>1</v>
      </c>
      <c r="F1081" s="253" t="s">
        <v>2234</v>
      </c>
      <c r="G1081" s="250"/>
      <c r="H1081" s="254">
        <v>14</v>
      </c>
      <c r="I1081" s="255"/>
      <c r="J1081" s="250"/>
      <c r="K1081" s="250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0" t="s">
        <v>179</v>
      </c>
      <c r="AU1081" s="260" t="s">
        <v>86</v>
      </c>
      <c r="AV1081" s="13" t="s">
        <v>86</v>
      </c>
      <c r="AW1081" s="13" t="s">
        <v>32</v>
      </c>
      <c r="AX1081" s="13" t="s">
        <v>76</v>
      </c>
      <c r="AY1081" s="260" t="s">
        <v>169</v>
      </c>
    </row>
    <row r="1082" spans="1:51" s="13" customFormat="1" ht="12">
      <c r="A1082" s="13"/>
      <c r="B1082" s="249"/>
      <c r="C1082" s="250"/>
      <c r="D1082" s="251" t="s">
        <v>179</v>
      </c>
      <c r="E1082" s="252" t="s">
        <v>1</v>
      </c>
      <c r="F1082" s="253" t="s">
        <v>2235</v>
      </c>
      <c r="G1082" s="250"/>
      <c r="H1082" s="254">
        <v>13.2</v>
      </c>
      <c r="I1082" s="255"/>
      <c r="J1082" s="250"/>
      <c r="K1082" s="250"/>
      <c r="L1082" s="256"/>
      <c r="M1082" s="257"/>
      <c r="N1082" s="258"/>
      <c r="O1082" s="258"/>
      <c r="P1082" s="258"/>
      <c r="Q1082" s="258"/>
      <c r="R1082" s="258"/>
      <c r="S1082" s="258"/>
      <c r="T1082" s="259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0" t="s">
        <v>179</v>
      </c>
      <c r="AU1082" s="260" t="s">
        <v>86</v>
      </c>
      <c r="AV1082" s="13" t="s">
        <v>86</v>
      </c>
      <c r="AW1082" s="13" t="s">
        <v>32</v>
      </c>
      <c r="AX1082" s="13" t="s">
        <v>76</v>
      </c>
      <c r="AY1082" s="260" t="s">
        <v>169</v>
      </c>
    </row>
    <row r="1083" spans="1:51" s="13" customFormat="1" ht="12">
      <c r="A1083" s="13"/>
      <c r="B1083" s="249"/>
      <c r="C1083" s="250"/>
      <c r="D1083" s="251" t="s">
        <v>179</v>
      </c>
      <c r="E1083" s="252" t="s">
        <v>1</v>
      </c>
      <c r="F1083" s="253" t="s">
        <v>2236</v>
      </c>
      <c r="G1083" s="250"/>
      <c r="H1083" s="254">
        <v>13.8</v>
      </c>
      <c r="I1083" s="255"/>
      <c r="J1083" s="250"/>
      <c r="K1083" s="250"/>
      <c r="L1083" s="256"/>
      <c r="M1083" s="257"/>
      <c r="N1083" s="258"/>
      <c r="O1083" s="258"/>
      <c r="P1083" s="258"/>
      <c r="Q1083" s="258"/>
      <c r="R1083" s="258"/>
      <c r="S1083" s="258"/>
      <c r="T1083" s="25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0" t="s">
        <v>179</v>
      </c>
      <c r="AU1083" s="260" t="s">
        <v>86</v>
      </c>
      <c r="AV1083" s="13" t="s">
        <v>86</v>
      </c>
      <c r="AW1083" s="13" t="s">
        <v>32</v>
      </c>
      <c r="AX1083" s="13" t="s">
        <v>76</v>
      </c>
      <c r="AY1083" s="260" t="s">
        <v>169</v>
      </c>
    </row>
    <row r="1084" spans="1:51" s="13" customFormat="1" ht="12">
      <c r="A1084" s="13"/>
      <c r="B1084" s="249"/>
      <c r="C1084" s="250"/>
      <c r="D1084" s="251" t="s">
        <v>179</v>
      </c>
      <c r="E1084" s="252" t="s">
        <v>1</v>
      </c>
      <c r="F1084" s="253" t="s">
        <v>2237</v>
      </c>
      <c r="G1084" s="250"/>
      <c r="H1084" s="254">
        <v>14.4</v>
      </c>
      <c r="I1084" s="255"/>
      <c r="J1084" s="250"/>
      <c r="K1084" s="250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0" t="s">
        <v>179</v>
      </c>
      <c r="AU1084" s="260" t="s">
        <v>86</v>
      </c>
      <c r="AV1084" s="13" t="s">
        <v>86</v>
      </c>
      <c r="AW1084" s="13" t="s">
        <v>32</v>
      </c>
      <c r="AX1084" s="13" t="s">
        <v>76</v>
      </c>
      <c r="AY1084" s="260" t="s">
        <v>169</v>
      </c>
    </row>
    <row r="1085" spans="1:51" s="13" customFormat="1" ht="12">
      <c r="A1085" s="13"/>
      <c r="B1085" s="249"/>
      <c r="C1085" s="250"/>
      <c r="D1085" s="251" t="s">
        <v>179</v>
      </c>
      <c r="E1085" s="252" t="s">
        <v>1</v>
      </c>
      <c r="F1085" s="253" t="s">
        <v>2238</v>
      </c>
      <c r="G1085" s="250"/>
      <c r="H1085" s="254">
        <v>14.9</v>
      </c>
      <c r="I1085" s="255"/>
      <c r="J1085" s="250"/>
      <c r="K1085" s="250"/>
      <c r="L1085" s="256"/>
      <c r="M1085" s="257"/>
      <c r="N1085" s="258"/>
      <c r="O1085" s="258"/>
      <c r="P1085" s="258"/>
      <c r="Q1085" s="258"/>
      <c r="R1085" s="258"/>
      <c r="S1085" s="258"/>
      <c r="T1085" s="25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0" t="s">
        <v>179</v>
      </c>
      <c r="AU1085" s="260" t="s">
        <v>86</v>
      </c>
      <c r="AV1085" s="13" t="s">
        <v>86</v>
      </c>
      <c r="AW1085" s="13" t="s">
        <v>32</v>
      </c>
      <c r="AX1085" s="13" t="s">
        <v>76</v>
      </c>
      <c r="AY1085" s="260" t="s">
        <v>169</v>
      </c>
    </row>
    <row r="1086" spans="1:51" s="13" customFormat="1" ht="12">
      <c r="A1086" s="13"/>
      <c r="B1086" s="249"/>
      <c r="C1086" s="250"/>
      <c r="D1086" s="251" t="s">
        <v>179</v>
      </c>
      <c r="E1086" s="252" t="s">
        <v>1</v>
      </c>
      <c r="F1086" s="253" t="s">
        <v>2239</v>
      </c>
      <c r="G1086" s="250"/>
      <c r="H1086" s="254">
        <v>19.6</v>
      </c>
      <c r="I1086" s="255"/>
      <c r="J1086" s="250"/>
      <c r="K1086" s="250"/>
      <c r="L1086" s="256"/>
      <c r="M1086" s="257"/>
      <c r="N1086" s="258"/>
      <c r="O1086" s="258"/>
      <c r="P1086" s="258"/>
      <c r="Q1086" s="258"/>
      <c r="R1086" s="258"/>
      <c r="S1086" s="258"/>
      <c r="T1086" s="259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0" t="s">
        <v>179</v>
      </c>
      <c r="AU1086" s="260" t="s">
        <v>86</v>
      </c>
      <c r="AV1086" s="13" t="s">
        <v>86</v>
      </c>
      <c r="AW1086" s="13" t="s">
        <v>32</v>
      </c>
      <c r="AX1086" s="13" t="s">
        <v>76</v>
      </c>
      <c r="AY1086" s="260" t="s">
        <v>169</v>
      </c>
    </row>
    <row r="1087" spans="1:51" s="13" customFormat="1" ht="12">
      <c r="A1087" s="13"/>
      <c r="B1087" s="249"/>
      <c r="C1087" s="250"/>
      <c r="D1087" s="251" t="s">
        <v>179</v>
      </c>
      <c r="E1087" s="252" t="s">
        <v>1</v>
      </c>
      <c r="F1087" s="253" t="s">
        <v>2240</v>
      </c>
      <c r="G1087" s="250"/>
      <c r="H1087" s="254">
        <v>19.6</v>
      </c>
      <c r="I1087" s="255"/>
      <c r="J1087" s="250"/>
      <c r="K1087" s="250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0" t="s">
        <v>179</v>
      </c>
      <c r="AU1087" s="260" t="s">
        <v>86</v>
      </c>
      <c r="AV1087" s="13" t="s">
        <v>86</v>
      </c>
      <c r="AW1087" s="13" t="s">
        <v>32</v>
      </c>
      <c r="AX1087" s="13" t="s">
        <v>76</v>
      </c>
      <c r="AY1087" s="260" t="s">
        <v>169</v>
      </c>
    </row>
    <row r="1088" spans="1:51" s="13" customFormat="1" ht="12">
      <c r="A1088" s="13"/>
      <c r="B1088" s="249"/>
      <c r="C1088" s="250"/>
      <c r="D1088" s="251" t="s">
        <v>179</v>
      </c>
      <c r="E1088" s="252" t="s">
        <v>1</v>
      </c>
      <c r="F1088" s="253" t="s">
        <v>2241</v>
      </c>
      <c r="G1088" s="250"/>
      <c r="H1088" s="254">
        <v>10.65</v>
      </c>
      <c r="I1088" s="255"/>
      <c r="J1088" s="250"/>
      <c r="K1088" s="250"/>
      <c r="L1088" s="256"/>
      <c r="M1088" s="257"/>
      <c r="N1088" s="258"/>
      <c r="O1088" s="258"/>
      <c r="P1088" s="258"/>
      <c r="Q1088" s="258"/>
      <c r="R1088" s="258"/>
      <c r="S1088" s="258"/>
      <c r="T1088" s="259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0" t="s">
        <v>179</v>
      </c>
      <c r="AU1088" s="260" t="s">
        <v>86</v>
      </c>
      <c r="AV1088" s="13" t="s">
        <v>86</v>
      </c>
      <c r="AW1088" s="13" t="s">
        <v>32</v>
      </c>
      <c r="AX1088" s="13" t="s">
        <v>76</v>
      </c>
      <c r="AY1088" s="260" t="s">
        <v>169</v>
      </c>
    </row>
    <row r="1089" spans="1:51" s="15" customFormat="1" ht="12">
      <c r="A1089" s="15"/>
      <c r="B1089" s="272"/>
      <c r="C1089" s="273"/>
      <c r="D1089" s="251" t="s">
        <v>179</v>
      </c>
      <c r="E1089" s="274" t="s">
        <v>1</v>
      </c>
      <c r="F1089" s="275" t="s">
        <v>211</v>
      </c>
      <c r="G1089" s="273"/>
      <c r="H1089" s="276">
        <v>181.6</v>
      </c>
      <c r="I1089" s="277"/>
      <c r="J1089" s="273"/>
      <c r="K1089" s="273"/>
      <c r="L1089" s="278"/>
      <c r="M1089" s="279"/>
      <c r="N1089" s="280"/>
      <c r="O1089" s="280"/>
      <c r="P1089" s="280"/>
      <c r="Q1089" s="280"/>
      <c r="R1089" s="280"/>
      <c r="S1089" s="280"/>
      <c r="T1089" s="281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82" t="s">
        <v>179</v>
      </c>
      <c r="AU1089" s="282" t="s">
        <v>86</v>
      </c>
      <c r="AV1089" s="15" t="s">
        <v>212</v>
      </c>
      <c r="AW1089" s="15" t="s">
        <v>32</v>
      </c>
      <c r="AX1089" s="15" t="s">
        <v>76</v>
      </c>
      <c r="AY1089" s="282" t="s">
        <v>169</v>
      </c>
    </row>
    <row r="1090" spans="1:51" s="13" customFormat="1" ht="12">
      <c r="A1090" s="13"/>
      <c r="B1090" s="249"/>
      <c r="C1090" s="250"/>
      <c r="D1090" s="251" t="s">
        <v>179</v>
      </c>
      <c r="E1090" s="252" t="s">
        <v>1</v>
      </c>
      <c r="F1090" s="253" t="s">
        <v>2465</v>
      </c>
      <c r="G1090" s="250"/>
      <c r="H1090" s="254">
        <v>41.8</v>
      </c>
      <c r="I1090" s="255"/>
      <c r="J1090" s="250"/>
      <c r="K1090" s="250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0" t="s">
        <v>179</v>
      </c>
      <c r="AU1090" s="260" t="s">
        <v>86</v>
      </c>
      <c r="AV1090" s="13" t="s">
        <v>86</v>
      </c>
      <c r="AW1090" s="13" t="s">
        <v>32</v>
      </c>
      <c r="AX1090" s="13" t="s">
        <v>76</v>
      </c>
      <c r="AY1090" s="260" t="s">
        <v>169</v>
      </c>
    </row>
    <row r="1091" spans="1:51" s="15" customFormat="1" ht="12">
      <c r="A1091" s="15"/>
      <c r="B1091" s="272"/>
      <c r="C1091" s="273"/>
      <c r="D1091" s="251" t="s">
        <v>179</v>
      </c>
      <c r="E1091" s="274" t="s">
        <v>1</v>
      </c>
      <c r="F1091" s="275" t="s">
        <v>211</v>
      </c>
      <c r="G1091" s="273"/>
      <c r="H1091" s="276">
        <v>41.8</v>
      </c>
      <c r="I1091" s="277"/>
      <c r="J1091" s="273"/>
      <c r="K1091" s="273"/>
      <c r="L1091" s="278"/>
      <c r="M1091" s="279"/>
      <c r="N1091" s="280"/>
      <c r="O1091" s="280"/>
      <c r="P1091" s="280"/>
      <c r="Q1091" s="280"/>
      <c r="R1091" s="280"/>
      <c r="S1091" s="280"/>
      <c r="T1091" s="281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82" t="s">
        <v>179</v>
      </c>
      <c r="AU1091" s="282" t="s">
        <v>86</v>
      </c>
      <c r="AV1091" s="15" t="s">
        <v>212</v>
      </c>
      <c r="AW1091" s="15" t="s">
        <v>32</v>
      </c>
      <c r="AX1091" s="15" t="s">
        <v>76</v>
      </c>
      <c r="AY1091" s="282" t="s">
        <v>169</v>
      </c>
    </row>
    <row r="1092" spans="1:51" s="14" customFormat="1" ht="12">
      <c r="A1092" s="14"/>
      <c r="B1092" s="261"/>
      <c r="C1092" s="262"/>
      <c r="D1092" s="251" t="s">
        <v>179</v>
      </c>
      <c r="E1092" s="263" t="s">
        <v>1</v>
      </c>
      <c r="F1092" s="264" t="s">
        <v>182</v>
      </c>
      <c r="G1092" s="262"/>
      <c r="H1092" s="265">
        <v>223.4</v>
      </c>
      <c r="I1092" s="266"/>
      <c r="J1092" s="262"/>
      <c r="K1092" s="262"/>
      <c r="L1092" s="267"/>
      <c r="M1092" s="268"/>
      <c r="N1092" s="269"/>
      <c r="O1092" s="269"/>
      <c r="P1092" s="269"/>
      <c r="Q1092" s="269"/>
      <c r="R1092" s="269"/>
      <c r="S1092" s="269"/>
      <c r="T1092" s="27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1" t="s">
        <v>179</v>
      </c>
      <c r="AU1092" s="271" t="s">
        <v>86</v>
      </c>
      <c r="AV1092" s="14" t="s">
        <v>177</v>
      </c>
      <c r="AW1092" s="14" t="s">
        <v>32</v>
      </c>
      <c r="AX1092" s="14" t="s">
        <v>84</v>
      </c>
      <c r="AY1092" s="271" t="s">
        <v>169</v>
      </c>
    </row>
    <row r="1093" spans="1:65" s="2" customFormat="1" ht="21.75" customHeight="1">
      <c r="A1093" s="39"/>
      <c r="B1093" s="40"/>
      <c r="C1093" s="235" t="s">
        <v>2466</v>
      </c>
      <c r="D1093" s="235" t="s">
        <v>173</v>
      </c>
      <c r="E1093" s="236" t="s">
        <v>2467</v>
      </c>
      <c r="F1093" s="237" t="s">
        <v>2468</v>
      </c>
      <c r="G1093" s="238" t="s">
        <v>322</v>
      </c>
      <c r="H1093" s="239">
        <v>35</v>
      </c>
      <c r="I1093" s="240"/>
      <c r="J1093" s="241">
        <f>ROUND(I1093*H1093,2)</f>
        <v>0</v>
      </c>
      <c r="K1093" s="242"/>
      <c r="L1093" s="45"/>
      <c r="M1093" s="243" t="s">
        <v>1</v>
      </c>
      <c r="N1093" s="244" t="s">
        <v>41</v>
      </c>
      <c r="O1093" s="92"/>
      <c r="P1093" s="245">
        <f>O1093*H1093</f>
        <v>0</v>
      </c>
      <c r="Q1093" s="245">
        <v>0.00012</v>
      </c>
      <c r="R1093" s="245">
        <f>Q1093*H1093</f>
        <v>0.0042</v>
      </c>
      <c r="S1093" s="245">
        <v>0</v>
      </c>
      <c r="T1093" s="246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47" t="s">
        <v>286</v>
      </c>
      <c r="AT1093" s="247" t="s">
        <v>173</v>
      </c>
      <c r="AU1093" s="247" t="s">
        <v>86</v>
      </c>
      <c r="AY1093" s="18" t="s">
        <v>169</v>
      </c>
      <c r="BE1093" s="248">
        <f>IF(N1093="základní",J1093,0)</f>
        <v>0</v>
      </c>
      <c r="BF1093" s="248">
        <f>IF(N1093="snížená",J1093,0)</f>
        <v>0</v>
      </c>
      <c r="BG1093" s="248">
        <f>IF(N1093="zákl. přenesená",J1093,0)</f>
        <v>0</v>
      </c>
      <c r="BH1093" s="248">
        <f>IF(N1093="sníž. přenesená",J1093,0)</f>
        <v>0</v>
      </c>
      <c r="BI1093" s="248">
        <f>IF(N1093="nulová",J1093,0)</f>
        <v>0</v>
      </c>
      <c r="BJ1093" s="18" t="s">
        <v>84</v>
      </c>
      <c r="BK1093" s="248">
        <f>ROUND(I1093*H1093,2)</f>
        <v>0</v>
      </c>
      <c r="BL1093" s="18" t="s">
        <v>286</v>
      </c>
      <c r="BM1093" s="247" t="s">
        <v>2469</v>
      </c>
    </row>
    <row r="1094" spans="1:51" s="13" customFormat="1" ht="12">
      <c r="A1094" s="13"/>
      <c r="B1094" s="249"/>
      <c r="C1094" s="250"/>
      <c r="D1094" s="251" t="s">
        <v>179</v>
      </c>
      <c r="E1094" s="252" t="s">
        <v>1</v>
      </c>
      <c r="F1094" s="253" t="s">
        <v>2470</v>
      </c>
      <c r="G1094" s="250"/>
      <c r="H1094" s="254">
        <v>35</v>
      </c>
      <c r="I1094" s="255"/>
      <c r="J1094" s="250"/>
      <c r="K1094" s="250"/>
      <c r="L1094" s="256"/>
      <c r="M1094" s="257"/>
      <c r="N1094" s="258"/>
      <c r="O1094" s="258"/>
      <c r="P1094" s="258"/>
      <c r="Q1094" s="258"/>
      <c r="R1094" s="258"/>
      <c r="S1094" s="258"/>
      <c r="T1094" s="259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0" t="s">
        <v>179</v>
      </c>
      <c r="AU1094" s="260" t="s">
        <v>86</v>
      </c>
      <c r="AV1094" s="13" t="s">
        <v>86</v>
      </c>
      <c r="AW1094" s="13" t="s">
        <v>32</v>
      </c>
      <c r="AX1094" s="13" t="s">
        <v>84</v>
      </c>
      <c r="AY1094" s="260" t="s">
        <v>169</v>
      </c>
    </row>
    <row r="1095" spans="1:65" s="2" customFormat="1" ht="21.75" customHeight="1">
      <c r="A1095" s="39"/>
      <c r="B1095" s="40"/>
      <c r="C1095" s="235" t="s">
        <v>2471</v>
      </c>
      <c r="D1095" s="235" t="s">
        <v>173</v>
      </c>
      <c r="E1095" s="236" t="s">
        <v>2472</v>
      </c>
      <c r="F1095" s="237" t="s">
        <v>2473</v>
      </c>
      <c r="G1095" s="238" t="s">
        <v>322</v>
      </c>
      <c r="H1095" s="239">
        <v>35</v>
      </c>
      <c r="I1095" s="240"/>
      <c r="J1095" s="241">
        <f>ROUND(I1095*H1095,2)</f>
        <v>0</v>
      </c>
      <c r="K1095" s="242"/>
      <c r="L1095" s="45"/>
      <c r="M1095" s="243" t="s">
        <v>1</v>
      </c>
      <c r="N1095" s="244" t="s">
        <v>41</v>
      </c>
      <c r="O1095" s="92"/>
      <c r="P1095" s="245">
        <f>O1095*H1095</f>
        <v>0</v>
      </c>
      <c r="Q1095" s="245">
        <v>8E-05</v>
      </c>
      <c r="R1095" s="245">
        <f>Q1095*H1095</f>
        <v>0.0028000000000000004</v>
      </c>
      <c r="S1095" s="245">
        <v>0</v>
      </c>
      <c r="T1095" s="246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47" t="s">
        <v>286</v>
      </c>
      <c r="AT1095" s="247" t="s">
        <v>173</v>
      </c>
      <c r="AU1095" s="247" t="s">
        <v>86</v>
      </c>
      <c r="AY1095" s="18" t="s">
        <v>169</v>
      </c>
      <c r="BE1095" s="248">
        <f>IF(N1095="základní",J1095,0)</f>
        <v>0</v>
      </c>
      <c r="BF1095" s="248">
        <f>IF(N1095="snížená",J1095,0)</f>
        <v>0</v>
      </c>
      <c r="BG1095" s="248">
        <f>IF(N1095="zákl. přenesená",J1095,0)</f>
        <v>0</v>
      </c>
      <c r="BH1095" s="248">
        <f>IF(N1095="sníž. přenesená",J1095,0)</f>
        <v>0</v>
      </c>
      <c r="BI1095" s="248">
        <f>IF(N1095="nulová",J1095,0)</f>
        <v>0</v>
      </c>
      <c r="BJ1095" s="18" t="s">
        <v>84</v>
      </c>
      <c r="BK1095" s="248">
        <f>ROUND(I1095*H1095,2)</f>
        <v>0</v>
      </c>
      <c r="BL1095" s="18" t="s">
        <v>286</v>
      </c>
      <c r="BM1095" s="247" t="s">
        <v>2474</v>
      </c>
    </row>
    <row r="1096" spans="1:51" s="13" customFormat="1" ht="12">
      <c r="A1096" s="13"/>
      <c r="B1096" s="249"/>
      <c r="C1096" s="250"/>
      <c r="D1096" s="251" t="s">
        <v>179</v>
      </c>
      <c r="E1096" s="252" t="s">
        <v>1</v>
      </c>
      <c r="F1096" s="253" t="s">
        <v>2470</v>
      </c>
      <c r="G1096" s="250"/>
      <c r="H1096" s="254">
        <v>35</v>
      </c>
      <c r="I1096" s="255"/>
      <c r="J1096" s="250"/>
      <c r="K1096" s="250"/>
      <c r="L1096" s="256"/>
      <c r="M1096" s="257"/>
      <c r="N1096" s="258"/>
      <c r="O1096" s="258"/>
      <c r="P1096" s="258"/>
      <c r="Q1096" s="258"/>
      <c r="R1096" s="258"/>
      <c r="S1096" s="258"/>
      <c r="T1096" s="259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0" t="s">
        <v>179</v>
      </c>
      <c r="AU1096" s="260" t="s">
        <v>86</v>
      </c>
      <c r="AV1096" s="13" t="s">
        <v>86</v>
      </c>
      <c r="AW1096" s="13" t="s">
        <v>32</v>
      </c>
      <c r="AX1096" s="13" t="s">
        <v>84</v>
      </c>
      <c r="AY1096" s="260" t="s">
        <v>169</v>
      </c>
    </row>
    <row r="1097" spans="1:65" s="2" customFormat="1" ht="16.5" customHeight="1">
      <c r="A1097" s="39"/>
      <c r="B1097" s="40"/>
      <c r="C1097" s="235" t="s">
        <v>705</v>
      </c>
      <c r="D1097" s="235" t="s">
        <v>173</v>
      </c>
      <c r="E1097" s="236" t="s">
        <v>2475</v>
      </c>
      <c r="F1097" s="237" t="s">
        <v>2476</v>
      </c>
      <c r="G1097" s="238" t="s">
        <v>322</v>
      </c>
      <c r="H1097" s="239">
        <v>45.435</v>
      </c>
      <c r="I1097" s="240"/>
      <c r="J1097" s="241">
        <f>ROUND(I1097*H1097,2)</f>
        <v>0</v>
      </c>
      <c r="K1097" s="242"/>
      <c r="L1097" s="45"/>
      <c r="M1097" s="243" t="s">
        <v>1</v>
      </c>
      <c r="N1097" s="244" t="s">
        <v>41</v>
      </c>
      <c r="O1097" s="92"/>
      <c r="P1097" s="245">
        <f>O1097*H1097</f>
        <v>0</v>
      </c>
      <c r="Q1097" s="245">
        <v>1E-05</v>
      </c>
      <c r="R1097" s="245">
        <f>Q1097*H1097</f>
        <v>0.00045435000000000007</v>
      </c>
      <c r="S1097" s="245">
        <v>0</v>
      </c>
      <c r="T1097" s="246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47" t="s">
        <v>286</v>
      </c>
      <c r="AT1097" s="247" t="s">
        <v>173</v>
      </c>
      <c r="AU1097" s="247" t="s">
        <v>86</v>
      </c>
      <c r="AY1097" s="18" t="s">
        <v>169</v>
      </c>
      <c r="BE1097" s="248">
        <f>IF(N1097="základní",J1097,0)</f>
        <v>0</v>
      </c>
      <c r="BF1097" s="248">
        <f>IF(N1097="snížená",J1097,0)</f>
        <v>0</v>
      </c>
      <c r="BG1097" s="248">
        <f>IF(N1097="zákl. přenesená",J1097,0)</f>
        <v>0</v>
      </c>
      <c r="BH1097" s="248">
        <f>IF(N1097="sníž. přenesená",J1097,0)</f>
        <v>0</v>
      </c>
      <c r="BI1097" s="248">
        <f>IF(N1097="nulová",J1097,0)</f>
        <v>0</v>
      </c>
      <c r="BJ1097" s="18" t="s">
        <v>84</v>
      </c>
      <c r="BK1097" s="248">
        <f>ROUND(I1097*H1097,2)</f>
        <v>0</v>
      </c>
      <c r="BL1097" s="18" t="s">
        <v>286</v>
      </c>
      <c r="BM1097" s="247" t="s">
        <v>2477</v>
      </c>
    </row>
    <row r="1098" spans="1:51" s="13" customFormat="1" ht="12">
      <c r="A1098" s="13"/>
      <c r="B1098" s="249"/>
      <c r="C1098" s="250"/>
      <c r="D1098" s="251" t="s">
        <v>179</v>
      </c>
      <c r="E1098" s="252" t="s">
        <v>1</v>
      </c>
      <c r="F1098" s="253" t="s">
        <v>2478</v>
      </c>
      <c r="G1098" s="250"/>
      <c r="H1098" s="254">
        <v>15.155</v>
      </c>
      <c r="I1098" s="255"/>
      <c r="J1098" s="250"/>
      <c r="K1098" s="250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0" t="s">
        <v>179</v>
      </c>
      <c r="AU1098" s="260" t="s">
        <v>86</v>
      </c>
      <c r="AV1098" s="13" t="s">
        <v>86</v>
      </c>
      <c r="AW1098" s="13" t="s">
        <v>32</v>
      </c>
      <c r="AX1098" s="13" t="s">
        <v>76</v>
      </c>
      <c r="AY1098" s="260" t="s">
        <v>169</v>
      </c>
    </row>
    <row r="1099" spans="1:51" s="13" customFormat="1" ht="12">
      <c r="A1099" s="13"/>
      <c r="B1099" s="249"/>
      <c r="C1099" s="250"/>
      <c r="D1099" s="251" t="s">
        <v>179</v>
      </c>
      <c r="E1099" s="252" t="s">
        <v>1</v>
      </c>
      <c r="F1099" s="253" t="s">
        <v>2479</v>
      </c>
      <c r="G1099" s="250"/>
      <c r="H1099" s="254">
        <v>5.6</v>
      </c>
      <c r="I1099" s="255"/>
      <c r="J1099" s="250"/>
      <c r="K1099" s="250"/>
      <c r="L1099" s="256"/>
      <c r="M1099" s="257"/>
      <c r="N1099" s="258"/>
      <c r="O1099" s="258"/>
      <c r="P1099" s="258"/>
      <c r="Q1099" s="258"/>
      <c r="R1099" s="258"/>
      <c r="S1099" s="258"/>
      <c r="T1099" s="25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0" t="s">
        <v>179</v>
      </c>
      <c r="AU1099" s="260" t="s">
        <v>86</v>
      </c>
      <c r="AV1099" s="13" t="s">
        <v>86</v>
      </c>
      <c r="AW1099" s="13" t="s">
        <v>32</v>
      </c>
      <c r="AX1099" s="13" t="s">
        <v>76</v>
      </c>
      <c r="AY1099" s="260" t="s">
        <v>169</v>
      </c>
    </row>
    <row r="1100" spans="1:51" s="13" customFormat="1" ht="12">
      <c r="A1100" s="13"/>
      <c r="B1100" s="249"/>
      <c r="C1100" s="250"/>
      <c r="D1100" s="251" t="s">
        <v>179</v>
      </c>
      <c r="E1100" s="252" t="s">
        <v>1</v>
      </c>
      <c r="F1100" s="253" t="s">
        <v>2480</v>
      </c>
      <c r="G1100" s="250"/>
      <c r="H1100" s="254">
        <v>1.3</v>
      </c>
      <c r="I1100" s="255"/>
      <c r="J1100" s="250"/>
      <c r="K1100" s="250"/>
      <c r="L1100" s="256"/>
      <c r="M1100" s="257"/>
      <c r="N1100" s="258"/>
      <c r="O1100" s="258"/>
      <c r="P1100" s="258"/>
      <c r="Q1100" s="258"/>
      <c r="R1100" s="258"/>
      <c r="S1100" s="258"/>
      <c r="T1100" s="25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0" t="s">
        <v>179</v>
      </c>
      <c r="AU1100" s="260" t="s">
        <v>86</v>
      </c>
      <c r="AV1100" s="13" t="s">
        <v>86</v>
      </c>
      <c r="AW1100" s="13" t="s">
        <v>32</v>
      </c>
      <c r="AX1100" s="13" t="s">
        <v>76</v>
      </c>
      <c r="AY1100" s="260" t="s">
        <v>169</v>
      </c>
    </row>
    <row r="1101" spans="1:51" s="13" customFormat="1" ht="12">
      <c r="A1101" s="13"/>
      <c r="B1101" s="249"/>
      <c r="C1101" s="250"/>
      <c r="D1101" s="251" t="s">
        <v>179</v>
      </c>
      <c r="E1101" s="252" t="s">
        <v>1</v>
      </c>
      <c r="F1101" s="253" t="s">
        <v>2481</v>
      </c>
      <c r="G1101" s="250"/>
      <c r="H1101" s="254">
        <v>18.18</v>
      </c>
      <c r="I1101" s="255"/>
      <c r="J1101" s="250"/>
      <c r="K1101" s="250"/>
      <c r="L1101" s="256"/>
      <c r="M1101" s="257"/>
      <c r="N1101" s="258"/>
      <c r="O1101" s="258"/>
      <c r="P1101" s="258"/>
      <c r="Q1101" s="258"/>
      <c r="R1101" s="258"/>
      <c r="S1101" s="258"/>
      <c r="T1101" s="259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0" t="s">
        <v>179</v>
      </c>
      <c r="AU1101" s="260" t="s">
        <v>86</v>
      </c>
      <c r="AV1101" s="13" t="s">
        <v>86</v>
      </c>
      <c r="AW1101" s="13" t="s">
        <v>32</v>
      </c>
      <c r="AX1101" s="13" t="s">
        <v>76</v>
      </c>
      <c r="AY1101" s="260" t="s">
        <v>169</v>
      </c>
    </row>
    <row r="1102" spans="1:51" s="15" customFormat="1" ht="12">
      <c r="A1102" s="15"/>
      <c r="B1102" s="272"/>
      <c r="C1102" s="273"/>
      <c r="D1102" s="251" t="s">
        <v>179</v>
      </c>
      <c r="E1102" s="274" t="s">
        <v>1</v>
      </c>
      <c r="F1102" s="275" t="s">
        <v>211</v>
      </c>
      <c r="G1102" s="273"/>
      <c r="H1102" s="276">
        <v>40.235</v>
      </c>
      <c r="I1102" s="277"/>
      <c r="J1102" s="273"/>
      <c r="K1102" s="273"/>
      <c r="L1102" s="278"/>
      <c r="M1102" s="279"/>
      <c r="N1102" s="280"/>
      <c r="O1102" s="280"/>
      <c r="P1102" s="280"/>
      <c r="Q1102" s="280"/>
      <c r="R1102" s="280"/>
      <c r="S1102" s="280"/>
      <c r="T1102" s="281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82" t="s">
        <v>179</v>
      </c>
      <c r="AU1102" s="282" t="s">
        <v>86</v>
      </c>
      <c r="AV1102" s="15" t="s">
        <v>212</v>
      </c>
      <c r="AW1102" s="15" t="s">
        <v>32</v>
      </c>
      <c r="AX1102" s="15" t="s">
        <v>76</v>
      </c>
      <c r="AY1102" s="282" t="s">
        <v>169</v>
      </c>
    </row>
    <row r="1103" spans="1:51" s="13" customFormat="1" ht="12">
      <c r="A1103" s="13"/>
      <c r="B1103" s="249"/>
      <c r="C1103" s="250"/>
      <c r="D1103" s="251" t="s">
        <v>179</v>
      </c>
      <c r="E1103" s="252" t="s">
        <v>1</v>
      </c>
      <c r="F1103" s="253" t="s">
        <v>2482</v>
      </c>
      <c r="G1103" s="250"/>
      <c r="H1103" s="254">
        <v>3.2</v>
      </c>
      <c r="I1103" s="255"/>
      <c r="J1103" s="250"/>
      <c r="K1103" s="250"/>
      <c r="L1103" s="256"/>
      <c r="M1103" s="257"/>
      <c r="N1103" s="258"/>
      <c r="O1103" s="258"/>
      <c r="P1103" s="258"/>
      <c r="Q1103" s="258"/>
      <c r="R1103" s="258"/>
      <c r="S1103" s="258"/>
      <c r="T1103" s="259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60" t="s">
        <v>179</v>
      </c>
      <c r="AU1103" s="260" t="s">
        <v>86</v>
      </c>
      <c r="AV1103" s="13" t="s">
        <v>86</v>
      </c>
      <c r="AW1103" s="13" t="s">
        <v>32</v>
      </c>
      <c r="AX1103" s="13" t="s">
        <v>76</v>
      </c>
      <c r="AY1103" s="260" t="s">
        <v>169</v>
      </c>
    </row>
    <row r="1104" spans="1:51" s="13" customFormat="1" ht="12">
      <c r="A1104" s="13"/>
      <c r="B1104" s="249"/>
      <c r="C1104" s="250"/>
      <c r="D1104" s="251" t="s">
        <v>179</v>
      </c>
      <c r="E1104" s="252" t="s">
        <v>1</v>
      </c>
      <c r="F1104" s="253" t="s">
        <v>2483</v>
      </c>
      <c r="G1104" s="250"/>
      <c r="H1104" s="254">
        <v>2</v>
      </c>
      <c r="I1104" s="255"/>
      <c r="J1104" s="250"/>
      <c r="K1104" s="250"/>
      <c r="L1104" s="256"/>
      <c r="M1104" s="257"/>
      <c r="N1104" s="258"/>
      <c r="O1104" s="258"/>
      <c r="P1104" s="258"/>
      <c r="Q1104" s="258"/>
      <c r="R1104" s="258"/>
      <c r="S1104" s="258"/>
      <c r="T1104" s="25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0" t="s">
        <v>179</v>
      </c>
      <c r="AU1104" s="260" t="s">
        <v>86</v>
      </c>
      <c r="AV1104" s="13" t="s">
        <v>86</v>
      </c>
      <c r="AW1104" s="13" t="s">
        <v>32</v>
      </c>
      <c r="AX1104" s="13" t="s">
        <v>76</v>
      </c>
      <c r="AY1104" s="260" t="s">
        <v>169</v>
      </c>
    </row>
    <row r="1105" spans="1:51" s="14" customFormat="1" ht="12">
      <c r="A1105" s="14"/>
      <c r="B1105" s="261"/>
      <c r="C1105" s="262"/>
      <c r="D1105" s="251" t="s">
        <v>179</v>
      </c>
      <c r="E1105" s="263" t="s">
        <v>1</v>
      </c>
      <c r="F1105" s="264" t="s">
        <v>182</v>
      </c>
      <c r="G1105" s="262"/>
      <c r="H1105" s="265">
        <v>45.435</v>
      </c>
      <c r="I1105" s="266"/>
      <c r="J1105" s="262"/>
      <c r="K1105" s="262"/>
      <c r="L1105" s="267"/>
      <c r="M1105" s="268"/>
      <c r="N1105" s="269"/>
      <c r="O1105" s="269"/>
      <c r="P1105" s="269"/>
      <c r="Q1105" s="269"/>
      <c r="R1105" s="269"/>
      <c r="S1105" s="269"/>
      <c r="T1105" s="27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1" t="s">
        <v>179</v>
      </c>
      <c r="AU1105" s="271" t="s">
        <v>86</v>
      </c>
      <c r="AV1105" s="14" t="s">
        <v>177</v>
      </c>
      <c r="AW1105" s="14" t="s">
        <v>32</v>
      </c>
      <c r="AX1105" s="14" t="s">
        <v>84</v>
      </c>
      <c r="AY1105" s="271" t="s">
        <v>169</v>
      </c>
    </row>
    <row r="1106" spans="1:65" s="2" customFormat="1" ht="21.75" customHeight="1">
      <c r="A1106" s="39"/>
      <c r="B1106" s="40"/>
      <c r="C1106" s="304" t="s">
        <v>639</v>
      </c>
      <c r="D1106" s="304" t="s">
        <v>1283</v>
      </c>
      <c r="E1106" s="305" t="s">
        <v>2484</v>
      </c>
      <c r="F1106" s="306" t="s">
        <v>2485</v>
      </c>
      <c r="G1106" s="307" t="s">
        <v>322</v>
      </c>
      <c r="H1106" s="308">
        <v>46</v>
      </c>
      <c r="I1106" s="309"/>
      <c r="J1106" s="310">
        <f>ROUND(I1106*H1106,2)</f>
        <v>0</v>
      </c>
      <c r="K1106" s="311"/>
      <c r="L1106" s="312"/>
      <c r="M1106" s="313" t="s">
        <v>1</v>
      </c>
      <c r="N1106" s="314" t="s">
        <v>41</v>
      </c>
      <c r="O1106" s="92"/>
      <c r="P1106" s="245">
        <f>O1106*H1106</f>
        <v>0</v>
      </c>
      <c r="Q1106" s="245">
        <v>0.0002</v>
      </c>
      <c r="R1106" s="245">
        <f>Q1106*H1106</f>
        <v>0.0092</v>
      </c>
      <c r="S1106" s="245">
        <v>0</v>
      </c>
      <c r="T1106" s="246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47" t="s">
        <v>298</v>
      </c>
      <c r="AT1106" s="247" t="s">
        <v>1283</v>
      </c>
      <c r="AU1106" s="247" t="s">
        <v>86</v>
      </c>
      <c r="AY1106" s="18" t="s">
        <v>169</v>
      </c>
      <c r="BE1106" s="248">
        <f>IF(N1106="základní",J1106,0)</f>
        <v>0</v>
      </c>
      <c r="BF1106" s="248">
        <f>IF(N1106="snížená",J1106,0)</f>
        <v>0</v>
      </c>
      <c r="BG1106" s="248">
        <f>IF(N1106="zákl. přenesená",J1106,0)</f>
        <v>0</v>
      </c>
      <c r="BH1106" s="248">
        <f>IF(N1106="sníž. přenesená",J1106,0)</f>
        <v>0</v>
      </c>
      <c r="BI1106" s="248">
        <f>IF(N1106="nulová",J1106,0)</f>
        <v>0</v>
      </c>
      <c r="BJ1106" s="18" t="s">
        <v>84</v>
      </c>
      <c r="BK1106" s="248">
        <f>ROUND(I1106*H1106,2)</f>
        <v>0</v>
      </c>
      <c r="BL1106" s="18" t="s">
        <v>286</v>
      </c>
      <c r="BM1106" s="247" t="s">
        <v>2486</v>
      </c>
    </row>
    <row r="1107" spans="1:51" s="13" customFormat="1" ht="12">
      <c r="A1107" s="13"/>
      <c r="B1107" s="249"/>
      <c r="C1107" s="250"/>
      <c r="D1107" s="251" t="s">
        <v>179</v>
      </c>
      <c r="E1107" s="250"/>
      <c r="F1107" s="253" t="s">
        <v>2487</v>
      </c>
      <c r="G1107" s="250"/>
      <c r="H1107" s="254">
        <v>46</v>
      </c>
      <c r="I1107" s="255"/>
      <c r="J1107" s="250"/>
      <c r="K1107" s="250"/>
      <c r="L1107" s="256"/>
      <c r="M1107" s="257"/>
      <c r="N1107" s="258"/>
      <c r="O1107" s="258"/>
      <c r="P1107" s="258"/>
      <c r="Q1107" s="258"/>
      <c r="R1107" s="258"/>
      <c r="S1107" s="258"/>
      <c r="T1107" s="25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0" t="s">
        <v>179</v>
      </c>
      <c r="AU1107" s="260" t="s">
        <v>86</v>
      </c>
      <c r="AV1107" s="13" t="s">
        <v>86</v>
      </c>
      <c r="AW1107" s="13" t="s">
        <v>4</v>
      </c>
      <c r="AX1107" s="13" t="s">
        <v>84</v>
      </c>
      <c r="AY1107" s="260" t="s">
        <v>169</v>
      </c>
    </row>
    <row r="1108" spans="1:65" s="2" customFormat="1" ht="16.5" customHeight="1">
      <c r="A1108" s="39"/>
      <c r="B1108" s="40"/>
      <c r="C1108" s="235" t="s">
        <v>503</v>
      </c>
      <c r="D1108" s="235" t="s">
        <v>173</v>
      </c>
      <c r="E1108" s="236" t="s">
        <v>2488</v>
      </c>
      <c r="F1108" s="237" t="s">
        <v>2489</v>
      </c>
      <c r="G1108" s="238" t="s">
        <v>322</v>
      </c>
      <c r="H1108" s="239">
        <v>45.435</v>
      </c>
      <c r="I1108" s="240"/>
      <c r="J1108" s="241">
        <f>ROUND(I1108*H1108,2)</f>
        <v>0</v>
      </c>
      <c r="K1108" s="242"/>
      <c r="L1108" s="45"/>
      <c r="M1108" s="243" t="s">
        <v>1</v>
      </c>
      <c r="N1108" s="244" t="s">
        <v>41</v>
      </c>
      <c r="O1108" s="92"/>
      <c r="P1108" s="245">
        <f>O1108*H1108</f>
        <v>0</v>
      </c>
      <c r="Q1108" s="245">
        <v>0</v>
      </c>
      <c r="R1108" s="245">
        <f>Q1108*H1108</f>
        <v>0</v>
      </c>
      <c r="S1108" s="245">
        <v>0</v>
      </c>
      <c r="T1108" s="246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47" t="s">
        <v>286</v>
      </c>
      <c r="AT1108" s="247" t="s">
        <v>173</v>
      </c>
      <c r="AU1108" s="247" t="s">
        <v>86</v>
      </c>
      <c r="AY1108" s="18" t="s">
        <v>169</v>
      </c>
      <c r="BE1108" s="248">
        <f>IF(N1108="základní",J1108,0)</f>
        <v>0</v>
      </c>
      <c r="BF1108" s="248">
        <f>IF(N1108="snížená",J1108,0)</f>
        <v>0</v>
      </c>
      <c r="BG1108" s="248">
        <f>IF(N1108="zákl. přenesená",J1108,0)</f>
        <v>0</v>
      </c>
      <c r="BH1108" s="248">
        <f>IF(N1108="sníž. přenesená",J1108,0)</f>
        <v>0</v>
      </c>
      <c r="BI1108" s="248">
        <f>IF(N1108="nulová",J1108,0)</f>
        <v>0</v>
      </c>
      <c r="BJ1108" s="18" t="s">
        <v>84</v>
      </c>
      <c r="BK1108" s="248">
        <f>ROUND(I1108*H1108,2)</f>
        <v>0</v>
      </c>
      <c r="BL1108" s="18" t="s">
        <v>286</v>
      </c>
      <c r="BM1108" s="247" t="s">
        <v>2490</v>
      </c>
    </row>
    <row r="1109" spans="1:65" s="2" customFormat="1" ht="16.5" customHeight="1">
      <c r="A1109" s="39"/>
      <c r="B1109" s="40"/>
      <c r="C1109" s="235" t="s">
        <v>2491</v>
      </c>
      <c r="D1109" s="235" t="s">
        <v>173</v>
      </c>
      <c r="E1109" s="236" t="s">
        <v>2492</v>
      </c>
      <c r="F1109" s="237" t="s">
        <v>2493</v>
      </c>
      <c r="G1109" s="238" t="s">
        <v>322</v>
      </c>
      <c r="H1109" s="239">
        <v>422.1</v>
      </c>
      <c r="I1109" s="240"/>
      <c r="J1109" s="241">
        <f>ROUND(I1109*H1109,2)</f>
        <v>0</v>
      </c>
      <c r="K1109" s="242"/>
      <c r="L1109" s="45"/>
      <c r="M1109" s="243" t="s">
        <v>1</v>
      </c>
      <c r="N1109" s="244" t="s">
        <v>41</v>
      </c>
      <c r="O1109" s="92"/>
      <c r="P1109" s="245">
        <f>O1109*H1109</f>
        <v>0</v>
      </c>
      <c r="Q1109" s="245">
        <v>0</v>
      </c>
      <c r="R1109" s="245">
        <f>Q1109*H1109</f>
        <v>0</v>
      </c>
      <c r="S1109" s="245">
        <v>0</v>
      </c>
      <c r="T1109" s="246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7" t="s">
        <v>286</v>
      </c>
      <c r="AT1109" s="247" t="s">
        <v>173</v>
      </c>
      <c r="AU1109" s="247" t="s">
        <v>86</v>
      </c>
      <c r="AY1109" s="18" t="s">
        <v>169</v>
      </c>
      <c r="BE1109" s="248">
        <f>IF(N1109="základní",J1109,0)</f>
        <v>0</v>
      </c>
      <c r="BF1109" s="248">
        <f>IF(N1109="snížená",J1109,0)</f>
        <v>0</v>
      </c>
      <c r="BG1109" s="248">
        <f>IF(N1109="zákl. přenesená",J1109,0)</f>
        <v>0</v>
      </c>
      <c r="BH1109" s="248">
        <f>IF(N1109="sníž. přenesená",J1109,0)</f>
        <v>0</v>
      </c>
      <c r="BI1109" s="248">
        <f>IF(N1109="nulová",J1109,0)</f>
        <v>0</v>
      </c>
      <c r="BJ1109" s="18" t="s">
        <v>84</v>
      </c>
      <c r="BK1109" s="248">
        <f>ROUND(I1109*H1109,2)</f>
        <v>0</v>
      </c>
      <c r="BL1109" s="18" t="s">
        <v>286</v>
      </c>
      <c r="BM1109" s="247" t="s">
        <v>2494</v>
      </c>
    </row>
    <row r="1110" spans="1:51" s="13" customFormat="1" ht="12">
      <c r="A1110" s="13"/>
      <c r="B1110" s="249"/>
      <c r="C1110" s="250"/>
      <c r="D1110" s="251" t="s">
        <v>179</v>
      </c>
      <c r="E1110" s="252" t="s">
        <v>1</v>
      </c>
      <c r="F1110" s="253" t="s">
        <v>2495</v>
      </c>
      <c r="G1110" s="250"/>
      <c r="H1110" s="254">
        <v>70</v>
      </c>
      <c r="I1110" s="255"/>
      <c r="J1110" s="250"/>
      <c r="K1110" s="250"/>
      <c r="L1110" s="256"/>
      <c r="M1110" s="257"/>
      <c r="N1110" s="258"/>
      <c r="O1110" s="258"/>
      <c r="P1110" s="258"/>
      <c r="Q1110" s="258"/>
      <c r="R1110" s="258"/>
      <c r="S1110" s="258"/>
      <c r="T1110" s="25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0" t="s">
        <v>179</v>
      </c>
      <c r="AU1110" s="260" t="s">
        <v>86</v>
      </c>
      <c r="AV1110" s="13" t="s">
        <v>86</v>
      </c>
      <c r="AW1110" s="13" t="s">
        <v>32</v>
      </c>
      <c r="AX1110" s="13" t="s">
        <v>76</v>
      </c>
      <c r="AY1110" s="260" t="s">
        <v>169</v>
      </c>
    </row>
    <row r="1111" spans="1:51" s="16" customFormat="1" ht="12">
      <c r="A1111" s="16"/>
      <c r="B1111" s="283"/>
      <c r="C1111" s="284"/>
      <c r="D1111" s="251" t="s">
        <v>179</v>
      </c>
      <c r="E1111" s="285" t="s">
        <v>1</v>
      </c>
      <c r="F1111" s="286" t="s">
        <v>2230</v>
      </c>
      <c r="G1111" s="284"/>
      <c r="H1111" s="285" t="s">
        <v>1</v>
      </c>
      <c r="I1111" s="287"/>
      <c r="J1111" s="284"/>
      <c r="K1111" s="284"/>
      <c r="L1111" s="288"/>
      <c r="M1111" s="289"/>
      <c r="N1111" s="290"/>
      <c r="O1111" s="290"/>
      <c r="P1111" s="290"/>
      <c r="Q1111" s="290"/>
      <c r="R1111" s="290"/>
      <c r="S1111" s="290"/>
      <c r="T1111" s="291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T1111" s="292" t="s">
        <v>179</v>
      </c>
      <c r="AU1111" s="292" t="s">
        <v>86</v>
      </c>
      <c r="AV1111" s="16" t="s">
        <v>84</v>
      </c>
      <c r="AW1111" s="16" t="s">
        <v>32</v>
      </c>
      <c r="AX1111" s="16" t="s">
        <v>76</v>
      </c>
      <c r="AY1111" s="292" t="s">
        <v>169</v>
      </c>
    </row>
    <row r="1112" spans="1:51" s="13" customFormat="1" ht="12">
      <c r="A1112" s="13"/>
      <c r="B1112" s="249"/>
      <c r="C1112" s="250"/>
      <c r="D1112" s="251" t="s">
        <v>179</v>
      </c>
      <c r="E1112" s="252" t="s">
        <v>1</v>
      </c>
      <c r="F1112" s="253" t="s">
        <v>2464</v>
      </c>
      <c r="G1112" s="250"/>
      <c r="H1112" s="254">
        <v>14.5</v>
      </c>
      <c r="I1112" s="255"/>
      <c r="J1112" s="250"/>
      <c r="K1112" s="250"/>
      <c r="L1112" s="256"/>
      <c r="M1112" s="257"/>
      <c r="N1112" s="258"/>
      <c r="O1112" s="258"/>
      <c r="P1112" s="258"/>
      <c r="Q1112" s="258"/>
      <c r="R1112" s="258"/>
      <c r="S1112" s="258"/>
      <c r="T1112" s="25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0" t="s">
        <v>179</v>
      </c>
      <c r="AU1112" s="260" t="s">
        <v>86</v>
      </c>
      <c r="AV1112" s="13" t="s">
        <v>86</v>
      </c>
      <c r="AW1112" s="13" t="s">
        <v>32</v>
      </c>
      <c r="AX1112" s="13" t="s">
        <v>76</v>
      </c>
      <c r="AY1112" s="260" t="s">
        <v>169</v>
      </c>
    </row>
    <row r="1113" spans="1:51" s="13" customFormat="1" ht="12">
      <c r="A1113" s="13"/>
      <c r="B1113" s="249"/>
      <c r="C1113" s="250"/>
      <c r="D1113" s="251" t="s">
        <v>179</v>
      </c>
      <c r="E1113" s="252" t="s">
        <v>1</v>
      </c>
      <c r="F1113" s="253" t="s">
        <v>2231</v>
      </c>
      <c r="G1113" s="250"/>
      <c r="H1113" s="254">
        <v>15.05</v>
      </c>
      <c r="I1113" s="255"/>
      <c r="J1113" s="250"/>
      <c r="K1113" s="250"/>
      <c r="L1113" s="256"/>
      <c r="M1113" s="257"/>
      <c r="N1113" s="258"/>
      <c r="O1113" s="258"/>
      <c r="P1113" s="258"/>
      <c r="Q1113" s="258"/>
      <c r="R1113" s="258"/>
      <c r="S1113" s="258"/>
      <c r="T1113" s="25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0" t="s">
        <v>179</v>
      </c>
      <c r="AU1113" s="260" t="s">
        <v>86</v>
      </c>
      <c r="AV1113" s="13" t="s">
        <v>86</v>
      </c>
      <c r="AW1113" s="13" t="s">
        <v>32</v>
      </c>
      <c r="AX1113" s="13" t="s">
        <v>76</v>
      </c>
      <c r="AY1113" s="260" t="s">
        <v>169</v>
      </c>
    </row>
    <row r="1114" spans="1:51" s="13" customFormat="1" ht="12">
      <c r="A1114" s="13"/>
      <c r="B1114" s="249"/>
      <c r="C1114" s="250"/>
      <c r="D1114" s="251" t="s">
        <v>179</v>
      </c>
      <c r="E1114" s="252" t="s">
        <v>1</v>
      </c>
      <c r="F1114" s="253" t="s">
        <v>2232</v>
      </c>
      <c r="G1114" s="250"/>
      <c r="H1114" s="254">
        <v>15.7</v>
      </c>
      <c r="I1114" s="255"/>
      <c r="J1114" s="250"/>
      <c r="K1114" s="250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60" t="s">
        <v>179</v>
      </c>
      <c r="AU1114" s="260" t="s">
        <v>86</v>
      </c>
      <c r="AV1114" s="13" t="s">
        <v>86</v>
      </c>
      <c r="AW1114" s="13" t="s">
        <v>32</v>
      </c>
      <c r="AX1114" s="13" t="s">
        <v>76</v>
      </c>
      <c r="AY1114" s="260" t="s">
        <v>169</v>
      </c>
    </row>
    <row r="1115" spans="1:51" s="13" customFormat="1" ht="12">
      <c r="A1115" s="13"/>
      <c r="B1115" s="249"/>
      <c r="C1115" s="250"/>
      <c r="D1115" s="251" t="s">
        <v>179</v>
      </c>
      <c r="E1115" s="252" t="s">
        <v>1</v>
      </c>
      <c r="F1115" s="253" t="s">
        <v>2233</v>
      </c>
      <c r="G1115" s="250"/>
      <c r="H1115" s="254">
        <v>16.2</v>
      </c>
      <c r="I1115" s="255"/>
      <c r="J1115" s="250"/>
      <c r="K1115" s="250"/>
      <c r="L1115" s="256"/>
      <c r="M1115" s="257"/>
      <c r="N1115" s="258"/>
      <c r="O1115" s="258"/>
      <c r="P1115" s="258"/>
      <c r="Q1115" s="258"/>
      <c r="R1115" s="258"/>
      <c r="S1115" s="258"/>
      <c r="T1115" s="259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0" t="s">
        <v>179</v>
      </c>
      <c r="AU1115" s="260" t="s">
        <v>86</v>
      </c>
      <c r="AV1115" s="13" t="s">
        <v>86</v>
      </c>
      <c r="AW1115" s="13" t="s">
        <v>32</v>
      </c>
      <c r="AX1115" s="13" t="s">
        <v>76</v>
      </c>
      <c r="AY1115" s="260" t="s">
        <v>169</v>
      </c>
    </row>
    <row r="1116" spans="1:51" s="13" customFormat="1" ht="12">
      <c r="A1116" s="13"/>
      <c r="B1116" s="249"/>
      <c r="C1116" s="250"/>
      <c r="D1116" s="251" t="s">
        <v>179</v>
      </c>
      <c r="E1116" s="252" t="s">
        <v>1</v>
      </c>
      <c r="F1116" s="253" t="s">
        <v>2234</v>
      </c>
      <c r="G1116" s="250"/>
      <c r="H1116" s="254">
        <v>14</v>
      </c>
      <c r="I1116" s="255"/>
      <c r="J1116" s="250"/>
      <c r="K1116" s="250"/>
      <c r="L1116" s="256"/>
      <c r="M1116" s="257"/>
      <c r="N1116" s="258"/>
      <c r="O1116" s="258"/>
      <c r="P1116" s="258"/>
      <c r="Q1116" s="258"/>
      <c r="R1116" s="258"/>
      <c r="S1116" s="258"/>
      <c r="T1116" s="259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0" t="s">
        <v>179</v>
      </c>
      <c r="AU1116" s="260" t="s">
        <v>86</v>
      </c>
      <c r="AV1116" s="13" t="s">
        <v>86</v>
      </c>
      <c r="AW1116" s="13" t="s">
        <v>32</v>
      </c>
      <c r="AX1116" s="13" t="s">
        <v>76</v>
      </c>
      <c r="AY1116" s="260" t="s">
        <v>169</v>
      </c>
    </row>
    <row r="1117" spans="1:51" s="13" customFormat="1" ht="12">
      <c r="A1117" s="13"/>
      <c r="B1117" s="249"/>
      <c r="C1117" s="250"/>
      <c r="D1117" s="251" t="s">
        <v>179</v>
      </c>
      <c r="E1117" s="252" t="s">
        <v>1</v>
      </c>
      <c r="F1117" s="253" t="s">
        <v>2235</v>
      </c>
      <c r="G1117" s="250"/>
      <c r="H1117" s="254">
        <v>13.2</v>
      </c>
      <c r="I1117" s="255"/>
      <c r="J1117" s="250"/>
      <c r="K1117" s="250"/>
      <c r="L1117" s="256"/>
      <c r="M1117" s="257"/>
      <c r="N1117" s="258"/>
      <c r="O1117" s="258"/>
      <c r="P1117" s="258"/>
      <c r="Q1117" s="258"/>
      <c r="R1117" s="258"/>
      <c r="S1117" s="258"/>
      <c r="T1117" s="25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0" t="s">
        <v>179</v>
      </c>
      <c r="AU1117" s="260" t="s">
        <v>86</v>
      </c>
      <c r="AV1117" s="13" t="s">
        <v>86</v>
      </c>
      <c r="AW1117" s="13" t="s">
        <v>32</v>
      </c>
      <c r="AX1117" s="13" t="s">
        <v>76</v>
      </c>
      <c r="AY1117" s="260" t="s">
        <v>169</v>
      </c>
    </row>
    <row r="1118" spans="1:51" s="13" customFormat="1" ht="12">
      <c r="A1118" s="13"/>
      <c r="B1118" s="249"/>
      <c r="C1118" s="250"/>
      <c r="D1118" s="251" t="s">
        <v>179</v>
      </c>
      <c r="E1118" s="252" t="s">
        <v>1</v>
      </c>
      <c r="F1118" s="253" t="s">
        <v>2236</v>
      </c>
      <c r="G1118" s="250"/>
      <c r="H1118" s="254">
        <v>13.8</v>
      </c>
      <c r="I1118" s="255"/>
      <c r="J1118" s="250"/>
      <c r="K1118" s="250"/>
      <c r="L1118" s="256"/>
      <c r="M1118" s="257"/>
      <c r="N1118" s="258"/>
      <c r="O1118" s="258"/>
      <c r="P1118" s="258"/>
      <c r="Q1118" s="258"/>
      <c r="R1118" s="258"/>
      <c r="S1118" s="258"/>
      <c r="T1118" s="25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0" t="s">
        <v>179</v>
      </c>
      <c r="AU1118" s="260" t="s">
        <v>86</v>
      </c>
      <c r="AV1118" s="13" t="s">
        <v>86</v>
      </c>
      <c r="AW1118" s="13" t="s">
        <v>32</v>
      </c>
      <c r="AX1118" s="13" t="s">
        <v>76</v>
      </c>
      <c r="AY1118" s="260" t="s">
        <v>169</v>
      </c>
    </row>
    <row r="1119" spans="1:51" s="13" customFormat="1" ht="12">
      <c r="A1119" s="13"/>
      <c r="B1119" s="249"/>
      <c r="C1119" s="250"/>
      <c r="D1119" s="251" t="s">
        <v>179</v>
      </c>
      <c r="E1119" s="252" t="s">
        <v>1</v>
      </c>
      <c r="F1119" s="253" t="s">
        <v>2237</v>
      </c>
      <c r="G1119" s="250"/>
      <c r="H1119" s="254">
        <v>14.4</v>
      </c>
      <c r="I1119" s="255"/>
      <c r="J1119" s="250"/>
      <c r="K1119" s="250"/>
      <c r="L1119" s="256"/>
      <c r="M1119" s="257"/>
      <c r="N1119" s="258"/>
      <c r="O1119" s="258"/>
      <c r="P1119" s="258"/>
      <c r="Q1119" s="258"/>
      <c r="R1119" s="258"/>
      <c r="S1119" s="258"/>
      <c r="T1119" s="259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60" t="s">
        <v>179</v>
      </c>
      <c r="AU1119" s="260" t="s">
        <v>86</v>
      </c>
      <c r="AV1119" s="13" t="s">
        <v>86</v>
      </c>
      <c r="AW1119" s="13" t="s">
        <v>32</v>
      </c>
      <c r="AX1119" s="13" t="s">
        <v>76</v>
      </c>
      <c r="AY1119" s="260" t="s">
        <v>169</v>
      </c>
    </row>
    <row r="1120" spans="1:51" s="13" customFormat="1" ht="12">
      <c r="A1120" s="13"/>
      <c r="B1120" s="249"/>
      <c r="C1120" s="250"/>
      <c r="D1120" s="251" t="s">
        <v>179</v>
      </c>
      <c r="E1120" s="252" t="s">
        <v>1</v>
      </c>
      <c r="F1120" s="253" t="s">
        <v>2238</v>
      </c>
      <c r="G1120" s="250"/>
      <c r="H1120" s="254">
        <v>14.9</v>
      </c>
      <c r="I1120" s="255"/>
      <c r="J1120" s="250"/>
      <c r="K1120" s="250"/>
      <c r="L1120" s="256"/>
      <c r="M1120" s="257"/>
      <c r="N1120" s="258"/>
      <c r="O1120" s="258"/>
      <c r="P1120" s="258"/>
      <c r="Q1120" s="258"/>
      <c r="R1120" s="258"/>
      <c r="S1120" s="258"/>
      <c r="T1120" s="259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0" t="s">
        <v>179</v>
      </c>
      <c r="AU1120" s="260" t="s">
        <v>86</v>
      </c>
      <c r="AV1120" s="13" t="s">
        <v>86</v>
      </c>
      <c r="AW1120" s="13" t="s">
        <v>32</v>
      </c>
      <c r="AX1120" s="13" t="s">
        <v>76</v>
      </c>
      <c r="AY1120" s="260" t="s">
        <v>169</v>
      </c>
    </row>
    <row r="1121" spans="1:51" s="13" customFormat="1" ht="12">
      <c r="A1121" s="13"/>
      <c r="B1121" s="249"/>
      <c r="C1121" s="250"/>
      <c r="D1121" s="251" t="s">
        <v>179</v>
      </c>
      <c r="E1121" s="252" t="s">
        <v>1</v>
      </c>
      <c r="F1121" s="253" t="s">
        <v>2239</v>
      </c>
      <c r="G1121" s="250"/>
      <c r="H1121" s="254">
        <v>19.6</v>
      </c>
      <c r="I1121" s="255"/>
      <c r="J1121" s="250"/>
      <c r="K1121" s="250"/>
      <c r="L1121" s="256"/>
      <c r="M1121" s="257"/>
      <c r="N1121" s="258"/>
      <c r="O1121" s="258"/>
      <c r="P1121" s="258"/>
      <c r="Q1121" s="258"/>
      <c r="R1121" s="258"/>
      <c r="S1121" s="258"/>
      <c r="T1121" s="25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0" t="s">
        <v>179</v>
      </c>
      <c r="AU1121" s="260" t="s">
        <v>86</v>
      </c>
      <c r="AV1121" s="13" t="s">
        <v>86</v>
      </c>
      <c r="AW1121" s="13" t="s">
        <v>32</v>
      </c>
      <c r="AX1121" s="13" t="s">
        <v>76</v>
      </c>
      <c r="AY1121" s="260" t="s">
        <v>169</v>
      </c>
    </row>
    <row r="1122" spans="1:51" s="13" customFormat="1" ht="12">
      <c r="A1122" s="13"/>
      <c r="B1122" s="249"/>
      <c r="C1122" s="250"/>
      <c r="D1122" s="251" t="s">
        <v>179</v>
      </c>
      <c r="E1122" s="252" t="s">
        <v>1</v>
      </c>
      <c r="F1122" s="253" t="s">
        <v>2240</v>
      </c>
      <c r="G1122" s="250"/>
      <c r="H1122" s="254">
        <v>19.6</v>
      </c>
      <c r="I1122" s="255"/>
      <c r="J1122" s="250"/>
      <c r="K1122" s="250"/>
      <c r="L1122" s="256"/>
      <c r="M1122" s="257"/>
      <c r="N1122" s="258"/>
      <c r="O1122" s="258"/>
      <c r="P1122" s="258"/>
      <c r="Q1122" s="258"/>
      <c r="R1122" s="258"/>
      <c r="S1122" s="258"/>
      <c r="T1122" s="25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0" t="s">
        <v>179</v>
      </c>
      <c r="AU1122" s="260" t="s">
        <v>86</v>
      </c>
      <c r="AV1122" s="13" t="s">
        <v>86</v>
      </c>
      <c r="AW1122" s="13" t="s">
        <v>32</v>
      </c>
      <c r="AX1122" s="13" t="s">
        <v>76</v>
      </c>
      <c r="AY1122" s="260" t="s">
        <v>169</v>
      </c>
    </row>
    <row r="1123" spans="1:51" s="13" customFormat="1" ht="12">
      <c r="A1123" s="13"/>
      <c r="B1123" s="249"/>
      <c r="C1123" s="250"/>
      <c r="D1123" s="251" t="s">
        <v>179</v>
      </c>
      <c r="E1123" s="252" t="s">
        <v>1</v>
      </c>
      <c r="F1123" s="253" t="s">
        <v>2241</v>
      </c>
      <c r="G1123" s="250"/>
      <c r="H1123" s="254">
        <v>10.65</v>
      </c>
      <c r="I1123" s="255"/>
      <c r="J1123" s="250"/>
      <c r="K1123" s="250"/>
      <c r="L1123" s="256"/>
      <c r="M1123" s="257"/>
      <c r="N1123" s="258"/>
      <c r="O1123" s="258"/>
      <c r="P1123" s="258"/>
      <c r="Q1123" s="258"/>
      <c r="R1123" s="258"/>
      <c r="S1123" s="258"/>
      <c r="T1123" s="259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0" t="s">
        <v>179</v>
      </c>
      <c r="AU1123" s="260" t="s">
        <v>86</v>
      </c>
      <c r="AV1123" s="13" t="s">
        <v>86</v>
      </c>
      <c r="AW1123" s="13" t="s">
        <v>32</v>
      </c>
      <c r="AX1123" s="13" t="s">
        <v>76</v>
      </c>
      <c r="AY1123" s="260" t="s">
        <v>169</v>
      </c>
    </row>
    <row r="1124" spans="1:51" s="15" customFormat="1" ht="12">
      <c r="A1124" s="15"/>
      <c r="B1124" s="272"/>
      <c r="C1124" s="273"/>
      <c r="D1124" s="251" t="s">
        <v>179</v>
      </c>
      <c r="E1124" s="274" t="s">
        <v>1</v>
      </c>
      <c r="F1124" s="275" t="s">
        <v>211</v>
      </c>
      <c r="G1124" s="273"/>
      <c r="H1124" s="276">
        <v>251.6</v>
      </c>
      <c r="I1124" s="277"/>
      <c r="J1124" s="273"/>
      <c r="K1124" s="273"/>
      <c r="L1124" s="278"/>
      <c r="M1124" s="279"/>
      <c r="N1124" s="280"/>
      <c r="O1124" s="280"/>
      <c r="P1124" s="280"/>
      <c r="Q1124" s="280"/>
      <c r="R1124" s="280"/>
      <c r="S1124" s="280"/>
      <c r="T1124" s="28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82" t="s">
        <v>179</v>
      </c>
      <c r="AU1124" s="282" t="s">
        <v>86</v>
      </c>
      <c r="AV1124" s="15" t="s">
        <v>212</v>
      </c>
      <c r="AW1124" s="15" t="s">
        <v>32</v>
      </c>
      <c r="AX1124" s="15" t="s">
        <v>76</v>
      </c>
      <c r="AY1124" s="282" t="s">
        <v>169</v>
      </c>
    </row>
    <row r="1125" spans="1:51" s="13" customFormat="1" ht="12">
      <c r="A1125" s="13"/>
      <c r="B1125" s="249"/>
      <c r="C1125" s="250"/>
      <c r="D1125" s="251" t="s">
        <v>179</v>
      </c>
      <c r="E1125" s="252" t="s">
        <v>1</v>
      </c>
      <c r="F1125" s="253" t="s">
        <v>2465</v>
      </c>
      <c r="G1125" s="250"/>
      <c r="H1125" s="254">
        <v>41.8</v>
      </c>
      <c r="I1125" s="255"/>
      <c r="J1125" s="250"/>
      <c r="K1125" s="250"/>
      <c r="L1125" s="256"/>
      <c r="M1125" s="257"/>
      <c r="N1125" s="258"/>
      <c r="O1125" s="258"/>
      <c r="P1125" s="258"/>
      <c r="Q1125" s="258"/>
      <c r="R1125" s="258"/>
      <c r="S1125" s="258"/>
      <c r="T1125" s="259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60" t="s">
        <v>179</v>
      </c>
      <c r="AU1125" s="260" t="s">
        <v>86</v>
      </c>
      <c r="AV1125" s="13" t="s">
        <v>86</v>
      </c>
      <c r="AW1125" s="13" t="s">
        <v>32</v>
      </c>
      <c r="AX1125" s="13" t="s">
        <v>76</v>
      </c>
      <c r="AY1125" s="260" t="s">
        <v>169</v>
      </c>
    </row>
    <row r="1126" spans="1:51" s="15" customFormat="1" ht="12">
      <c r="A1126" s="15"/>
      <c r="B1126" s="272"/>
      <c r="C1126" s="273"/>
      <c r="D1126" s="251" t="s">
        <v>179</v>
      </c>
      <c r="E1126" s="274" t="s">
        <v>1</v>
      </c>
      <c r="F1126" s="275" t="s">
        <v>211</v>
      </c>
      <c r="G1126" s="273"/>
      <c r="H1126" s="276">
        <v>41.8</v>
      </c>
      <c r="I1126" s="277"/>
      <c r="J1126" s="273"/>
      <c r="K1126" s="273"/>
      <c r="L1126" s="278"/>
      <c r="M1126" s="279"/>
      <c r="N1126" s="280"/>
      <c r="O1126" s="280"/>
      <c r="P1126" s="280"/>
      <c r="Q1126" s="280"/>
      <c r="R1126" s="280"/>
      <c r="S1126" s="280"/>
      <c r="T1126" s="281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T1126" s="282" t="s">
        <v>179</v>
      </c>
      <c r="AU1126" s="282" t="s">
        <v>86</v>
      </c>
      <c r="AV1126" s="15" t="s">
        <v>212</v>
      </c>
      <c r="AW1126" s="15" t="s">
        <v>32</v>
      </c>
      <c r="AX1126" s="15" t="s">
        <v>76</v>
      </c>
      <c r="AY1126" s="282" t="s">
        <v>169</v>
      </c>
    </row>
    <row r="1127" spans="1:51" s="16" customFormat="1" ht="12">
      <c r="A1127" s="16"/>
      <c r="B1127" s="283"/>
      <c r="C1127" s="284"/>
      <c r="D1127" s="251" t="s">
        <v>179</v>
      </c>
      <c r="E1127" s="285" t="s">
        <v>1</v>
      </c>
      <c r="F1127" s="286" t="s">
        <v>2496</v>
      </c>
      <c r="G1127" s="284"/>
      <c r="H1127" s="285" t="s">
        <v>1</v>
      </c>
      <c r="I1127" s="287"/>
      <c r="J1127" s="284"/>
      <c r="K1127" s="284"/>
      <c r="L1127" s="288"/>
      <c r="M1127" s="289"/>
      <c r="N1127" s="290"/>
      <c r="O1127" s="290"/>
      <c r="P1127" s="290"/>
      <c r="Q1127" s="290"/>
      <c r="R1127" s="290"/>
      <c r="S1127" s="290"/>
      <c r="T1127" s="291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T1127" s="292" t="s">
        <v>179</v>
      </c>
      <c r="AU1127" s="292" t="s">
        <v>86</v>
      </c>
      <c r="AV1127" s="16" t="s">
        <v>84</v>
      </c>
      <c r="AW1127" s="16" t="s">
        <v>32</v>
      </c>
      <c r="AX1127" s="16" t="s">
        <v>76</v>
      </c>
      <c r="AY1127" s="292" t="s">
        <v>169</v>
      </c>
    </row>
    <row r="1128" spans="1:51" s="13" customFormat="1" ht="12">
      <c r="A1128" s="13"/>
      <c r="B1128" s="249"/>
      <c r="C1128" s="250"/>
      <c r="D1128" s="251" t="s">
        <v>179</v>
      </c>
      <c r="E1128" s="252" t="s">
        <v>1</v>
      </c>
      <c r="F1128" s="253" t="s">
        <v>2497</v>
      </c>
      <c r="G1128" s="250"/>
      <c r="H1128" s="254">
        <v>45.6</v>
      </c>
      <c r="I1128" s="255"/>
      <c r="J1128" s="250"/>
      <c r="K1128" s="250"/>
      <c r="L1128" s="256"/>
      <c r="M1128" s="257"/>
      <c r="N1128" s="258"/>
      <c r="O1128" s="258"/>
      <c r="P1128" s="258"/>
      <c r="Q1128" s="258"/>
      <c r="R1128" s="258"/>
      <c r="S1128" s="258"/>
      <c r="T1128" s="25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0" t="s">
        <v>179</v>
      </c>
      <c r="AU1128" s="260" t="s">
        <v>86</v>
      </c>
      <c r="AV1128" s="13" t="s">
        <v>86</v>
      </c>
      <c r="AW1128" s="13" t="s">
        <v>32</v>
      </c>
      <c r="AX1128" s="13" t="s">
        <v>76</v>
      </c>
      <c r="AY1128" s="260" t="s">
        <v>169</v>
      </c>
    </row>
    <row r="1129" spans="1:51" s="13" customFormat="1" ht="12">
      <c r="A1129" s="13"/>
      <c r="B1129" s="249"/>
      <c r="C1129" s="250"/>
      <c r="D1129" s="251" t="s">
        <v>179</v>
      </c>
      <c r="E1129" s="252" t="s">
        <v>1</v>
      </c>
      <c r="F1129" s="253" t="s">
        <v>2498</v>
      </c>
      <c r="G1129" s="250"/>
      <c r="H1129" s="254">
        <v>83.1</v>
      </c>
      <c r="I1129" s="255"/>
      <c r="J1129" s="250"/>
      <c r="K1129" s="250"/>
      <c r="L1129" s="256"/>
      <c r="M1129" s="257"/>
      <c r="N1129" s="258"/>
      <c r="O1129" s="258"/>
      <c r="P1129" s="258"/>
      <c r="Q1129" s="258"/>
      <c r="R1129" s="258"/>
      <c r="S1129" s="258"/>
      <c r="T1129" s="259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0" t="s">
        <v>179</v>
      </c>
      <c r="AU1129" s="260" t="s">
        <v>86</v>
      </c>
      <c r="AV1129" s="13" t="s">
        <v>86</v>
      </c>
      <c r="AW1129" s="13" t="s">
        <v>32</v>
      </c>
      <c r="AX1129" s="13" t="s">
        <v>76</v>
      </c>
      <c r="AY1129" s="260" t="s">
        <v>169</v>
      </c>
    </row>
    <row r="1130" spans="1:51" s="14" customFormat="1" ht="12">
      <c r="A1130" s="14"/>
      <c r="B1130" s="261"/>
      <c r="C1130" s="262"/>
      <c r="D1130" s="251" t="s">
        <v>179</v>
      </c>
      <c r="E1130" s="263" t="s">
        <v>1</v>
      </c>
      <c r="F1130" s="264" t="s">
        <v>182</v>
      </c>
      <c r="G1130" s="262"/>
      <c r="H1130" s="265">
        <v>422.1</v>
      </c>
      <c r="I1130" s="266"/>
      <c r="J1130" s="262"/>
      <c r="K1130" s="262"/>
      <c r="L1130" s="267"/>
      <c r="M1130" s="268"/>
      <c r="N1130" s="269"/>
      <c r="O1130" s="269"/>
      <c r="P1130" s="269"/>
      <c r="Q1130" s="269"/>
      <c r="R1130" s="269"/>
      <c r="S1130" s="269"/>
      <c r="T1130" s="27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1" t="s">
        <v>179</v>
      </c>
      <c r="AU1130" s="271" t="s">
        <v>86</v>
      </c>
      <c r="AV1130" s="14" t="s">
        <v>177</v>
      </c>
      <c r="AW1130" s="14" t="s">
        <v>32</v>
      </c>
      <c r="AX1130" s="14" t="s">
        <v>84</v>
      </c>
      <c r="AY1130" s="271" t="s">
        <v>169</v>
      </c>
    </row>
    <row r="1131" spans="1:65" s="2" customFormat="1" ht="16.5" customHeight="1">
      <c r="A1131" s="39"/>
      <c r="B1131" s="40"/>
      <c r="C1131" s="304" t="s">
        <v>2499</v>
      </c>
      <c r="D1131" s="304" t="s">
        <v>1283</v>
      </c>
      <c r="E1131" s="305" t="s">
        <v>2500</v>
      </c>
      <c r="F1131" s="306" t="s">
        <v>2501</v>
      </c>
      <c r="G1131" s="307" t="s">
        <v>322</v>
      </c>
      <c r="H1131" s="308">
        <v>131.274</v>
      </c>
      <c r="I1131" s="309"/>
      <c r="J1131" s="310">
        <f>ROUND(I1131*H1131,2)</f>
        <v>0</v>
      </c>
      <c r="K1131" s="311"/>
      <c r="L1131" s="312"/>
      <c r="M1131" s="313" t="s">
        <v>1</v>
      </c>
      <c r="N1131" s="314" t="s">
        <v>41</v>
      </c>
      <c r="O1131" s="92"/>
      <c r="P1131" s="245">
        <f>O1131*H1131</f>
        <v>0</v>
      </c>
      <c r="Q1131" s="245">
        <v>0.00026</v>
      </c>
      <c r="R1131" s="245">
        <f>Q1131*H1131</f>
        <v>0.03413124</v>
      </c>
      <c r="S1131" s="245">
        <v>0</v>
      </c>
      <c r="T1131" s="246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47" t="s">
        <v>298</v>
      </c>
      <c r="AT1131" s="247" t="s">
        <v>1283</v>
      </c>
      <c r="AU1131" s="247" t="s">
        <v>86</v>
      </c>
      <c r="AY1131" s="18" t="s">
        <v>169</v>
      </c>
      <c r="BE1131" s="248">
        <f>IF(N1131="základní",J1131,0)</f>
        <v>0</v>
      </c>
      <c r="BF1131" s="248">
        <f>IF(N1131="snížená",J1131,0)</f>
        <v>0</v>
      </c>
      <c r="BG1131" s="248">
        <f>IF(N1131="zákl. přenesená",J1131,0)</f>
        <v>0</v>
      </c>
      <c r="BH1131" s="248">
        <f>IF(N1131="sníž. přenesená",J1131,0)</f>
        <v>0</v>
      </c>
      <c r="BI1131" s="248">
        <f>IF(N1131="nulová",J1131,0)</f>
        <v>0</v>
      </c>
      <c r="BJ1131" s="18" t="s">
        <v>84</v>
      </c>
      <c r="BK1131" s="248">
        <f>ROUND(I1131*H1131,2)</f>
        <v>0</v>
      </c>
      <c r="BL1131" s="18" t="s">
        <v>286</v>
      </c>
      <c r="BM1131" s="247" t="s">
        <v>2502</v>
      </c>
    </row>
    <row r="1132" spans="1:51" s="16" customFormat="1" ht="12">
      <c r="A1132" s="16"/>
      <c r="B1132" s="283"/>
      <c r="C1132" s="284"/>
      <c r="D1132" s="251" t="s">
        <v>179</v>
      </c>
      <c r="E1132" s="285" t="s">
        <v>1</v>
      </c>
      <c r="F1132" s="286" t="s">
        <v>2496</v>
      </c>
      <c r="G1132" s="284"/>
      <c r="H1132" s="285" t="s">
        <v>1</v>
      </c>
      <c r="I1132" s="287"/>
      <c r="J1132" s="284"/>
      <c r="K1132" s="284"/>
      <c r="L1132" s="288"/>
      <c r="M1132" s="289"/>
      <c r="N1132" s="290"/>
      <c r="O1132" s="290"/>
      <c r="P1132" s="290"/>
      <c r="Q1132" s="290"/>
      <c r="R1132" s="290"/>
      <c r="S1132" s="290"/>
      <c r="T1132" s="291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T1132" s="292" t="s">
        <v>179</v>
      </c>
      <c r="AU1132" s="292" t="s">
        <v>86</v>
      </c>
      <c r="AV1132" s="16" t="s">
        <v>84</v>
      </c>
      <c r="AW1132" s="16" t="s">
        <v>32</v>
      </c>
      <c r="AX1132" s="16" t="s">
        <v>76</v>
      </c>
      <c r="AY1132" s="292" t="s">
        <v>169</v>
      </c>
    </row>
    <row r="1133" spans="1:51" s="13" customFormat="1" ht="12">
      <c r="A1133" s="13"/>
      <c r="B1133" s="249"/>
      <c r="C1133" s="250"/>
      <c r="D1133" s="251" t="s">
        <v>179</v>
      </c>
      <c r="E1133" s="252" t="s">
        <v>1</v>
      </c>
      <c r="F1133" s="253" t="s">
        <v>2497</v>
      </c>
      <c r="G1133" s="250"/>
      <c r="H1133" s="254">
        <v>45.6</v>
      </c>
      <c r="I1133" s="255"/>
      <c r="J1133" s="250"/>
      <c r="K1133" s="250"/>
      <c r="L1133" s="256"/>
      <c r="M1133" s="257"/>
      <c r="N1133" s="258"/>
      <c r="O1133" s="258"/>
      <c r="P1133" s="258"/>
      <c r="Q1133" s="258"/>
      <c r="R1133" s="258"/>
      <c r="S1133" s="258"/>
      <c r="T1133" s="25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0" t="s">
        <v>179</v>
      </c>
      <c r="AU1133" s="260" t="s">
        <v>86</v>
      </c>
      <c r="AV1133" s="13" t="s">
        <v>86</v>
      </c>
      <c r="AW1133" s="13" t="s">
        <v>32</v>
      </c>
      <c r="AX1133" s="13" t="s">
        <v>76</v>
      </c>
      <c r="AY1133" s="260" t="s">
        <v>169</v>
      </c>
    </row>
    <row r="1134" spans="1:51" s="13" customFormat="1" ht="12">
      <c r="A1134" s="13"/>
      <c r="B1134" s="249"/>
      <c r="C1134" s="250"/>
      <c r="D1134" s="251" t="s">
        <v>179</v>
      </c>
      <c r="E1134" s="252" t="s">
        <v>1</v>
      </c>
      <c r="F1134" s="253" t="s">
        <v>2498</v>
      </c>
      <c r="G1134" s="250"/>
      <c r="H1134" s="254">
        <v>83.1</v>
      </c>
      <c r="I1134" s="255"/>
      <c r="J1134" s="250"/>
      <c r="K1134" s="250"/>
      <c r="L1134" s="256"/>
      <c r="M1134" s="257"/>
      <c r="N1134" s="258"/>
      <c r="O1134" s="258"/>
      <c r="P1134" s="258"/>
      <c r="Q1134" s="258"/>
      <c r="R1134" s="258"/>
      <c r="S1134" s="258"/>
      <c r="T1134" s="25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0" t="s">
        <v>179</v>
      </c>
      <c r="AU1134" s="260" t="s">
        <v>86</v>
      </c>
      <c r="AV1134" s="13" t="s">
        <v>86</v>
      </c>
      <c r="AW1134" s="13" t="s">
        <v>32</v>
      </c>
      <c r="AX1134" s="13" t="s">
        <v>76</v>
      </c>
      <c r="AY1134" s="260" t="s">
        <v>169</v>
      </c>
    </row>
    <row r="1135" spans="1:51" s="14" customFormat="1" ht="12">
      <c r="A1135" s="14"/>
      <c r="B1135" s="261"/>
      <c r="C1135" s="262"/>
      <c r="D1135" s="251" t="s">
        <v>179</v>
      </c>
      <c r="E1135" s="263" t="s">
        <v>1</v>
      </c>
      <c r="F1135" s="264" t="s">
        <v>182</v>
      </c>
      <c r="G1135" s="262"/>
      <c r="H1135" s="265">
        <v>128.7</v>
      </c>
      <c r="I1135" s="266"/>
      <c r="J1135" s="262"/>
      <c r="K1135" s="262"/>
      <c r="L1135" s="267"/>
      <c r="M1135" s="268"/>
      <c r="N1135" s="269"/>
      <c r="O1135" s="269"/>
      <c r="P1135" s="269"/>
      <c r="Q1135" s="269"/>
      <c r="R1135" s="269"/>
      <c r="S1135" s="269"/>
      <c r="T1135" s="270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1" t="s">
        <v>179</v>
      </c>
      <c r="AU1135" s="271" t="s">
        <v>86</v>
      </c>
      <c r="AV1135" s="14" t="s">
        <v>177</v>
      </c>
      <c r="AW1135" s="14" t="s">
        <v>32</v>
      </c>
      <c r="AX1135" s="14" t="s">
        <v>84</v>
      </c>
      <c r="AY1135" s="271" t="s">
        <v>169</v>
      </c>
    </row>
    <row r="1136" spans="1:51" s="13" customFormat="1" ht="12">
      <c r="A1136" s="13"/>
      <c r="B1136" s="249"/>
      <c r="C1136" s="250"/>
      <c r="D1136" s="251" t="s">
        <v>179</v>
      </c>
      <c r="E1136" s="250"/>
      <c r="F1136" s="253" t="s">
        <v>2503</v>
      </c>
      <c r="G1136" s="250"/>
      <c r="H1136" s="254">
        <v>131.274</v>
      </c>
      <c r="I1136" s="255"/>
      <c r="J1136" s="250"/>
      <c r="K1136" s="250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0" t="s">
        <v>179</v>
      </c>
      <c r="AU1136" s="260" t="s">
        <v>86</v>
      </c>
      <c r="AV1136" s="13" t="s">
        <v>86</v>
      </c>
      <c r="AW1136" s="13" t="s">
        <v>4</v>
      </c>
      <c r="AX1136" s="13" t="s">
        <v>84</v>
      </c>
      <c r="AY1136" s="260" t="s">
        <v>169</v>
      </c>
    </row>
    <row r="1137" spans="1:65" s="2" customFormat="1" ht="16.5" customHeight="1">
      <c r="A1137" s="39"/>
      <c r="B1137" s="40"/>
      <c r="C1137" s="304" t="s">
        <v>2504</v>
      </c>
      <c r="D1137" s="304" t="s">
        <v>1283</v>
      </c>
      <c r="E1137" s="305" t="s">
        <v>2505</v>
      </c>
      <c r="F1137" s="306" t="s">
        <v>2506</v>
      </c>
      <c r="G1137" s="307" t="s">
        <v>322</v>
      </c>
      <c r="H1137" s="308">
        <v>287.905</v>
      </c>
      <c r="I1137" s="309"/>
      <c r="J1137" s="310">
        <f>ROUND(I1137*H1137,2)</f>
        <v>0</v>
      </c>
      <c r="K1137" s="311"/>
      <c r="L1137" s="312"/>
      <c r="M1137" s="313" t="s">
        <v>1</v>
      </c>
      <c r="N1137" s="314" t="s">
        <v>41</v>
      </c>
      <c r="O1137" s="92"/>
      <c r="P1137" s="245">
        <f>O1137*H1137</f>
        <v>0</v>
      </c>
      <c r="Q1137" s="245">
        <v>0.00026</v>
      </c>
      <c r="R1137" s="245">
        <f>Q1137*H1137</f>
        <v>0.07485529999999999</v>
      </c>
      <c r="S1137" s="245">
        <v>0</v>
      </c>
      <c r="T1137" s="246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47" t="s">
        <v>298</v>
      </c>
      <c r="AT1137" s="247" t="s">
        <v>1283</v>
      </c>
      <c r="AU1137" s="247" t="s">
        <v>86</v>
      </c>
      <c r="AY1137" s="18" t="s">
        <v>169</v>
      </c>
      <c r="BE1137" s="248">
        <f>IF(N1137="základní",J1137,0)</f>
        <v>0</v>
      </c>
      <c r="BF1137" s="248">
        <f>IF(N1137="snížená",J1137,0)</f>
        <v>0</v>
      </c>
      <c r="BG1137" s="248">
        <f>IF(N1137="zákl. přenesená",J1137,0)</f>
        <v>0</v>
      </c>
      <c r="BH1137" s="248">
        <f>IF(N1137="sníž. přenesená",J1137,0)</f>
        <v>0</v>
      </c>
      <c r="BI1137" s="248">
        <f>IF(N1137="nulová",J1137,0)</f>
        <v>0</v>
      </c>
      <c r="BJ1137" s="18" t="s">
        <v>84</v>
      </c>
      <c r="BK1137" s="248">
        <f>ROUND(I1137*H1137,2)</f>
        <v>0</v>
      </c>
      <c r="BL1137" s="18" t="s">
        <v>286</v>
      </c>
      <c r="BM1137" s="247" t="s">
        <v>2507</v>
      </c>
    </row>
    <row r="1138" spans="1:51" s="13" customFormat="1" ht="12">
      <c r="A1138" s="13"/>
      <c r="B1138" s="249"/>
      <c r="C1138" s="250"/>
      <c r="D1138" s="251" t="s">
        <v>179</v>
      </c>
      <c r="E1138" s="252" t="s">
        <v>1</v>
      </c>
      <c r="F1138" s="253" t="s">
        <v>2508</v>
      </c>
      <c r="G1138" s="250"/>
      <c r="H1138" s="254">
        <v>20.66</v>
      </c>
      <c r="I1138" s="255"/>
      <c r="J1138" s="250"/>
      <c r="K1138" s="250"/>
      <c r="L1138" s="256"/>
      <c r="M1138" s="257"/>
      <c r="N1138" s="258"/>
      <c r="O1138" s="258"/>
      <c r="P1138" s="258"/>
      <c r="Q1138" s="258"/>
      <c r="R1138" s="258"/>
      <c r="S1138" s="258"/>
      <c r="T1138" s="25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0" t="s">
        <v>179</v>
      </c>
      <c r="AU1138" s="260" t="s">
        <v>86</v>
      </c>
      <c r="AV1138" s="13" t="s">
        <v>86</v>
      </c>
      <c r="AW1138" s="13" t="s">
        <v>32</v>
      </c>
      <c r="AX1138" s="13" t="s">
        <v>76</v>
      </c>
      <c r="AY1138" s="260" t="s">
        <v>169</v>
      </c>
    </row>
    <row r="1139" spans="1:51" s="13" customFormat="1" ht="12">
      <c r="A1139" s="13"/>
      <c r="B1139" s="249"/>
      <c r="C1139" s="250"/>
      <c r="D1139" s="251" t="s">
        <v>179</v>
      </c>
      <c r="E1139" s="252" t="s">
        <v>1</v>
      </c>
      <c r="F1139" s="253" t="s">
        <v>2509</v>
      </c>
      <c r="G1139" s="250"/>
      <c r="H1139" s="254">
        <v>261.6</v>
      </c>
      <c r="I1139" s="255"/>
      <c r="J1139" s="250"/>
      <c r="K1139" s="250"/>
      <c r="L1139" s="256"/>
      <c r="M1139" s="257"/>
      <c r="N1139" s="258"/>
      <c r="O1139" s="258"/>
      <c r="P1139" s="258"/>
      <c r="Q1139" s="258"/>
      <c r="R1139" s="258"/>
      <c r="S1139" s="258"/>
      <c r="T1139" s="259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0" t="s">
        <v>179</v>
      </c>
      <c r="AU1139" s="260" t="s">
        <v>86</v>
      </c>
      <c r="AV1139" s="13" t="s">
        <v>86</v>
      </c>
      <c r="AW1139" s="13" t="s">
        <v>32</v>
      </c>
      <c r="AX1139" s="13" t="s">
        <v>76</v>
      </c>
      <c r="AY1139" s="260" t="s">
        <v>169</v>
      </c>
    </row>
    <row r="1140" spans="1:51" s="14" customFormat="1" ht="12">
      <c r="A1140" s="14"/>
      <c r="B1140" s="261"/>
      <c r="C1140" s="262"/>
      <c r="D1140" s="251" t="s">
        <v>179</v>
      </c>
      <c r="E1140" s="263" t="s">
        <v>1</v>
      </c>
      <c r="F1140" s="264" t="s">
        <v>182</v>
      </c>
      <c r="G1140" s="262"/>
      <c r="H1140" s="265">
        <v>282.26</v>
      </c>
      <c r="I1140" s="266"/>
      <c r="J1140" s="262"/>
      <c r="K1140" s="262"/>
      <c r="L1140" s="267"/>
      <c r="M1140" s="268"/>
      <c r="N1140" s="269"/>
      <c r="O1140" s="269"/>
      <c r="P1140" s="269"/>
      <c r="Q1140" s="269"/>
      <c r="R1140" s="269"/>
      <c r="S1140" s="269"/>
      <c r="T1140" s="270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1" t="s">
        <v>179</v>
      </c>
      <c r="AU1140" s="271" t="s">
        <v>86</v>
      </c>
      <c r="AV1140" s="14" t="s">
        <v>177</v>
      </c>
      <c r="AW1140" s="14" t="s">
        <v>32</v>
      </c>
      <c r="AX1140" s="14" t="s">
        <v>84</v>
      </c>
      <c r="AY1140" s="271" t="s">
        <v>169</v>
      </c>
    </row>
    <row r="1141" spans="1:51" s="13" customFormat="1" ht="12">
      <c r="A1141" s="13"/>
      <c r="B1141" s="249"/>
      <c r="C1141" s="250"/>
      <c r="D1141" s="251" t="s">
        <v>179</v>
      </c>
      <c r="E1141" s="250"/>
      <c r="F1141" s="253" t="s">
        <v>2510</v>
      </c>
      <c r="G1141" s="250"/>
      <c r="H1141" s="254">
        <v>287.905</v>
      </c>
      <c r="I1141" s="255"/>
      <c r="J1141" s="250"/>
      <c r="K1141" s="250"/>
      <c r="L1141" s="256"/>
      <c r="M1141" s="257"/>
      <c r="N1141" s="258"/>
      <c r="O1141" s="258"/>
      <c r="P1141" s="258"/>
      <c r="Q1141" s="258"/>
      <c r="R1141" s="258"/>
      <c r="S1141" s="258"/>
      <c r="T1141" s="25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0" t="s">
        <v>179</v>
      </c>
      <c r="AU1141" s="260" t="s">
        <v>86</v>
      </c>
      <c r="AV1141" s="13" t="s">
        <v>86</v>
      </c>
      <c r="AW1141" s="13" t="s">
        <v>4</v>
      </c>
      <c r="AX1141" s="13" t="s">
        <v>84</v>
      </c>
      <c r="AY1141" s="260" t="s">
        <v>169</v>
      </c>
    </row>
    <row r="1142" spans="1:65" s="2" customFormat="1" ht="16.5" customHeight="1">
      <c r="A1142" s="39"/>
      <c r="B1142" s="40"/>
      <c r="C1142" s="235" t="s">
        <v>498</v>
      </c>
      <c r="D1142" s="235" t="s">
        <v>173</v>
      </c>
      <c r="E1142" s="236" t="s">
        <v>2511</v>
      </c>
      <c r="F1142" s="237" t="s">
        <v>2512</v>
      </c>
      <c r="G1142" s="238" t="s">
        <v>176</v>
      </c>
      <c r="H1142" s="239">
        <v>8.36</v>
      </c>
      <c r="I1142" s="240"/>
      <c r="J1142" s="241">
        <f>ROUND(I1142*H1142,2)</f>
        <v>0</v>
      </c>
      <c r="K1142" s="242"/>
      <c r="L1142" s="45"/>
      <c r="M1142" s="243" t="s">
        <v>1</v>
      </c>
      <c r="N1142" s="244" t="s">
        <v>41</v>
      </c>
      <c r="O1142" s="92"/>
      <c r="P1142" s="245">
        <f>O1142*H1142</f>
        <v>0</v>
      </c>
      <c r="Q1142" s="245">
        <v>0</v>
      </c>
      <c r="R1142" s="245">
        <f>Q1142*H1142</f>
        <v>0</v>
      </c>
      <c r="S1142" s="245">
        <v>0</v>
      </c>
      <c r="T1142" s="246">
        <f>S1142*H1142</f>
        <v>0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R1142" s="247" t="s">
        <v>286</v>
      </c>
      <c r="AT1142" s="247" t="s">
        <v>173</v>
      </c>
      <c r="AU1142" s="247" t="s">
        <v>86</v>
      </c>
      <c r="AY1142" s="18" t="s">
        <v>169</v>
      </c>
      <c r="BE1142" s="248">
        <f>IF(N1142="základní",J1142,0)</f>
        <v>0</v>
      </c>
      <c r="BF1142" s="248">
        <f>IF(N1142="snížená",J1142,0)</f>
        <v>0</v>
      </c>
      <c r="BG1142" s="248">
        <f>IF(N1142="zákl. přenesená",J1142,0)</f>
        <v>0</v>
      </c>
      <c r="BH1142" s="248">
        <f>IF(N1142="sníž. přenesená",J1142,0)</f>
        <v>0</v>
      </c>
      <c r="BI1142" s="248">
        <f>IF(N1142="nulová",J1142,0)</f>
        <v>0</v>
      </c>
      <c r="BJ1142" s="18" t="s">
        <v>84</v>
      </c>
      <c r="BK1142" s="248">
        <f>ROUND(I1142*H1142,2)</f>
        <v>0</v>
      </c>
      <c r="BL1142" s="18" t="s">
        <v>286</v>
      </c>
      <c r="BM1142" s="247" t="s">
        <v>2513</v>
      </c>
    </row>
    <row r="1143" spans="1:51" s="13" customFormat="1" ht="12">
      <c r="A1143" s="13"/>
      <c r="B1143" s="249"/>
      <c r="C1143" s="250"/>
      <c r="D1143" s="251" t="s">
        <v>179</v>
      </c>
      <c r="E1143" s="252" t="s">
        <v>1</v>
      </c>
      <c r="F1143" s="253" t="s">
        <v>1792</v>
      </c>
      <c r="G1143" s="250"/>
      <c r="H1143" s="254">
        <v>6.26</v>
      </c>
      <c r="I1143" s="255"/>
      <c r="J1143" s="250"/>
      <c r="K1143" s="250"/>
      <c r="L1143" s="256"/>
      <c r="M1143" s="257"/>
      <c r="N1143" s="258"/>
      <c r="O1143" s="258"/>
      <c r="P1143" s="258"/>
      <c r="Q1143" s="258"/>
      <c r="R1143" s="258"/>
      <c r="S1143" s="258"/>
      <c r="T1143" s="259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0" t="s">
        <v>179</v>
      </c>
      <c r="AU1143" s="260" t="s">
        <v>86</v>
      </c>
      <c r="AV1143" s="13" t="s">
        <v>86</v>
      </c>
      <c r="AW1143" s="13" t="s">
        <v>32</v>
      </c>
      <c r="AX1143" s="13" t="s">
        <v>76</v>
      </c>
      <c r="AY1143" s="260" t="s">
        <v>169</v>
      </c>
    </row>
    <row r="1144" spans="1:51" s="13" customFormat="1" ht="12">
      <c r="A1144" s="13"/>
      <c r="B1144" s="249"/>
      <c r="C1144" s="250"/>
      <c r="D1144" s="251" t="s">
        <v>179</v>
      </c>
      <c r="E1144" s="252" t="s">
        <v>1</v>
      </c>
      <c r="F1144" s="253" t="s">
        <v>2514</v>
      </c>
      <c r="G1144" s="250"/>
      <c r="H1144" s="254">
        <v>2.1</v>
      </c>
      <c r="I1144" s="255"/>
      <c r="J1144" s="250"/>
      <c r="K1144" s="250"/>
      <c r="L1144" s="256"/>
      <c r="M1144" s="257"/>
      <c r="N1144" s="258"/>
      <c r="O1144" s="258"/>
      <c r="P1144" s="258"/>
      <c r="Q1144" s="258"/>
      <c r="R1144" s="258"/>
      <c r="S1144" s="258"/>
      <c r="T1144" s="259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0" t="s">
        <v>179</v>
      </c>
      <c r="AU1144" s="260" t="s">
        <v>86</v>
      </c>
      <c r="AV1144" s="13" t="s">
        <v>86</v>
      </c>
      <c r="AW1144" s="13" t="s">
        <v>32</v>
      </c>
      <c r="AX1144" s="13" t="s">
        <v>76</v>
      </c>
      <c r="AY1144" s="260" t="s">
        <v>169</v>
      </c>
    </row>
    <row r="1145" spans="1:51" s="14" customFormat="1" ht="12">
      <c r="A1145" s="14"/>
      <c r="B1145" s="261"/>
      <c r="C1145" s="262"/>
      <c r="D1145" s="251" t="s">
        <v>179</v>
      </c>
      <c r="E1145" s="263" t="s">
        <v>1</v>
      </c>
      <c r="F1145" s="264" t="s">
        <v>182</v>
      </c>
      <c r="G1145" s="262"/>
      <c r="H1145" s="265">
        <v>8.36</v>
      </c>
      <c r="I1145" s="266"/>
      <c r="J1145" s="262"/>
      <c r="K1145" s="262"/>
      <c r="L1145" s="267"/>
      <c r="M1145" s="268"/>
      <c r="N1145" s="269"/>
      <c r="O1145" s="269"/>
      <c r="P1145" s="269"/>
      <c r="Q1145" s="269"/>
      <c r="R1145" s="269"/>
      <c r="S1145" s="269"/>
      <c r="T1145" s="27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1" t="s">
        <v>179</v>
      </c>
      <c r="AU1145" s="271" t="s">
        <v>86</v>
      </c>
      <c r="AV1145" s="14" t="s">
        <v>177</v>
      </c>
      <c r="AW1145" s="14" t="s">
        <v>32</v>
      </c>
      <c r="AX1145" s="14" t="s">
        <v>84</v>
      </c>
      <c r="AY1145" s="271" t="s">
        <v>169</v>
      </c>
    </row>
    <row r="1146" spans="1:65" s="2" customFormat="1" ht="21.75" customHeight="1">
      <c r="A1146" s="39"/>
      <c r="B1146" s="40"/>
      <c r="C1146" s="304" t="s">
        <v>614</v>
      </c>
      <c r="D1146" s="304" t="s">
        <v>1283</v>
      </c>
      <c r="E1146" s="305" t="s">
        <v>2515</v>
      </c>
      <c r="F1146" s="306" t="s">
        <v>2516</v>
      </c>
      <c r="G1146" s="307" t="s">
        <v>176</v>
      </c>
      <c r="H1146" s="308">
        <v>8</v>
      </c>
      <c r="I1146" s="309"/>
      <c r="J1146" s="310">
        <f>ROUND(I1146*H1146,2)</f>
        <v>0</v>
      </c>
      <c r="K1146" s="311"/>
      <c r="L1146" s="312"/>
      <c r="M1146" s="313" t="s">
        <v>1</v>
      </c>
      <c r="N1146" s="314" t="s">
        <v>41</v>
      </c>
      <c r="O1146" s="92"/>
      <c r="P1146" s="245">
        <f>O1146*H1146</f>
        <v>0</v>
      </c>
      <c r="Q1146" s="245">
        <v>0.00209</v>
      </c>
      <c r="R1146" s="245">
        <f>Q1146*H1146</f>
        <v>0.01672</v>
      </c>
      <c r="S1146" s="245">
        <v>0</v>
      </c>
      <c r="T1146" s="246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47" t="s">
        <v>298</v>
      </c>
      <c r="AT1146" s="247" t="s">
        <v>1283</v>
      </c>
      <c r="AU1146" s="247" t="s">
        <v>86</v>
      </c>
      <c r="AY1146" s="18" t="s">
        <v>169</v>
      </c>
      <c r="BE1146" s="248">
        <f>IF(N1146="základní",J1146,0)</f>
        <v>0</v>
      </c>
      <c r="BF1146" s="248">
        <f>IF(N1146="snížená",J1146,0)</f>
        <v>0</v>
      </c>
      <c r="BG1146" s="248">
        <f>IF(N1146="zákl. přenesená",J1146,0)</f>
        <v>0</v>
      </c>
      <c r="BH1146" s="248">
        <f>IF(N1146="sníž. přenesená",J1146,0)</f>
        <v>0</v>
      </c>
      <c r="BI1146" s="248">
        <f>IF(N1146="nulová",J1146,0)</f>
        <v>0</v>
      </c>
      <c r="BJ1146" s="18" t="s">
        <v>84</v>
      </c>
      <c r="BK1146" s="248">
        <f>ROUND(I1146*H1146,2)</f>
        <v>0</v>
      </c>
      <c r="BL1146" s="18" t="s">
        <v>286</v>
      </c>
      <c r="BM1146" s="247" t="s">
        <v>2517</v>
      </c>
    </row>
    <row r="1147" spans="1:65" s="2" customFormat="1" ht="21.75" customHeight="1">
      <c r="A1147" s="39"/>
      <c r="B1147" s="40"/>
      <c r="C1147" s="304" t="s">
        <v>2518</v>
      </c>
      <c r="D1147" s="304" t="s">
        <v>1283</v>
      </c>
      <c r="E1147" s="305" t="s">
        <v>2519</v>
      </c>
      <c r="F1147" s="306" t="s">
        <v>2520</v>
      </c>
      <c r="G1147" s="307" t="s">
        <v>176</v>
      </c>
      <c r="H1147" s="308">
        <v>2.1</v>
      </c>
      <c r="I1147" s="309"/>
      <c r="J1147" s="310">
        <f>ROUND(I1147*H1147,2)</f>
        <v>0</v>
      </c>
      <c r="K1147" s="311"/>
      <c r="L1147" s="312"/>
      <c r="M1147" s="313" t="s">
        <v>1</v>
      </c>
      <c r="N1147" s="314" t="s">
        <v>41</v>
      </c>
      <c r="O1147" s="92"/>
      <c r="P1147" s="245">
        <f>O1147*H1147</f>
        <v>0</v>
      </c>
      <c r="Q1147" s="245">
        <v>0.00209</v>
      </c>
      <c r="R1147" s="245">
        <f>Q1147*H1147</f>
        <v>0.004389</v>
      </c>
      <c r="S1147" s="245">
        <v>0</v>
      </c>
      <c r="T1147" s="246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47" t="s">
        <v>298</v>
      </c>
      <c r="AT1147" s="247" t="s">
        <v>1283</v>
      </c>
      <c r="AU1147" s="247" t="s">
        <v>86</v>
      </c>
      <c r="AY1147" s="18" t="s">
        <v>169</v>
      </c>
      <c r="BE1147" s="248">
        <f>IF(N1147="základní",J1147,0)</f>
        <v>0</v>
      </c>
      <c r="BF1147" s="248">
        <f>IF(N1147="snížená",J1147,0)</f>
        <v>0</v>
      </c>
      <c r="BG1147" s="248">
        <f>IF(N1147="zákl. přenesená",J1147,0)</f>
        <v>0</v>
      </c>
      <c r="BH1147" s="248">
        <f>IF(N1147="sníž. přenesená",J1147,0)</f>
        <v>0</v>
      </c>
      <c r="BI1147" s="248">
        <f>IF(N1147="nulová",J1147,0)</f>
        <v>0</v>
      </c>
      <c r="BJ1147" s="18" t="s">
        <v>84</v>
      </c>
      <c r="BK1147" s="248">
        <f>ROUND(I1147*H1147,2)</f>
        <v>0</v>
      </c>
      <c r="BL1147" s="18" t="s">
        <v>286</v>
      </c>
      <c r="BM1147" s="247" t="s">
        <v>2521</v>
      </c>
    </row>
    <row r="1148" spans="1:65" s="2" customFormat="1" ht="21.75" customHeight="1">
      <c r="A1148" s="39"/>
      <c r="B1148" s="40"/>
      <c r="C1148" s="235" t="s">
        <v>1139</v>
      </c>
      <c r="D1148" s="235" t="s">
        <v>173</v>
      </c>
      <c r="E1148" s="236" t="s">
        <v>2522</v>
      </c>
      <c r="F1148" s="237" t="s">
        <v>2523</v>
      </c>
      <c r="G1148" s="238" t="s">
        <v>249</v>
      </c>
      <c r="H1148" s="239">
        <v>4.988</v>
      </c>
      <c r="I1148" s="240"/>
      <c r="J1148" s="241">
        <f>ROUND(I1148*H1148,2)</f>
        <v>0</v>
      </c>
      <c r="K1148" s="242"/>
      <c r="L1148" s="45"/>
      <c r="M1148" s="243" t="s">
        <v>1</v>
      </c>
      <c r="N1148" s="244" t="s">
        <v>41</v>
      </c>
      <c r="O1148" s="92"/>
      <c r="P1148" s="245">
        <f>O1148*H1148</f>
        <v>0</v>
      </c>
      <c r="Q1148" s="245">
        <v>0</v>
      </c>
      <c r="R1148" s="245">
        <f>Q1148*H1148</f>
        <v>0</v>
      </c>
      <c r="S1148" s="245">
        <v>0</v>
      </c>
      <c r="T1148" s="246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7" t="s">
        <v>286</v>
      </c>
      <c r="AT1148" s="247" t="s">
        <v>173</v>
      </c>
      <c r="AU1148" s="247" t="s">
        <v>86</v>
      </c>
      <c r="AY1148" s="18" t="s">
        <v>169</v>
      </c>
      <c r="BE1148" s="248">
        <f>IF(N1148="základní",J1148,0)</f>
        <v>0</v>
      </c>
      <c r="BF1148" s="248">
        <f>IF(N1148="snížená",J1148,0)</f>
        <v>0</v>
      </c>
      <c r="BG1148" s="248">
        <f>IF(N1148="zákl. přenesená",J1148,0)</f>
        <v>0</v>
      </c>
      <c r="BH1148" s="248">
        <f>IF(N1148="sníž. přenesená",J1148,0)</f>
        <v>0</v>
      </c>
      <c r="BI1148" s="248">
        <f>IF(N1148="nulová",J1148,0)</f>
        <v>0</v>
      </c>
      <c r="BJ1148" s="18" t="s">
        <v>84</v>
      </c>
      <c r="BK1148" s="248">
        <f>ROUND(I1148*H1148,2)</f>
        <v>0</v>
      </c>
      <c r="BL1148" s="18" t="s">
        <v>286</v>
      </c>
      <c r="BM1148" s="247" t="s">
        <v>2524</v>
      </c>
    </row>
    <row r="1149" spans="1:63" s="12" customFormat="1" ht="22.8" customHeight="1">
      <c r="A1149" s="12"/>
      <c r="B1149" s="219"/>
      <c r="C1149" s="220"/>
      <c r="D1149" s="221" t="s">
        <v>75</v>
      </c>
      <c r="E1149" s="233" t="s">
        <v>368</v>
      </c>
      <c r="F1149" s="233" t="s">
        <v>369</v>
      </c>
      <c r="G1149" s="220"/>
      <c r="H1149" s="220"/>
      <c r="I1149" s="223"/>
      <c r="J1149" s="234">
        <f>BK1149</f>
        <v>0</v>
      </c>
      <c r="K1149" s="220"/>
      <c r="L1149" s="225"/>
      <c r="M1149" s="226"/>
      <c r="N1149" s="227"/>
      <c r="O1149" s="227"/>
      <c r="P1149" s="228">
        <f>SUM(P1150:P1177)</f>
        <v>0</v>
      </c>
      <c r="Q1149" s="227"/>
      <c r="R1149" s="228">
        <f>SUM(R1150:R1177)</f>
        <v>15.378578000000001</v>
      </c>
      <c r="S1149" s="227"/>
      <c r="T1149" s="229">
        <f>SUM(T1150:T1177)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230" t="s">
        <v>86</v>
      </c>
      <c r="AT1149" s="231" t="s">
        <v>75</v>
      </c>
      <c r="AU1149" s="231" t="s">
        <v>84</v>
      </c>
      <c r="AY1149" s="230" t="s">
        <v>169</v>
      </c>
      <c r="BK1149" s="232">
        <f>SUM(BK1150:BK1177)</f>
        <v>0</v>
      </c>
    </row>
    <row r="1150" spans="1:65" s="2" customFormat="1" ht="21.75" customHeight="1">
      <c r="A1150" s="39"/>
      <c r="B1150" s="40"/>
      <c r="C1150" s="235" t="s">
        <v>2525</v>
      </c>
      <c r="D1150" s="235" t="s">
        <v>173</v>
      </c>
      <c r="E1150" s="236" t="s">
        <v>2526</v>
      </c>
      <c r="F1150" s="237" t="s">
        <v>2527</v>
      </c>
      <c r="G1150" s="238" t="s">
        <v>176</v>
      </c>
      <c r="H1150" s="239">
        <v>40.639</v>
      </c>
      <c r="I1150" s="240"/>
      <c r="J1150" s="241">
        <f>ROUND(I1150*H1150,2)</f>
        <v>0</v>
      </c>
      <c r="K1150" s="242"/>
      <c r="L1150" s="45"/>
      <c r="M1150" s="243" t="s">
        <v>1</v>
      </c>
      <c r="N1150" s="244" t="s">
        <v>41</v>
      </c>
      <c r="O1150" s="92"/>
      <c r="P1150" s="245">
        <f>O1150*H1150</f>
        <v>0</v>
      </c>
      <c r="Q1150" s="245">
        <v>0.006</v>
      </c>
      <c r="R1150" s="245">
        <f>Q1150*H1150</f>
        <v>0.24383400000000002</v>
      </c>
      <c r="S1150" s="245">
        <v>0</v>
      </c>
      <c r="T1150" s="246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47" t="s">
        <v>286</v>
      </c>
      <c r="AT1150" s="247" t="s">
        <v>173</v>
      </c>
      <c r="AU1150" s="247" t="s">
        <v>86</v>
      </c>
      <c r="AY1150" s="18" t="s">
        <v>169</v>
      </c>
      <c r="BE1150" s="248">
        <f>IF(N1150="základní",J1150,0)</f>
        <v>0</v>
      </c>
      <c r="BF1150" s="248">
        <f>IF(N1150="snížená",J1150,0)</f>
        <v>0</v>
      </c>
      <c r="BG1150" s="248">
        <f>IF(N1150="zákl. přenesená",J1150,0)</f>
        <v>0</v>
      </c>
      <c r="BH1150" s="248">
        <f>IF(N1150="sníž. přenesená",J1150,0)</f>
        <v>0</v>
      </c>
      <c r="BI1150" s="248">
        <f>IF(N1150="nulová",J1150,0)</f>
        <v>0</v>
      </c>
      <c r="BJ1150" s="18" t="s">
        <v>84</v>
      </c>
      <c r="BK1150" s="248">
        <f>ROUND(I1150*H1150,2)</f>
        <v>0</v>
      </c>
      <c r="BL1150" s="18" t="s">
        <v>286</v>
      </c>
      <c r="BM1150" s="247" t="s">
        <v>2528</v>
      </c>
    </row>
    <row r="1151" spans="1:51" s="13" customFormat="1" ht="12">
      <c r="A1151" s="13"/>
      <c r="B1151" s="249"/>
      <c r="C1151" s="250"/>
      <c r="D1151" s="251" t="s">
        <v>179</v>
      </c>
      <c r="E1151" s="252" t="s">
        <v>1</v>
      </c>
      <c r="F1151" s="253" t="s">
        <v>2529</v>
      </c>
      <c r="G1151" s="250"/>
      <c r="H1151" s="254">
        <v>3.988</v>
      </c>
      <c r="I1151" s="255"/>
      <c r="J1151" s="250"/>
      <c r="K1151" s="250"/>
      <c r="L1151" s="256"/>
      <c r="M1151" s="257"/>
      <c r="N1151" s="258"/>
      <c r="O1151" s="258"/>
      <c r="P1151" s="258"/>
      <c r="Q1151" s="258"/>
      <c r="R1151" s="258"/>
      <c r="S1151" s="258"/>
      <c r="T1151" s="259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0" t="s">
        <v>179</v>
      </c>
      <c r="AU1151" s="260" t="s">
        <v>86</v>
      </c>
      <c r="AV1151" s="13" t="s">
        <v>86</v>
      </c>
      <c r="AW1151" s="13" t="s">
        <v>32</v>
      </c>
      <c r="AX1151" s="13" t="s">
        <v>76</v>
      </c>
      <c r="AY1151" s="260" t="s">
        <v>169</v>
      </c>
    </row>
    <row r="1152" spans="1:51" s="13" customFormat="1" ht="12">
      <c r="A1152" s="13"/>
      <c r="B1152" s="249"/>
      <c r="C1152" s="250"/>
      <c r="D1152" s="251" t="s">
        <v>179</v>
      </c>
      <c r="E1152" s="252" t="s">
        <v>1</v>
      </c>
      <c r="F1152" s="253" t="s">
        <v>2530</v>
      </c>
      <c r="G1152" s="250"/>
      <c r="H1152" s="254">
        <v>18.063</v>
      </c>
      <c r="I1152" s="255"/>
      <c r="J1152" s="250"/>
      <c r="K1152" s="250"/>
      <c r="L1152" s="256"/>
      <c r="M1152" s="257"/>
      <c r="N1152" s="258"/>
      <c r="O1152" s="258"/>
      <c r="P1152" s="258"/>
      <c r="Q1152" s="258"/>
      <c r="R1152" s="258"/>
      <c r="S1152" s="258"/>
      <c r="T1152" s="25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0" t="s">
        <v>179</v>
      </c>
      <c r="AU1152" s="260" t="s">
        <v>86</v>
      </c>
      <c r="AV1152" s="13" t="s">
        <v>86</v>
      </c>
      <c r="AW1152" s="13" t="s">
        <v>32</v>
      </c>
      <c r="AX1152" s="13" t="s">
        <v>76</v>
      </c>
      <c r="AY1152" s="260" t="s">
        <v>169</v>
      </c>
    </row>
    <row r="1153" spans="1:51" s="13" customFormat="1" ht="12">
      <c r="A1153" s="13"/>
      <c r="B1153" s="249"/>
      <c r="C1153" s="250"/>
      <c r="D1153" s="251" t="s">
        <v>179</v>
      </c>
      <c r="E1153" s="252" t="s">
        <v>1</v>
      </c>
      <c r="F1153" s="253" t="s">
        <v>2531</v>
      </c>
      <c r="G1153" s="250"/>
      <c r="H1153" s="254">
        <v>18.588</v>
      </c>
      <c r="I1153" s="255"/>
      <c r="J1153" s="250"/>
      <c r="K1153" s="250"/>
      <c r="L1153" s="256"/>
      <c r="M1153" s="257"/>
      <c r="N1153" s="258"/>
      <c r="O1153" s="258"/>
      <c r="P1153" s="258"/>
      <c r="Q1153" s="258"/>
      <c r="R1153" s="258"/>
      <c r="S1153" s="258"/>
      <c r="T1153" s="259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60" t="s">
        <v>179</v>
      </c>
      <c r="AU1153" s="260" t="s">
        <v>86</v>
      </c>
      <c r="AV1153" s="13" t="s">
        <v>86</v>
      </c>
      <c r="AW1153" s="13" t="s">
        <v>32</v>
      </c>
      <c r="AX1153" s="13" t="s">
        <v>76</v>
      </c>
      <c r="AY1153" s="260" t="s">
        <v>169</v>
      </c>
    </row>
    <row r="1154" spans="1:51" s="14" customFormat="1" ht="12">
      <c r="A1154" s="14"/>
      <c r="B1154" s="261"/>
      <c r="C1154" s="262"/>
      <c r="D1154" s="251" t="s">
        <v>179</v>
      </c>
      <c r="E1154" s="263" t="s">
        <v>1</v>
      </c>
      <c r="F1154" s="264" t="s">
        <v>182</v>
      </c>
      <c r="G1154" s="262"/>
      <c r="H1154" s="265">
        <v>40.639</v>
      </c>
      <c r="I1154" s="266"/>
      <c r="J1154" s="262"/>
      <c r="K1154" s="262"/>
      <c r="L1154" s="267"/>
      <c r="M1154" s="268"/>
      <c r="N1154" s="269"/>
      <c r="O1154" s="269"/>
      <c r="P1154" s="269"/>
      <c r="Q1154" s="269"/>
      <c r="R1154" s="269"/>
      <c r="S1154" s="269"/>
      <c r="T1154" s="270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1" t="s">
        <v>179</v>
      </c>
      <c r="AU1154" s="271" t="s">
        <v>86</v>
      </c>
      <c r="AV1154" s="14" t="s">
        <v>177</v>
      </c>
      <c r="AW1154" s="14" t="s">
        <v>32</v>
      </c>
      <c r="AX1154" s="14" t="s">
        <v>84</v>
      </c>
      <c r="AY1154" s="271" t="s">
        <v>169</v>
      </c>
    </row>
    <row r="1155" spans="1:65" s="2" customFormat="1" ht="21.75" customHeight="1">
      <c r="A1155" s="39"/>
      <c r="B1155" s="40"/>
      <c r="C1155" s="304" t="s">
        <v>2532</v>
      </c>
      <c r="D1155" s="304" t="s">
        <v>1283</v>
      </c>
      <c r="E1155" s="305" t="s">
        <v>2533</v>
      </c>
      <c r="F1155" s="306" t="s">
        <v>2534</v>
      </c>
      <c r="G1155" s="307" t="s">
        <v>176</v>
      </c>
      <c r="H1155" s="308">
        <v>4.187</v>
      </c>
      <c r="I1155" s="309"/>
      <c r="J1155" s="310">
        <f>ROUND(I1155*H1155,2)</f>
        <v>0</v>
      </c>
      <c r="K1155" s="311"/>
      <c r="L1155" s="312"/>
      <c r="M1155" s="313" t="s">
        <v>1</v>
      </c>
      <c r="N1155" s="314" t="s">
        <v>41</v>
      </c>
      <c r="O1155" s="92"/>
      <c r="P1155" s="245">
        <f>O1155*H1155</f>
        <v>0</v>
      </c>
      <c r="Q1155" s="245">
        <v>0.016</v>
      </c>
      <c r="R1155" s="245">
        <f>Q1155*H1155</f>
        <v>0.06699200000000001</v>
      </c>
      <c r="S1155" s="245">
        <v>0</v>
      </c>
      <c r="T1155" s="246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47" t="s">
        <v>298</v>
      </c>
      <c r="AT1155" s="247" t="s">
        <v>1283</v>
      </c>
      <c r="AU1155" s="247" t="s">
        <v>86</v>
      </c>
      <c r="AY1155" s="18" t="s">
        <v>169</v>
      </c>
      <c r="BE1155" s="248">
        <f>IF(N1155="základní",J1155,0)</f>
        <v>0</v>
      </c>
      <c r="BF1155" s="248">
        <f>IF(N1155="snížená",J1155,0)</f>
        <v>0</v>
      </c>
      <c r="BG1155" s="248">
        <f>IF(N1155="zákl. přenesená",J1155,0)</f>
        <v>0</v>
      </c>
      <c r="BH1155" s="248">
        <f>IF(N1155="sníž. přenesená",J1155,0)</f>
        <v>0</v>
      </c>
      <c r="BI1155" s="248">
        <f>IF(N1155="nulová",J1155,0)</f>
        <v>0</v>
      </c>
      <c r="BJ1155" s="18" t="s">
        <v>84</v>
      </c>
      <c r="BK1155" s="248">
        <f>ROUND(I1155*H1155,2)</f>
        <v>0</v>
      </c>
      <c r="BL1155" s="18" t="s">
        <v>286</v>
      </c>
      <c r="BM1155" s="247" t="s">
        <v>2535</v>
      </c>
    </row>
    <row r="1156" spans="1:51" s="13" customFormat="1" ht="12">
      <c r="A1156" s="13"/>
      <c r="B1156" s="249"/>
      <c r="C1156" s="250"/>
      <c r="D1156" s="251" t="s">
        <v>179</v>
      </c>
      <c r="E1156" s="252" t="s">
        <v>1</v>
      </c>
      <c r="F1156" s="253" t="s">
        <v>2529</v>
      </c>
      <c r="G1156" s="250"/>
      <c r="H1156" s="254">
        <v>3.988</v>
      </c>
      <c r="I1156" s="255"/>
      <c r="J1156" s="250"/>
      <c r="K1156" s="250"/>
      <c r="L1156" s="256"/>
      <c r="M1156" s="257"/>
      <c r="N1156" s="258"/>
      <c r="O1156" s="258"/>
      <c r="P1156" s="258"/>
      <c r="Q1156" s="258"/>
      <c r="R1156" s="258"/>
      <c r="S1156" s="258"/>
      <c r="T1156" s="259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0" t="s">
        <v>179</v>
      </c>
      <c r="AU1156" s="260" t="s">
        <v>86</v>
      </c>
      <c r="AV1156" s="13" t="s">
        <v>86</v>
      </c>
      <c r="AW1156" s="13" t="s">
        <v>32</v>
      </c>
      <c r="AX1156" s="13" t="s">
        <v>84</v>
      </c>
      <c r="AY1156" s="260" t="s">
        <v>169</v>
      </c>
    </row>
    <row r="1157" spans="1:51" s="13" customFormat="1" ht="12">
      <c r="A1157" s="13"/>
      <c r="B1157" s="249"/>
      <c r="C1157" s="250"/>
      <c r="D1157" s="251" t="s">
        <v>179</v>
      </c>
      <c r="E1157" s="250"/>
      <c r="F1157" s="253" t="s">
        <v>2536</v>
      </c>
      <c r="G1157" s="250"/>
      <c r="H1157" s="254">
        <v>4.187</v>
      </c>
      <c r="I1157" s="255"/>
      <c r="J1157" s="250"/>
      <c r="K1157" s="250"/>
      <c r="L1157" s="256"/>
      <c r="M1157" s="257"/>
      <c r="N1157" s="258"/>
      <c r="O1157" s="258"/>
      <c r="P1157" s="258"/>
      <c r="Q1157" s="258"/>
      <c r="R1157" s="258"/>
      <c r="S1157" s="258"/>
      <c r="T1157" s="259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0" t="s">
        <v>179</v>
      </c>
      <c r="AU1157" s="260" t="s">
        <v>86</v>
      </c>
      <c r="AV1157" s="13" t="s">
        <v>86</v>
      </c>
      <c r="AW1157" s="13" t="s">
        <v>4</v>
      </c>
      <c r="AX1157" s="13" t="s">
        <v>84</v>
      </c>
      <c r="AY1157" s="260" t="s">
        <v>169</v>
      </c>
    </row>
    <row r="1158" spans="1:65" s="2" customFormat="1" ht="21.75" customHeight="1">
      <c r="A1158" s="39"/>
      <c r="B1158" s="40"/>
      <c r="C1158" s="304" t="s">
        <v>2537</v>
      </c>
      <c r="D1158" s="304" t="s">
        <v>1283</v>
      </c>
      <c r="E1158" s="305" t="s">
        <v>2538</v>
      </c>
      <c r="F1158" s="306" t="s">
        <v>2539</v>
      </c>
      <c r="G1158" s="307" t="s">
        <v>176</v>
      </c>
      <c r="H1158" s="308">
        <v>19.002</v>
      </c>
      <c r="I1158" s="309"/>
      <c r="J1158" s="310">
        <f>ROUND(I1158*H1158,2)</f>
        <v>0</v>
      </c>
      <c r="K1158" s="311"/>
      <c r="L1158" s="312"/>
      <c r="M1158" s="313" t="s">
        <v>1</v>
      </c>
      <c r="N1158" s="314" t="s">
        <v>41</v>
      </c>
      <c r="O1158" s="92"/>
      <c r="P1158" s="245">
        <f>O1158*H1158</f>
        <v>0</v>
      </c>
      <c r="Q1158" s="245">
        <v>0.016</v>
      </c>
      <c r="R1158" s="245">
        <f>Q1158*H1158</f>
        <v>0.30403199999999997</v>
      </c>
      <c r="S1158" s="245">
        <v>0</v>
      </c>
      <c r="T1158" s="246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47" t="s">
        <v>298</v>
      </c>
      <c r="AT1158" s="247" t="s">
        <v>1283</v>
      </c>
      <c r="AU1158" s="247" t="s">
        <v>86</v>
      </c>
      <c r="AY1158" s="18" t="s">
        <v>169</v>
      </c>
      <c r="BE1158" s="248">
        <f>IF(N1158="základní",J1158,0)</f>
        <v>0</v>
      </c>
      <c r="BF1158" s="248">
        <f>IF(N1158="snížená",J1158,0)</f>
        <v>0</v>
      </c>
      <c r="BG1158" s="248">
        <f>IF(N1158="zákl. přenesená",J1158,0)</f>
        <v>0</v>
      </c>
      <c r="BH1158" s="248">
        <f>IF(N1158="sníž. přenesená",J1158,0)</f>
        <v>0</v>
      </c>
      <c r="BI1158" s="248">
        <f>IF(N1158="nulová",J1158,0)</f>
        <v>0</v>
      </c>
      <c r="BJ1158" s="18" t="s">
        <v>84</v>
      </c>
      <c r="BK1158" s="248">
        <f>ROUND(I1158*H1158,2)</f>
        <v>0</v>
      </c>
      <c r="BL1158" s="18" t="s">
        <v>286</v>
      </c>
      <c r="BM1158" s="247" t="s">
        <v>2540</v>
      </c>
    </row>
    <row r="1159" spans="1:51" s="13" customFormat="1" ht="12">
      <c r="A1159" s="13"/>
      <c r="B1159" s="249"/>
      <c r="C1159" s="250"/>
      <c r="D1159" s="251" t="s">
        <v>179</v>
      </c>
      <c r="E1159" s="252" t="s">
        <v>1</v>
      </c>
      <c r="F1159" s="253" t="s">
        <v>2530</v>
      </c>
      <c r="G1159" s="250"/>
      <c r="H1159" s="254">
        <v>18.063</v>
      </c>
      <c r="I1159" s="255"/>
      <c r="J1159" s="250"/>
      <c r="K1159" s="250"/>
      <c r="L1159" s="256"/>
      <c r="M1159" s="257"/>
      <c r="N1159" s="258"/>
      <c r="O1159" s="258"/>
      <c r="P1159" s="258"/>
      <c r="Q1159" s="258"/>
      <c r="R1159" s="258"/>
      <c r="S1159" s="258"/>
      <c r="T1159" s="259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60" t="s">
        <v>179</v>
      </c>
      <c r="AU1159" s="260" t="s">
        <v>86</v>
      </c>
      <c r="AV1159" s="13" t="s">
        <v>86</v>
      </c>
      <c r="AW1159" s="13" t="s">
        <v>32</v>
      </c>
      <c r="AX1159" s="13" t="s">
        <v>84</v>
      </c>
      <c r="AY1159" s="260" t="s">
        <v>169</v>
      </c>
    </row>
    <row r="1160" spans="1:51" s="13" customFormat="1" ht="12">
      <c r="A1160" s="13"/>
      <c r="B1160" s="249"/>
      <c r="C1160" s="250"/>
      <c r="D1160" s="251" t="s">
        <v>179</v>
      </c>
      <c r="E1160" s="250"/>
      <c r="F1160" s="253" t="s">
        <v>2541</v>
      </c>
      <c r="G1160" s="250"/>
      <c r="H1160" s="254">
        <v>19.002</v>
      </c>
      <c r="I1160" s="255"/>
      <c r="J1160" s="250"/>
      <c r="K1160" s="250"/>
      <c r="L1160" s="256"/>
      <c r="M1160" s="257"/>
      <c r="N1160" s="258"/>
      <c r="O1160" s="258"/>
      <c r="P1160" s="258"/>
      <c r="Q1160" s="258"/>
      <c r="R1160" s="258"/>
      <c r="S1160" s="258"/>
      <c r="T1160" s="259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0" t="s">
        <v>179</v>
      </c>
      <c r="AU1160" s="260" t="s">
        <v>86</v>
      </c>
      <c r="AV1160" s="13" t="s">
        <v>86</v>
      </c>
      <c r="AW1160" s="13" t="s">
        <v>4</v>
      </c>
      <c r="AX1160" s="13" t="s">
        <v>84</v>
      </c>
      <c r="AY1160" s="260" t="s">
        <v>169</v>
      </c>
    </row>
    <row r="1161" spans="1:65" s="2" customFormat="1" ht="21.75" customHeight="1">
      <c r="A1161" s="39"/>
      <c r="B1161" s="40"/>
      <c r="C1161" s="304" t="s">
        <v>2542</v>
      </c>
      <c r="D1161" s="304" t="s">
        <v>1283</v>
      </c>
      <c r="E1161" s="305" t="s">
        <v>2543</v>
      </c>
      <c r="F1161" s="306" t="s">
        <v>2544</v>
      </c>
      <c r="G1161" s="307" t="s">
        <v>176</v>
      </c>
      <c r="H1161" s="308">
        <v>19.053</v>
      </c>
      <c r="I1161" s="309"/>
      <c r="J1161" s="310">
        <f>ROUND(I1161*H1161,2)</f>
        <v>0</v>
      </c>
      <c r="K1161" s="311"/>
      <c r="L1161" s="312"/>
      <c r="M1161" s="313" t="s">
        <v>1</v>
      </c>
      <c r="N1161" s="314" t="s">
        <v>41</v>
      </c>
      <c r="O1161" s="92"/>
      <c r="P1161" s="245">
        <f>O1161*H1161</f>
        <v>0</v>
      </c>
      <c r="Q1161" s="245">
        <v>0.016</v>
      </c>
      <c r="R1161" s="245">
        <f>Q1161*H1161</f>
        <v>0.304848</v>
      </c>
      <c r="S1161" s="245">
        <v>0</v>
      </c>
      <c r="T1161" s="246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47" t="s">
        <v>298</v>
      </c>
      <c r="AT1161" s="247" t="s">
        <v>1283</v>
      </c>
      <c r="AU1161" s="247" t="s">
        <v>86</v>
      </c>
      <c r="AY1161" s="18" t="s">
        <v>169</v>
      </c>
      <c r="BE1161" s="248">
        <f>IF(N1161="základní",J1161,0)</f>
        <v>0</v>
      </c>
      <c r="BF1161" s="248">
        <f>IF(N1161="snížená",J1161,0)</f>
        <v>0</v>
      </c>
      <c r="BG1161" s="248">
        <f>IF(N1161="zákl. přenesená",J1161,0)</f>
        <v>0</v>
      </c>
      <c r="BH1161" s="248">
        <f>IF(N1161="sníž. přenesená",J1161,0)</f>
        <v>0</v>
      </c>
      <c r="BI1161" s="248">
        <f>IF(N1161="nulová",J1161,0)</f>
        <v>0</v>
      </c>
      <c r="BJ1161" s="18" t="s">
        <v>84</v>
      </c>
      <c r="BK1161" s="248">
        <f>ROUND(I1161*H1161,2)</f>
        <v>0</v>
      </c>
      <c r="BL1161" s="18" t="s">
        <v>286</v>
      </c>
      <c r="BM1161" s="247" t="s">
        <v>2545</v>
      </c>
    </row>
    <row r="1162" spans="1:51" s="13" customFormat="1" ht="12">
      <c r="A1162" s="13"/>
      <c r="B1162" s="249"/>
      <c r="C1162" s="250"/>
      <c r="D1162" s="251" t="s">
        <v>179</v>
      </c>
      <c r="E1162" s="252" t="s">
        <v>1</v>
      </c>
      <c r="F1162" s="253" t="s">
        <v>2531</v>
      </c>
      <c r="G1162" s="250"/>
      <c r="H1162" s="254">
        <v>18.588</v>
      </c>
      <c r="I1162" s="255"/>
      <c r="J1162" s="250"/>
      <c r="K1162" s="250"/>
      <c r="L1162" s="256"/>
      <c r="M1162" s="257"/>
      <c r="N1162" s="258"/>
      <c r="O1162" s="258"/>
      <c r="P1162" s="258"/>
      <c r="Q1162" s="258"/>
      <c r="R1162" s="258"/>
      <c r="S1162" s="258"/>
      <c r="T1162" s="25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0" t="s">
        <v>179</v>
      </c>
      <c r="AU1162" s="260" t="s">
        <v>86</v>
      </c>
      <c r="AV1162" s="13" t="s">
        <v>86</v>
      </c>
      <c r="AW1162" s="13" t="s">
        <v>32</v>
      </c>
      <c r="AX1162" s="13" t="s">
        <v>84</v>
      </c>
      <c r="AY1162" s="260" t="s">
        <v>169</v>
      </c>
    </row>
    <row r="1163" spans="1:51" s="13" customFormat="1" ht="12">
      <c r="A1163" s="13"/>
      <c r="B1163" s="249"/>
      <c r="C1163" s="250"/>
      <c r="D1163" s="251" t="s">
        <v>179</v>
      </c>
      <c r="E1163" s="250"/>
      <c r="F1163" s="253" t="s">
        <v>2546</v>
      </c>
      <c r="G1163" s="250"/>
      <c r="H1163" s="254">
        <v>19.053</v>
      </c>
      <c r="I1163" s="255"/>
      <c r="J1163" s="250"/>
      <c r="K1163" s="250"/>
      <c r="L1163" s="256"/>
      <c r="M1163" s="257"/>
      <c r="N1163" s="258"/>
      <c r="O1163" s="258"/>
      <c r="P1163" s="258"/>
      <c r="Q1163" s="258"/>
      <c r="R1163" s="258"/>
      <c r="S1163" s="258"/>
      <c r="T1163" s="259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0" t="s">
        <v>179</v>
      </c>
      <c r="AU1163" s="260" t="s">
        <v>86</v>
      </c>
      <c r="AV1163" s="13" t="s">
        <v>86</v>
      </c>
      <c r="AW1163" s="13" t="s">
        <v>4</v>
      </c>
      <c r="AX1163" s="13" t="s">
        <v>84</v>
      </c>
      <c r="AY1163" s="260" t="s">
        <v>169</v>
      </c>
    </row>
    <row r="1164" spans="1:65" s="2" customFormat="1" ht="33" customHeight="1">
      <c r="A1164" s="39"/>
      <c r="B1164" s="40"/>
      <c r="C1164" s="235" t="s">
        <v>2547</v>
      </c>
      <c r="D1164" s="235" t="s">
        <v>173</v>
      </c>
      <c r="E1164" s="236" t="s">
        <v>2548</v>
      </c>
      <c r="F1164" s="237" t="s">
        <v>2549</v>
      </c>
      <c r="G1164" s="238" t="s">
        <v>176</v>
      </c>
      <c r="H1164" s="239">
        <v>46.063</v>
      </c>
      <c r="I1164" s="240"/>
      <c r="J1164" s="241">
        <f>ROUND(I1164*H1164,2)</f>
        <v>0</v>
      </c>
      <c r="K1164" s="242"/>
      <c r="L1164" s="45"/>
      <c r="M1164" s="243" t="s">
        <v>1</v>
      </c>
      <c r="N1164" s="244" t="s">
        <v>41</v>
      </c>
      <c r="O1164" s="92"/>
      <c r="P1164" s="245">
        <f>O1164*H1164</f>
        <v>0</v>
      </c>
      <c r="Q1164" s="245">
        <v>0.009</v>
      </c>
      <c r="R1164" s="245">
        <f>Q1164*H1164</f>
        <v>0.41456699999999996</v>
      </c>
      <c r="S1164" s="245">
        <v>0</v>
      </c>
      <c r="T1164" s="246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47" t="s">
        <v>286</v>
      </c>
      <c r="AT1164" s="247" t="s">
        <v>173</v>
      </c>
      <c r="AU1164" s="247" t="s">
        <v>86</v>
      </c>
      <c r="AY1164" s="18" t="s">
        <v>169</v>
      </c>
      <c r="BE1164" s="248">
        <f>IF(N1164="základní",J1164,0)</f>
        <v>0</v>
      </c>
      <c r="BF1164" s="248">
        <f>IF(N1164="snížená",J1164,0)</f>
        <v>0</v>
      </c>
      <c r="BG1164" s="248">
        <f>IF(N1164="zákl. přenesená",J1164,0)</f>
        <v>0</v>
      </c>
      <c r="BH1164" s="248">
        <f>IF(N1164="sníž. přenesená",J1164,0)</f>
        <v>0</v>
      </c>
      <c r="BI1164" s="248">
        <f>IF(N1164="nulová",J1164,0)</f>
        <v>0</v>
      </c>
      <c r="BJ1164" s="18" t="s">
        <v>84</v>
      </c>
      <c r="BK1164" s="248">
        <f>ROUND(I1164*H1164,2)</f>
        <v>0</v>
      </c>
      <c r="BL1164" s="18" t="s">
        <v>286</v>
      </c>
      <c r="BM1164" s="247" t="s">
        <v>2550</v>
      </c>
    </row>
    <row r="1165" spans="1:51" s="13" customFormat="1" ht="12">
      <c r="A1165" s="13"/>
      <c r="B1165" s="249"/>
      <c r="C1165" s="250"/>
      <c r="D1165" s="251" t="s">
        <v>179</v>
      </c>
      <c r="E1165" s="252" t="s">
        <v>1</v>
      </c>
      <c r="F1165" s="253" t="s">
        <v>2551</v>
      </c>
      <c r="G1165" s="250"/>
      <c r="H1165" s="254">
        <v>12.625</v>
      </c>
      <c r="I1165" s="255"/>
      <c r="J1165" s="250"/>
      <c r="K1165" s="250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0" t="s">
        <v>179</v>
      </c>
      <c r="AU1165" s="260" t="s">
        <v>86</v>
      </c>
      <c r="AV1165" s="13" t="s">
        <v>86</v>
      </c>
      <c r="AW1165" s="13" t="s">
        <v>32</v>
      </c>
      <c r="AX1165" s="13" t="s">
        <v>76</v>
      </c>
      <c r="AY1165" s="260" t="s">
        <v>169</v>
      </c>
    </row>
    <row r="1166" spans="1:51" s="13" customFormat="1" ht="12">
      <c r="A1166" s="13"/>
      <c r="B1166" s="249"/>
      <c r="C1166" s="250"/>
      <c r="D1166" s="251" t="s">
        <v>179</v>
      </c>
      <c r="E1166" s="252" t="s">
        <v>1</v>
      </c>
      <c r="F1166" s="253" t="s">
        <v>2552</v>
      </c>
      <c r="G1166" s="250"/>
      <c r="H1166" s="254">
        <v>12.65</v>
      </c>
      <c r="I1166" s="255"/>
      <c r="J1166" s="250"/>
      <c r="K1166" s="250"/>
      <c r="L1166" s="256"/>
      <c r="M1166" s="257"/>
      <c r="N1166" s="258"/>
      <c r="O1166" s="258"/>
      <c r="P1166" s="258"/>
      <c r="Q1166" s="258"/>
      <c r="R1166" s="258"/>
      <c r="S1166" s="258"/>
      <c r="T1166" s="259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0" t="s">
        <v>179</v>
      </c>
      <c r="AU1166" s="260" t="s">
        <v>86</v>
      </c>
      <c r="AV1166" s="13" t="s">
        <v>86</v>
      </c>
      <c r="AW1166" s="13" t="s">
        <v>32</v>
      </c>
      <c r="AX1166" s="13" t="s">
        <v>76</v>
      </c>
      <c r="AY1166" s="260" t="s">
        <v>169</v>
      </c>
    </row>
    <row r="1167" spans="1:51" s="13" customFormat="1" ht="12">
      <c r="A1167" s="13"/>
      <c r="B1167" s="249"/>
      <c r="C1167" s="250"/>
      <c r="D1167" s="251" t="s">
        <v>179</v>
      </c>
      <c r="E1167" s="252" t="s">
        <v>1</v>
      </c>
      <c r="F1167" s="253" t="s">
        <v>2553</v>
      </c>
      <c r="G1167" s="250"/>
      <c r="H1167" s="254">
        <v>20.788</v>
      </c>
      <c r="I1167" s="255"/>
      <c r="J1167" s="250"/>
      <c r="K1167" s="250"/>
      <c r="L1167" s="256"/>
      <c r="M1167" s="257"/>
      <c r="N1167" s="258"/>
      <c r="O1167" s="258"/>
      <c r="P1167" s="258"/>
      <c r="Q1167" s="258"/>
      <c r="R1167" s="258"/>
      <c r="S1167" s="258"/>
      <c r="T1167" s="25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0" t="s">
        <v>179</v>
      </c>
      <c r="AU1167" s="260" t="s">
        <v>86</v>
      </c>
      <c r="AV1167" s="13" t="s">
        <v>86</v>
      </c>
      <c r="AW1167" s="13" t="s">
        <v>32</v>
      </c>
      <c r="AX1167" s="13" t="s">
        <v>76</v>
      </c>
      <c r="AY1167" s="260" t="s">
        <v>169</v>
      </c>
    </row>
    <row r="1168" spans="1:51" s="14" customFormat="1" ht="12">
      <c r="A1168" s="14"/>
      <c r="B1168" s="261"/>
      <c r="C1168" s="262"/>
      <c r="D1168" s="251" t="s">
        <v>179</v>
      </c>
      <c r="E1168" s="263" t="s">
        <v>1</v>
      </c>
      <c r="F1168" s="264" t="s">
        <v>182</v>
      </c>
      <c r="G1168" s="262"/>
      <c r="H1168" s="265">
        <v>46.063</v>
      </c>
      <c r="I1168" s="266"/>
      <c r="J1168" s="262"/>
      <c r="K1168" s="262"/>
      <c r="L1168" s="267"/>
      <c r="M1168" s="268"/>
      <c r="N1168" s="269"/>
      <c r="O1168" s="269"/>
      <c r="P1168" s="269"/>
      <c r="Q1168" s="269"/>
      <c r="R1168" s="269"/>
      <c r="S1168" s="269"/>
      <c r="T1168" s="27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1" t="s">
        <v>179</v>
      </c>
      <c r="AU1168" s="271" t="s">
        <v>86</v>
      </c>
      <c r="AV1168" s="14" t="s">
        <v>177</v>
      </c>
      <c r="AW1168" s="14" t="s">
        <v>32</v>
      </c>
      <c r="AX1168" s="14" t="s">
        <v>84</v>
      </c>
      <c r="AY1168" s="271" t="s">
        <v>169</v>
      </c>
    </row>
    <row r="1169" spans="1:65" s="2" customFormat="1" ht="21.75" customHeight="1">
      <c r="A1169" s="39"/>
      <c r="B1169" s="40"/>
      <c r="C1169" s="304" t="s">
        <v>2554</v>
      </c>
      <c r="D1169" s="304" t="s">
        <v>1283</v>
      </c>
      <c r="E1169" s="305" t="s">
        <v>2555</v>
      </c>
      <c r="F1169" s="306" t="s">
        <v>2556</v>
      </c>
      <c r="G1169" s="307" t="s">
        <v>176</v>
      </c>
      <c r="H1169" s="308">
        <v>52.558</v>
      </c>
      <c r="I1169" s="309"/>
      <c r="J1169" s="310">
        <f>ROUND(I1169*H1169,2)</f>
        <v>0</v>
      </c>
      <c r="K1169" s="311"/>
      <c r="L1169" s="312"/>
      <c r="M1169" s="313" t="s">
        <v>1</v>
      </c>
      <c r="N1169" s="314" t="s">
        <v>41</v>
      </c>
      <c r="O1169" s="92"/>
      <c r="P1169" s="245">
        <f>O1169*H1169</f>
        <v>0</v>
      </c>
      <c r="Q1169" s="245">
        <v>0.192</v>
      </c>
      <c r="R1169" s="245">
        <f>Q1169*H1169</f>
        <v>10.091136</v>
      </c>
      <c r="S1169" s="245">
        <v>0</v>
      </c>
      <c r="T1169" s="246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47" t="s">
        <v>298</v>
      </c>
      <c r="AT1169" s="247" t="s">
        <v>1283</v>
      </c>
      <c r="AU1169" s="247" t="s">
        <v>86</v>
      </c>
      <c r="AY1169" s="18" t="s">
        <v>169</v>
      </c>
      <c r="BE1169" s="248">
        <f>IF(N1169="základní",J1169,0)</f>
        <v>0</v>
      </c>
      <c r="BF1169" s="248">
        <f>IF(N1169="snížená",J1169,0)</f>
        <v>0</v>
      </c>
      <c r="BG1169" s="248">
        <f>IF(N1169="zákl. přenesená",J1169,0)</f>
        <v>0</v>
      </c>
      <c r="BH1169" s="248">
        <f>IF(N1169="sníž. přenesená",J1169,0)</f>
        <v>0</v>
      </c>
      <c r="BI1169" s="248">
        <f>IF(N1169="nulová",J1169,0)</f>
        <v>0</v>
      </c>
      <c r="BJ1169" s="18" t="s">
        <v>84</v>
      </c>
      <c r="BK1169" s="248">
        <f>ROUND(I1169*H1169,2)</f>
        <v>0</v>
      </c>
      <c r="BL1169" s="18" t="s">
        <v>286</v>
      </c>
      <c r="BM1169" s="247" t="s">
        <v>2557</v>
      </c>
    </row>
    <row r="1170" spans="1:51" s="13" customFormat="1" ht="12">
      <c r="A1170" s="13"/>
      <c r="B1170" s="249"/>
      <c r="C1170" s="250"/>
      <c r="D1170" s="251" t="s">
        <v>179</v>
      </c>
      <c r="E1170" s="250"/>
      <c r="F1170" s="253" t="s">
        <v>2558</v>
      </c>
      <c r="G1170" s="250"/>
      <c r="H1170" s="254">
        <v>52.558</v>
      </c>
      <c r="I1170" s="255"/>
      <c r="J1170" s="250"/>
      <c r="K1170" s="250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0" t="s">
        <v>179</v>
      </c>
      <c r="AU1170" s="260" t="s">
        <v>86</v>
      </c>
      <c r="AV1170" s="13" t="s">
        <v>86</v>
      </c>
      <c r="AW1170" s="13" t="s">
        <v>4</v>
      </c>
      <c r="AX1170" s="13" t="s">
        <v>84</v>
      </c>
      <c r="AY1170" s="260" t="s">
        <v>169</v>
      </c>
    </row>
    <row r="1171" spans="1:65" s="2" customFormat="1" ht="33" customHeight="1">
      <c r="A1171" s="39"/>
      <c r="B1171" s="40"/>
      <c r="C1171" s="235" t="s">
        <v>2559</v>
      </c>
      <c r="D1171" s="235" t="s">
        <v>173</v>
      </c>
      <c r="E1171" s="236" t="s">
        <v>2560</v>
      </c>
      <c r="F1171" s="237" t="s">
        <v>2561</v>
      </c>
      <c r="G1171" s="238" t="s">
        <v>176</v>
      </c>
      <c r="H1171" s="239">
        <v>35.213</v>
      </c>
      <c r="I1171" s="240"/>
      <c r="J1171" s="241">
        <f>ROUND(I1171*H1171,2)</f>
        <v>0</v>
      </c>
      <c r="K1171" s="242"/>
      <c r="L1171" s="45"/>
      <c r="M1171" s="243" t="s">
        <v>1</v>
      </c>
      <c r="N1171" s="244" t="s">
        <v>41</v>
      </c>
      <c r="O1171" s="92"/>
      <c r="P1171" s="245">
        <f>O1171*H1171</f>
        <v>0</v>
      </c>
      <c r="Q1171" s="245">
        <v>0.009</v>
      </c>
      <c r="R1171" s="245">
        <f>Q1171*H1171</f>
        <v>0.316917</v>
      </c>
      <c r="S1171" s="245">
        <v>0</v>
      </c>
      <c r="T1171" s="246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47" t="s">
        <v>286</v>
      </c>
      <c r="AT1171" s="247" t="s">
        <v>173</v>
      </c>
      <c r="AU1171" s="247" t="s">
        <v>86</v>
      </c>
      <c r="AY1171" s="18" t="s">
        <v>169</v>
      </c>
      <c r="BE1171" s="248">
        <f>IF(N1171="základní",J1171,0)</f>
        <v>0</v>
      </c>
      <c r="BF1171" s="248">
        <f>IF(N1171="snížená",J1171,0)</f>
        <v>0</v>
      </c>
      <c r="BG1171" s="248">
        <f>IF(N1171="zákl. přenesená",J1171,0)</f>
        <v>0</v>
      </c>
      <c r="BH1171" s="248">
        <f>IF(N1171="sníž. přenesená",J1171,0)</f>
        <v>0</v>
      </c>
      <c r="BI1171" s="248">
        <f>IF(N1171="nulová",J1171,0)</f>
        <v>0</v>
      </c>
      <c r="BJ1171" s="18" t="s">
        <v>84</v>
      </c>
      <c r="BK1171" s="248">
        <f>ROUND(I1171*H1171,2)</f>
        <v>0</v>
      </c>
      <c r="BL1171" s="18" t="s">
        <v>286</v>
      </c>
      <c r="BM1171" s="247" t="s">
        <v>2562</v>
      </c>
    </row>
    <row r="1172" spans="1:65" s="2" customFormat="1" ht="21.75" customHeight="1">
      <c r="A1172" s="39"/>
      <c r="B1172" s="40"/>
      <c r="C1172" s="304" t="s">
        <v>2563</v>
      </c>
      <c r="D1172" s="304" t="s">
        <v>1283</v>
      </c>
      <c r="E1172" s="305" t="s">
        <v>2564</v>
      </c>
      <c r="F1172" s="306" t="s">
        <v>2565</v>
      </c>
      <c r="G1172" s="307" t="s">
        <v>176</v>
      </c>
      <c r="H1172" s="308">
        <v>37.584</v>
      </c>
      <c r="I1172" s="309"/>
      <c r="J1172" s="310">
        <f>ROUND(I1172*H1172,2)</f>
        <v>0</v>
      </c>
      <c r="K1172" s="311"/>
      <c r="L1172" s="312"/>
      <c r="M1172" s="313" t="s">
        <v>1</v>
      </c>
      <c r="N1172" s="314" t="s">
        <v>41</v>
      </c>
      <c r="O1172" s="92"/>
      <c r="P1172" s="245">
        <f>O1172*H1172</f>
        <v>0</v>
      </c>
      <c r="Q1172" s="245">
        <v>0.09675</v>
      </c>
      <c r="R1172" s="245">
        <f>Q1172*H1172</f>
        <v>3.6362520000000003</v>
      </c>
      <c r="S1172" s="245">
        <v>0</v>
      </c>
      <c r="T1172" s="246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47" t="s">
        <v>298</v>
      </c>
      <c r="AT1172" s="247" t="s">
        <v>1283</v>
      </c>
      <c r="AU1172" s="247" t="s">
        <v>86</v>
      </c>
      <c r="AY1172" s="18" t="s">
        <v>169</v>
      </c>
      <c r="BE1172" s="248">
        <f>IF(N1172="základní",J1172,0)</f>
        <v>0</v>
      </c>
      <c r="BF1172" s="248">
        <f>IF(N1172="snížená",J1172,0)</f>
        <v>0</v>
      </c>
      <c r="BG1172" s="248">
        <f>IF(N1172="zákl. přenesená",J1172,0)</f>
        <v>0</v>
      </c>
      <c r="BH1172" s="248">
        <f>IF(N1172="sníž. přenesená",J1172,0)</f>
        <v>0</v>
      </c>
      <c r="BI1172" s="248">
        <f>IF(N1172="nulová",J1172,0)</f>
        <v>0</v>
      </c>
      <c r="BJ1172" s="18" t="s">
        <v>84</v>
      </c>
      <c r="BK1172" s="248">
        <f>ROUND(I1172*H1172,2)</f>
        <v>0</v>
      </c>
      <c r="BL1172" s="18" t="s">
        <v>286</v>
      </c>
      <c r="BM1172" s="247" t="s">
        <v>2566</v>
      </c>
    </row>
    <row r="1173" spans="1:51" s="13" customFormat="1" ht="12">
      <c r="A1173" s="13"/>
      <c r="B1173" s="249"/>
      <c r="C1173" s="250"/>
      <c r="D1173" s="251" t="s">
        <v>179</v>
      </c>
      <c r="E1173" s="250"/>
      <c r="F1173" s="253" t="s">
        <v>2567</v>
      </c>
      <c r="G1173" s="250"/>
      <c r="H1173" s="254">
        <v>37.584</v>
      </c>
      <c r="I1173" s="255"/>
      <c r="J1173" s="250"/>
      <c r="K1173" s="250"/>
      <c r="L1173" s="256"/>
      <c r="M1173" s="257"/>
      <c r="N1173" s="258"/>
      <c r="O1173" s="258"/>
      <c r="P1173" s="258"/>
      <c r="Q1173" s="258"/>
      <c r="R1173" s="258"/>
      <c r="S1173" s="258"/>
      <c r="T1173" s="25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0" t="s">
        <v>179</v>
      </c>
      <c r="AU1173" s="260" t="s">
        <v>86</v>
      </c>
      <c r="AV1173" s="13" t="s">
        <v>86</v>
      </c>
      <c r="AW1173" s="13" t="s">
        <v>4</v>
      </c>
      <c r="AX1173" s="13" t="s">
        <v>84</v>
      </c>
      <c r="AY1173" s="260" t="s">
        <v>169</v>
      </c>
    </row>
    <row r="1174" spans="1:65" s="2" customFormat="1" ht="21.75" customHeight="1">
      <c r="A1174" s="39"/>
      <c r="B1174" s="40"/>
      <c r="C1174" s="235" t="s">
        <v>2568</v>
      </c>
      <c r="D1174" s="235" t="s">
        <v>173</v>
      </c>
      <c r="E1174" s="236" t="s">
        <v>2569</v>
      </c>
      <c r="F1174" s="237" t="s">
        <v>2570</v>
      </c>
      <c r="G1174" s="238" t="s">
        <v>176</v>
      </c>
      <c r="H1174" s="239">
        <v>3</v>
      </c>
      <c r="I1174" s="240"/>
      <c r="J1174" s="241">
        <f>ROUND(I1174*H1174,2)</f>
        <v>0</v>
      </c>
      <c r="K1174" s="242"/>
      <c r="L1174" s="45"/>
      <c r="M1174" s="243" t="s">
        <v>1</v>
      </c>
      <c r="N1174" s="244" t="s">
        <v>41</v>
      </c>
      <c r="O1174" s="92"/>
      <c r="P1174" s="245">
        <f>O1174*H1174</f>
        <v>0</v>
      </c>
      <c r="Q1174" s="245">
        <v>0</v>
      </c>
      <c r="R1174" s="245">
        <f>Q1174*H1174</f>
        <v>0</v>
      </c>
      <c r="S1174" s="245">
        <v>0</v>
      </c>
      <c r="T1174" s="246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47" t="s">
        <v>286</v>
      </c>
      <c r="AT1174" s="247" t="s">
        <v>173</v>
      </c>
      <c r="AU1174" s="247" t="s">
        <v>86</v>
      </c>
      <c r="AY1174" s="18" t="s">
        <v>169</v>
      </c>
      <c r="BE1174" s="248">
        <f>IF(N1174="základní",J1174,0)</f>
        <v>0</v>
      </c>
      <c r="BF1174" s="248">
        <f>IF(N1174="snížená",J1174,0)</f>
        <v>0</v>
      </c>
      <c r="BG1174" s="248">
        <f>IF(N1174="zákl. přenesená",J1174,0)</f>
        <v>0</v>
      </c>
      <c r="BH1174" s="248">
        <f>IF(N1174="sníž. přenesená",J1174,0)</f>
        <v>0</v>
      </c>
      <c r="BI1174" s="248">
        <f>IF(N1174="nulová",J1174,0)</f>
        <v>0</v>
      </c>
      <c r="BJ1174" s="18" t="s">
        <v>84</v>
      </c>
      <c r="BK1174" s="248">
        <f>ROUND(I1174*H1174,2)</f>
        <v>0</v>
      </c>
      <c r="BL1174" s="18" t="s">
        <v>286</v>
      </c>
      <c r="BM1174" s="247" t="s">
        <v>2571</v>
      </c>
    </row>
    <row r="1175" spans="1:65" s="2" customFormat="1" ht="16.5" customHeight="1">
      <c r="A1175" s="39"/>
      <c r="B1175" s="40"/>
      <c r="C1175" s="235" t="s">
        <v>2572</v>
      </c>
      <c r="D1175" s="235" t="s">
        <v>173</v>
      </c>
      <c r="E1175" s="236" t="s">
        <v>2573</v>
      </c>
      <c r="F1175" s="237" t="s">
        <v>2574</v>
      </c>
      <c r="G1175" s="238" t="s">
        <v>327</v>
      </c>
      <c r="H1175" s="239">
        <v>18</v>
      </c>
      <c r="I1175" s="240"/>
      <c r="J1175" s="241">
        <f>ROUND(I1175*H1175,2)</f>
        <v>0</v>
      </c>
      <c r="K1175" s="242"/>
      <c r="L1175" s="45"/>
      <c r="M1175" s="243" t="s">
        <v>1</v>
      </c>
      <c r="N1175" s="244" t="s">
        <v>41</v>
      </c>
      <c r="O1175" s="92"/>
      <c r="P1175" s="245">
        <f>O1175*H1175</f>
        <v>0</v>
      </c>
      <c r="Q1175" s="245">
        <v>0</v>
      </c>
      <c r="R1175" s="245">
        <f>Q1175*H1175</f>
        <v>0</v>
      </c>
      <c r="S1175" s="245">
        <v>0</v>
      </c>
      <c r="T1175" s="246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47" t="s">
        <v>286</v>
      </c>
      <c r="AT1175" s="247" t="s">
        <v>173</v>
      </c>
      <c r="AU1175" s="247" t="s">
        <v>86</v>
      </c>
      <c r="AY1175" s="18" t="s">
        <v>169</v>
      </c>
      <c r="BE1175" s="248">
        <f>IF(N1175="základní",J1175,0)</f>
        <v>0</v>
      </c>
      <c r="BF1175" s="248">
        <f>IF(N1175="snížená",J1175,0)</f>
        <v>0</v>
      </c>
      <c r="BG1175" s="248">
        <f>IF(N1175="zákl. přenesená",J1175,0)</f>
        <v>0</v>
      </c>
      <c r="BH1175" s="248">
        <f>IF(N1175="sníž. přenesená",J1175,0)</f>
        <v>0</v>
      </c>
      <c r="BI1175" s="248">
        <f>IF(N1175="nulová",J1175,0)</f>
        <v>0</v>
      </c>
      <c r="BJ1175" s="18" t="s">
        <v>84</v>
      </c>
      <c r="BK1175" s="248">
        <f>ROUND(I1175*H1175,2)</f>
        <v>0</v>
      </c>
      <c r="BL1175" s="18" t="s">
        <v>286</v>
      </c>
      <c r="BM1175" s="247" t="s">
        <v>2575</v>
      </c>
    </row>
    <row r="1176" spans="1:65" s="2" customFormat="1" ht="16.5" customHeight="1">
      <c r="A1176" s="39"/>
      <c r="B1176" s="40"/>
      <c r="C1176" s="235" t="s">
        <v>2576</v>
      </c>
      <c r="D1176" s="235" t="s">
        <v>173</v>
      </c>
      <c r="E1176" s="236" t="s">
        <v>2577</v>
      </c>
      <c r="F1176" s="237" t="s">
        <v>2578</v>
      </c>
      <c r="G1176" s="238" t="s">
        <v>327</v>
      </c>
      <c r="H1176" s="239">
        <v>5</v>
      </c>
      <c r="I1176" s="240"/>
      <c r="J1176" s="241">
        <f>ROUND(I1176*H1176,2)</f>
        <v>0</v>
      </c>
      <c r="K1176" s="242"/>
      <c r="L1176" s="45"/>
      <c r="M1176" s="243" t="s">
        <v>1</v>
      </c>
      <c r="N1176" s="244" t="s">
        <v>41</v>
      </c>
      <c r="O1176" s="92"/>
      <c r="P1176" s="245">
        <f>O1176*H1176</f>
        <v>0</v>
      </c>
      <c r="Q1176" s="245">
        <v>0</v>
      </c>
      <c r="R1176" s="245">
        <f>Q1176*H1176</f>
        <v>0</v>
      </c>
      <c r="S1176" s="245">
        <v>0</v>
      </c>
      <c r="T1176" s="246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47" t="s">
        <v>286</v>
      </c>
      <c r="AT1176" s="247" t="s">
        <v>173</v>
      </c>
      <c r="AU1176" s="247" t="s">
        <v>86</v>
      </c>
      <c r="AY1176" s="18" t="s">
        <v>169</v>
      </c>
      <c r="BE1176" s="248">
        <f>IF(N1176="základní",J1176,0)</f>
        <v>0</v>
      </c>
      <c r="BF1176" s="248">
        <f>IF(N1176="snížená",J1176,0)</f>
        <v>0</v>
      </c>
      <c r="BG1176" s="248">
        <f>IF(N1176="zákl. přenesená",J1176,0)</f>
        <v>0</v>
      </c>
      <c r="BH1176" s="248">
        <f>IF(N1176="sníž. přenesená",J1176,0)</f>
        <v>0</v>
      </c>
      <c r="BI1176" s="248">
        <f>IF(N1176="nulová",J1176,0)</f>
        <v>0</v>
      </c>
      <c r="BJ1176" s="18" t="s">
        <v>84</v>
      </c>
      <c r="BK1176" s="248">
        <f>ROUND(I1176*H1176,2)</f>
        <v>0</v>
      </c>
      <c r="BL1176" s="18" t="s">
        <v>286</v>
      </c>
      <c r="BM1176" s="247" t="s">
        <v>2579</v>
      </c>
    </row>
    <row r="1177" spans="1:65" s="2" customFormat="1" ht="21.75" customHeight="1">
      <c r="A1177" s="39"/>
      <c r="B1177" s="40"/>
      <c r="C1177" s="235" t="s">
        <v>2580</v>
      </c>
      <c r="D1177" s="235" t="s">
        <v>173</v>
      </c>
      <c r="E1177" s="236" t="s">
        <v>2581</v>
      </c>
      <c r="F1177" s="237" t="s">
        <v>2582</v>
      </c>
      <c r="G1177" s="238" t="s">
        <v>249</v>
      </c>
      <c r="H1177" s="239">
        <v>15.379</v>
      </c>
      <c r="I1177" s="240"/>
      <c r="J1177" s="241">
        <f>ROUND(I1177*H1177,2)</f>
        <v>0</v>
      </c>
      <c r="K1177" s="242"/>
      <c r="L1177" s="45"/>
      <c r="M1177" s="243" t="s">
        <v>1</v>
      </c>
      <c r="N1177" s="244" t="s">
        <v>41</v>
      </c>
      <c r="O1177" s="92"/>
      <c r="P1177" s="245">
        <f>O1177*H1177</f>
        <v>0</v>
      </c>
      <c r="Q1177" s="245">
        <v>0</v>
      </c>
      <c r="R1177" s="245">
        <f>Q1177*H1177</f>
        <v>0</v>
      </c>
      <c r="S1177" s="245">
        <v>0</v>
      </c>
      <c r="T1177" s="246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47" t="s">
        <v>286</v>
      </c>
      <c r="AT1177" s="247" t="s">
        <v>173</v>
      </c>
      <c r="AU1177" s="247" t="s">
        <v>86</v>
      </c>
      <c r="AY1177" s="18" t="s">
        <v>169</v>
      </c>
      <c r="BE1177" s="248">
        <f>IF(N1177="základní",J1177,0)</f>
        <v>0</v>
      </c>
      <c r="BF1177" s="248">
        <f>IF(N1177="snížená",J1177,0)</f>
        <v>0</v>
      </c>
      <c r="BG1177" s="248">
        <f>IF(N1177="zákl. přenesená",J1177,0)</f>
        <v>0</v>
      </c>
      <c r="BH1177" s="248">
        <f>IF(N1177="sníž. přenesená",J1177,0)</f>
        <v>0</v>
      </c>
      <c r="BI1177" s="248">
        <f>IF(N1177="nulová",J1177,0)</f>
        <v>0</v>
      </c>
      <c r="BJ1177" s="18" t="s">
        <v>84</v>
      </c>
      <c r="BK1177" s="248">
        <f>ROUND(I1177*H1177,2)</f>
        <v>0</v>
      </c>
      <c r="BL1177" s="18" t="s">
        <v>286</v>
      </c>
      <c r="BM1177" s="247" t="s">
        <v>2583</v>
      </c>
    </row>
    <row r="1178" spans="1:63" s="12" customFormat="1" ht="22.8" customHeight="1">
      <c r="A1178" s="12"/>
      <c r="B1178" s="219"/>
      <c r="C1178" s="220"/>
      <c r="D1178" s="221" t="s">
        <v>75</v>
      </c>
      <c r="E1178" s="233" t="s">
        <v>2584</v>
      </c>
      <c r="F1178" s="233" t="s">
        <v>2585</v>
      </c>
      <c r="G1178" s="220"/>
      <c r="H1178" s="220"/>
      <c r="I1178" s="223"/>
      <c r="J1178" s="234">
        <f>BK1178</f>
        <v>0</v>
      </c>
      <c r="K1178" s="220"/>
      <c r="L1178" s="225"/>
      <c r="M1178" s="226"/>
      <c r="N1178" s="227"/>
      <c r="O1178" s="227"/>
      <c r="P1178" s="228">
        <f>SUM(P1179:P1182)</f>
        <v>0</v>
      </c>
      <c r="Q1178" s="227"/>
      <c r="R1178" s="228">
        <f>SUM(R1179:R1182)</f>
        <v>0.055776599999999996</v>
      </c>
      <c r="S1178" s="227"/>
      <c r="T1178" s="229">
        <f>SUM(T1179:T1182)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30" t="s">
        <v>86</v>
      </c>
      <c r="AT1178" s="231" t="s">
        <v>75</v>
      </c>
      <c r="AU1178" s="231" t="s">
        <v>84</v>
      </c>
      <c r="AY1178" s="230" t="s">
        <v>169</v>
      </c>
      <c r="BK1178" s="232">
        <f>SUM(BK1179:BK1182)</f>
        <v>0</v>
      </c>
    </row>
    <row r="1179" spans="1:65" s="2" customFormat="1" ht="21.75" customHeight="1">
      <c r="A1179" s="39"/>
      <c r="B1179" s="40"/>
      <c r="C1179" s="235" t="s">
        <v>2586</v>
      </c>
      <c r="D1179" s="235" t="s">
        <v>173</v>
      </c>
      <c r="E1179" s="236" t="s">
        <v>2587</v>
      </c>
      <c r="F1179" s="237" t="s">
        <v>2588</v>
      </c>
      <c r="G1179" s="238" t="s">
        <v>176</v>
      </c>
      <c r="H1179" s="239">
        <v>206.58</v>
      </c>
      <c r="I1179" s="240"/>
      <c r="J1179" s="241">
        <f>ROUND(I1179*H1179,2)</f>
        <v>0</v>
      </c>
      <c r="K1179" s="242"/>
      <c r="L1179" s="45"/>
      <c r="M1179" s="243" t="s">
        <v>1</v>
      </c>
      <c r="N1179" s="244" t="s">
        <v>41</v>
      </c>
      <c r="O1179" s="92"/>
      <c r="P1179" s="245">
        <f>O1179*H1179</f>
        <v>0</v>
      </c>
      <c r="Q1179" s="245">
        <v>0</v>
      </c>
      <c r="R1179" s="245">
        <f>Q1179*H1179</f>
        <v>0</v>
      </c>
      <c r="S1179" s="245">
        <v>0</v>
      </c>
      <c r="T1179" s="246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47" t="s">
        <v>286</v>
      </c>
      <c r="AT1179" s="247" t="s">
        <v>173</v>
      </c>
      <c r="AU1179" s="247" t="s">
        <v>86</v>
      </c>
      <c r="AY1179" s="18" t="s">
        <v>169</v>
      </c>
      <c r="BE1179" s="248">
        <f>IF(N1179="základní",J1179,0)</f>
        <v>0</v>
      </c>
      <c r="BF1179" s="248">
        <f>IF(N1179="snížená",J1179,0)</f>
        <v>0</v>
      </c>
      <c r="BG1179" s="248">
        <f>IF(N1179="zákl. přenesená",J1179,0)</f>
        <v>0</v>
      </c>
      <c r="BH1179" s="248">
        <f>IF(N1179="sníž. přenesená",J1179,0)</f>
        <v>0</v>
      </c>
      <c r="BI1179" s="248">
        <f>IF(N1179="nulová",J1179,0)</f>
        <v>0</v>
      </c>
      <c r="BJ1179" s="18" t="s">
        <v>84</v>
      </c>
      <c r="BK1179" s="248">
        <f>ROUND(I1179*H1179,2)</f>
        <v>0</v>
      </c>
      <c r="BL1179" s="18" t="s">
        <v>286</v>
      </c>
      <c r="BM1179" s="247" t="s">
        <v>2589</v>
      </c>
    </row>
    <row r="1180" spans="1:51" s="13" customFormat="1" ht="12">
      <c r="A1180" s="13"/>
      <c r="B1180" s="249"/>
      <c r="C1180" s="250"/>
      <c r="D1180" s="251" t="s">
        <v>179</v>
      </c>
      <c r="E1180" s="252" t="s">
        <v>1</v>
      </c>
      <c r="F1180" s="253" t="s">
        <v>2590</v>
      </c>
      <c r="G1180" s="250"/>
      <c r="H1180" s="254">
        <v>206.58</v>
      </c>
      <c r="I1180" s="255"/>
      <c r="J1180" s="250"/>
      <c r="K1180" s="250"/>
      <c r="L1180" s="256"/>
      <c r="M1180" s="257"/>
      <c r="N1180" s="258"/>
      <c r="O1180" s="258"/>
      <c r="P1180" s="258"/>
      <c r="Q1180" s="258"/>
      <c r="R1180" s="258"/>
      <c r="S1180" s="258"/>
      <c r="T1180" s="259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0" t="s">
        <v>179</v>
      </c>
      <c r="AU1180" s="260" t="s">
        <v>86</v>
      </c>
      <c r="AV1180" s="13" t="s">
        <v>86</v>
      </c>
      <c r="AW1180" s="13" t="s">
        <v>32</v>
      </c>
      <c r="AX1180" s="13" t="s">
        <v>84</v>
      </c>
      <c r="AY1180" s="260" t="s">
        <v>169</v>
      </c>
    </row>
    <row r="1181" spans="1:65" s="2" customFormat="1" ht="21.75" customHeight="1">
      <c r="A1181" s="39"/>
      <c r="B1181" s="40"/>
      <c r="C1181" s="235" t="s">
        <v>2591</v>
      </c>
      <c r="D1181" s="235" t="s">
        <v>173</v>
      </c>
      <c r="E1181" s="236" t="s">
        <v>2592</v>
      </c>
      <c r="F1181" s="237" t="s">
        <v>2593</v>
      </c>
      <c r="G1181" s="238" t="s">
        <v>176</v>
      </c>
      <c r="H1181" s="239">
        <v>206.58</v>
      </c>
      <c r="I1181" s="240"/>
      <c r="J1181" s="241">
        <f>ROUND(I1181*H1181,2)</f>
        <v>0</v>
      </c>
      <c r="K1181" s="242"/>
      <c r="L1181" s="45"/>
      <c r="M1181" s="243" t="s">
        <v>1</v>
      </c>
      <c r="N1181" s="244" t="s">
        <v>41</v>
      </c>
      <c r="O1181" s="92"/>
      <c r="P1181" s="245">
        <f>O1181*H1181</f>
        <v>0</v>
      </c>
      <c r="Q1181" s="245">
        <v>0.00013</v>
      </c>
      <c r="R1181" s="245">
        <f>Q1181*H1181</f>
        <v>0.026855399999999998</v>
      </c>
      <c r="S1181" s="245">
        <v>0</v>
      </c>
      <c r="T1181" s="246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47" t="s">
        <v>286</v>
      </c>
      <c r="AT1181" s="247" t="s">
        <v>173</v>
      </c>
      <c r="AU1181" s="247" t="s">
        <v>86</v>
      </c>
      <c r="AY1181" s="18" t="s">
        <v>169</v>
      </c>
      <c r="BE1181" s="248">
        <f>IF(N1181="základní",J1181,0)</f>
        <v>0</v>
      </c>
      <c r="BF1181" s="248">
        <f>IF(N1181="snížená",J1181,0)</f>
        <v>0</v>
      </c>
      <c r="BG1181" s="248">
        <f>IF(N1181="zákl. přenesená",J1181,0)</f>
        <v>0</v>
      </c>
      <c r="BH1181" s="248">
        <f>IF(N1181="sníž. přenesená",J1181,0)</f>
        <v>0</v>
      </c>
      <c r="BI1181" s="248">
        <f>IF(N1181="nulová",J1181,0)</f>
        <v>0</v>
      </c>
      <c r="BJ1181" s="18" t="s">
        <v>84</v>
      </c>
      <c r="BK1181" s="248">
        <f>ROUND(I1181*H1181,2)</f>
        <v>0</v>
      </c>
      <c r="BL1181" s="18" t="s">
        <v>286</v>
      </c>
      <c r="BM1181" s="247" t="s">
        <v>2594</v>
      </c>
    </row>
    <row r="1182" spans="1:65" s="2" customFormat="1" ht="21.75" customHeight="1">
      <c r="A1182" s="39"/>
      <c r="B1182" s="40"/>
      <c r="C1182" s="235" t="s">
        <v>2595</v>
      </c>
      <c r="D1182" s="235" t="s">
        <v>173</v>
      </c>
      <c r="E1182" s="236" t="s">
        <v>2596</v>
      </c>
      <c r="F1182" s="237" t="s">
        <v>2597</v>
      </c>
      <c r="G1182" s="238" t="s">
        <v>176</v>
      </c>
      <c r="H1182" s="239">
        <v>206.58</v>
      </c>
      <c r="I1182" s="240"/>
      <c r="J1182" s="241">
        <f>ROUND(I1182*H1182,2)</f>
        <v>0</v>
      </c>
      <c r="K1182" s="242"/>
      <c r="L1182" s="45"/>
      <c r="M1182" s="243" t="s">
        <v>1</v>
      </c>
      <c r="N1182" s="244" t="s">
        <v>41</v>
      </c>
      <c r="O1182" s="92"/>
      <c r="P1182" s="245">
        <f>O1182*H1182</f>
        <v>0</v>
      </c>
      <c r="Q1182" s="245">
        <v>0.00014</v>
      </c>
      <c r="R1182" s="245">
        <f>Q1182*H1182</f>
        <v>0.028921199999999998</v>
      </c>
      <c r="S1182" s="245">
        <v>0</v>
      </c>
      <c r="T1182" s="246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47" t="s">
        <v>286</v>
      </c>
      <c r="AT1182" s="247" t="s">
        <v>173</v>
      </c>
      <c r="AU1182" s="247" t="s">
        <v>86</v>
      </c>
      <c r="AY1182" s="18" t="s">
        <v>169</v>
      </c>
      <c r="BE1182" s="248">
        <f>IF(N1182="základní",J1182,0)</f>
        <v>0</v>
      </c>
      <c r="BF1182" s="248">
        <f>IF(N1182="snížená",J1182,0)</f>
        <v>0</v>
      </c>
      <c r="BG1182" s="248">
        <f>IF(N1182="zákl. přenesená",J1182,0)</f>
        <v>0</v>
      </c>
      <c r="BH1182" s="248">
        <f>IF(N1182="sníž. přenesená",J1182,0)</f>
        <v>0</v>
      </c>
      <c r="BI1182" s="248">
        <f>IF(N1182="nulová",J1182,0)</f>
        <v>0</v>
      </c>
      <c r="BJ1182" s="18" t="s">
        <v>84</v>
      </c>
      <c r="BK1182" s="248">
        <f>ROUND(I1182*H1182,2)</f>
        <v>0</v>
      </c>
      <c r="BL1182" s="18" t="s">
        <v>286</v>
      </c>
      <c r="BM1182" s="247" t="s">
        <v>2598</v>
      </c>
    </row>
    <row r="1183" spans="1:63" s="12" customFormat="1" ht="22.8" customHeight="1">
      <c r="A1183" s="12"/>
      <c r="B1183" s="219"/>
      <c r="C1183" s="220"/>
      <c r="D1183" s="221" t="s">
        <v>75</v>
      </c>
      <c r="E1183" s="233" t="s">
        <v>1346</v>
      </c>
      <c r="F1183" s="233" t="s">
        <v>2599</v>
      </c>
      <c r="G1183" s="220"/>
      <c r="H1183" s="220"/>
      <c r="I1183" s="223"/>
      <c r="J1183" s="234">
        <f>BK1183</f>
        <v>0</v>
      </c>
      <c r="K1183" s="220"/>
      <c r="L1183" s="225"/>
      <c r="M1183" s="226"/>
      <c r="N1183" s="227"/>
      <c r="O1183" s="227"/>
      <c r="P1183" s="228">
        <f>SUM(P1184:P1258)</f>
        <v>0</v>
      </c>
      <c r="Q1183" s="227"/>
      <c r="R1183" s="228">
        <f>SUM(R1184:R1258)</f>
        <v>1.67212666</v>
      </c>
      <c r="S1183" s="227"/>
      <c r="T1183" s="229">
        <f>SUM(T1184:T1258)</f>
        <v>0.0769671</v>
      </c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R1183" s="230" t="s">
        <v>86</v>
      </c>
      <c r="AT1183" s="231" t="s">
        <v>75</v>
      </c>
      <c r="AU1183" s="231" t="s">
        <v>84</v>
      </c>
      <c r="AY1183" s="230" t="s">
        <v>169</v>
      </c>
      <c r="BK1183" s="232">
        <f>SUM(BK1184:BK1258)</f>
        <v>0</v>
      </c>
    </row>
    <row r="1184" spans="1:65" s="2" customFormat="1" ht="21.75" customHeight="1">
      <c r="A1184" s="39"/>
      <c r="B1184" s="40"/>
      <c r="C1184" s="235" t="s">
        <v>2600</v>
      </c>
      <c r="D1184" s="235" t="s">
        <v>173</v>
      </c>
      <c r="E1184" s="236" t="s">
        <v>1348</v>
      </c>
      <c r="F1184" s="237" t="s">
        <v>1349</v>
      </c>
      <c r="G1184" s="238" t="s">
        <v>176</v>
      </c>
      <c r="H1184" s="239">
        <v>513.114</v>
      </c>
      <c r="I1184" s="240"/>
      <c r="J1184" s="241">
        <f>ROUND(I1184*H1184,2)</f>
        <v>0</v>
      </c>
      <c r="K1184" s="242"/>
      <c r="L1184" s="45"/>
      <c r="M1184" s="243" t="s">
        <v>1</v>
      </c>
      <c r="N1184" s="244" t="s">
        <v>41</v>
      </c>
      <c r="O1184" s="92"/>
      <c r="P1184" s="245">
        <f>O1184*H1184</f>
        <v>0</v>
      </c>
      <c r="Q1184" s="245">
        <v>0</v>
      </c>
      <c r="R1184" s="245">
        <f>Q1184*H1184</f>
        <v>0</v>
      </c>
      <c r="S1184" s="245">
        <v>0.00015</v>
      </c>
      <c r="T1184" s="246">
        <f>S1184*H1184</f>
        <v>0.0769671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47" t="s">
        <v>286</v>
      </c>
      <c r="AT1184" s="247" t="s">
        <v>173</v>
      </c>
      <c r="AU1184" s="247" t="s">
        <v>86</v>
      </c>
      <c r="AY1184" s="18" t="s">
        <v>169</v>
      </c>
      <c r="BE1184" s="248">
        <f>IF(N1184="základní",J1184,0)</f>
        <v>0</v>
      </c>
      <c r="BF1184" s="248">
        <f>IF(N1184="snížená",J1184,0)</f>
        <v>0</v>
      </c>
      <c r="BG1184" s="248">
        <f>IF(N1184="zákl. přenesená",J1184,0)</f>
        <v>0</v>
      </c>
      <c r="BH1184" s="248">
        <f>IF(N1184="sníž. přenesená",J1184,0)</f>
        <v>0</v>
      </c>
      <c r="BI1184" s="248">
        <f>IF(N1184="nulová",J1184,0)</f>
        <v>0</v>
      </c>
      <c r="BJ1184" s="18" t="s">
        <v>84</v>
      </c>
      <c r="BK1184" s="248">
        <f>ROUND(I1184*H1184,2)</f>
        <v>0</v>
      </c>
      <c r="BL1184" s="18" t="s">
        <v>286</v>
      </c>
      <c r="BM1184" s="247" t="s">
        <v>2601</v>
      </c>
    </row>
    <row r="1185" spans="1:51" s="13" customFormat="1" ht="12">
      <c r="A1185" s="13"/>
      <c r="B1185" s="249"/>
      <c r="C1185" s="250"/>
      <c r="D1185" s="251" t="s">
        <v>179</v>
      </c>
      <c r="E1185" s="252" t="s">
        <v>1</v>
      </c>
      <c r="F1185" s="253" t="s">
        <v>1741</v>
      </c>
      <c r="G1185" s="250"/>
      <c r="H1185" s="254">
        <v>1.668</v>
      </c>
      <c r="I1185" s="255"/>
      <c r="J1185" s="250"/>
      <c r="K1185" s="250"/>
      <c r="L1185" s="256"/>
      <c r="M1185" s="257"/>
      <c r="N1185" s="258"/>
      <c r="O1185" s="258"/>
      <c r="P1185" s="258"/>
      <c r="Q1185" s="258"/>
      <c r="R1185" s="258"/>
      <c r="S1185" s="258"/>
      <c r="T1185" s="25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0" t="s">
        <v>179</v>
      </c>
      <c r="AU1185" s="260" t="s">
        <v>86</v>
      </c>
      <c r="AV1185" s="13" t="s">
        <v>86</v>
      </c>
      <c r="AW1185" s="13" t="s">
        <v>32</v>
      </c>
      <c r="AX1185" s="13" t="s">
        <v>76</v>
      </c>
      <c r="AY1185" s="260" t="s">
        <v>169</v>
      </c>
    </row>
    <row r="1186" spans="1:51" s="13" customFormat="1" ht="12">
      <c r="A1186" s="13"/>
      <c r="B1186" s="249"/>
      <c r="C1186" s="250"/>
      <c r="D1186" s="251" t="s">
        <v>179</v>
      </c>
      <c r="E1186" s="252" t="s">
        <v>1</v>
      </c>
      <c r="F1186" s="253" t="s">
        <v>1728</v>
      </c>
      <c r="G1186" s="250"/>
      <c r="H1186" s="254">
        <v>23.594</v>
      </c>
      <c r="I1186" s="255"/>
      <c r="J1186" s="250"/>
      <c r="K1186" s="250"/>
      <c r="L1186" s="256"/>
      <c r="M1186" s="257"/>
      <c r="N1186" s="258"/>
      <c r="O1186" s="258"/>
      <c r="P1186" s="258"/>
      <c r="Q1186" s="258"/>
      <c r="R1186" s="258"/>
      <c r="S1186" s="258"/>
      <c r="T1186" s="259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60" t="s">
        <v>179</v>
      </c>
      <c r="AU1186" s="260" t="s">
        <v>86</v>
      </c>
      <c r="AV1186" s="13" t="s">
        <v>86</v>
      </c>
      <c r="AW1186" s="13" t="s">
        <v>32</v>
      </c>
      <c r="AX1186" s="13" t="s">
        <v>76</v>
      </c>
      <c r="AY1186" s="260" t="s">
        <v>169</v>
      </c>
    </row>
    <row r="1187" spans="1:51" s="13" customFormat="1" ht="12">
      <c r="A1187" s="13"/>
      <c r="B1187" s="249"/>
      <c r="C1187" s="250"/>
      <c r="D1187" s="251" t="s">
        <v>179</v>
      </c>
      <c r="E1187" s="252" t="s">
        <v>1</v>
      </c>
      <c r="F1187" s="253" t="s">
        <v>1677</v>
      </c>
      <c r="G1187" s="250"/>
      <c r="H1187" s="254">
        <v>39</v>
      </c>
      <c r="I1187" s="255"/>
      <c r="J1187" s="250"/>
      <c r="K1187" s="250"/>
      <c r="L1187" s="256"/>
      <c r="M1187" s="257"/>
      <c r="N1187" s="258"/>
      <c r="O1187" s="258"/>
      <c r="P1187" s="258"/>
      <c r="Q1187" s="258"/>
      <c r="R1187" s="258"/>
      <c r="S1187" s="258"/>
      <c r="T1187" s="25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0" t="s">
        <v>179</v>
      </c>
      <c r="AU1187" s="260" t="s">
        <v>86</v>
      </c>
      <c r="AV1187" s="13" t="s">
        <v>86</v>
      </c>
      <c r="AW1187" s="13" t="s">
        <v>32</v>
      </c>
      <c r="AX1187" s="13" t="s">
        <v>76</v>
      </c>
      <c r="AY1187" s="260" t="s">
        <v>169</v>
      </c>
    </row>
    <row r="1188" spans="1:51" s="13" customFormat="1" ht="12">
      <c r="A1188" s="13"/>
      <c r="B1188" s="249"/>
      <c r="C1188" s="250"/>
      <c r="D1188" s="251" t="s">
        <v>179</v>
      </c>
      <c r="E1188" s="252" t="s">
        <v>1</v>
      </c>
      <c r="F1188" s="253" t="s">
        <v>1729</v>
      </c>
      <c r="G1188" s="250"/>
      <c r="H1188" s="254">
        <v>25.364</v>
      </c>
      <c r="I1188" s="255"/>
      <c r="J1188" s="250"/>
      <c r="K1188" s="250"/>
      <c r="L1188" s="256"/>
      <c r="M1188" s="257"/>
      <c r="N1188" s="258"/>
      <c r="O1188" s="258"/>
      <c r="P1188" s="258"/>
      <c r="Q1188" s="258"/>
      <c r="R1188" s="258"/>
      <c r="S1188" s="258"/>
      <c r="T1188" s="25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0" t="s">
        <v>179</v>
      </c>
      <c r="AU1188" s="260" t="s">
        <v>86</v>
      </c>
      <c r="AV1188" s="13" t="s">
        <v>86</v>
      </c>
      <c r="AW1188" s="13" t="s">
        <v>32</v>
      </c>
      <c r="AX1188" s="13" t="s">
        <v>76</v>
      </c>
      <c r="AY1188" s="260" t="s">
        <v>169</v>
      </c>
    </row>
    <row r="1189" spans="1:51" s="13" customFormat="1" ht="12">
      <c r="A1189" s="13"/>
      <c r="B1189" s="249"/>
      <c r="C1189" s="250"/>
      <c r="D1189" s="251" t="s">
        <v>179</v>
      </c>
      <c r="E1189" s="252" t="s">
        <v>1</v>
      </c>
      <c r="F1189" s="253" t="s">
        <v>625</v>
      </c>
      <c r="G1189" s="250"/>
      <c r="H1189" s="254">
        <v>60.3</v>
      </c>
      <c r="I1189" s="255"/>
      <c r="J1189" s="250"/>
      <c r="K1189" s="250"/>
      <c r="L1189" s="256"/>
      <c r="M1189" s="257"/>
      <c r="N1189" s="258"/>
      <c r="O1189" s="258"/>
      <c r="P1189" s="258"/>
      <c r="Q1189" s="258"/>
      <c r="R1189" s="258"/>
      <c r="S1189" s="258"/>
      <c r="T1189" s="25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0" t="s">
        <v>179</v>
      </c>
      <c r="AU1189" s="260" t="s">
        <v>86</v>
      </c>
      <c r="AV1189" s="13" t="s">
        <v>86</v>
      </c>
      <c r="AW1189" s="13" t="s">
        <v>32</v>
      </c>
      <c r="AX1189" s="13" t="s">
        <v>76</v>
      </c>
      <c r="AY1189" s="260" t="s">
        <v>169</v>
      </c>
    </row>
    <row r="1190" spans="1:51" s="13" customFormat="1" ht="12">
      <c r="A1190" s="13"/>
      <c r="B1190" s="249"/>
      <c r="C1190" s="250"/>
      <c r="D1190" s="251" t="s">
        <v>179</v>
      </c>
      <c r="E1190" s="252" t="s">
        <v>1</v>
      </c>
      <c r="F1190" s="253" t="s">
        <v>1688</v>
      </c>
      <c r="G1190" s="250"/>
      <c r="H1190" s="254">
        <v>25.34</v>
      </c>
      <c r="I1190" s="255"/>
      <c r="J1190" s="250"/>
      <c r="K1190" s="250"/>
      <c r="L1190" s="256"/>
      <c r="M1190" s="257"/>
      <c r="N1190" s="258"/>
      <c r="O1190" s="258"/>
      <c r="P1190" s="258"/>
      <c r="Q1190" s="258"/>
      <c r="R1190" s="258"/>
      <c r="S1190" s="258"/>
      <c r="T1190" s="259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0" t="s">
        <v>179</v>
      </c>
      <c r="AU1190" s="260" t="s">
        <v>86</v>
      </c>
      <c r="AV1190" s="13" t="s">
        <v>86</v>
      </c>
      <c r="AW1190" s="13" t="s">
        <v>32</v>
      </c>
      <c r="AX1190" s="13" t="s">
        <v>76</v>
      </c>
      <c r="AY1190" s="260" t="s">
        <v>169</v>
      </c>
    </row>
    <row r="1191" spans="1:51" s="13" customFormat="1" ht="12">
      <c r="A1191" s="13"/>
      <c r="B1191" s="249"/>
      <c r="C1191" s="250"/>
      <c r="D1191" s="251" t="s">
        <v>179</v>
      </c>
      <c r="E1191" s="252" t="s">
        <v>1</v>
      </c>
      <c r="F1191" s="253" t="s">
        <v>2602</v>
      </c>
      <c r="G1191" s="250"/>
      <c r="H1191" s="254">
        <v>17.648</v>
      </c>
      <c r="I1191" s="255"/>
      <c r="J1191" s="250"/>
      <c r="K1191" s="250"/>
      <c r="L1191" s="256"/>
      <c r="M1191" s="257"/>
      <c r="N1191" s="258"/>
      <c r="O1191" s="258"/>
      <c r="P1191" s="258"/>
      <c r="Q1191" s="258"/>
      <c r="R1191" s="258"/>
      <c r="S1191" s="258"/>
      <c r="T1191" s="259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0" t="s">
        <v>179</v>
      </c>
      <c r="AU1191" s="260" t="s">
        <v>86</v>
      </c>
      <c r="AV1191" s="13" t="s">
        <v>86</v>
      </c>
      <c r="AW1191" s="13" t="s">
        <v>32</v>
      </c>
      <c r="AX1191" s="13" t="s">
        <v>76</v>
      </c>
      <c r="AY1191" s="260" t="s">
        <v>169</v>
      </c>
    </row>
    <row r="1192" spans="1:51" s="13" customFormat="1" ht="12">
      <c r="A1192" s="13"/>
      <c r="B1192" s="249"/>
      <c r="C1192" s="250"/>
      <c r="D1192" s="251" t="s">
        <v>179</v>
      </c>
      <c r="E1192" s="252" t="s">
        <v>1</v>
      </c>
      <c r="F1192" s="253" t="s">
        <v>2603</v>
      </c>
      <c r="G1192" s="250"/>
      <c r="H1192" s="254">
        <v>23.705</v>
      </c>
      <c r="I1192" s="255"/>
      <c r="J1192" s="250"/>
      <c r="K1192" s="250"/>
      <c r="L1192" s="256"/>
      <c r="M1192" s="257"/>
      <c r="N1192" s="258"/>
      <c r="O1192" s="258"/>
      <c r="P1192" s="258"/>
      <c r="Q1192" s="258"/>
      <c r="R1192" s="258"/>
      <c r="S1192" s="258"/>
      <c r="T1192" s="25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0" t="s">
        <v>179</v>
      </c>
      <c r="AU1192" s="260" t="s">
        <v>86</v>
      </c>
      <c r="AV1192" s="13" t="s">
        <v>86</v>
      </c>
      <c r="AW1192" s="13" t="s">
        <v>32</v>
      </c>
      <c r="AX1192" s="13" t="s">
        <v>76</v>
      </c>
      <c r="AY1192" s="260" t="s">
        <v>169</v>
      </c>
    </row>
    <row r="1193" spans="1:51" s="13" customFormat="1" ht="12">
      <c r="A1193" s="13"/>
      <c r="B1193" s="249"/>
      <c r="C1193" s="250"/>
      <c r="D1193" s="251" t="s">
        <v>179</v>
      </c>
      <c r="E1193" s="252" t="s">
        <v>1</v>
      </c>
      <c r="F1193" s="253" t="s">
        <v>2604</v>
      </c>
      <c r="G1193" s="250"/>
      <c r="H1193" s="254">
        <v>11.665</v>
      </c>
      <c r="I1193" s="255"/>
      <c r="J1193" s="250"/>
      <c r="K1193" s="250"/>
      <c r="L1193" s="256"/>
      <c r="M1193" s="257"/>
      <c r="N1193" s="258"/>
      <c r="O1193" s="258"/>
      <c r="P1193" s="258"/>
      <c r="Q1193" s="258"/>
      <c r="R1193" s="258"/>
      <c r="S1193" s="258"/>
      <c r="T1193" s="259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0" t="s">
        <v>179</v>
      </c>
      <c r="AU1193" s="260" t="s">
        <v>86</v>
      </c>
      <c r="AV1193" s="13" t="s">
        <v>86</v>
      </c>
      <c r="AW1193" s="13" t="s">
        <v>32</v>
      </c>
      <c r="AX1193" s="13" t="s">
        <v>76</v>
      </c>
      <c r="AY1193" s="260" t="s">
        <v>169</v>
      </c>
    </row>
    <row r="1194" spans="1:51" s="13" customFormat="1" ht="12">
      <c r="A1194" s="13"/>
      <c r="B1194" s="249"/>
      <c r="C1194" s="250"/>
      <c r="D1194" s="251" t="s">
        <v>179</v>
      </c>
      <c r="E1194" s="252" t="s">
        <v>1</v>
      </c>
      <c r="F1194" s="253" t="s">
        <v>1732</v>
      </c>
      <c r="G1194" s="250"/>
      <c r="H1194" s="254">
        <v>31.532</v>
      </c>
      <c r="I1194" s="255"/>
      <c r="J1194" s="250"/>
      <c r="K1194" s="250"/>
      <c r="L1194" s="256"/>
      <c r="M1194" s="257"/>
      <c r="N1194" s="258"/>
      <c r="O1194" s="258"/>
      <c r="P1194" s="258"/>
      <c r="Q1194" s="258"/>
      <c r="R1194" s="258"/>
      <c r="S1194" s="258"/>
      <c r="T1194" s="25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0" t="s">
        <v>179</v>
      </c>
      <c r="AU1194" s="260" t="s">
        <v>86</v>
      </c>
      <c r="AV1194" s="13" t="s">
        <v>86</v>
      </c>
      <c r="AW1194" s="13" t="s">
        <v>32</v>
      </c>
      <c r="AX1194" s="13" t="s">
        <v>76</v>
      </c>
      <c r="AY1194" s="260" t="s">
        <v>169</v>
      </c>
    </row>
    <row r="1195" spans="1:51" s="13" customFormat="1" ht="12">
      <c r="A1195" s="13"/>
      <c r="B1195" s="249"/>
      <c r="C1195" s="250"/>
      <c r="D1195" s="251" t="s">
        <v>179</v>
      </c>
      <c r="E1195" s="252" t="s">
        <v>1</v>
      </c>
      <c r="F1195" s="253" t="s">
        <v>634</v>
      </c>
      <c r="G1195" s="250"/>
      <c r="H1195" s="254">
        <v>29.482</v>
      </c>
      <c r="I1195" s="255"/>
      <c r="J1195" s="250"/>
      <c r="K1195" s="250"/>
      <c r="L1195" s="256"/>
      <c r="M1195" s="257"/>
      <c r="N1195" s="258"/>
      <c r="O1195" s="258"/>
      <c r="P1195" s="258"/>
      <c r="Q1195" s="258"/>
      <c r="R1195" s="258"/>
      <c r="S1195" s="258"/>
      <c r="T1195" s="25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0" t="s">
        <v>179</v>
      </c>
      <c r="AU1195" s="260" t="s">
        <v>86</v>
      </c>
      <c r="AV1195" s="13" t="s">
        <v>86</v>
      </c>
      <c r="AW1195" s="13" t="s">
        <v>32</v>
      </c>
      <c r="AX1195" s="13" t="s">
        <v>76</v>
      </c>
      <c r="AY1195" s="260" t="s">
        <v>169</v>
      </c>
    </row>
    <row r="1196" spans="1:51" s="13" customFormat="1" ht="12">
      <c r="A1196" s="13"/>
      <c r="B1196" s="249"/>
      <c r="C1196" s="250"/>
      <c r="D1196" s="251" t="s">
        <v>179</v>
      </c>
      <c r="E1196" s="252" t="s">
        <v>1</v>
      </c>
      <c r="F1196" s="253" t="s">
        <v>1693</v>
      </c>
      <c r="G1196" s="250"/>
      <c r="H1196" s="254">
        <v>35.081</v>
      </c>
      <c r="I1196" s="255"/>
      <c r="J1196" s="250"/>
      <c r="K1196" s="250"/>
      <c r="L1196" s="256"/>
      <c r="M1196" s="257"/>
      <c r="N1196" s="258"/>
      <c r="O1196" s="258"/>
      <c r="P1196" s="258"/>
      <c r="Q1196" s="258"/>
      <c r="R1196" s="258"/>
      <c r="S1196" s="258"/>
      <c r="T1196" s="25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0" t="s">
        <v>179</v>
      </c>
      <c r="AU1196" s="260" t="s">
        <v>86</v>
      </c>
      <c r="AV1196" s="13" t="s">
        <v>86</v>
      </c>
      <c r="AW1196" s="13" t="s">
        <v>32</v>
      </c>
      <c r="AX1196" s="13" t="s">
        <v>76</v>
      </c>
      <c r="AY1196" s="260" t="s">
        <v>169</v>
      </c>
    </row>
    <row r="1197" spans="1:51" s="13" customFormat="1" ht="12">
      <c r="A1197" s="13"/>
      <c r="B1197" s="249"/>
      <c r="C1197" s="250"/>
      <c r="D1197" s="251" t="s">
        <v>179</v>
      </c>
      <c r="E1197" s="252" t="s">
        <v>1</v>
      </c>
      <c r="F1197" s="253" t="s">
        <v>2605</v>
      </c>
      <c r="G1197" s="250"/>
      <c r="H1197" s="254">
        <v>14.505</v>
      </c>
      <c r="I1197" s="255"/>
      <c r="J1197" s="250"/>
      <c r="K1197" s="250"/>
      <c r="L1197" s="256"/>
      <c r="M1197" s="257"/>
      <c r="N1197" s="258"/>
      <c r="O1197" s="258"/>
      <c r="P1197" s="258"/>
      <c r="Q1197" s="258"/>
      <c r="R1197" s="258"/>
      <c r="S1197" s="258"/>
      <c r="T1197" s="25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0" t="s">
        <v>179</v>
      </c>
      <c r="AU1197" s="260" t="s">
        <v>86</v>
      </c>
      <c r="AV1197" s="13" t="s">
        <v>86</v>
      </c>
      <c r="AW1197" s="13" t="s">
        <v>32</v>
      </c>
      <c r="AX1197" s="13" t="s">
        <v>76</v>
      </c>
      <c r="AY1197" s="260" t="s">
        <v>169</v>
      </c>
    </row>
    <row r="1198" spans="1:51" s="13" customFormat="1" ht="12">
      <c r="A1198" s="13"/>
      <c r="B1198" s="249"/>
      <c r="C1198" s="250"/>
      <c r="D1198" s="251" t="s">
        <v>179</v>
      </c>
      <c r="E1198" s="252" t="s">
        <v>1</v>
      </c>
      <c r="F1198" s="253" t="s">
        <v>1734</v>
      </c>
      <c r="G1198" s="250"/>
      <c r="H1198" s="254">
        <v>3.39</v>
      </c>
      <c r="I1198" s="255"/>
      <c r="J1198" s="250"/>
      <c r="K1198" s="250"/>
      <c r="L1198" s="256"/>
      <c r="M1198" s="257"/>
      <c r="N1198" s="258"/>
      <c r="O1198" s="258"/>
      <c r="P1198" s="258"/>
      <c r="Q1198" s="258"/>
      <c r="R1198" s="258"/>
      <c r="S1198" s="258"/>
      <c r="T1198" s="259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0" t="s">
        <v>179</v>
      </c>
      <c r="AU1198" s="260" t="s">
        <v>86</v>
      </c>
      <c r="AV1198" s="13" t="s">
        <v>86</v>
      </c>
      <c r="AW1198" s="13" t="s">
        <v>32</v>
      </c>
      <c r="AX1198" s="13" t="s">
        <v>76</v>
      </c>
      <c r="AY1198" s="260" t="s">
        <v>169</v>
      </c>
    </row>
    <row r="1199" spans="1:51" s="13" customFormat="1" ht="12">
      <c r="A1199" s="13"/>
      <c r="B1199" s="249"/>
      <c r="C1199" s="250"/>
      <c r="D1199" s="251" t="s">
        <v>179</v>
      </c>
      <c r="E1199" s="252" t="s">
        <v>1</v>
      </c>
      <c r="F1199" s="253" t="s">
        <v>1695</v>
      </c>
      <c r="G1199" s="250"/>
      <c r="H1199" s="254">
        <v>62.451</v>
      </c>
      <c r="I1199" s="255"/>
      <c r="J1199" s="250"/>
      <c r="K1199" s="250"/>
      <c r="L1199" s="256"/>
      <c r="M1199" s="257"/>
      <c r="N1199" s="258"/>
      <c r="O1199" s="258"/>
      <c r="P1199" s="258"/>
      <c r="Q1199" s="258"/>
      <c r="R1199" s="258"/>
      <c r="S1199" s="258"/>
      <c r="T1199" s="259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0" t="s">
        <v>179</v>
      </c>
      <c r="AU1199" s="260" t="s">
        <v>86</v>
      </c>
      <c r="AV1199" s="13" t="s">
        <v>86</v>
      </c>
      <c r="AW1199" s="13" t="s">
        <v>32</v>
      </c>
      <c r="AX1199" s="13" t="s">
        <v>76</v>
      </c>
      <c r="AY1199" s="260" t="s">
        <v>169</v>
      </c>
    </row>
    <row r="1200" spans="1:51" s="13" customFormat="1" ht="12">
      <c r="A1200" s="13"/>
      <c r="B1200" s="249"/>
      <c r="C1200" s="250"/>
      <c r="D1200" s="251" t="s">
        <v>179</v>
      </c>
      <c r="E1200" s="252" t="s">
        <v>1</v>
      </c>
      <c r="F1200" s="253" t="s">
        <v>1735</v>
      </c>
      <c r="G1200" s="250"/>
      <c r="H1200" s="254">
        <v>-30.713</v>
      </c>
      <c r="I1200" s="255"/>
      <c r="J1200" s="250"/>
      <c r="K1200" s="250"/>
      <c r="L1200" s="256"/>
      <c r="M1200" s="257"/>
      <c r="N1200" s="258"/>
      <c r="O1200" s="258"/>
      <c r="P1200" s="258"/>
      <c r="Q1200" s="258"/>
      <c r="R1200" s="258"/>
      <c r="S1200" s="258"/>
      <c r="T1200" s="25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0" t="s">
        <v>179</v>
      </c>
      <c r="AU1200" s="260" t="s">
        <v>86</v>
      </c>
      <c r="AV1200" s="13" t="s">
        <v>86</v>
      </c>
      <c r="AW1200" s="13" t="s">
        <v>32</v>
      </c>
      <c r="AX1200" s="13" t="s">
        <v>76</v>
      </c>
      <c r="AY1200" s="260" t="s">
        <v>169</v>
      </c>
    </row>
    <row r="1201" spans="1:51" s="13" customFormat="1" ht="12">
      <c r="A1201" s="13"/>
      <c r="B1201" s="249"/>
      <c r="C1201" s="250"/>
      <c r="D1201" s="251" t="s">
        <v>179</v>
      </c>
      <c r="E1201" s="252" t="s">
        <v>1</v>
      </c>
      <c r="F1201" s="253" t="s">
        <v>1696</v>
      </c>
      <c r="G1201" s="250"/>
      <c r="H1201" s="254">
        <v>51.337</v>
      </c>
      <c r="I1201" s="255"/>
      <c r="J1201" s="250"/>
      <c r="K1201" s="250"/>
      <c r="L1201" s="256"/>
      <c r="M1201" s="257"/>
      <c r="N1201" s="258"/>
      <c r="O1201" s="258"/>
      <c r="P1201" s="258"/>
      <c r="Q1201" s="258"/>
      <c r="R1201" s="258"/>
      <c r="S1201" s="258"/>
      <c r="T1201" s="259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0" t="s">
        <v>179</v>
      </c>
      <c r="AU1201" s="260" t="s">
        <v>86</v>
      </c>
      <c r="AV1201" s="13" t="s">
        <v>86</v>
      </c>
      <c r="AW1201" s="13" t="s">
        <v>32</v>
      </c>
      <c r="AX1201" s="13" t="s">
        <v>76</v>
      </c>
      <c r="AY1201" s="260" t="s">
        <v>169</v>
      </c>
    </row>
    <row r="1202" spans="1:51" s="13" customFormat="1" ht="12">
      <c r="A1202" s="13"/>
      <c r="B1202" s="249"/>
      <c r="C1202" s="250"/>
      <c r="D1202" s="251" t="s">
        <v>179</v>
      </c>
      <c r="E1202" s="252" t="s">
        <v>1</v>
      </c>
      <c r="F1202" s="253" t="s">
        <v>1736</v>
      </c>
      <c r="G1202" s="250"/>
      <c r="H1202" s="254">
        <v>-39.375</v>
      </c>
      <c r="I1202" s="255"/>
      <c r="J1202" s="250"/>
      <c r="K1202" s="250"/>
      <c r="L1202" s="256"/>
      <c r="M1202" s="257"/>
      <c r="N1202" s="258"/>
      <c r="O1202" s="258"/>
      <c r="P1202" s="258"/>
      <c r="Q1202" s="258"/>
      <c r="R1202" s="258"/>
      <c r="S1202" s="258"/>
      <c r="T1202" s="25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0" t="s">
        <v>179</v>
      </c>
      <c r="AU1202" s="260" t="s">
        <v>86</v>
      </c>
      <c r="AV1202" s="13" t="s">
        <v>86</v>
      </c>
      <c r="AW1202" s="13" t="s">
        <v>32</v>
      </c>
      <c r="AX1202" s="13" t="s">
        <v>76</v>
      </c>
      <c r="AY1202" s="260" t="s">
        <v>169</v>
      </c>
    </row>
    <row r="1203" spans="1:51" s="13" customFormat="1" ht="12">
      <c r="A1203" s="13"/>
      <c r="B1203" s="249"/>
      <c r="C1203" s="250"/>
      <c r="D1203" s="251" t="s">
        <v>179</v>
      </c>
      <c r="E1203" s="252" t="s">
        <v>1</v>
      </c>
      <c r="F1203" s="253" t="s">
        <v>2606</v>
      </c>
      <c r="G1203" s="250"/>
      <c r="H1203" s="254">
        <v>127.14</v>
      </c>
      <c r="I1203" s="255"/>
      <c r="J1203" s="250"/>
      <c r="K1203" s="250"/>
      <c r="L1203" s="256"/>
      <c r="M1203" s="257"/>
      <c r="N1203" s="258"/>
      <c r="O1203" s="258"/>
      <c r="P1203" s="258"/>
      <c r="Q1203" s="258"/>
      <c r="R1203" s="258"/>
      <c r="S1203" s="258"/>
      <c r="T1203" s="25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0" t="s">
        <v>179</v>
      </c>
      <c r="AU1203" s="260" t="s">
        <v>86</v>
      </c>
      <c r="AV1203" s="13" t="s">
        <v>86</v>
      </c>
      <c r="AW1203" s="13" t="s">
        <v>32</v>
      </c>
      <c r="AX1203" s="13" t="s">
        <v>76</v>
      </c>
      <c r="AY1203" s="260" t="s">
        <v>169</v>
      </c>
    </row>
    <row r="1204" spans="1:51" s="14" customFormat="1" ht="12">
      <c r="A1204" s="14"/>
      <c r="B1204" s="261"/>
      <c r="C1204" s="262"/>
      <c r="D1204" s="251" t="s">
        <v>179</v>
      </c>
      <c r="E1204" s="263" t="s">
        <v>1</v>
      </c>
      <c r="F1204" s="264" t="s">
        <v>182</v>
      </c>
      <c r="G1204" s="262"/>
      <c r="H1204" s="265">
        <v>513.114</v>
      </c>
      <c r="I1204" s="266"/>
      <c r="J1204" s="262"/>
      <c r="K1204" s="262"/>
      <c r="L1204" s="267"/>
      <c r="M1204" s="268"/>
      <c r="N1204" s="269"/>
      <c r="O1204" s="269"/>
      <c r="P1204" s="269"/>
      <c r="Q1204" s="269"/>
      <c r="R1204" s="269"/>
      <c r="S1204" s="269"/>
      <c r="T1204" s="27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1" t="s">
        <v>179</v>
      </c>
      <c r="AU1204" s="271" t="s">
        <v>86</v>
      </c>
      <c r="AV1204" s="14" t="s">
        <v>177</v>
      </c>
      <c r="AW1204" s="14" t="s">
        <v>32</v>
      </c>
      <c r="AX1204" s="14" t="s">
        <v>84</v>
      </c>
      <c r="AY1204" s="271" t="s">
        <v>169</v>
      </c>
    </row>
    <row r="1205" spans="1:65" s="2" customFormat="1" ht="21.75" customHeight="1">
      <c r="A1205" s="39"/>
      <c r="B1205" s="40"/>
      <c r="C1205" s="235" t="s">
        <v>2607</v>
      </c>
      <c r="D1205" s="235" t="s">
        <v>173</v>
      </c>
      <c r="E1205" s="236" t="s">
        <v>1356</v>
      </c>
      <c r="F1205" s="237" t="s">
        <v>1357</v>
      </c>
      <c r="G1205" s="238" t="s">
        <v>176</v>
      </c>
      <c r="H1205" s="239">
        <v>513.114</v>
      </c>
      <c r="I1205" s="240"/>
      <c r="J1205" s="241">
        <f>ROUND(I1205*H1205,2)</f>
        <v>0</v>
      </c>
      <c r="K1205" s="242"/>
      <c r="L1205" s="45"/>
      <c r="M1205" s="243" t="s">
        <v>1</v>
      </c>
      <c r="N1205" s="244" t="s">
        <v>41</v>
      </c>
      <c r="O1205" s="92"/>
      <c r="P1205" s="245">
        <f>O1205*H1205</f>
        <v>0</v>
      </c>
      <c r="Q1205" s="245">
        <v>0.0002</v>
      </c>
      <c r="R1205" s="245">
        <f>Q1205*H1205</f>
        <v>0.10262280000000001</v>
      </c>
      <c r="S1205" s="245">
        <v>0</v>
      </c>
      <c r="T1205" s="246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47" t="s">
        <v>286</v>
      </c>
      <c r="AT1205" s="247" t="s">
        <v>173</v>
      </c>
      <c r="AU1205" s="247" t="s">
        <v>86</v>
      </c>
      <c r="AY1205" s="18" t="s">
        <v>169</v>
      </c>
      <c r="BE1205" s="248">
        <f>IF(N1205="základní",J1205,0)</f>
        <v>0</v>
      </c>
      <c r="BF1205" s="248">
        <f>IF(N1205="snížená",J1205,0)</f>
        <v>0</v>
      </c>
      <c r="BG1205" s="248">
        <f>IF(N1205="zákl. přenesená",J1205,0)</f>
        <v>0</v>
      </c>
      <c r="BH1205" s="248">
        <f>IF(N1205="sníž. přenesená",J1205,0)</f>
        <v>0</v>
      </c>
      <c r="BI1205" s="248">
        <f>IF(N1205="nulová",J1205,0)</f>
        <v>0</v>
      </c>
      <c r="BJ1205" s="18" t="s">
        <v>84</v>
      </c>
      <c r="BK1205" s="248">
        <f>ROUND(I1205*H1205,2)</f>
        <v>0</v>
      </c>
      <c r="BL1205" s="18" t="s">
        <v>286</v>
      </c>
      <c r="BM1205" s="247" t="s">
        <v>2608</v>
      </c>
    </row>
    <row r="1206" spans="1:65" s="2" customFormat="1" ht="33" customHeight="1">
      <c r="A1206" s="39"/>
      <c r="B1206" s="40"/>
      <c r="C1206" s="235" t="s">
        <v>2609</v>
      </c>
      <c r="D1206" s="235" t="s">
        <v>173</v>
      </c>
      <c r="E1206" s="236" t="s">
        <v>2610</v>
      </c>
      <c r="F1206" s="237" t="s">
        <v>2611</v>
      </c>
      <c r="G1206" s="238" t="s">
        <v>176</v>
      </c>
      <c r="H1206" s="239">
        <v>583.151</v>
      </c>
      <c r="I1206" s="240"/>
      <c r="J1206" s="241">
        <f>ROUND(I1206*H1206,2)</f>
        <v>0</v>
      </c>
      <c r="K1206" s="242"/>
      <c r="L1206" s="45"/>
      <c r="M1206" s="243" t="s">
        <v>1</v>
      </c>
      <c r="N1206" s="244" t="s">
        <v>41</v>
      </c>
      <c r="O1206" s="92"/>
      <c r="P1206" s="245">
        <f>O1206*H1206</f>
        <v>0</v>
      </c>
      <c r="Q1206" s="245">
        <v>0.00026</v>
      </c>
      <c r="R1206" s="245">
        <f>Q1206*H1206</f>
        <v>0.15161925999999998</v>
      </c>
      <c r="S1206" s="245">
        <v>0</v>
      </c>
      <c r="T1206" s="246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47" t="s">
        <v>286</v>
      </c>
      <c r="AT1206" s="247" t="s">
        <v>173</v>
      </c>
      <c r="AU1206" s="247" t="s">
        <v>86</v>
      </c>
      <c r="AY1206" s="18" t="s">
        <v>169</v>
      </c>
      <c r="BE1206" s="248">
        <f>IF(N1206="základní",J1206,0)</f>
        <v>0</v>
      </c>
      <c r="BF1206" s="248">
        <f>IF(N1206="snížená",J1206,0)</f>
        <v>0</v>
      </c>
      <c r="BG1206" s="248">
        <f>IF(N1206="zákl. přenesená",J1206,0)</f>
        <v>0</v>
      </c>
      <c r="BH1206" s="248">
        <f>IF(N1206="sníž. přenesená",J1206,0)</f>
        <v>0</v>
      </c>
      <c r="BI1206" s="248">
        <f>IF(N1206="nulová",J1206,0)</f>
        <v>0</v>
      </c>
      <c r="BJ1206" s="18" t="s">
        <v>84</v>
      </c>
      <c r="BK1206" s="248">
        <f>ROUND(I1206*H1206,2)</f>
        <v>0</v>
      </c>
      <c r="BL1206" s="18" t="s">
        <v>286</v>
      </c>
      <c r="BM1206" s="247" t="s">
        <v>2612</v>
      </c>
    </row>
    <row r="1207" spans="1:51" s="16" customFormat="1" ht="12">
      <c r="A1207" s="16"/>
      <c r="B1207" s="283"/>
      <c r="C1207" s="284"/>
      <c r="D1207" s="251" t="s">
        <v>179</v>
      </c>
      <c r="E1207" s="285" t="s">
        <v>1</v>
      </c>
      <c r="F1207" s="286" t="s">
        <v>2613</v>
      </c>
      <c r="G1207" s="284"/>
      <c r="H1207" s="285" t="s">
        <v>1</v>
      </c>
      <c r="I1207" s="287"/>
      <c r="J1207" s="284"/>
      <c r="K1207" s="284"/>
      <c r="L1207" s="288"/>
      <c r="M1207" s="289"/>
      <c r="N1207" s="290"/>
      <c r="O1207" s="290"/>
      <c r="P1207" s="290"/>
      <c r="Q1207" s="290"/>
      <c r="R1207" s="290"/>
      <c r="S1207" s="290"/>
      <c r="T1207" s="291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T1207" s="292" t="s">
        <v>179</v>
      </c>
      <c r="AU1207" s="292" t="s">
        <v>86</v>
      </c>
      <c r="AV1207" s="16" t="s">
        <v>84</v>
      </c>
      <c r="AW1207" s="16" t="s">
        <v>32</v>
      </c>
      <c r="AX1207" s="16" t="s">
        <v>76</v>
      </c>
      <c r="AY1207" s="292" t="s">
        <v>169</v>
      </c>
    </row>
    <row r="1208" spans="1:51" s="13" customFormat="1" ht="12">
      <c r="A1208" s="13"/>
      <c r="B1208" s="249"/>
      <c r="C1208" s="250"/>
      <c r="D1208" s="251" t="s">
        <v>179</v>
      </c>
      <c r="E1208" s="252" t="s">
        <v>1</v>
      </c>
      <c r="F1208" s="253" t="s">
        <v>2614</v>
      </c>
      <c r="G1208" s="250"/>
      <c r="H1208" s="254">
        <v>106.95</v>
      </c>
      <c r="I1208" s="255"/>
      <c r="J1208" s="250"/>
      <c r="K1208" s="250"/>
      <c r="L1208" s="256"/>
      <c r="M1208" s="257"/>
      <c r="N1208" s="258"/>
      <c r="O1208" s="258"/>
      <c r="P1208" s="258"/>
      <c r="Q1208" s="258"/>
      <c r="R1208" s="258"/>
      <c r="S1208" s="258"/>
      <c r="T1208" s="25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60" t="s">
        <v>179</v>
      </c>
      <c r="AU1208" s="260" t="s">
        <v>86</v>
      </c>
      <c r="AV1208" s="13" t="s">
        <v>86</v>
      </c>
      <c r="AW1208" s="13" t="s">
        <v>32</v>
      </c>
      <c r="AX1208" s="13" t="s">
        <v>76</v>
      </c>
      <c r="AY1208" s="260" t="s">
        <v>169</v>
      </c>
    </row>
    <row r="1209" spans="1:51" s="13" customFormat="1" ht="12">
      <c r="A1209" s="13"/>
      <c r="B1209" s="249"/>
      <c r="C1209" s="250"/>
      <c r="D1209" s="251" t="s">
        <v>179</v>
      </c>
      <c r="E1209" s="252" t="s">
        <v>1</v>
      </c>
      <c r="F1209" s="253" t="s">
        <v>2615</v>
      </c>
      <c r="G1209" s="250"/>
      <c r="H1209" s="254">
        <v>72.01</v>
      </c>
      <c r="I1209" s="255"/>
      <c r="J1209" s="250"/>
      <c r="K1209" s="250"/>
      <c r="L1209" s="256"/>
      <c r="M1209" s="257"/>
      <c r="N1209" s="258"/>
      <c r="O1209" s="258"/>
      <c r="P1209" s="258"/>
      <c r="Q1209" s="258"/>
      <c r="R1209" s="258"/>
      <c r="S1209" s="258"/>
      <c r="T1209" s="25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0" t="s">
        <v>179</v>
      </c>
      <c r="AU1209" s="260" t="s">
        <v>86</v>
      </c>
      <c r="AV1209" s="13" t="s">
        <v>86</v>
      </c>
      <c r="AW1209" s="13" t="s">
        <v>32</v>
      </c>
      <c r="AX1209" s="13" t="s">
        <v>76</v>
      </c>
      <c r="AY1209" s="260" t="s">
        <v>169</v>
      </c>
    </row>
    <row r="1210" spans="1:51" s="13" customFormat="1" ht="12">
      <c r="A1210" s="13"/>
      <c r="B1210" s="249"/>
      <c r="C1210" s="250"/>
      <c r="D1210" s="251" t="s">
        <v>179</v>
      </c>
      <c r="E1210" s="252" t="s">
        <v>1</v>
      </c>
      <c r="F1210" s="253" t="s">
        <v>2023</v>
      </c>
      <c r="G1210" s="250"/>
      <c r="H1210" s="254">
        <v>6.475</v>
      </c>
      <c r="I1210" s="255"/>
      <c r="J1210" s="250"/>
      <c r="K1210" s="250"/>
      <c r="L1210" s="256"/>
      <c r="M1210" s="257"/>
      <c r="N1210" s="258"/>
      <c r="O1210" s="258"/>
      <c r="P1210" s="258"/>
      <c r="Q1210" s="258"/>
      <c r="R1210" s="258"/>
      <c r="S1210" s="258"/>
      <c r="T1210" s="25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0" t="s">
        <v>179</v>
      </c>
      <c r="AU1210" s="260" t="s">
        <v>86</v>
      </c>
      <c r="AV1210" s="13" t="s">
        <v>86</v>
      </c>
      <c r="AW1210" s="13" t="s">
        <v>32</v>
      </c>
      <c r="AX1210" s="13" t="s">
        <v>76</v>
      </c>
      <c r="AY1210" s="260" t="s">
        <v>169</v>
      </c>
    </row>
    <row r="1211" spans="1:51" s="15" customFormat="1" ht="12">
      <c r="A1211" s="15"/>
      <c r="B1211" s="272"/>
      <c r="C1211" s="273"/>
      <c r="D1211" s="251" t="s">
        <v>179</v>
      </c>
      <c r="E1211" s="274" t="s">
        <v>1</v>
      </c>
      <c r="F1211" s="275" t="s">
        <v>211</v>
      </c>
      <c r="G1211" s="273"/>
      <c r="H1211" s="276">
        <v>185.435</v>
      </c>
      <c r="I1211" s="277"/>
      <c r="J1211" s="273"/>
      <c r="K1211" s="273"/>
      <c r="L1211" s="278"/>
      <c r="M1211" s="279"/>
      <c r="N1211" s="280"/>
      <c r="O1211" s="280"/>
      <c r="P1211" s="280"/>
      <c r="Q1211" s="280"/>
      <c r="R1211" s="280"/>
      <c r="S1211" s="280"/>
      <c r="T1211" s="281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82" t="s">
        <v>179</v>
      </c>
      <c r="AU1211" s="282" t="s">
        <v>86</v>
      </c>
      <c r="AV1211" s="15" t="s">
        <v>212</v>
      </c>
      <c r="AW1211" s="15" t="s">
        <v>32</v>
      </c>
      <c r="AX1211" s="15" t="s">
        <v>76</v>
      </c>
      <c r="AY1211" s="282" t="s">
        <v>169</v>
      </c>
    </row>
    <row r="1212" spans="1:51" s="16" customFormat="1" ht="12">
      <c r="A1212" s="16"/>
      <c r="B1212" s="283"/>
      <c r="C1212" s="284"/>
      <c r="D1212" s="251" t="s">
        <v>179</v>
      </c>
      <c r="E1212" s="285" t="s">
        <v>1</v>
      </c>
      <c r="F1212" s="286" t="s">
        <v>2616</v>
      </c>
      <c r="G1212" s="284"/>
      <c r="H1212" s="285" t="s">
        <v>1</v>
      </c>
      <c r="I1212" s="287"/>
      <c r="J1212" s="284"/>
      <c r="K1212" s="284"/>
      <c r="L1212" s="288"/>
      <c r="M1212" s="289"/>
      <c r="N1212" s="290"/>
      <c r="O1212" s="290"/>
      <c r="P1212" s="290"/>
      <c r="Q1212" s="290"/>
      <c r="R1212" s="290"/>
      <c r="S1212" s="290"/>
      <c r="T1212" s="291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T1212" s="292" t="s">
        <v>179</v>
      </c>
      <c r="AU1212" s="292" t="s">
        <v>86</v>
      </c>
      <c r="AV1212" s="16" t="s">
        <v>84</v>
      </c>
      <c r="AW1212" s="16" t="s">
        <v>32</v>
      </c>
      <c r="AX1212" s="16" t="s">
        <v>76</v>
      </c>
      <c r="AY1212" s="292" t="s">
        <v>169</v>
      </c>
    </row>
    <row r="1213" spans="1:51" s="13" customFormat="1" ht="12">
      <c r="A1213" s="13"/>
      <c r="B1213" s="249"/>
      <c r="C1213" s="250"/>
      <c r="D1213" s="251" t="s">
        <v>179</v>
      </c>
      <c r="E1213" s="252" t="s">
        <v>1</v>
      </c>
      <c r="F1213" s="253" t="s">
        <v>2617</v>
      </c>
      <c r="G1213" s="250"/>
      <c r="H1213" s="254">
        <v>1.668</v>
      </c>
      <c r="I1213" s="255"/>
      <c r="J1213" s="250"/>
      <c r="K1213" s="250"/>
      <c r="L1213" s="256"/>
      <c r="M1213" s="257"/>
      <c r="N1213" s="258"/>
      <c r="O1213" s="258"/>
      <c r="P1213" s="258"/>
      <c r="Q1213" s="258"/>
      <c r="R1213" s="258"/>
      <c r="S1213" s="258"/>
      <c r="T1213" s="25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0" t="s">
        <v>179</v>
      </c>
      <c r="AU1213" s="260" t="s">
        <v>86</v>
      </c>
      <c r="AV1213" s="13" t="s">
        <v>86</v>
      </c>
      <c r="AW1213" s="13" t="s">
        <v>32</v>
      </c>
      <c r="AX1213" s="13" t="s">
        <v>76</v>
      </c>
      <c r="AY1213" s="260" t="s">
        <v>169</v>
      </c>
    </row>
    <row r="1214" spans="1:51" s="13" customFormat="1" ht="12">
      <c r="A1214" s="13"/>
      <c r="B1214" s="249"/>
      <c r="C1214" s="250"/>
      <c r="D1214" s="251" t="s">
        <v>179</v>
      </c>
      <c r="E1214" s="252" t="s">
        <v>1</v>
      </c>
      <c r="F1214" s="253" t="s">
        <v>1741</v>
      </c>
      <c r="G1214" s="250"/>
      <c r="H1214" s="254">
        <v>1.668</v>
      </c>
      <c r="I1214" s="255"/>
      <c r="J1214" s="250"/>
      <c r="K1214" s="250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0" t="s">
        <v>179</v>
      </c>
      <c r="AU1214" s="260" t="s">
        <v>86</v>
      </c>
      <c r="AV1214" s="13" t="s">
        <v>86</v>
      </c>
      <c r="AW1214" s="13" t="s">
        <v>32</v>
      </c>
      <c r="AX1214" s="13" t="s">
        <v>76</v>
      </c>
      <c r="AY1214" s="260" t="s">
        <v>169</v>
      </c>
    </row>
    <row r="1215" spans="1:51" s="13" customFormat="1" ht="12">
      <c r="A1215" s="13"/>
      <c r="B1215" s="249"/>
      <c r="C1215" s="250"/>
      <c r="D1215" s="251" t="s">
        <v>179</v>
      </c>
      <c r="E1215" s="252" t="s">
        <v>1</v>
      </c>
      <c r="F1215" s="253" t="s">
        <v>1677</v>
      </c>
      <c r="G1215" s="250"/>
      <c r="H1215" s="254">
        <v>39</v>
      </c>
      <c r="I1215" s="255"/>
      <c r="J1215" s="250"/>
      <c r="K1215" s="250"/>
      <c r="L1215" s="256"/>
      <c r="M1215" s="257"/>
      <c r="N1215" s="258"/>
      <c r="O1215" s="258"/>
      <c r="P1215" s="258"/>
      <c r="Q1215" s="258"/>
      <c r="R1215" s="258"/>
      <c r="S1215" s="258"/>
      <c r="T1215" s="25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0" t="s">
        <v>179</v>
      </c>
      <c r="AU1215" s="260" t="s">
        <v>86</v>
      </c>
      <c r="AV1215" s="13" t="s">
        <v>86</v>
      </c>
      <c r="AW1215" s="13" t="s">
        <v>32</v>
      </c>
      <c r="AX1215" s="13" t="s">
        <v>76</v>
      </c>
      <c r="AY1215" s="260" t="s">
        <v>169</v>
      </c>
    </row>
    <row r="1216" spans="1:51" s="13" customFormat="1" ht="12">
      <c r="A1216" s="13"/>
      <c r="B1216" s="249"/>
      <c r="C1216" s="250"/>
      <c r="D1216" s="251" t="s">
        <v>179</v>
      </c>
      <c r="E1216" s="252" t="s">
        <v>1</v>
      </c>
      <c r="F1216" s="253" t="s">
        <v>1729</v>
      </c>
      <c r="G1216" s="250"/>
      <c r="H1216" s="254">
        <v>25.364</v>
      </c>
      <c r="I1216" s="255"/>
      <c r="J1216" s="250"/>
      <c r="K1216" s="250"/>
      <c r="L1216" s="256"/>
      <c r="M1216" s="257"/>
      <c r="N1216" s="258"/>
      <c r="O1216" s="258"/>
      <c r="P1216" s="258"/>
      <c r="Q1216" s="258"/>
      <c r="R1216" s="258"/>
      <c r="S1216" s="258"/>
      <c r="T1216" s="25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0" t="s">
        <v>179</v>
      </c>
      <c r="AU1216" s="260" t="s">
        <v>86</v>
      </c>
      <c r="AV1216" s="13" t="s">
        <v>86</v>
      </c>
      <c r="AW1216" s="13" t="s">
        <v>32</v>
      </c>
      <c r="AX1216" s="13" t="s">
        <v>76</v>
      </c>
      <c r="AY1216" s="260" t="s">
        <v>169</v>
      </c>
    </row>
    <row r="1217" spans="1:51" s="13" customFormat="1" ht="12">
      <c r="A1217" s="13"/>
      <c r="B1217" s="249"/>
      <c r="C1217" s="250"/>
      <c r="D1217" s="251" t="s">
        <v>179</v>
      </c>
      <c r="E1217" s="252" t="s">
        <v>1</v>
      </c>
      <c r="F1217" s="253" t="s">
        <v>625</v>
      </c>
      <c r="G1217" s="250"/>
      <c r="H1217" s="254">
        <v>60.3</v>
      </c>
      <c r="I1217" s="255"/>
      <c r="J1217" s="250"/>
      <c r="K1217" s="250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0" t="s">
        <v>179</v>
      </c>
      <c r="AU1217" s="260" t="s">
        <v>86</v>
      </c>
      <c r="AV1217" s="13" t="s">
        <v>86</v>
      </c>
      <c r="AW1217" s="13" t="s">
        <v>32</v>
      </c>
      <c r="AX1217" s="13" t="s">
        <v>76</v>
      </c>
      <c r="AY1217" s="260" t="s">
        <v>169</v>
      </c>
    </row>
    <row r="1218" spans="1:51" s="13" customFormat="1" ht="12">
      <c r="A1218" s="13"/>
      <c r="B1218" s="249"/>
      <c r="C1218" s="250"/>
      <c r="D1218" s="251" t="s">
        <v>179</v>
      </c>
      <c r="E1218" s="252" t="s">
        <v>1</v>
      </c>
      <c r="F1218" s="253" t="s">
        <v>1688</v>
      </c>
      <c r="G1218" s="250"/>
      <c r="H1218" s="254">
        <v>25.34</v>
      </c>
      <c r="I1218" s="255"/>
      <c r="J1218" s="250"/>
      <c r="K1218" s="250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0" t="s">
        <v>179</v>
      </c>
      <c r="AU1218" s="260" t="s">
        <v>86</v>
      </c>
      <c r="AV1218" s="13" t="s">
        <v>86</v>
      </c>
      <c r="AW1218" s="13" t="s">
        <v>32</v>
      </c>
      <c r="AX1218" s="13" t="s">
        <v>76</v>
      </c>
      <c r="AY1218" s="260" t="s">
        <v>169</v>
      </c>
    </row>
    <row r="1219" spans="1:51" s="13" customFormat="1" ht="12">
      <c r="A1219" s="13"/>
      <c r="B1219" s="249"/>
      <c r="C1219" s="250"/>
      <c r="D1219" s="251" t="s">
        <v>179</v>
      </c>
      <c r="E1219" s="252" t="s">
        <v>1</v>
      </c>
      <c r="F1219" s="253" t="s">
        <v>2602</v>
      </c>
      <c r="G1219" s="250"/>
      <c r="H1219" s="254">
        <v>17.648</v>
      </c>
      <c r="I1219" s="255"/>
      <c r="J1219" s="250"/>
      <c r="K1219" s="250"/>
      <c r="L1219" s="256"/>
      <c r="M1219" s="257"/>
      <c r="N1219" s="258"/>
      <c r="O1219" s="258"/>
      <c r="P1219" s="258"/>
      <c r="Q1219" s="258"/>
      <c r="R1219" s="258"/>
      <c r="S1219" s="258"/>
      <c r="T1219" s="259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0" t="s">
        <v>179</v>
      </c>
      <c r="AU1219" s="260" t="s">
        <v>86</v>
      </c>
      <c r="AV1219" s="13" t="s">
        <v>86</v>
      </c>
      <c r="AW1219" s="13" t="s">
        <v>32</v>
      </c>
      <c r="AX1219" s="13" t="s">
        <v>76</v>
      </c>
      <c r="AY1219" s="260" t="s">
        <v>169</v>
      </c>
    </row>
    <row r="1220" spans="1:51" s="13" customFormat="1" ht="12">
      <c r="A1220" s="13"/>
      <c r="B1220" s="249"/>
      <c r="C1220" s="250"/>
      <c r="D1220" s="251" t="s">
        <v>179</v>
      </c>
      <c r="E1220" s="252" t="s">
        <v>1</v>
      </c>
      <c r="F1220" s="253" t="s">
        <v>2604</v>
      </c>
      <c r="G1220" s="250"/>
      <c r="H1220" s="254">
        <v>11.665</v>
      </c>
      <c r="I1220" s="255"/>
      <c r="J1220" s="250"/>
      <c r="K1220" s="250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0" t="s">
        <v>179</v>
      </c>
      <c r="AU1220" s="260" t="s">
        <v>86</v>
      </c>
      <c r="AV1220" s="13" t="s">
        <v>86</v>
      </c>
      <c r="AW1220" s="13" t="s">
        <v>32</v>
      </c>
      <c r="AX1220" s="13" t="s">
        <v>76</v>
      </c>
      <c r="AY1220" s="260" t="s">
        <v>169</v>
      </c>
    </row>
    <row r="1221" spans="1:51" s="13" customFormat="1" ht="12">
      <c r="A1221" s="13"/>
      <c r="B1221" s="249"/>
      <c r="C1221" s="250"/>
      <c r="D1221" s="251" t="s">
        <v>179</v>
      </c>
      <c r="E1221" s="252" t="s">
        <v>1</v>
      </c>
      <c r="F1221" s="253" t="s">
        <v>2603</v>
      </c>
      <c r="G1221" s="250"/>
      <c r="H1221" s="254">
        <v>23.705</v>
      </c>
      <c r="I1221" s="255"/>
      <c r="J1221" s="250"/>
      <c r="K1221" s="250"/>
      <c r="L1221" s="256"/>
      <c r="M1221" s="257"/>
      <c r="N1221" s="258"/>
      <c r="O1221" s="258"/>
      <c r="P1221" s="258"/>
      <c r="Q1221" s="258"/>
      <c r="R1221" s="258"/>
      <c r="S1221" s="258"/>
      <c r="T1221" s="25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0" t="s">
        <v>179</v>
      </c>
      <c r="AU1221" s="260" t="s">
        <v>86</v>
      </c>
      <c r="AV1221" s="13" t="s">
        <v>86</v>
      </c>
      <c r="AW1221" s="13" t="s">
        <v>32</v>
      </c>
      <c r="AX1221" s="13" t="s">
        <v>76</v>
      </c>
      <c r="AY1221" s="260" t="s">
        <v>169</v>
      </c>
    </row>
    <row r="1222" spans="1:51" s="13" customFormat="1" ht="12">
      <c r="A1222" s="13"/>
      <c r="B1222" s="249"/>
      <c r="C1222" s="250"/>
      <c r="D1222" s="251" t="s">
        <v>179</v>
      </c>
      <c r="E1222" s="252" t="s">
        <v>1</v>
      </c>
      <c r="F1222" s="253" t="s">
        <v>1732</v>
      </c>
      <c r="G1222" s="250"/>
      <c r="H1222" s="254">
        <v>31.532</v>
      </c>
      <c r="I1222" s="255"/>
      <c r="J1222" s="250"/>
      <c r="K1222" s="250"/>
      <c r="L1222" s="256"/>
      <c r="M1222" s="257"/>
      <c r="N1222" s="258"/>
      <c r="O1222" s="258"/>
      <c r="P1222" s="258"/>
      <c r="Q1222" s="258"/>
      <c r="R1222" s="258"/>
      <c r="S1222" s="258"/>
      <c r="T1222" s="25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0" t="s">
        <v>179</v>
      </c>
      <c r="AU1222" s="260" t="s">
        <v>86</v>
      </c>
      <c r="AV1222" s="13" t="s">
        <v>86</v>
      </c>
      <c r="AW1222" s="13" t="s">
        <v>32</v>
      </c>
      <c r="AX1222" s="13" t="s">
        <v>76</v>
      </c>
      <c r="AY1222" s="260" t="s">
        <v>169</v>
      </c>
    </row>
    <row r="1223" spans="1:51" s="13" customFormat="1" ht="12">
      <c r="A1223" s="13"/>
      <c r="B1223" s="249"/>
      <c r="C1223" s="250"/>
      <c r="D1223" s="251" t="s">
        <v>179</v>
      </c>
      <c r="E1223" s="252" t="s">
        <v>1</v>
      </c>
      <c r="F1223" s="253" t="s">
        <v>634</v>
      </c>
      <c r="G1223" s="250"/>
      <c r="H1223" s="254">
        <v>29.482</v>
      </c>
      <c r="I1223" s="255"/>
      <c r="J1223" s="250"/>
      <c r="K1223" s="250"/>
      <c r="L1223" s="256"/>
      <c r="M1223" s="257"/>
      <c r="N1223" s="258"/>
      <c r="O1223" s="258"/>
      <c r="P1223" s="258"/>
      <c r="Q1223" s="258"/>
      <c r="R1223" s="258"/>
      <c r="S1223" s="258"/>
      <c r="T1223" s="259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0" t="s">
        <v>179</v>
      </c>
      <c r="AU1223" s="260" t="s">
        <v>86</v>
      </c>
      <c r="AV1223" s="13" t="s">
        <v>86</v>
      </c>
      <c r="AW1223" s="13" t="s">
        <v>32</v>
      </c>
      <c r="AX1223" s="13" t="s">
        <v>76</v>
      </c>
      <c r="AY1223" s="260" t="s">
        <v>169</v>
      </c>
    </row>
    <row r="1224" spans="1:51" s="13" customFormat="1" ht="12">
      <c r="A1224" s="13"/>
      <c r="B1224" s="249"/>
      <c r="C1224" s="250"/>
      <c r="D1224" s="251" t="s">
        <v>179</v>
      </c>
      <c r="E1224" s="252" t="s">
        <v>1</v>
      </c>
      <c r="F1224" s="253" t="s">
        <v>1693</v>
      </c>
      <c r="G1224" s="250"/>
      <c r="H1224" s="254">
        <v>35.081</v>
      </c>
      <c r="I1224" s="255"/>
      <c r="J1224" s="250"/>
      <c r="K1224" s="250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0" t="s">
        <v>179</v>
      </c>
      <c r="AU1224" s="260" t="s">
        <v>86</v>
      </c>
      <c r="AV1224" s="13" t="s">
        <v>86</v>
      </c>
      <c r="AW1224" s="13" t="s">
        <v>32</v>
      </c>
      <c r="AX1224" s="13" t="s">
        <v>76</v>
      </c>
      <c r="AY1224" s="260" t="s">
        <v>169</v>
      </c>
    </row>
    <row r="1225" spans="1:51" s="13" customFormat="1" ht="12">
      <c r="A1225" s="13"/>
      <c r="B1225" s="249"/>
      <c r="C1225" s="250"/>
      <c r="D1225" s="251" t="s">
        <v>179</v>
      </c>
      <c r="E1225" s="252" t="s">
        <v>1</v>
      </c>
      <c r="F1225" s="253" t="s">
        <v>2605</v>
      </c>
      <c r="G1225" s="250"/>
      <c r="H1225" s="254">
        <v>14.505</v>
      </c>
      <c r="I1225" s="255"/>
      <c r="J1225" s="250"/>
      <c r="K1225" s="250"/>
      <c r="L1225" s="256"/>
      <c r="M1225" s="257"/>
      <c r="N1225" s="258"/>
      <c r="O1225" s="258"/>
      <c r="P1225" s="258"/>
      <c r="Q1225" s="258"/>
      <c r="R1225" s="258"/>
      <c r="S1225" s="258"/>
      <c r="T1225" s="259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60" t="s">
        <v>179</v>
      </c>
      <c r="AU1225" s="260" t="s">
        <v>86</v>
      </c>
      <c r="AV1225" s="13" t="s">
        <v>86</v>
      </c>
      <c r="AW1225" s="13" t="s">
        <v>32</v>
      </c>
      <c r="AX1225" s="13" t="s">
        <v>76</v>
      </c>
      <c r="AY1225" s="260" t="s">
        <v>169</v>
      </c>
    </row>
    <row r="1226" spans="1:51" s="13" customFormat="1" ht="12">
      <c r="A1226" s="13"/>
      <c r="B1226" s="249"/>
      <c r="C1226" s="250"/>
      <c r="D1226" s="251" t="s">
        <v>179</v>
      </c>
      <c r="E1226" s="252" t="s">
        <v>1</v>
      </c>
      <c r="F1226" s="253" t="s">
        <v>1734</v>
      </c>
      <c r="G1226" s="250"/>
      <c r="H1226" s="254">
        <v>3.39</v>
      </c>
      <c r="I1226" s="255"/>
      <c r="J1226" s="250"/>
      <c r="K1226" s="250"/>
      <c r="L1226" s="256"/>
      <c r="M1226" s="257"/>
      <c r="N1226" s="258"/>
      <c r="O1226" s="258"/>
      <c r="P1226" s="258"/>
      <c r="Q1226" s="258"/>
      <c r="R1226" s="258"/>
      <c r="S1226" s="258"/>
      <c r="T1226" s="259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0" t="s">
        <v>179</v>
      </c>
      <c r="AU1226" s="260" t="s">
        <v>86</v>
      </c>
      <c r="AV1226" s="13" t="s">
        <v>86</v>
      </c>
      <c r="AW1226" s="13" t="s">
        <v>32</v>
      </c>
      <c r="AX1226" s="13" t="s">
        <v>76</v>
      </c>
      <c r="AY1226" s="260" t="s">
        <v>169</v>
      </c>
    </row>
    <row r="1227" spans="1:51" s="15" customFormat="1" ht="12">
      <c r="A1227" s="15"/>
      <c r="B1227" s="272"/>
      <c r="C1227" s="273"/>
      <c r="D1227" s="251" t="s">
        <v>179</v>
      </c>
      <c r="E1227" s="274" t="s">
        <v>1</v>
      </c>
      <c r="F1227" s="275" t="s">
        <v>211</v>
      </c>
      <c r="G1227" s="273"/>
      <c r="H1227" s="276">
        <v>320.348</v>
      </c>
      <c r="I1227" s="277"/>
      <c r="J1227" s="273"/>
      <c r="K1227" s="273"/>
      <c r="L1227" s="278"/>
      <c r="M1227" s="279"/>
      <c r="N1227" s="280"/>
      <c r="O1227" s="280"/>
      <c r="P1227" s="280"/>
      <c r="Q1227" s="280"/>
      <c r="R1227" s="280"/>
      <c r="S1227" s="280"/>
      <c r="T1227" s="281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82" t="s">
        <v>179</v>
      </c>
      <c r="AU1227" s="282" t="s">
        <v>86</v>
      </c>
      <c r="AV1227" s="15" t="s">
        <v>212</v>
      </c>
      <c r="AW1227" s="15" t="s">
        <v>32</v>
      </c>
      <c r="AX1227" s="15" t="s">
        <v>76</v>
      </c>
      <c r="AY1227" s="282" t="s">
        <v>169</v>
      </c>
    </row>
    <row r="1228" spans="1:51" s="13" customFormat="1" ht="12">
      <c r="A1228" s="13"/>
      <c r="B1228" s="249"/>
      <c r="C1228" s="250"/>
      <c r="D1228" s="251" t="s">
        <v>179</v>
      </c>
      <c r="E1228" s="252" t="s">
        <v>1</v>
      </c>
      <c r="F1228" s="253" t="s">
        <v>1695</v>
      </c>
      <c r="G1228" s="250"/>
      <c r="H1228" s="254">
        <v>62.451</v>
      </c>
      <c r="I1228" s="255"/>
      <c r="J1228" s="250"/>
      <c r="K1228" s="250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0" t="s">
        <v>179</v>
      </c>
      <c r="AU1228" s="260" t="s">
        <v>86</v>
      </c>
      <c r="AV1228" s="13" t="s">
        <v>86</v>
      </c>
      <c r="AW1228" s="13" t="s">
        <v>32</v>
      </c>
      <c r="AX1228" s="13" t="s">
        <v>76</v>
      </c>
      <c r="AY1228" s="260" t="s">
        <v>169</v>
      </c>
    </row>
    <row r="1229" spans="1:51" s="13" customFormat="1" ht="12">
      <c r="A1229" s="13"/>
      <c r="B1229" s="249"/>
      <c r="C1229" s="250"/>
      <c r="D1229" s="251" t="s">
        <v>179</v>
      </c>
      <c r="E1229" s="252" t="s">
        <v>1</v>
      </c>
      <c r="F1229" s="253" t="s">
        <v>1735</v>
      </c>
      <c r="G1229" s="250"/>
      <c r="H1229" s="254">
        <v>-30.713</v>
      </c>
      <c r="I1229" s="255"/>
      <c r="J1229" s="250"/>
      <c r="K1229" s="250"/>
      <c r="L1229" s="256"/>
      <c r="M1229" s="257"/>
      <c r="N1229" s="258"/>
      <c r="O1229" s="258"/>
      <c r="P1229" s="258"/>
      <c r="Q1229" s="258"/>
      <c r="R1229" s="258"/>
      <c r="S1229" s="258"/>
      <c r="T1229" s="259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0" t="s">
        <v>179</v>
      </c>
      <c r="AU1229" s="260" t="s">
        <v>86</v>
      </c>
      <c r="AV1229" s="13" t="s">
        <v>86</v>
      </c>
      <c r="AW1229" s="13" t="s">
        <v>32</v>
      </c>
      <c r="AX1229" s="13" t="s">
        <v>76</v>
      </c>
      <c r="AY1229" s="260" t="s">
        <v>169</v>
      </c>
    </row>
    <row r="1230" spans="1:51" s="13" customFormat="1" ht="12">
      <c r="A1230" s="13"/>
      <c r="B1230" s="249"/>
      <c r="C1230" s="250"/>
      <c r="D1230" s="251" t="s">
        <v>179</v>
      </c>
      <c r="E1230" s="252" t="s">
        <v>1</v>
      </c>
      <c r="F1230" s="253" t="s">
        <v>1696</v>
      </c>
      <c r="G1230" s="250"/>
      <c r="H1230" s="254">
        <v>51.337</v>
      </c>
      <c r="I1230" s="255"/>
      <c r="J1230" s="250"/>
      <c r="K1230" s="250"/>
      <c r="L1230" s="256"/>
      <c r="M1230" s="257"/>
      <c r="N1230" s="258"/>
      <c r="O1230" s="258"/>
      <c r="P1230" s="258"/>
      <c r="Q1230" s="258"/>
      <c r="R1230" s="258"/>
      <c r="S1230" s="258"/>
      <c r="T1230" s="25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60" t="s">
        <v>179</v>
      </c>
      <c r="AU1230" s="260" t="s">
        <v>86</v>
      </c>
      <c r="AV1230" s="13" t="s">
        <v>86</v>
      </c>
      <c r="AW1230" s="13" t="s">
        <v>32</v>
      </c>
      <c r="AX1230" s="13" t="s">
        <v>76</v>
      </c>
      <c r="AY1230" s="260" t="s">
        <v>169</v>
      </c>
    </row>
    <row r="1231" spans="1:51" s="13" customFormat="1" ht="12">
      <c r="A1231" s="13"/>
      <c r="B1231" s="249"/>
      <c r="C1231" s="250"/>
      <c r="D1231" s="251" t="s">
        <v>179</v>
      </c>
      <c r="E1231" s="252" t="s">
        <v>1</v>
      </c>
      <c r="F1231" s="253" t="s">
        <v>1736</v>
      </c>
      <c r="G1231" s="250"/>
      <c r="H1231" s="254">
        <v>-39.375</v>
      </c>
      <c r="I1231" s="255"/>
      <c r="J1231" s="250"/>
      <c r="K1231" s="250"/>
      <c r="L1231" s="256"/>
      <c r="M1231" s="257"/>
      <c r="N1231" s="258"/>
      <c r="O1231" s="258"/>
      <c r="P1231" s="258"/>
      <c r="Q1231" s="258"/>
      <c r="R1231" s="258"/>
      <c r="S1231" s="258"/>
      <c r="T1231" s="25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0" t="s">
        <v>179</v>
      </c>
      <c r="AU1231" s="260" t="s">
        <v>86</v>
      </c>
      <c r="AV1231" s="13" t="s">
        <v>86</v>
      </c>
      <c r="AW1231" s="13" t="s">
        <v>32</v>
      </c>
      <c r="AX1231" s="13" t="s">
        <v>76</v>
      </c>
      <c r="AY1231" s="260" t="s">
        <v>169</v>
      </c>
    </row>
    <row r="1232" spans="1:51" s="13" customFormat="1" ht="12">
      <c r="A1232" s="13"/>
      <c r="B1232" s="249"/>
      <c r="C1232" s="250"/>
      <c r="D1232" s="251" t="s">
        <v>179</v>
      </c>
      <c r="E1232" s="252" t="s">
        <v>1</v>
      </c>
      <c r="F1232" s="253" t="s">
        <v>2618</v>
      </c>
      <c r="G1232" s="250"/>
      <c r="H1232" s="254">
        <v>14.56</v>
      </c>
      <c r="I1232" s="255"/>
      <c r="J1232" s="250"/>
      <c r="K1232" s="250"/>
      <c r="L1232" s="256"/>
      <c r="M1232" s="257"/>
      <c r="N1232" s="258"/>
      <c r="O1232" s="258"/>
      <c r="P1232" s="258"/>
      <c r="Q1232" s="258"/>
      <c r="R1232" s="258"/>
      <c r="S1232" s="258"/>
      <c r="T1232" s="259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0" t="s">
        <v>179</v>
      </c>
      <c r="AU1232" s="260" t="s">
        <v>86</v>
      </c>
      <c r="AV1232" s="13" t="s">
        <v>86</v>
      </c>
      <c r="AW1232" s="13" t="s">
        <v>32</v>
      </c>
      <c r="AX1232" s="13" t="s">
        <v>76</v>
      </c>
      <c r="AY1232" s="260" t="s">
        <v>169</v>
      </c>
    </row>
    <row r="1233" spans="1:51" s="13" customFormat="1" ht="12">
      <c r="A1233" s="13"/>
      <c r="B1233" s="249"/>
      <c r="C1233" s="250"/>
      <c r="D1233" s="251" t="s">
        <v>179</v>
      </c>
      <c r="E1233" s="252" t="s">
        <v>1</v>
      </c>
      <c r="F1233" s="253" t="s">
        <v>2619</v>
      </c>
      <c r="G1233" s="250"/>
      <c r="H1233" s="254">
        <v>19.108</v>
      </c>
      <c r="I1233" s="255"/>
      <c r="J1233" s="250"/>
      <c r="K1233" s="250"/>
      <c r="L1233" s="256"/>
      <c r="M1233" s="257"/>
      <c r="N1233" s="258"/>
      <c r="O1233" s="258"/>
      <c r="P1233" s="258"/>
      <c r="Q1233" s="258"/>
      <c r="R1233" s="258"/>
      <c r="S1233" s="258"/>
      <c r="T1233" s="25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0" t="s">
        <v>179</v>
      </c>
      <c r="AU1233" s="260" t="s">
        <v>86</v>
      </c>
      <c r="AV1233" s="13" t="s">
        <v>86</v>
      </c>
      <c r="AW1233" s="13" t="s">
        <v>32</v>
      </c>
      <c r="AX1233" s="13" t="s">
        <v>76</v>
      </c>
      <c r="AY1233" s="260" t="s">
        <v>169</v>
      </c>
    </row>
    <row r="1234" spans="1:51" s="14" customFormat="1" ht="12">
      <c r="A1234" s="14"/>
      <c r="B1234" s="261"/>
      <c r="C1234" s="262"/>
      <c r="D1234" s="251" t="s">
        <v>179</v>
      </c>
      <c r="E1234" s="263" t="s">
        <v>1</v>
      </c>
      <c r="F1234" s="264" t="s">
        <v>182</v>
      </c>
      <c r="G1234" s="262"/>
      <c r="H1234" s="265">
        <v>583.151</v>
      </c>
      <c r="I1234" s="266"/>
      <c r="J1234" s="262"/>
      <c r="K1234" s="262"/>
      <c r="L1234" s="267"/>
      <c r="M1234" s="268"/>
      <c r="N1234" s="269"/>
      <c r="O1234" s="269"/>
      <c r="P1234" s="269"/>
      <c r="Q1234" s="269"/>
      <c r="R1234" s="269"/>
      <c r="S1234" s="269"/>
      <c r="T1234" s="27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1" t="s">
        <v>179</v>
      </c>
      <c r="AU1234" s="271" t="s">
        <v>86</v>
      </c>
      <c r="AV1234" s="14" t="s">
        <v>177</v>
      </c>
      <c r="AW1234" s="14" t="s">
        <v>32</v>
      </c>
      <c r="AX1234" s="14" t="s">
        <v>84</v>
      </c>
      <c r="AY1234" s="271" t="s">
        <v>169</v>
      </c>
    </row>
    <row r="1235" spans="1:65" s="2" customFormat="1" ht="33" customHeight="1">
      <c r="A1235" s="39"/>
      <c r="B1235" s="40"/>
      <c r="C1235" s="235" t="s">
        <v>2620</v>
      </c>
      <c r="D1235" s="235" t="s">
        <v>173</v>
      </c>
      <c r="E1235" s="236" t="s">
        <v>2621</v>
      </c>
      <c r="F1235" s="237" t="s">
        <v>2622</v>
      </c>
      <c r="G1235" s="238" t="s">
        <v>176</v>
      </c>
      <c r="H1235" s="239">
        <v>20</v>
      </c>
      <c r="I1235" s="240"/>
      <c r="J1235" s="241">
        <f>ROUND(I1235*H1235,2)</f>
        <v>0</v>
      </c>
      <c r="K1235" s="242"/>
      <c r="L1235" s="45"/>
      <c r="M1235" s="243" t="s">
        <v>1</v>
      </c>
      <c r="N1235" s="244" t="s">
        <v>41</v>
      </c>
      <c r="O1235" s="92"/>
      <c r="P1235" s="245">
        <f>O1235*H1235</f>
        <v>0</v>
      </c>
      <c r="Q1235" s="245">
        <v>0.00026</v>
      </c>
      <c r="R1235" s="245">
        <f>Q1235*H1235</f>
        <v>0.0052</v>
      </c>
      <c r="S1235" s="245">
        <v>0</v>
      </c>
      <c r="T1235" s="246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47" t="s">
        <v>286</v>
      </c>
      <c r="AT1235" s="247" t="s">
        <v>173</v>
      </c>
      <c r="AU1235" s="247" t="s">
        <v>86</v>
      </c>
      <c r="AY1235" s="18" t="s">
        <v>169</v>
      </c>
      <c r="BE1235" s="248">
        <f>IF(N1235="základní",J1235,0)</f>
        <v>0</v>
      </c>
      <c r="BF1235" s="248">
        <f>IF(N1235="snížená",J1235,0)</f>
        <v>0</v>
      </c>
      <c r="BG1235" s="248">
        <f>IF(N1235="zákl. přenesená",J1235,0)</f>
        <v>0</v>
      </c>
      <c r="BH1235" s="248">
        <f>IF(N1235="sníž. přenesená",J1235,0)</f>
        <v>0</v>
      </c>
      <c r="BI1235" s="248">
        <f>IF(N1235="nulová",J1235,0)</f>
        <v>0</v>
      </c>
      <c r="BJ1235" s="18" t="s">
        <v>84</v>
      </c>
      <c r="BK1235" s="248">
        <f>ROUND(I1235*H1235,2)</f>
        <v>0</v>
      </c>
      <c r="BL1235" s="18" t="s">
        <v>286</v>
      </c>
      <c r="BM1235" s="247" t="s">
        <v>2623</v>
      </c>
    </row>
    <row r="1236" spans="1:51" s="13" customFormat="1" ht="12">
      <c r="A1236" s="13"/>
      <c r="B1236" s="249"/>
      <c r="C1236" s="250"/>
      <c r="D1236" s="251" t="s">
        <v>179</v>
      </c>
      <c r="E1236" s="252" t="s">
        <v>1</v>
      </c>
      <c r="F1236" s="253" t="s">
        <v>2624</v>
      </c>
      <c r="G1236" s="250"/>
      <c r="H1236" s="254">
        <v>20</v>
      </c>
      <c r="I1236" s="255"/>
      <c r="J1236" s="250"/>
      <c r="K1236" s="250"/>
      <c r="L1236" s="256"/>
      <c r="M1236" s="257"/>
      <c r="N1236" s="258"/>
      <c r="O1236" s="258"/>
      <c r="P1236" s="258"/>
      <c r="Q1236" s="258"/>
      <c r="R1236" s="258"/>
      <c r="S1236" s="258"/>
      <c r="T1236" s="25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60" t="s">
        <v>179</v>
      </c>
      <c r="AU1236" s="260" t="s">
        <v>86</v>
      </c>
      <c r="AV1236" s="13" t="s">
        <v>86</v>
      </c>
      <c r="AW1236" s="13" t="s">
        <v>32</v>
      </c>
      <c r="AX1236" s="13" t="s">
        <v>84</v>
      </c>
      <c r="AY1236" s="260" t="s">
        <v>169</v>
      </c>
    </row>
    <row r="1237" spans="1:65" s="2" customFormat="1" ht="33" customHeight="1">
      <c r="A1237" s="39"/>
      <c r="B1237" s="40"/>
      <c r="C1237" s="235" t="s">
        <v>2625</v>
      </c>
      <c r="D1237" s="235" t="s">
        <v>173</v>
      </c>
      <c r="E1237" s="236" t="s">
        <v>2626</v>
      </c>
      <c r="F1237" s="237" t="s">
        <v>2627</v>
      </c>
      <c r="G1237" s="238" t="s">
        <v>176</v>
      </c>
      <c r="H1237" s="239">
        <v>72.01</v>
      </c>
      <c r="I1237" s="240"/>
      <c r="J1237" s="241">
        <f>ROUND(I1237*H1237,2)</f>
        <v>0</v>
      </c>
      <c r="K1237" s="242"/>
      <c r="L1237" s="45"/>
      <c r="M1237" s="243" t="s">
        <v>1</v>
      </c>
      <c r="N1237" s="244" t="s">
        <v>41</v>
      </c>
      <c r="O1237" s="92"/>
      <c r="P1237" s="245">
        <f>O1237*H1237</f>
        <v>0</v>
      </c>
      <c r="Q1237" s="245">
        <v>1E-05</v>
      </c>
      <c r="R1237" s="245">
        <f>Q1237*H1237</f>
        <v>0.0007201000000000001</v>
      </c>
      <c r="S1237" s="245">
        <v>0</v>
      </c>
      <c r="T1237" s="246">
        <f>S1237*H1237</f>
        <v>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47" t="s">
        <v>286</v>
      </c>
      <c r="AT1237" s="247" t="s">
        <v>173</v>
      </c>
      <c r="AU1237" s="247" t="s">
        <v>86</v>
      </c>
      <c r="AY1237" s="18" t="s">
        <v>169</v>
      </c>
      <c r="BE1237" s="248">
        <f>IF(N1237="základní",J1237,0)</f>
        <v>0</v>
      </c>
      <c r="BF1237" s="248">
        <f>IF(N1237="snížená",J1237,0)</f>
        <v>0</v>
      </c>
      <c r="BG1237" s="248">
        <f>IF(N1237="zákl. přenesená",J1237,0)</f>
        <v>0</v>
      </c>
      <c r="BH1237" s="248">
        <f>IF(N1237="sníž. přenesená",J1237,0)</f>
        <v>0</v>
      </c>
      <c r="BI1237" s="248">
        <f>IF(N1237="nulová",J1237,0)</f>
        <v>0</v>
      </c>
      <c r="BJ1237" s="18" t="s">
        <v>84</v>
      </c>
      <c r="BK1237" s="248">
        <f>ROUND(I1237*H1237,2)</f>
        <v>0</v>
      </c>
      <c r="BL1237" s="18" t="s">
        <v>286</v>
      </c>
      <c r="BM1237" s="247" t="s">
        <v>2628</v>
      </c>
    </row>
    <row r="1238" spans="1:51" s="13" customFormat="1" ht="12">
      <c r="A1238" s="13"/>
      <c r="B1238" s="249"/>
      <c r="C1238" s="250"/>
      <c r="D1238" s="251" t="s">
        <v>179</v>
      </c>
      <c r="E1238" s="252" t="s">
        <v>1</v>
      </c>
      <c r="F1238" s="253" t="s">
        <v>2615</v>
      </c>
      <c r="G1238" s="250"/>
      <c r="H1238" s="254">
        <v>72.01</v>
      </c>
      <c r="I1238" s="255"/>
      <c r="J1238" s="250"/>
      <c r="K1238" s="250"/>
      <c r="L1238" s="256"/>
      <c r="M1238" s="257"/>
      <c r="N1238" s="258"/>
      <c r="O1238" s="258"/>
      <c r="P1238" s="258"/>
      <c r="Q1238" s="258"/>
      <c r="R1238" s="258"/>
      <c r="S1238" s="258"/>
      <c r="T1238" s="259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0" t="s">
        <v>179</v>
      </c>
      <c r="AU1238" s="260" t="s">
        <v>86</v>
      </c>
      <c r="AV1238" s="13" t="s">
        <v>86</v>
      </c>
      <c r="AW1238" s="13" t="s">
        <v>32</v>
      </c>
      <c r="AX1238" s="13" t="s">
        <v>84</v>
      </c>
      <c r="AY1238" s="260" t="s">
        <v>169</v>
      </c>
    </row>
    <row r="1239" spans="1:65" s="2" customFormat="1" ht="21.75" customHeight="1">
      <c r="A1239" s="39"/>
      <c r="B1239" s="40"/>
      <c r="C1239" s="235" t="s">
        <v>2629</v>
      </c>
      <c r="D1239" s="235" t="s">
        <v>173</v>
      </c>
      <c r="E1239" s="236" t="s">
        <v>1362</v>
      </c>
      <c r="F1239" s="237" t="s">
        <v>1363</v>
      </c>
      <c r="G1239" s="238" t="s">
        <v>176</v>
      </c>
      <c r="H1239" s="239">
        <v>129.85</v>
      </c>
      <c r="I1239" s="240"/>
      <c r="J1239" s="241">
        <f>ROUND(I1239*H1239,2)</f>
        <v>0</v>
      </c>
      <c r="K1239" s="242"/>
      <c r="L1239" s="45"/>
      <c r="M1239" s="243" t="s">
        <v>1</v>
      </c>
      <c r="N1239" s="244" t="s">
        <v>41</v>
      </c>
      <c r="O1239" s="92"/>
      <c r="P1239" s="245">
        <f>O1239*H1239</f>
        <v>0</v>
      </c>
      <c r="Q1239" s="245">
        <v>0.00029</v>
      </c>
      <c r="R1239" s="245">
        <f>Q1239*H1239</f>
        <v>0.037656499999999996</v>
      </c>
      <c r="S1239" s="245">
        <v>0</v>
      </c>
      <c r="T1239" s="246">
        <f>S1239*H1239</f>
        <v>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R1239" s="247" t="s">
        <v>286</v>
      </c>
      <c r="AT1239" s="247" t="s">
        <v>173</v>
      </c>
      <c r="AU1239" s="247" t="s">
        <v>86</v>
      </c>
      <c r="AY1239" s="18" t="s">
        <v>169</v>
      </c>
      <c r="BE1239" s="248">
        <f>IF(N1239="základní",J1239,0)</f>
        <v>0</v>
      </c>
      <c r="BF1239" s="248">
        <f>IF(N1239="snížená",J1239,0)</f>
        <v>0</v>
      </c>
      <c r="BG1239" s="248">
        <f>IF(N1239="zákl. přenesená",J1239,0)</f>
        <v>0</v>
      </c>
      <c r="BH1239" s="248">
        <f>IF(N1239="sníž. přenesená",J1239,0)</f>
        <v>0</v>
      </c>
      <c r="BI1239" s="248">
        <f>IF(N1239="nulová",J1239,0)</f>
        <v>0</v>
      </c>
      <c r="BJ1239" s="18" t="s">
        <v>84</v>
      </c>
      <c r="BK1239" s="248">
        <f>ROUND(I1239*H1239,2)</f>
        <v>0</v>
      </c>
      <c r="BL1239" s="18" t="s">
        <v>286</v>
      </c>
      <c r="BM1239" s="247" t="s">
        <v>2630</v>
      </c>
    </row>
    <row r="1240" spans="1:51" s="13" customFormat="1" ht="12">
      <c r="A1240" s="13"/>
      <c r="B1240" s="249"/>
      <c r="C1240" s="250"/>
      <c r="D1240" s="251" t="s">
        <v>179</v>
      </c>
      <c r="E1240" s="252" t="s">
        <v>1</v>
      </c>
      <c r="F1240" s="253" t="s">
        <v>2631</v>
      </c>
      <c r="G1240" s="250"/>
      <c r="H1240" s="254">
        <v>129.85</v>
      </c>
      <c r="I1240" s="255"/>
      <c r="J1240" s="250"/>
      <c r="K1240" s="250"/>
      <c r="L1240" s="256"/>
      <c r="M1240" s="257"/>
      <c r="N1240" s="258"/>
      <c r="O1240" s="258"/>
      <c r="P1240" s="258"/>
      <c r="Q1240" s="258"/>
      <c r="R1240" s="258"/>
      <c r="S1240" s="258"/>
      <c r="T1240" s="259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0" t="s">
        <v>179</v>
      </c>
      <c r="AU1240" s="260" t="s">
        <v>86</v>
      </c>
      <c r="AV1240" s="13" t="s">
        <v>86</v>
      </c>
      <c r="AW1240" s="13" t="s">
        <v>32</v>
      </c>
      <c r="AX1240" s="13" t="s">
        <v>84</v>
      </c>
      <c r="AY1240" s="260" t="s">
        <v>169</v>
      </c>
    </row>
    <row r="1241" spans="1:65" s="2" customFormat="1" ht="44.25" customHeight="1">
      <c r="A1241" s="39"/>
      <c r="B1241" s="40"/>
      <c r="C1241" s="235" t="s">
        <v>1148</v>
      </c>
      <c r="D1241" s="235" t="s">
        <v>173</v>
      </c>
      <c r="E1241" s="236" t="s">
        <v>2632</v>
      </c>
      <c r="F1241" s="237" t="s">
        <v>2633</v>
      </c>
      <c r="G1241" s="238" t="s">
        <v>176</v>
      </c>
      <c r="H1241" s="239">
        <v>94.375</v>
      </c>
      <c r="I1241" s="240"/>
      <c r="J1241" s="241">
        <f>ROUND(I1241*H1241,2)</f>
        <v>0</v>
      </c>
      <c r="K1241" s="242"/>
      <c r="L1241" s="45"/>
      <c r="M1241" s="243" t="s">
        <v>1</v>
      </c>
      <c r="N1241" s="244" t="s">
        <v>41</v>
      </c>
      <c r="O1241" s="92"/>
      <c r="P1241" s="245">
        <f>O1241*H1241</f>
        <v>0</v>
      </c>
      <c r="Q1241" s="245">
        <v>0.0038</v>
      </c>
      <c r="R1241" s="245">
        <f>Q1241*H1241</f>
        <v>0.35862499999999997</v>
      </c>
      <c r="S1241" s="245">
        <v>0</v>
      </c>
      <c r="T1241" s="246">
        <f>S1241*H1241</f>
        <v>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R1241" s="247" t="s">
        <v>286</v>
      </c>
      <c r="AT1241" s="247" t="s">
        <v>173</v>
      </c>
      <c r="AU1241" s="247" t="s">
        <v>86</v>
      </c>
      <c r="AY1241" s="18" t="s">
        <v>169</v>
      </c>
      <c r="BE1241" s="248">
        <f>IF(N1241="základní",J1241,0)</f>
        <v>0</v>
      </c>
      <c r="BF1241" s="248">
        <f>IF(N1241="snížená",J1241,0)</f>
        <v>0</v>
      </c>
      <c r="BG1241" s="248">
        <f>IF(N1241="zákl. přenesená",J1241,0)</f>
        <v>0</v>
      </c>
      <c r="BH1241" s="248">
        <f>IF(N1241="sníž. přenesená",J1241,0)</f>
        <v>0</v>
      </c>
      <c r="BI1241" s="248">
        <f>IF(N1241="nulová",J1241,0)</f>
        <v>0</v>
      </c>
      <c r="BJ1241" s="18" t="s">
        <v>84</v>
      </c>
      <c r="BK1241" s="248">
        <f>ROUND(I1241*H1241,2)</f>
        <v>0</v>
      </c>
      <c r="BL1241" s="18" t="s">
        <v>286</v>
      </c>
      <c r="BM1241" s="247" t="s">
        <v>2634</v>
      </c>
    </row>
    <row r="1242" spans="1:51" s="13" customFormat="1" ht="12">
      <c r="A1242" s="13"/>
      <c r="B1242" s="249"/>
      <c r="C1242" s="250"/>
      <c r="D1242" s="251" t="s">
        <v>179</v>
      </c>
      <c r="E1242" s="252" t="s">
        <v>1</v>
      </c>
      <c r="F1242" s="253" t="s">
        <v>638</v>
      </c>
      <c r="G1242" s="250"/>
      <c r="H1242" s="254">
        <v>36.395</v>
      </c>
      <c r="I1242" s="255"/>
      <c r="J1242" s="250"/>
      <c r="K1242" s="250"/>
      <c r="L1242" s="256"/>
      <c r="M1242" s="257"/>
      <c r="N1242" s="258"/>
      <c r="O1242" s="258"/>
      <c r="P1242" s="258"/>
      <c r="Q1242" s="258"/>
      <c r="R1242" s="258"/>
      <c r="S1242" s="258"/>
      <c r="T1242" s="259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0" t="s">
        <v>179</v>
      </c>
      <c r="AU1242" s="260" t="s">
        <v>86</v>
      </c>
      <c r="AV1242" s="13" t="s">
        <v>86</v>
      </c>
      <c r="AW1242" s="13" t="s">
        <v>32</v>
      </c>
      <c r="AX1242" s="13" t="s">
        <v>76</v>
      </c>
      <c r="AY1242" s="260" t="s">
        <v>169</v>
      </c>
    </row>
    <row r="1243" spans="1:51" s="13" customFormat="1" ht="12">
      <c r="A1243" s="13"/>
      <c r="B1243" s="249"/>
      <c r="C1243" s="250"/>
      <c r="D1243" s="251" t="s">
        <v>179</v>
      </c>
      <c r="E1243" s="252" t="s">
        <v>1</v>
      </c>
      <c r="F1243" s="253" t="s">
        <v>1703</v>
      </c>
      <c r="G1243" s="250"/>
      <c r="H1243" s="254">
        <v>57.98</v>
      </c>
      <c r="I1243" s="255"/>
      <c r="J1243" s="250"/>
      <c r="K1243" s="250"/>
      <c r="L1243" s="256"/>
      <c r="M1243" s="257"/>
      <c r="N1243" s="258"/>
      <c r="O1243" s="258"/>
      <c r="P1243" s="258"/>
      <c r="Q1243" s="258"/>
      <c r="R1243" s="258"/>
      <c r="S1243" s="258"/>
      <c r="T1243" s="25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0" t="s">
        <v>179</v>
      </c>
      <c r="AU1243" s="260" t="s">
        <v>86</v>
      </c>
      <c r="AV1243" s="13" t="s">
        <v>86</v>
      </c>
      <c r="AW1243" s="13" t="s">
        <v>32</v>
      </c>
      <c r="AX1243" s="13" t="s">
        <v>76</v>
      </c>
      <c r="AY1243" s="260" t="s">
        <v>169</v>
      </c>
    </row>
    <row r="1244" spans="1:51" s="14" customFormat="1" ht="12">
      <c r="A1244" s="14"/>
      <c r="B1244" s="261"/>
      <c r="C1244" s="262"/>
      <c r="D1244" s="251" t="s">
        <v>179</v>
      </c>
      <c r="E1244" s="263" t="s">
        <v>1</v>
      </c>
      <c r="F1244" s="264" t="s">
        <v>182</v>
      </c>
      <c r="G1244" s="262"/>
      <c r="H1244" s="265">
        <v>94.375</v>
      </c>
      <c r="I1244" s="266"/>
      <c r="J1244" s="262"/>
      <c r="K1244" s="262"/>
      <c r="L1244" s="267"/>
      <c r="M1244" s="268"/>
      <c r="N1244" s="269"/>
      <c r="O1244" s="269"/>
      <c r="P1244" s="269"/>
      <c r="Q1244" s="269"/>
      <c r="R1244" s="269"/>
      <c r="S1244" s="269"/>
      <c r="T1244" s="27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1" t="s">
        <v>179</v>
      </c>
      <c r="AU1244" s="271" t="s">
        <v>86</v>
      </c>
      <c r="AV1244" s="14" t="s">
        <v>177</v>
      </c>
      <c r="AW1244" s="14" t="s">
        <v>32</v>
      </c>
      <c r="AX1244" s="14" t="s">
        <v>84</v>
      </c>
      <c r="AY1244" s="271" t="s">
        <v>169</v>
      </c>
    </row>
    <row r="1245" spans="1:65" s="2" customFormat="1" ht="44.25" customHeight="1">
      <c r="A1245" s="39"/>
      <c r="B1245" s="40"/>
      <c r="C1245" s="235" t="s">
        <v>1152</v>
      </c>
      <c r="D1245" s="235" t="s">
        <v>173</v>
      </c>
      <c r="E1245" s="236" t="s">
        <v>2635</v>
      </c>
      <c r="F1245" s="237" t="s">
        <v>2636</v>
      </c>
      <c r="G1245" s="238" t="s">
        <v>176</v>
      </c>
      <c r="H1245" s="239">
        <v>25.06</v>
      </c>
      <c r="I1245" s="240"/>
      <c r="J1245" s="241">
        <f>ROUND(I1245*H1245,2)</f>
        <v>0</v>
      </c>
      <c r="K1245" s="242"/>
      <c r="L1245" s="45"/>
      <c r="M1245" s="243" t="s">
        <v>1</v>
      </c>
      <c r="N1245" s="244" t="s">
        <v>41</v>
      </c>
      <c r="O1245" s="92"/>
      <c r="P1245" s="245">
        <f>O1245*H1245</f>
        <v>0</v>
      </c>
      <c r="Q1245" s="245">
        <v>0.0038</v>
      </c>
      <c r="R1245" s="245">
        <f>Q1245*H1245</f>
        <v>0.095228</v>
      </c>
      <c r="S1245" s="245">
        <v>0</v>
      </c>
      <c r="T1245" s="246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47" t="s">
        <v>286</v>
      </c>
      <c r="AT1245" s="247" t="s">
        <v>173</v>
      </c>
      <c r="AU1245" s="247" t="s">
        <v>86</v>
      </c>
      <c r="AY1245" s="18" t="s">
        <v>169</v>
      </c>
      <c r="BE1245" s="248">
        <f>IF(N1245="základní",J1245,0)</f>
        <v>0</v>
      </c>
      <c r="BF1245" s="248">
        <f>IF(N1245="snížená",J1245,0)</f>
        <v>0</v>
      </c>
      <c r="BG1245" s="248">
        <f>IF(N1245="zákl. přenesená",J1245,0)</f>
        <v>0</v>
      </c>
      <c r="BH1245" s="248">
        <f>IF(N1245="sníž. přenesená",J1245,0)</f>
        <v>0</v>
      </c>
      <c r="BI1245" s="248">
        <f>IF(N1245="nulová",J1245,0)</f>
        <v>0</v>
      </c>
      <c r="BJ1245" s="18" t="s">
        <v>84</v>
      </c>
      <c r="BK1245" s="248">
        <f>ROUND(I1245*H1245,2)</f>
        <v>0</v>
      </c>
      <c r="BL1245" s="18" t="s">
        <v>286</v>
      </c>
      <c r="BM1245" s="247" t="s">
        <v>2637</v>
      </c>
    </row>
    <row r="1246" spans="1:51" s="13" customFormat="1" ht="12">
      <c r="A1246" s="13"/>
      <c r="B1246" s="249"/>
      <c r="C1246" s="250"/>
      <c r="D1246" s="251" t="s">
        <v>179</v>
      </c>
      <c r="E1246" s="252" t="s">
        <v>1</v>
      </c>
      <c r="F1246" s="253" t="s">
        <v>2638</v>
      </c>
      <c r="G1246" s="250"/>
      <c r="H1246" s="254">
        <v>15.91</v>
      </c>
      <c r="I1246" s="255"/>
      <c r="J1246" s="250"/>
      <c r="K1246" s="250"/>
      <c r="L1246" s="256"/>
      <c r="M1246" s="257"/>
      <c r="N1246" s="258"/>
      <c r="O1246" s="258"/>
      <c r="P1246" s="258"/>
      <c r="Q1246" s="258"/>
      <c r="R1246" s="258"/>
      <c r="S1246" s="258"/>
      <c r="T1246" s="25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0" t="s">
        <v>179</v>
      </c>
      <c r="AU1246" s="260" t="s">
        <v>86</v>
      </c>
      <c r="AV1246" s="13" t="s">
        <v>86</v>
      </c>
      <c r="AW1246" s="13" t="s">
        <v>32</v>
      </c>
      <c r="AX1246" s="13" t="s">
        <v>76</v>
      </c>
      <c r="AY1246" s="260" t="s">
        <v>169</v>
      </c>
    </row>
    <row r="1247" spans="1:51" s="13" customFormat="1" ht="12">
      <c r="A1247" s="13"/>
      <c r="B1247" s="249"/>
      <c r="C1247" s="250"/>
      <c r="D1247" s="251" t="s">
        <v>179</v>
      </c>
      <c r="E1247" s="252" t="s">
        <v>1</v>
      </c>
      <c r="F1247" s="253" t="s">
        <v>2639</v>
      </c>
      <c r="G1247" s="250"/>
      <c r="H1247" s="254">
        <v>9.15</v>
      </c>
      <c r="I1247" s="255"/>
      <c r="J1247" s="250"/>
      <c r="K1247" s="250"/>
      <c r="L1247" s="256"/>
      <c r="M1247" s="257"/>
      <c r="N1247" s="258"/>
      <c r="O1247" s="258"/>
      <c r="P1247" s="258"/>
      <c r="Q1247" s="258"/>
      <c r="R1247" s="258"/>
      <c r="S1247" s="258"/>
      <c r="T1247" s="25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0" t="s">
        <v>179</v>
      </c>
      <c r="AU1247" s="260" t="s">
        <v>86</v>
      </c>
      <c r="AV1247" s="13" t="s">
        <v>86</v>
      </c>
      <c r="AW1247" s="13" t="s">
        <v>32</v>
      </c>
      <c r="AX1247" s="13" t="s">
        <v>76</v>
      </c>
      <c r="AY1247" s="260" t="s">
        <v>169</v>
      </c>
    </row>
    <row r="1248" spans="1:51" s="14" customFormat="1" ht="12">
      <c r="A1248" s="14"/>
      <c r="B1248" s="261"/>
      <c r="C1248" s="262"/>
      <c r="D1248" s="251" t="s">
        <v>179</v>
      </c>
      <c r="E1248" s="263" t="s">
        <v>1</v>
      </c>
      <c r="F1248" s="264" t="s">
        <v>182</v>
      </c>
      <c r="G1248" s="262"/>
      <c r="H1248" s="265">
        <v>25.06</v>
      </c>
      <c r="I1248" s="266"/>
      <c r="J1248" s="262"/>
      <c r="K1248" s="262"/>
      <c r="L1248" s="267"/>
      <c r="M1248" s="268"/>
      <c r="N1248" s="269"/>
      <c r="O1248" s="269"/>
      <c r="P1248" s="269"/>
      <c r="Q1248" s="269"/>
      <c r="R1248" s="269"/>
      <c r="S1248" s="269"/>
      <c r="T1248" s="27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1" t="s">
        <v>179</v>
      </c>
      <c r="AU1248" s="271" t="s">
        <v>86</v>
      </c>
      <c r="AV1248" s="14" t="s">
        <v>177</v>
      </c>
      <c r="AW1248" s="14" t="s">
        <v>32</v>
      </c>
      <c r="AX1248" s="14" t="s">
        <v>84</v>
      </c>
      <c r="AY1248" s="271" t="s">
        <v>169</v>
      </c>
    </row>
    <row r="1249" spans="1:65" s="2" customFormat="1" ht="33" customHeight="1">
      <c r="A1249" s="39"/>
      <c r="B1249" s="40"/>
      <c r="C1249" s="235" t="s">
        <v>1253</v>
      </c>
      <c r="D1249" s="235" t="s">
        <v>173</v>
      </c>
      <c r="E1249" s="236" t="s">
        <v>2640</v>
      </c>
      <c r="F1249" s="237" t="s">
        <v>2641</v>
      </c>
      <c r="G1249" s="238" t="s">
        <v>176</v>
      </c>
      <c r="H1249" s="239">
        <v>95.22</v>
      </c>
      <c r="I1249" s="240"/>
      <c r="J1249" s="241">
        <f>ROUND(I1249*H1249,2)</f>
        <v>0</v>
      </c>
      <c r="K1249" s="242"/>
      <c r="L1249" s="45"/>
      <c r="M1249" s="243" t="s">
        <v>1</v>
      </c>
      <c r="N1249" s="244" t="s">
        <v>41</v>
      </c>
      <c r="O1249" s="92"/>
      <c r="P1249" s="245">
        <f>O1249*H1249</f>
        <v>0</v>
      </c>
      <c r="Q1249" s="245">
        <v>0.0038</v>
      </c>
      <c r="R1249" s="245">
        <f>Q1249*H1249</f>
        <v>0.361836</v>
      </c>
      <c r="S1249" s="245">
        <v>0</v>
      </c>
      <c r="T1249" s="246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47" t="s">
        <v>286</v>
      </c>
      <c r="AT1249" s="247" t="s">
        <v>173</v>
      </c>
      <c r="AU1249" s="247" t="s">
        <v>86</v>
      </c>
      <c r="AY1249" s="18" t="s">
        <v>169</v>
      </c>
      <c r="BE1249" s="248">
        <f>IF(N1249="základní",J1249,0)</f>
        <v>0</v>
      </c>
      <c r="BF1249" s="248">
        <f>IF(N1249="snížená",J1249,0)</f>
        <v>0</v>
      </c>
      <c r="BG1249" s="248">
        <f>IF(N1249="zákl. přenesená",J1249,0)</f>
        <v>0</v>
      </c>
      <c r="BH1249" s="248">
        <f>IF(N1249="sníž. přenesená",J1249,0)</f>
        <v>0</v>
      </c>
      <c r="BI1249" s="248">
        <f>IF(N1249="nulová",J1249,0)</f>
        <v>0</v>
      </c>
      <c r="BJ1249" s="18" t="s">
        <v>84</v>
      </c>
      <c r="BK1249" s="248">
        <f>ROUND(I1249*H1249,2)</f>
        <v>0</v>
      </c>
      <c r="BL1249" s="18" t="s">
        <v>286</v>
      </c>
      <c r="BM1249" s="247" t="s">
        <v>2642</v>
      </c>
    </row>
    <row r="1250" spans="1:51" s="13" customFormat="1" ht="12">
      <c r="A1250" s="13"/>
      <c r="B1250" s="249"/>
      <c r="C1250" s="250"/>
      <c r="D1250" s="251" t="s">
        <v>179</v>
      </c>
      <c r="E1250" s="252" t="s">
        <v>1</v>
      </c>
      <c r="F1250" s="253" t="s">
        <v>2643</v>
      </c>
      <c r="G1250" s="250"/>
      <c r="H1250" s="254">
        <v>59.22</v>
      </c>
      <c r="I1250" s="255"/>
      <c r="J1250" s="250"/>
      <c r="K1250" s="250"/>
      <c r="L1250" s="256"/>
      <c r="M1250" s="257"/>
      <c r="N1250" s="258"/>
      <c r="O1250" s="258"/>
      <c r="P1250" s="258"/>
      <c r="Q1250" s="258"/>
      <c r="R1250" s="258"/>
      <c r="S1250" s="258"/>
      <c r="T1250" s="25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0" t="s">
        <v>179</v>
      </c>
      <c r="AU1250" s="260" t="s">
        <v>86</v>
      </c>
      <c r="AV1250" s="13" t="s">
        <v>86</v>
      </c>
      <c r="AW1250" s="13" t="s">
        <v>32</v>
      </c>
      <c r="AX1250" s="13" t="s">
        <v>76</v>
      </c>
      <c r="AY1250" s="260" t="s">
        <v>169</v>
      </c>
    </row>
    <row r="1251" spans="1:51" s="13" customFormat="1" ht="12">
      <c r="A1251" s="13"/>
      <c r="B1251" s="249"/>
      <c r="C1251" s="250"/>
      <c r="D1251" s="251" t="s">
        <v>179</v>
      </c>
      <c r="E1251" s="252" t="s">
        <v>1</v>
      </c>
      <c r="F1251" s="253" t="s">
        <v>2644</v>
      </c>
      <c r="G1251" s="250"/>
      <c r="H1251" s="254">
        <v>36</v>
      </c>
      <c r="I1251" s="255"/>
      <c r="J1251" s="250"/>
      <c r="K1251" s="250"/>
      <c r="L1251" s="256"/>
      <c r="M1251" s="257"/>
      <c r="N1251" s="258"/>
      <c r="O1251" s="258"/>
      <c r="P1251" s="258"/>
      <c r="Q1251" s="258"/>
      <c r="R1251" s="258"/>
      <c r="S1251" s="258"/>
      <c r="T1251" s="259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0" t="s">
        <v>179</v>
      </c>
      <c r="AU1251" s="260" t="s">
        <v>86</v>
      </c>
      <c r="AV1251" s="13" t="s">
        <v>86</v>
      </c>
      <c r="AW1251" s="13" t="s">
        <v>32</v>
      </c>
      <c r="AX1251" s="13" t="s">
        <v>76</v>
      </c>
      <c r="AY1251" s="260" t="s">
        <v>169</v>
      </c>
    </row>
    <row r="1252" spans="1:51" s="14" customFormat="1" ht="12">
      <c r="A1252" s="14"/>
      <c r="B1252" s="261"/>
      <c r="C1252" s="262"/>
      <c r="D1252" s="251" t="s">
        <v>179</v>
      </c>
      <c r="E1252" s="263" t="s">
        <v>1</v>
      </c>
      <c r="F1252" s="264" t="s">
        <v>182</v>
      </c>
      <c r="G1252" s="262"/>
      <c r="H1252" s="265">
        <v>95.22</v>
      </c>
      <c r="I1252" s="266"/>
      <c r="J1252" s="262"/>
      <c r="K1252" s="262"/>
      <c r="L1252" s="267"/>
      <c r="M1252" s="268"/>
      <c r="N1252" s="269"/>
      <c r="O1252" s="269"/>
      <c r="P1252" s="269"/>
      <c r="Q1252" s="269"/>
      <c r="R1252" s="269"/>
      <c r="S1252" s="269"/>
      <c r="T1252" s="270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1" t="s">
        <v>179</v>
      </c>
      <c r="AU1252" s="271" t="s">
        <v>86</v>
      </c>
      <c r="AV1252" s="14" t="s">
        <v>177</v>
      </c>
      <c r="AW1252" s="14" t="s">
        <v>32</v>
      </c>
      <c r="AX1252" s="14" t="s">
        <v>84</v>
      </c>
      <c r="AY1252" s="271" t="s">
        <v>169</v>
      </c>
    </row>
    <row r="1253" spans="1:65" s="2" customFormat="1" ht="33" customHeight="1">
      <c r="A1253" s="39"/>
      <c r="B1253" s="40"/>
      <c r="C1253" s="235" t="s">
        <v>2645</v>
      </c>
      <c r="D1253" s="235" t="s">
        <v>173</v>
      </c>
      <c r="E1253" s="236" t="s">
        <v>2646</v>
      </c>
      <c r="F1253" s="237" t="s">
        <v>2647</v>
      </c>
      <c r="G1253" s="238" t="s">
        <v>176</v>
      </c>
      <c r="H1253" s="239">
        <v>141.2</v>
      </c>
      <c r="I1253" s="240"/>
      <c r="J1253" s="241">
        <f>ROUND(I1253*H1253,2)</f>
        <v>0</v>
      </c>
      <c r="K1253" s="242"/>
      <c r="L1253" s="45"/>
      <c r="M1253" s="243" t="s">
        <v>1</v>
      </c>
      <c r="N1253" s="244" t="s">
        <v>41</v>
      </c>
      <c r="O1253" s="92"/>
      <c r="P1253" s="245">
        <f>O1253*H1253</f>
        <v>0</v>
      </c>
      <c r="Q1253" s="245">
        <v>0.0038</v>
      </c>
      <c r="R1253" s="245">
        <f>Q1253*H1253</f>
        <v>0.5365599999999999</v>
      </c>
      <c r="S1253" s="245">
        <v>0</v>
      </c>
      <c r="T1253" s="246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47" t="s">
        <v>286</v>
      </c>
      <c r="AT1253" s="247" t="s">
        <v>173</v>
      </c>
      <c r="AU1253" s="247" t="s">
        <v>86</v>
      </c>
      <c r="AY1253" s="18" t="s">
        <v>169</v>
      </c>
      <c r="BE1253" s="248">
        <f>IF(N1253="základní",J1253,0)</f>
        <v>0</v>
      </c>
      <c r="BF1253" s="248">
        <f>IF(N1253="snížená",J1253,0)</f>
        <v>0</v>
      </c>
      <c r="BG1253" s="248">
        <f>IF(N1253="zákl. přenesená",J1253,0)</f>
        <v>0</v>
      </c>
      <c r="BH1253" s="248">
        <f>IF(N1253="sníž. přenesená",J1253,0)</f>
        <v>0</v>
      </c>
      <c r="BI1253" s="248">
        <f>IF(N1253="nulová",J1253,0)</f>
        <v>0</v>
      </c>
      <c r="BJ1253" s="18" t="s">
        <v>84</v>
      </c>
      <c r="BK1253" s="248">
        <f>ROUND(I1253*H1253,2)</f>
        <v>0</v>
      </c>
      <c r="BL1253" s="18" t="s">
        <v>286</v>
      </c>
      <c r="BM1253" s="247" t="s">
        <v>2648</v>
      </c>
    </row>
    <row r="1254" spans="1:51" s="13" customFormat="1" ht="12">
      <c r="A1254" s="13"/>
      <c r="B1254" s="249"/>
      <c r="C1254" s="250"/>
      <c r="D1254" s="251" t="s">
        <v>179</v>
      </c>
      <c r="E1254" s="252" t="s">
        <v>1</v>
      </c>
      <c r="F1254" s="253" t="s">
        <v>1655</v>
      </c>
      <c r="G1254" s="250"/>
      <c r="H1254" s="254">
        <v>127.7</v>
      </c>
      <c r="I1254" s="255"/>
      <c r="J1254" s="250"/>
      <c r="K1254" s="250"/>
      <c r="L1254" s="256"/>
      <c r="M1254" s="257"/>
      <c r="N1254" s="258"/>
      <c r="O1254" s="258"/>
      <c r="P1254" s="258"/>
      <c r="Q1254" s="258"/>
      <c r="R1254" s="258"/>
      <c r="S1254" s="258"/>
      <c r="T1254" s="25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0" t="s">
        <v>179</v>
      </c>
      <c r="AU1254" s="260" t="s">
        <v>86</v>
      </c>
      <c r="AV1254" s="13" t="s">
        <v>86</v>
      </c>
      <c r="AW1254" s="13" t="s">
        <v>32</v>
      </c>
      <c r="AX1254" s="13" t="s">
        <v>76</v>
      </c>
      <c r="AY1254" s="260" t="s">
        <v>169</v>
      </c>
    </row>
    <row r="1255" spans="1:51" s="13" customFormat="1" ht="12">
      <c r="A1255" s="13"/>
      <c r="B1255" s="249"/>
      <c r="C1255" s="250"/>
      <c r="D1255" s="251" t="s">
        <v>179</v>
      </c>
      <c r="E1255" s="252" t="s">
        <v>1</v>
      </c>
      <c r="F1255" s="253" t="s">
        <v>2649</v>
      </c>
      <c r="G1255" s="250"/>
      <c r="H1255" s="254">
        <v>13.5</v>
      </c>
      <c r="I1255" s="255"/>
      <c r="J1255" s="250"/>
      <c r="K1255" s="250"/>
      <c r="L1255" s="256"/>
      <c r="M1255" s="257"/>
      <c r="N1255" s="258"/>
      <c r="O1255" s="258"/>
      <c r="P1255" s="258"/>
      <c r="Q1255" s="258"/>
      <c r="R1255" s="258"/>
      <c r="S1255" s="258"/>
      <c r="T1255" s="259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60" t="s">
        <v>179</v>
      </c>
      <c r="AU1255" s="260" t="s">
        <v>86</v>
      </c>
      <c r="AV1255" s="13" t="s">
        <v>86</v>
      </c>
      <c r="AW1255" s="13" t="s">
        <v>32</v>
      </c>
      <c r="AX1255" s="13" t="s">
        <v>76</v>
      </c>
      <c r="AY1255" s="260" t="s">
        <v>169</v>
      </c>
    </row>
    <row r="1256" spans="1:51" s="14" customFormat="1" ht="12">
      <c r="A1256" s="14"/>
      <c r="B1256" s="261"/>
      <c r="C1256" s="262"/>
      <c r="D1256" s="251" t="s">
        <v>179</v>
      </c>
      <c r="E1256" s="263" t="s">
        <v>1</v>
      </c>
      <c r="F1256" s="264" t="s">
        <v>182</v>
      </c>
      <c r="G1256" s="262"/>
      <c r="H1256" s="265">
        <v>141.2</v>
      </c>
      <c r="I1256" s="266"/>
      <c r="J1256" s="262"/>
      <c r="K1256" s="262"/>
      <c r="L1256" s="267"/>
      <c r="M1256" s="268"/>
      <c r="N1256" s="269"/>
      <c r="O1256" s="269"/>
      <c r="P1256" s="269"/>
      <c r="Q1256" s="269"/>
      <c r="R1256" s="269"/>
      <c r="S1256" s="269"/>
      <c r="T1256" s="270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1" t="s">
        <v>179</v>
      </c>
      <c r="AU1256" s="271" t="s">
        <v>86</v>
      </c>
      <c r="AV1256" s="14" t="s">
        <v>177</v>
      </c>
      <c r="AW1256" s="14" t="s">
        <v>32</v>
      </c>
      <c r="AX1256" s="14" t="s">
        <v>84</v>
      </c>
      <c r="AY1256" s="271" t="s">
        <v>169</v>
      </c>
    </row>
    <row r="1257" spans="1:65" s="2" customFormat="1" ht="33" customHeight="1">
      <c r="A1257" s="39"/>
      <c r="B1257" s="40"/>
      <c r="C1257" s="235" t="s">
        <v>2650</v>
      </c>
      <c r="D1257" s="235" t="s">
        <v>173</v>
      </c>
      <c r="E1257" s="236" t="s">
        <v>2651</v>
      </c>
      <c r="F1257" s="237" t="s">
        <v>2652</v>
      </c>
      <c r="G1257" s="238" t="s">
        <v>176</v>
      </c>
      <c r="H1257" s="239">
        <v>5.805</v>
      </c>
      <c r="I1257" s="240"/>
      <c r="J1257" s="241">
        <f>ROUND(I1257*H1257,2)</f>
        <v>0</v>
      </c>
      <c r="K1257" s="242"/>
      <c r="L1257" s="45"/>
      <c r="M1257" s="243" t="s">
        <v>1</v>
      </c>
      <c r="N1257" s="244" t="s">
        <v>41</v>
      </c>
      <c r="O1257" s="92"/>
      <c r="P1257" s="245">
        <f>O1257*H1257</f>
        <v>0</v>
      </c>
      <c r="Q1257" s="245">
        <v>0.0038</v>
      </c>
      <c r="R1257" s="245">
        <f>Q1257*H1257</f>
        <v>0.022059</v>
      </c>
      <c r="S1257" s="245">
        <v>0</v>
      </c>
      <c r="T1257" s="246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47" t="s">
        <v>286</v>
      </c>
      <c r="AT1257" s="247" t="s">
        <v>173</v>
      </c>
      <c r="AU1257" s="247" t="s">
        <v>86</v>
      </c>
      <c r="AY1257" s="18" t="s">
        <v>169</v>
      </c>
      <c r="BE1257" s="248">
        <f>IF(N1257="základní",J1257,0)</f>
        <v>0</v>
      </c>
      <c r="BF1257" s="248">
        <f>IF(N1257="snížená",J1257,0)</f>
        <v>0</v>
      </c>
      <c r="BG1257" s="248">
        <f>IF(N1257="zákl. přenesená",J1257,0)</f>
        <v>0</v>
      </c>
      <c r="BH1257" s="248">
        <f>IF(N1257="sníž. přenesená",J1257,0)</f>
        <v>0</v>
      </c>
      <c r="BI1257" s="248">
        <f>IF(N1257="nulová",J1257,0)</f>
        <v>0</v>
      </c>
      <c r="BJ1257" s="18" t="s">
        <v>84</v>
      </c>
      <c r="BK1257" s="248">
        <f>ROUND(I1257*H1257,2)</f>
        <v>0</v>
      </c>
      <c r="BL1257" s="18" t="s">
        <v>286</v>
      </c>
      <c r="BM1257" s="247" t="s">
        <v>2653</v>
      </c>
    </row>
    <row r="1258" spans="1:51" s="13" customFormat="1" ht="12">
      <c r="A1258" s="13"/>
      <c r="B1258" s="249"/>
      <c r="C1258" s="250"/>
      <c r="D1258" s="251" t="s">
        <v>179</v>
      </c>
      <c r="E1258" s="252" t="s">
        <v>1</v>
      </c>
      <c r="F1258" s="253" t="s">
        <v>2654</v>
      </c>
      <c r="G1258" s="250"/>
      <c r="H1258" s="254">
        <v>5.805</v>
      </c>
      <c r="I1258" s="255"/>
      <c r="J1258" s="250"/>
      <c r="K1258" s="250"/>
      <c r="L1258" s="256"/>
      <c r="M1258" s="301"/>
      <c r="N1258" s="302"/>
      <c r="O1258" s="302"/>
      <c r="P1258" s="302"/>
      <c r="Q1258" s="302"/>
      <c r="R1258" s="302"/>
      <c r="S1258" s="302"/>
      <c r="T1258" s="30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60" t="s">
        <v>179</v>
      </c>
      <c r="AU1258" s="260" t="s">
        <v>86</v>
      </c>
      <c r="AV1258" s="13" t="s">
        <v>86</v>
      </c>
      <c r="AW1258" s="13" t="s">
        <v>32</v>
      </c>
      <c r="AX1258" s="13" t="s">
        <v>84</v>
      </c>
      <c r="AY1258" s="260" t="s">
        <v>169</v>
      </c>
    </row>
    <row r="1259" spans="1:31" s="2" customFormat="1" ht="6.95" customHeight="1">
      <c r="A1259" s="39"/>
      <c r="B1259" s="67"/>
      <c r="C1259" s="68"/>
      <c r="D1259" s="68"/>
      <c r="E1259" s="68"/>
      <c r="F1259" s="68"/>
      <c r="G1259" s="68"/>
      <c r="H1259" s="68"/>
      <c r="I1259" s="68"/>
      <c r="J1259" s="68"/>
      <c r="K1259" s="68"/>
      <c r="L1259" s="45"/>
      <c r="M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</row>
  </sheetData>
  <sheetProtection password="CC35" sheet="1" objects="1" scenarios="1" formatColumns="0" formatRows="0" autoFilter="0"/>
  <autoFilter ref="C146:K1258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2655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ROUND((SUM(BE116:BE123)+SUM(BE143:BE709)),2)</f>
        <v>0</v>
      </c>
      <c r="G35" s="39"/>
      <c r="H35" s="39"/>
      <c r="I35" s="158">
        <v>0.21</v>
      </c>
      <c r="J35" s="157">
        <f>ROUND(((SUM(BE116:BE123)+SUM(BE143:BE709))*I35),2)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ROUND((SUM(BF116:BF123)+SUM(BF143:BF709)),2)</f>
        <v>0</v>
      </c>
      <c r="G36" s="39"/>
      <c r="H36" s="39"/>
      <c r="I36" s="158">
        <v>0.15</v>
      </c>
      <c r="J36" s="157">
        <f>ROUND(((SUM(BF116:BF123)+SUM(BF143:BF709))*I36),2)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ROUND((SUM(BG116:BG123)+SUM(BG143:BG709)),2)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ROUND((SUM(BH116:BH123)+SUM(BH143:BH709)),2)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ROUND((SUM(BI116:BI123)+SUM(BI143:BI709)),2)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643-06 - stavební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J186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J274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J373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J410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J412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J413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J419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963</v>
      </c>
      <c r="E106" s="191"/>
      <c r="F106" s="191"/>
      <c r="G106" s="191"/>
      <c r="H106" s="191"/>
      <c r="I106" s="191"/>
      <c r="J106" s="192">
        <f>J441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464</v>
      </c>
      <c r="E107" s="191"/>
      <c r="F107" s="191"/>
      <c r="G107" s="191"/>
      <c r="H107" s="191"/>
      <c r="I107" s="191"/>
      <c r="J107" s="192">
        <f>J465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J502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465</v>
      </c>
      <c r="E109" s="191"/>
      <c r="F109" s="191"/>
      <c r="G109" s="191"/>
      <c r="H109" s="191"/>
      <c r="I109" s="191"/>
      <c r="J109" s="192">
        <f>J511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1370</v>
      </c>
      <c r="E110" s="191"/>
      <c r="F110" s="191"/>
      <c r="G110" s="191"/>
      <c r="H110" s="191"/>
      <c r="I110" s="191"/>
      <c r="J110" s="192">
        <f>J532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J561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J655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J672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643-06 - stavební práce 2.np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P144+P412</f>
        <v>0</v>
      </c>
      <c r="Q143" s="105"/>
      <c r="R143" s="216">
        <f>R144+R412</f>
        <v>234.79293333</v>
      </c>
      <c r="S143" s="105"/>
      <c r="T143" s="217">
        <f>T144+T412</f>
        <v>0.68555265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BK144+BK412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P145+P186+P274+P373+P410</f>
        <v>0</v>
      </c>
      <c r="Q144" s="227"/>
      <c r="R144" s="228">
        <f>R145+R186+R274+R373+R410</f>
        <v>216.7639804</v>
      </c>
      <c r="S144" s="227"/>
      <c r="T144" s="229">
        <f>T145+T186+T274+T373+T410</f>
        <v>0.646305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BK145+BK186+BK274+BK373+BK410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SUM(P146:P185)</f>
        <v>0</v>
      </c>
      <c r="Q145" s="227"/>
      <c r="R145" s="228">
        <f>SUM(R146:R185)</f>
        <v>75.90681355000001</v>
      </c>
      <c r="S145" s="227"/>
      <c r="T145" s="229">
        <f>SUM(T146:T185)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SUM(BK146:BK185)</f>
        <v>0</v>
      </c>
    </row>
    <row r="146" spans="1:65" s="2" customFormat="1" ht="33" customHeight="1">
      <c r="A146" s="39"/>
      <c r="B146" s="40"/>
      <c r="C146" s="235" t="s">
        <v>251</v>
      </c>
      <c r="D146" s="235" t="s">
        <v>173</v>
      </c>
      <c r="E146" s="236" t="s">
        <v>2656</v>
      </c>
      <c r="F146" s="237" t="s">
        <v>2657</v>
      </c>
      <c r="G146" s="238" t="s">
        <v>176</v>
      </c>
      <c r="H146" s="239">
        <v>16.744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0.35366</v>
      </c>
      <c r="R146" s="245">
        <f>Q146*H146</f>
        <v>5.92168304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2658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2659</v>
      </c>
      <c r="G147" s="250"/>
      <c r="H147" s="254">
        <v>12.608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2660</v>
      </c>
      <c r="G148" s="250"/>
      <c r="H148" s="254">
        <v>1.746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2661</v>
      </c>
      <c r="G149" s="250"/>
      <c r="H149" s="254">
        <v>1.84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2662</v>
      </c>
      <c r="G150" s="250"/>
      <c r="H150" s="254">
        <v>0.55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16.744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255</v>
      </c>
      <c r="D152" s="235" t="s">
        <v>173</v>
      </c>
      <c r="E152" s="236" t="s">
        <v>1127</v>
      </c>
      <c r="F152" s="237" t="s">
        <v>1128</v>
      </c>
      <c r="G152" s="238" t="s">
        <v>249</v>
      </c>
      <c r="H152" s="239">
        <v>0.041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1.09</v>
      </c>
      <c r="R152" s="245">
        <f>Q152*H152</f>
        <v>0.04469000000000001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2663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2664</v>
      </c>
      <c r="G153" s="250"/>
      <c r="H153" s="254">
        <v>0.041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21.75" customHeight="1">
      <c r="A154" s="39"/>
      <c r="B154" s="40"/>
      <c r="C154" s="235" t="s">
        <v>1587</v>
      </c>
      <c r="D154" s="235" t="s">
        <v>173</v>
      </c>
      <c r="E154" s="236" t="s">
        <v>1131</v>
      </c>
      <c r="F154" s="237" t="s">
        <v>1132</v>
      </c>
      <c r="G154" s="238" t="s">
        <v>199</v>
      </c>
      <c r="H154" s="239">
        <v>0.252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2.45329</v>
      </c>
      <c r="R154" s="245">
        <f>Q154*H154</f>
        <v>0.61822908</v>
      </c>
      <c r="S154" s="245">
        <v>0</v>
      </c>
      <c r="T154" s="24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2665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2666</v>
      </c>
      <c r="G155" s="250"/>
      <c r="H155" s="254">
        <v>0.252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21.75" customHeight="1">
      <c r="A156" s="39"/>
      <c r="B156" s="40"/>
      <c r="C156" s="235" t="s">
        <v>1743</v>
      </c>
      <c r="D156" s="235" t="s">
        <v>173</v>
      </c>
      <c r="E156" s="236" t="s">
        <v>1140</v>
      </c>
      <c r="F156" s="237" t="s">
        <v>1141</v>
      </c>
      <c r="G156" s="238" t="s">
        <v>176</v>
      </c>
      <c r="H156" s="239">
        <v>3.354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0.00275</v>
      </c>
      <c r="R156" s="245">
        <f>Q156*H156</f>
        <v>0.009223499999999999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2667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2668</v>
      </c>
      <c r="G157" s="250"/>
      <c r="H157" s="254">
        <v>3.354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2629</v>
      </c>
      <c r="D158" s="235" t="s">
        <v>173</v>
      </c>
      <c r="E158" s="236" t="s">
        <v>1149</v>
      </c>
      <c r="F158" s="237" t="s">
        <v>1150</v>
      </c>
      <c r="G158" s="238" t="s">
        <v>176</v>
      </c>
      <c r="H158" s="239">
        <v>3.354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2669</v>
      </c>
    </row>
    <row r="159" spans="1:65" s="2" customFormat="1" ht="21.75" customHeight="1">
      <c r="A159" s="39"/>
      <c r="B159" s="40"/>
      <c r="C159" s="235" t="s">
        <v>1667</v>
      </c>
      <c r="D159" s="235" t="s">
        <v>173</v>
      </c>
      <c r="E159" s="236" t="s">
        <v>1153</v>
      </c>
      <c r="F159" s="237" t="s">
        <v>1154</v>
      </c>
      <c r="G159" s="238" t="s">
        <v>249</v>
      </c>
      <c r="H159" s="239">
        <v>0.332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1.05197</v>
      </c>
      <c r="R159" s="245">
        <f>Q159*H159</f>
        <v>0.34925404000000004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2670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2671</v>
      </c>
      <c r="G160" s="250"/>
      <c r="H160" s="254">
        <v>0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2672</v>
      </c>
      <c r="G161" s="250"/>
      <c r="H161" s="254">
        <v>0.332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0.332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16.5" customHeight="1">
      <c r="A163" s="39"/>
      <c r="B163" s="40"/>
      <c r="C163" s="235" t="s">
        <v>2466</v>
      </c>
      <c r="D163" s="235" t="s">
        <v>173</v>
      </c>
      <c r="E163" s="236" t="s">
        <v>1156</v>
      </c>
      <c r="F163" s="237" t="s">
        <v>1157</v>
      </c>
      <c r="G163" s="238" t="s">
        <v>199</v>
      </c>
      <c r="H163" s="239">
        <v>16.552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2.4533</v>
      </c>
      <c r="R163" s="245">
        <f>Q163*H163</f>
        <v>40.6070216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2673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2674</v>
      </c>
      <c r="G164" s="250"/>
      <c r="H164" s="254">
        <v>8.179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2675</v>
      </c>
      <c r="G165" s="250"/>
      <c r="H165" s="254">
        <v>1.04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2676</v>
      </c>
      <c r="G166" s="250"/>
      <c r="H166" s="254">
        <v>7.333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16.552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16.5" customHeight="1">
      <c r="A168" s="39"/>
      <c r="B168" s="40"/>
      <c r="C168" s="235" t="s">
        <v>2471</v>
      </c>
      <c r="D168" s="235" t="s">
        <v>173</v>
      </c>
      <c r="E168" s="236" t="s">
        <v>1161</v>
      </c>
      <c r="F168" s="237" t="s">
        <v>1162</v>
      </c>
      <c r="G168" s="238" t="s">
        <v>176</v>
      </c>
      <c r="H168" s="239">
        <v>126.336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0.00275</v>
      </c>
      <c r="R168" s="245">
        <f>Q168*H168</f>
        <v>0.34742399999999996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2677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2678</v>
      </c>
      <c r="G169" s="250"/>
      <c r="H169" s="254">
        <v>53.01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2679</v>
      </c>
      <c r="G170" s="250"/>
      <c r="H170" s="254">
        <v>73.326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126.336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16.5" customHeight="1">
      <c r="A172" s="39"/>
      <c r="B172" s="40"/>
      <c r="C172" s="235" t="s">
        <v>2491</v>
      </c>
      <c r="D172" s="235" t="s">
        <v>173</v>
      </c>
      <c r="E172" s="236" t="s">
        <v>1165</v>
      </c>
      <c r="F172" s="237" t="s">
        <v>1166</v>
      </c>
      <c r="G172" s="238" t="s">
        <v>176</v>
      </c>
      <c r="H172" s="239">
        <v>126.336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2680</v>
      </c>
    </row>
    <row r="173" spans="1:65" s="2" customFormat="1" ht="16.5" customHeight="1">
      <c r="A173" s="39"/>
      <c r="B173" s="40"/>
      <c r="C173" s="235" t="s">
        <v>2447</v>
      </c>
      <c r="D173" s="235" t="s">
        <v>173</v>
      </c>
      <c r="E173" s="236" t="s">
        <v>1168</v>
      </c>
      <c r="F173" s="237" t="s">
        <v>1169</v>
      </c>
      <c r="G173" s="238" t="s">
        <v>249</v>
      </c>
      <c r="H173" s="239">
        <v>0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1.04614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2681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1171</v>
      </c>
      <c r="G174" s="250"/>
      <c r="H174" s="254">
        <v>0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65" s="2" customFormat="1" ht="21.75" customHeight="1">
      <c r="A175" s="39"/>
      <c r="B175" s="40"/>
      <c r="C175" s="235" t="s">
        <v>260</v>
      </c>
      <c r="D175" s="235" t="s">
        <v>173</v>
      </c>
      <c r="E175" s="236" t="s">
        <v>1457</v>
      </c>
      <c r="F175" s="237" t="s">
        <v>1458</v>
      </c>
      <c r="G175" s="238" t="s">
        <v>176</v>
      </c>
      <c r="H175" s="239">
        <v>267.859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0.10031</v>
      </c>
      <c r="R175" s="245">
        <f>Q175*H175</f>
        <v>26.868936289999997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2682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2683</v>
      </c>
      <c r="G176" s="250"/>
      <c r="H176" s="254">
        <v>51.146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2684</v>
      </c>
      <c r="G177" s="250"/>
      <c r="H177" s="254">
        <v>12.673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2685</v>
      </c>
      <c r="G178" s="250"/>
      <c r="H178" s="254">
        <v>24.763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2686</v>
      </c>
      <c r="G179" s="250"/>
      <c r="H179" s="254">
        <v>26.933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2687</v>
      </c>
      <c r="G180" s="250"/>
      <c r="H180" s="254">
        <v>92.75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2688</v>
      </c>
      <c r="G181" s="250"/>
      <c r="H181" s="254">
        <v>56.648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2689</v>
      </c>
      <c r="G182" s="250"/>
      <c r="H182" s="254">
        <v>2.946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267.859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21.75" customHeight="1">
      <c r="A184" s="39"/>
      <c r="B184" s="40"/>
      <c r="C184" s="235" t="s">
        <v>170</v>
      </c>
      <c r="D184" s="235" t="s">
        <v>173</v>
      </c>
      <c r="E184" s="236" t="s">
        <v>1172</v>
      </c>
      <c r="F184" s="237" t="s">
        <v>1173</v>
      </c>
      <c r="G184" s="238" t="s">
        <v>176</v>
      </c>
      <c r="H184" s="239">
        <v>6.4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0.17818</v>
      </c>
      <c r="R184" s="245">
        <f>Q184*H184</f>
        <v>1.140352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2690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2691</v>
      </c>
      <c r="G185" s="250"/>
      <c r="H185" s="254">
        <v>6.4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3" s="12" customFormat="1" ht="22.8" customHeight="1">
      <c r="A186" s="12"/>
      <c r="B186" s="219"/>
      <c r="C186" s="220"/>
      <c r="D186" s="221" t="s">
        <v>75</v>
      </c>
      <c r="E186" s="233" t="s">
        <v>177</v>
      </c>
      <c r="F186" s="233" t="s">
        <v>1176</v>
      </c>
      <c r="G186" s="220"/>
      <c r="H186" s="220"/>
      <c r="I186" s="223"/>
      <c r="J186" s="234">
        <f>BK186</f>
        <v>0</v>
      </c>
      <c r="K186" s="220"/>
      <c r="L186" s="225"/>
      <c r="M186" s="226"/>
      <c r="N186" s="227"/>
      <c r="O186" s="227"/>
      <c r="P186" s="228">
        <f>SUM(P187:P273)</f>
        <v>0</v>
      </c>
      <c r="Q186" s="227"/>
      <c r="R186" s="228">
        <f>SUM(R187:R273)</f>
        <v>129.35986266</v>
      </c>
      <c r="S186" s="227"/>
      <c r="T186" s="229">
        <f>SUM(T187:T273)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0" t="s">
        <v>84</v>
      </c>
      <c r="AT186" s="231" t="s">
        <v>75</v>
      </c>
      <c r="AU186" s="231" t="s">
        <v>84</v>
      </c>
      <c r="AY186" s="230" t="s">
        <v>169</v>
      </c>
      <c r="BK186" s="232">
        <f>SUM(BK187:BK273)</f>
        <v>0</v>
      </c>
    </row>
    <row r="187" spans="1:65" s="2" customFormat="1" ht="16.5" customHeight="1">
      <c r="A187" s="39"/>
      <c r="B187" s="40"/>
      <c r="C187" s="235" t="s">
        <v>2692</v>
      </c>
      <c r="D187" s="235" t="s">
        <v>173</v>
      </c>
      <c r="E187" s="236" t="s">
        <v>1182</v>
      </c>
      <c r="F187" s="237" t="s">
        <v>1183</v>
      </c>
      <c r="G187" s="238" t="s">
        <v>199</v>
      </c>
      <c r="H187" s="239">
        <v>27.02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2.45343</v>
      </c>
      <c r="R187" s="245">
        <f>Q187*H187</f>
        <v>66.2916786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2693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2694</v>
      </c>
      <c r="G188" s="250"/>
      <c r="H188" s="254">
        <v>24.9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2695</v>
      </c>
      <c r="G189" s="250"/>
      <c r="H189" s="254">
        <v>0.6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2696</v>
      </c>
      <c r="G190" s="250"/>
      <c r="H190" s="254">
        <v>1.52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27.02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21.75" customHeight="1">
      <c r="A192" s="39"/>
      <c r="B192" s="40"/>
      <c r="C192" s="235" t="s">
        <v>2098</v>
      </c>
      <c r="D192" s="235" t="s">
        <v>173</v>
      </c>
      <c r="E192" s="236" t="s">
        <v>1186</v>
      </c>
      <c r="F192" s="237" t="s">
        <v>1187</v>
      </c>
      <c r="G192" s="238" t="s">
        <v>176</v>
      </c>
      <c r="H192" s="239">
        <v>132.1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0.00533</v>
      </c>
      <c r="R192" s="245">
        <f>Q192*H192</f>
        <v>0.704093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2697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2698</v>
      </c>
      <c r="G193" s="250"/>
      <c r="H193" s="254">
        <v>124.5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2699</v>
      </c>
      <c r="G194" s="250"/>
      <c r="H194" s="254">
        <v>7.6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4" customFormat="1" ht="12">
      <c r="A195" s="14"/>
      <c r="B195" s="261"/>
      <c r="C195" s="262"/>
      <c r="D195" s="251" t="s">
        <v>179</v>
      </c>
      <c r="E195" s="263" t="s">
        <v>1</v>
      </c>
      <c r="F195" s="264" t="s">
        <v>182</v>
      </c>
      <c r="G195" s="262"/>
      <c r="H195" s="265">
        <v>132.1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179</v>
      </c>
      <c r="AU195" s="271" t="s">
        <v>86</v>
      </c>
      <c r="AV195" s="14" t="s">
        <v>177</v>
      </c>
      <c r="AW195" s="14" t="s">
        <v>32</v>
      </c>
      <c r="AX195" s="14" t="s">
        <v>84</v>
      </c>
      <c r="AY195" s="271" t="s">
        <v>169</v>
      </c>
    </row>
    <row r="196" spans="1:65" s="2" customFormat="1" ht="21.75" customHeight="1">
      <c r="A196" s="39"/>
      <c r="B196" s="40"/>
      <c r="C196" s="235" t="s">
        <v>2104</v>
      </c>
      <c r="D196" s="235" t="s">
        <v>173</v>
      </c>
      <c r="E196" s="236" t="s">
        <v>1191</v>
      </c>
      <c r="F196" s="237" t="s">
        <v>1192</v>
      </c>
      <c r="G196" s="238" t="s">
        <v>176</v>
      </c>
      <c r="H196" s="239">
        <v>124.5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2700</v>
      </c>
    </row>
    <row r="197" spans="1:65" s="2" customFormat="1" ht="21.75" customHeight="1">
      <c r="A197" s="39"/>
      <c r="B197" s="40"/>
      <c r="C197" s="235" t="s">
        <v>2140</v>
      </c>
      <c r="D197" s="235" t="s">
        <v>173</v>
      </c>
      <c r="E197" s="236" t="s">
        <v>1194</v>
      </c>
      <c r="F197" s="237" t="s">
        <v>1195</v>
      </c>
      <c r="G197" s="238" t="s">
        <v>176</v>
      </c>
      <c r="H197" s="239">
        <v>124.5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0.00552</v>
      </c>
      <c r="R197" s="245">
        <f>Q197*H197</f>
        <v>0.68724</v>
      </c>
      <c r="S197" s="245">
        <v>0</v>
      </c>
      <c r="T197" s="24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2701</v>
      </c>
    </row>
    <row r="198" spans="1:65" s="2" customFormat="1" ht="21.75" customHeight="1">
      <c r="A198" s="39"/>
      <c r="B198" s="40"/>
      <c r="C198" s="235" t="s">
        <v>2144</v>
      </c>
      <c r="D198" s="235" t="s">
        <v>173</v>
      </c>
      <c r="E198" s="236" t="s">
        <v>1197</v>
      </c>
      <c r="F198" s="237" t="s">
        <v>1198</v>
      </c>
      <c r="G198" s="238" t="s">
        <v>176</v>
      </c>
      <c r="H198" s="239">
        <v>124.5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2702</v>
      </c>
    </row>
    <row r="199" spans="1:65" s="2" customFormat="1" ht="16.5" customHeight="1">
      <c r="A199" s="39"/>
      <c r="B199" s="40"/>
      <c r="C199" s="235" t="s">
        <v>2148</v>
      </c>
      <c r="D199" s="235" t="s">
        <v>173</v>
      </c>
      <c r="E199" s="236" t="s">
        <v>1205</v>
      </c>
      <c r="F199" s="237" t="s">
        <v>1206</v>
      </c>
      <c r="G199" s="238" t="s">
        <v>249</v>
      </c>
      <c r="H199" s="239">
        <v>7.804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1.05516</v>
      </c>
      <c r="R199" s="245">
        <f>Q199*H199</f>
        <v>8.234468640000001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2703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2704</v>
      </c>
      <c r="G200" s="250"/>
      <c r="H200" s="254">
        <v>0.294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2705</v>
      </c>
      <c r="G201" s="250"/>
      <c r="H201" s="254">
        <v>7.51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7.804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16.5" customHeight="1">
      <c r="A203" s="39"/>
      <c r="B203" s="40"/>
      <c r="C203" s="235" t="s">
        <v>1846</v>
      </c>
      <c r="D203" s="235" t="s">
        <v>173</v>
      </c>
      <c r="E203" s="236" t="s">
        <v>2706</v>
      </c>
      <c r="F203" s="237" t="s">
        <v>2707</v>
      </c>
      <c r="G203" s="238" t="s">
        <v>322</v>
      </c>
      <c r="H203" s="239">
        <v>124.5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0.00552</v>
      </c>
      <c r="R203" s="245">
        <f>Q203*H203</f>
        <v>0.68724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2708</v>
      </c>
    </row>
    <row r="204" spans="1:65" s="2" customFormat="1" ht="21.75" customHeight="1">
      <c r="A204" s="39"/>
      <c r="B204" s="40"/>
      <c r="C204" s="235" t="s">
        <v>453</v>
      </c>
      <c r="D204" s="235" t="s">
        <v>173</v>
      </c>
      <c r="E204" s="236" t="s">
        <v>1214</v>
      </c>
      <c r="F204" s="237" t="s">
        <v>1215</v>
      </c>
      <c r="G204" s="238" t="s">
        <v>327</v>
      </c>
      <c r="H204" s="239">
        <v>64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0.02278</v>
      </c>
      <c r="R204" s="245">
        <f>Q204*H204</f>
        <v>1.45792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2709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2710</v>
      </c>
      <c r="G205" s="250"/>
      <c r="H205" s="254">
        <v>64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16.5" customHeight="1">
      <c r="A206" s="39"/>
      <c r="B206" s="40"/>
      <c r="C206" s="235" t="s">
        <v>2168</v>
      </c>
      <c r="D206" s="235" t="s">
        <v>173</v>
      </c>
      <c r="E206" s="236" t="s">
        <v>1535</v>
      </c>
      <c r="F206" s="237" t="s">
        <v>1536</v>
      </c>
      <c r="G206" s="238" t="s">
        <v>199</v>
      </c>
      <c r="H206" s="239">
        <v>15.652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2.45336</v>
      </c>
      <c r="R206" s="245">
        <f>Q206*H206</f>
        <v>38.39999072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2711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2712</v>
      </c>
      <c r="G207" s="250"/>
      <c r="H207" s="254">
        <v>3.177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2713</v>
      </c>
      <c r="G208" s="250"/>
      <c r="H208" s="254">
        <v>1.011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2714</v>
      </c>
      <c r="G209" s="250"/>
      <c r="H209" s="254">
        <v>1.013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2715</v>
      </c>
      <c r="G210" s="250"/>
      <c r="H210" s="254">
        <v>0.803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2716</v>
      </c>
      <c r="G211" s="250"/>
      <c r="H211" s="254">
        <v>0.424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2717</v>
      </c>
      <c r="G212" s="250"/>
      <c r="H212" s="254">
        <v>1.407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2718</v>
      </c>
      <c r="G213" s="250"/>
      <c r="H213" s="254">
        <v>0.888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2719</v>
      </c>
      <c r="G214" s="250"/>
      <c r="H214" s="254">
        <v>0.712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2720</v>
      </c>
      <c r="G215" s="250"/>
      <c r="H215" s="254">
        <v>5.489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2721</v>
      </c>
      <c r="G216" s="250"/>
      <c r="H216" s="254">
        <v>0.12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2722</v>
      </c>
      <c r="G217" s="250"/>
      <c r="H217" s="254">
        <v>0.168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2723</v>
      </c>
      <c r="G218" s="250"/>
      <c r="H218" s="254">
        <v>0.288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2724</v>
      </c>
      <c r="G219" s="250"/>
      <c r="H219" s="254">
        <v>0.152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4" customFormat="1" ht="12">
      <c r="A220" s="14"/>
      <c r="B220" s="261"/>
      <c r="C220" s="262"/>
      <c r="D220" s="251" t="s">
        <v>179</v>
      </c>
      <c r="E220" s="263" t="s">
        <v>1</v>
      </c>
      <c r="F220" s="264" t="s">
        <v>182</v>
      </c>
      <c r="G220" s="262"/>
      <c r="H220" s="265">
        <v>15.652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179</v>
      </c>
      <c r="AU220" s="271" t="s">
        <v>86</v>
      </c>
      <c r="AV220" s="14" t="s">
        <v>177</v>
      </c>
      <c r="AW220" s="14" t="s">
        <v>32</v>
      </c>
      <c r="AX220" s="14" t="s">
        <v>84</v>
      </c>
      <c r="AY220" s="271" t="s">
        <v>169</v>
      </c>
    </row>
    <row r="221" spans="1:65" s="2" customFormat="1" ht="21.75" customHeight="1">
      <c r="A221" s="39"/>
      <c r="B221" s="40"/>
      <c r="C221" s="235" t="s">
        <v>2172</v>
      </c>
      <c r="D221" s="235" t="s">
        <v>173</v>
      </c>
      <c r="E221" s="236" t="s">
        <v>1542</v>
      </c>
      <c r="F221" s="237" t="s">
        <v>1543</v>
      </c>
      <c r="G221" s="238" t="s">
        <v>176</v>
      </c>
      <c r="H221" s="239">
        <v>132.444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0.00663</v>
      </c>
      <c r="R221" s="245">
        <f>Q221*H221</f>
        <v>0.8781037199999999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2725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2726</v>
      </c>
      <c r="G222" s="250"/>
      <c r="H222" s="254">
        <v>23.852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2727</v>
      </c>
      <c r="G223" s="250"/>
      <c r="H223" s="254">
        <v>10.089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2728</v>
      </c>
      <c r="G224" s="250"/>
      <c r="H224" s="254">
        <v>10.106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2729</v>
      </c>
      <c r="G225" s="250"/>
      <c r="H225" s="254">
        <v>9.801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2730</v>
      </c>
      <c r="G226" s="250"/>
      <c r="H226" s="254">
        <v>4.922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2731</v>
      </c>
      <c r="G227" s="250"/>
      <c r="H227" s="254">
        <v>18.925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2732</v>
      </c>
      <c r="G228" s="250"/>
      <c r="H228" s="254">
        <v>9.6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2733</v>
      </c>
      <c r="G229" s="250"/>
      <c r="H229" s="254">
        <v>8.313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2734</v>
      </c>
      <c r="G230" s="250"/>
      <c r="H230" s="254">
        <v>28.955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2735</v>
      </c>
      <c r="G231" s="250"/>
      <c r="H231" s="254">
        <v>1.5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2736</v>
      </c>
      <c r="G232" s="250"/>
      <c r="H232" s="254">
        <v>1.783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2737</v>
      </c>
      <c r="G233" s="250"/>
      <c r="H233" s="254">
        <v>3.098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2738</v>
      </c>
      <c r="G234" s="250"/>
      <c r="H234" s="254">
        <v>1.5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4" customFormat="1" ht="12">
      <c r="A235" s="14"/>
      <c r="B235" s="261"/>
      <c r="C235" s="262"/>
      <c r="D235" s="251" t="s">
        <v>179</v>
      </c>
      <c r="E235" s="263" t="s">
        <v>1</v>
      </c>
      <c r="F235" s="264" t="s">
        <v>182</v>
      </c>
      <c r="G235" s="262"/>
      <c r="H235" s="265">
        <v>132.444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179</v>
      </c>
      <c r="AU235" s="271" t="s">
        <v>86</v>
      </c>
      <c r="AV235" s="14" t="s">
        <v>177</v>
      </c>
      <c r="AW235" s="14" t="s">
        <v>32</v>
      </c>
      <c r="AX235" s="14" t="s">
        <v>84</v>
      </c>
      <c r="AY235" s="271" t="s">
        <v>169</v>
      </c>
    </row>
    <row r="236" spans="1:65" s="2" customFormat="1" ht="21.75" customHeight="1">
      <c r="A236" s="39"/>
      <c r="B236" s="40"/>
      <c r="C236" s="235" t="s">
        <v>2176</v>
      </c>
      <c r="D236" s="235" t="s">
        <v>173</v>
      </c>
      <c r="E236" s="236" t="s">
        <v>1548</v>
      </c>
      <c r="F236" s="237" t="s">
        <v>1549</v>
      </c>
      <c r="G236" s="238" t="s">
        <v>176</v>
      </c>
      <c r="H236" s="239">
        <v>132.444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2739</v>
      </c>
    </row>
    <row r="237" spans="1:65" s="2" customFormat="1" ht="33" customHeight="1">
      <c r="A237" s="39"/>
      <c r="B237" s="40"/>
      <c r="C237" s="235" t="s">
        <v>2180</v>
      </c>
      <c r="D237" s="235" t="s">
        <v>173</v>
      </c>
      <c r="E237" s="236" t="s">
        <v>1552</v>
      </c>
      <c r="F237" s="237" t="s">
        <v>1553</v>
      </c>
      <c r="G237" s="238" t="s">
        <v>176</v>
      </c>
      <c r="H237" s="239">
        <v>17.869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0.00134</v>
      </c>
      <c r="R237" s="245">
        <f>Q237*H237</f>
        <v>0.02394446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2740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2741</v>
      </c>
      <c r="G238" s="250"/>
      <c r="H238" s="254">
        <v>2.67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2742</v>
      </c>
      <c r="G239" s="250"/>
      <c r="H239" s="254">
        <v>2.402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2743</v>
      </c>
      <c r="G240" s="250"/>
      <c r="H240" s="254">
        <v>2.406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2744</v>
      </c>
      <c r="G241" s="250"/>
      <c r="H241" s="254">
        <v>1.96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2745</v>
      </c>
      <c r="G242" s="250"/>
      <c r="H242" s="254">
        <v>0.984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2746</v>
      </c>
      <c r="G243" s="250"/>
      <c r="H243" s="254">
        <v>0.775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2747</v>
      </c>
      <c r="G244" s="250"/>
      <c r="H244" s="254">
        <v>1.92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2748</v>
      </c>
      <c r="G245" s="250"/>
      <c r="H245" s="254">
        <v>1.663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2749</v>
      </c>
      <c r="G246" s="250"/>
      <c r="H246" s="254">
        <v>1.512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2750</v>
      </c>
      <c r="G247" s="250"/>
      <c r="H247" s="254">
        <v>0.3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2751</v>
      </c>
      <c r="G248" s="250"/>
      <c r="H248" s="254">
        <v>0.357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2752</v>
      </c>
      <c r="G249" s="250"/>
      <c r="H249" s="254">
        <v>0.62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2753</v>
      </c>
      <c r="G250" s="250"/>
      <c r="H250" s="254">
        <v>0.3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17.869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33" customHeight="1">
      <c r="A252" s="39"/>
      <c r="B252" s="40"/>
      <c r="C252" s="235" t="s">
        <v>2184</v>
      </c>
      <c r="D252" s="235" t="s">
        <v>173</v>
      </c>
      <c r="E252" s="236" t="s">
        <v>1558</v>
      </c>
      <c r="F252" s="237" t="s">
        <v>1559</v>
      </c>
      <c r="G252" s="238" t="s">
        <v>176</v>
      </c>
      <c r="H252" s="239">
        <v>17.869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2754</v>
      </c>
    </row>
    <row r="253" spans="1:65" s="2" customFormat="1" ht="21.75" customHeight="1">
      <c r="A253" s="39"/>
      <c r="B253" s="40"/>
      <c r="C253" s="235" t="s">
        <v>2188</v>
      </c>
      <c r="D253" s="235" t="s">
        <v>173</v>
      </c>
      <c r="E253" s="236" t="s">
        <v>1562</v>
      </c>
      <c r="F253" s="237" t="s">
        <v>1563</v>
      </c>
      <c r="G253" s="238" t="s">
        <v>249</v>
      </c>
      <c r="H253" s="239">
        <v>1.653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1.05464</v>
      </c>
      <c r="R253" s="245">
        <f>Q253*H253</f>
        <v>1.74331992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2755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2756</v>
      </c>
      <c r="G254" s="250"/>
      <c r="H254" s="254">
        <v>1.653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370</v>
      </c>
      <c r="D255" s="235" t="s">
        <v>173</v>
      </c>
      <c r="E255" s="236" t="s">
        <v>1571</v>
      </c>
      <c r="F255" s="237" t="s">
        <v>1572</v>
      </c>
      <c r="G255" s="238" t="s">
        <v>249</v>
      </c>
      <c r="H255" s="239">
        <v>0.091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0.01954</v>
      </c>
      <c r="R255" s="245">
        <f>Q255*H255</f>
        <v>0.0017781399999999999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2757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2758</v>
      </c>
      <c r="G256" s="250"/>
      <c r="H256" s="254">
        <v>0.067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2759</v>
      </c>
      <c r="G257" s="250"/>
      <c r="H257" s="254">
        <v>0.006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2760</v>
      </c>
      <c r="G258" s="250"/>
      <c r="H258" s="254">
        <v>0.012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2761</v>
      </c>
      <c r="G259" s="250"/>
      <c r="H259" s="254">
        <v>0.006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4" customFormat="1" ht="12">
      <c r="A260" s="14"/>
      <c r="B260" s="261"/>
      <c r="C260" s="262"/>
      <c r="D260" s="251" t="s">
        <v>179</v>
      </c>
      <c r="E260" s="263" t="s">
        <v>1</v>
      </c>
      <c r="F260" s="264" t="s">
        <v>182</v>
      </c>
      <c r="G260" s="262"/>
      <c r="H260" s="265">
        <v>0.091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1" t="s">
        <v>179</v>
      </c>
      <c r="AU260" s="271" t="s">
        <v>86</v>
      </c>
      <c r="AV260" s="14" t="s">
        <v>177</v>
      </c>
      <c r="AW260" s="14" t="s">
        <v>32</v>
      </c>
      <c r="AX260" s="14" t="s">
        <v>84</v>
      </c>
      <c r="AY260" s="271" t="s">
        <v>169</v>
      </c>
    </row>
    <row r="261" spans="1:65" s="2" customFormat="1" ht="21.75" customHeight="1">
      <c r="A261" s="39"/>
      <c r="B261" s="40"/>
      <c r="C261" s="304" t="s">
        <v>351</v>
      </c>
      <c r="D261" s="304" t="s">
        <v>1283</v>
      </c>
      <c r="E261" s="305" t="s">
        <v>1579</v>
      </c>
      <c r="F261" s="306" t="s">
        <v>1580</v>
      </c>
      <c r="G261" s="307" t="s">
        <v>249</v>
      </c>
      <c r="H261" s="308">
        <v>0.091</v>
      </c>
      <c r="I261" s="309"/>
      <c r="J261" s="310">
        <f>ROUND(I261*H261,2)</f>
        <v>0</v>
      </c>
      <c r="K261" s="311"/>
      <c r="L261" s="312"/>
      <c r="M261" s="313" t="s">
        <v>1</v>
      </c>
      <c r="N261" s="314" t="s">
        <v>41</v>
      </c>
      <c r="O261" s="92"/>
      <c r="P261" s="245">
        <f>O261*H261</f>
        <v>0</v>
      </c>
      <c r="Q261" s="245">
        <v>1</v>
      </c>
      <c r="R261" s="245">
        <f>Q261*H261</f>
        <v>0.091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260</v>
      </c>
      <c r="AT261" s="247" t="s">
        <v>1283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2762</v>
      </c>
    </row>
    <row r="262" spans="1:65" s="2" customFormat="1" ht="21.75" customHeight="1">
      <c r="A262" s="39"/>
      <c r="B262" s="40"/>
      <c r="C262" s="235" t="s">
        <v>2118</v>
      </c>
      <c r="D262" s="235" t="s">
        <v>173</v>
      </c>
      <c r="E262" s="236" t="s">
        <v>1592</v>
      </c>
      <c r="F262" s="237" t="s">
        <v>1593</v>
      </c>
      <c r="G262" s="238" t="s">
        <v>199</v>
      </c>
      <c r="H262" s="239">
        <v>4.046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2.45337</v>
      </c>
      <c r="R262" s="245">
        <f>Q262*H262</f>
        <v>9.926335020000002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177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177</v>
      </c>
      <c r="BM262" s="247" t="s">
        <v>2763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2764</v>
      </c>
      <c r="G263" s="250"/>
      <c r="H263" s="254">
        <v>1.067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2765</v>
      </c>
      <c r="G264" s="250"/>
      <c r="H264" s="254">
        <v>2.979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4.046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5" s="2" customFormat="1" ht="21.75" customHeight="1">
      <c r="A266" s="39"/>
      <c r="B266" s="40"/>
      <c r="C266" s="235" t="s">
        <v>2124</v>
      </c>
      <c r="D266" s="235" t="s">
        <v>173</v>
      </c>
      <c r="E266" s="236" t="s">
        <v>1602</v>
      </c>
      <c r="F266" s="237" t="s">
        <v>1603</v>
      </c>
      <c r="G266" s="238" t="s">
        <v>249</v>
      </c>
      <c r="H266" s="239">
        <v>0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1.04887</v>
      </c>
      <c r="R266" s="245">
        <f>Q266*H266</f>
        <v>0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2766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2767</v>
      </c>
      <c r="G267" s="250"/>
      <c r="H267" s="254">
        <v>0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21.75" customHeight="1">
      <c r="A268" s="39"/>
      <c r="B268" s="40"/>
      <c r="C268" s="235" t="s">
        <v>2128</v>
      </c>
      <c r="D268" s="235" t="s">
        <v>173</v>
      </c>
      <c r="E268" s="236" t="s">
        <v>1614</v>
      </c>
      <c r="F268" s="237" t="s">
        <v>1615</v>
      </c>
      <c r="G268" s="238" t="s">
        <v>176</v>
      </c>
      <c r="H268" s="239">
        <v>6.239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0.01282</v>
      </c>
      <c r="R268" s="245">
        <f>Q268*H268</f>
        <v>0.07998398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2768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2769</v>
      </c>
      <c r="G269" s="250"/>
      <c r="H269" s="254">
        <v>6.239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84</v>
      </c>
      <c r="AY269" s="260" t="s">
        <v>169</v>
      </c>
    </row>
    <row r="270" spans="1:65" s="2" customFormat="1" ht="21.75" customHeight="1">
      <c r="A270" s="39"/>
      <c r="B270" s="40"/>
      <c r="C270" s="235" t="s">
        <v>2132</v>
      </c>
      <c r="D270" s="235" t="s">
        <v>173</v>
      </c>
      <c r="E270" s="236" t="s">
        <v>1622</v>
      </c>
      <c r="F270" s="237" t="s">
        <v>1623</v>
      </c>
      <c r="G270" s="238" t="s">
        <v>176</v>
      </c>
      <c r="H270" s="239">
        <v>6.239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2770</v>
      </c>
    </row>
    <row r="271" spans="1:65" s="2" customFormat="1" ht="21.75" customHeight="1">
      <c r="A271" s="39"/>
      <c r="B271" s="40"/>
      <c r="C271" s="235" t="s">
        <v>2152</v>
      </c>
      <c r="D271" s="235" t="s">
        <v>173</v>
      </c>
      <c r="E271" s="236" t="s">
        <v>1626</v>
      </c>
      <c r="F271" s="237" t="s">
        <v>1627</v>
      </c>
      <c r="G271" s="238" t="s">
        <v>176</v>
      </c>
      <c r="H271" s="239">
        <v>17.479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0.00874</v>
      </c>
      <c r="R271" s="245">
        <f>Q271*H271</f>
        <v>0.15276646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2771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2772</v>
      </c>
      <c r="G272" s="250"/>
      <c r="H272" s="254">
        <v>17.479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2156</v>
      </c>
      <c r="D273" s="235" t="s">
        <v>173</v>
      </c>
      <c r="E273" s="236" t="s">
        <v>1635</v>
      </c>
      <c r="F273" s="237" t="s">
        <v>1636</v>
      </c>
      <c r="G273" s="238" t="s">
        <v>176</v>
      </c>
      <c r="H273" s="239">
        <v>17.479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</v>
      </c>
      <c r="T273" s="24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2773</v>
      </c>
    </row>
    <row r="274" spans="1:63" s="12" customFormat="1" ht="22.8" customHeight="1">
      <c r="A274" s="12"/>
      <c r="B274" s="219"/>
      <c r="C274" s="220"/>
      <c r="D274" s="221" t="s">
        <v>75</v>
      </c>
      <c r="E274" s="233" t="s">
        <v>251</v>
      </c>
      <c r="F274" s="233" t="s">
        <v>1217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SUM(P275:P372)</f>
        <v>0</v>
      </c>
      <c r="Q274" s="227"/>
      <c r="R274" s="228">
        <f>SUM(R275:R372)</f>
        <v>11.115496619999998</v>
      </c>
      <c r="S274" s="227"/>
      <c r="T274" s="229">
        <f>SUM(T275:T372)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84</v>
      </c>
      <c r="AT274" s="231" t="s">
        <v>75</v>
      </c>
      <c r="AU274" s="231" t="s">
        <v>84</v>
      </c>
      <c r="AY274" s="230" t="s">
        <v>169</v>
      </c>
      <c r="BK274" s="232">
        <f>SUM(BK275:BK372)</f>
        <v>0</v>
      </c>
    </row>
    <row r="275" spans="1:65" s="2" customFormat="1" ht="21.75" customHeight="1">
      <c r="A275" s="39"/>
      <c r="B275" s="40"/>
      <c r="C275" s="235" t="s">
        <v>498</v>
      </c>
      <c r="D275" s="235" t="s">
        <v>173</v>
      </c>
      <c r="E275" s="236" t="s">
        <v>1651</v>
      </c>
      <c r="F275" s="237" t="s">
        <v>1652</v>
      </c>
      <c r="G275" s="238" t="s">
        <v>176</v>
      </c>
      <c r="H275" s="239">
        <v>22.56</v>
      </c>
      <c r="I275" s="240"/>
      <c r="J275" s="241">
        <f>ROUND(I275*H275,2)</f>
        <v>0</v>
      </c>
      <c r="K275" s="242"/>
      <c r="L275" s="45"/>
      <c r="M275" s="243" t="s">
        <v>1</v>
      </c>
      <c r="N275" s="244" t="s">
        <v>41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177</v>
      </c>
      <c r="AT275" s="247" t="s">
        <v>173</v>
      </c>
      <c r="AU275" s="247" t="s">
        <v>86</v>
      </c>
      <c r="AY275" s="18" t="s">
        <v>169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84</v>
      </c>
      <c r="BK275" s="248">
        <f>ROUND(I275*H275,2)</f>
        <v>0</v>
      </c>
      <c r="BL275" s="18" t="s">
        <v>177</v>
      </c>
      <c r="BM275" s="247" t="s">
        <v>2774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2775</v>
      </c>
      <c r="G276" s="250"/>
      <c r="H276" s="254">
        <v>4.36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2776</v>
      </c>
      <c r="G277" s="250"/>
      <c r="H277" s="254">
        <v>18.2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4" customFormat="1" ht="12">
      <c r="A278" s="14"/>
      <c r="B278" s="261"/>
      <c r="C278" s="262"/>
      <c r="D278" s="251" t="s">
        <v>179</v>
      </c>
      <c r="E278" s="263" t="s">
        <v>1</v>
      </c>
      <c r="F278" s="264" t="s">
        <v>182</v>
      </c>
      <c r="G278" s="262"/>
      <c r="H278" s="265">
        <v>22.56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179</v>
      </c>
      <c r="AU278" s="271" t="s">
        <v>86</v>
      </c>
      <c r="AV278" s="14" t="s">
        <v>177</v>
      </c>
      <c r="AW278" s="14" t="s">
        <v>32</v>
      </c>
      <c r="AX278" s="14" t="s">
        <v>84</v>
      </c>
      <c r="AY278" s="271" t="s">
        <v>169</v>
      </c>
    </row>
    <row r="279" spans="1:65" s="2" customFormat="1" ht="21.75" customHeight="1">
      <c r="A279" s="39"/>
      <c r="B279" s="40"/>
      <c r="C279" s="235" t="s">
        <v>503</v>
      </c>
      <c r="D279" s="235" t="s">
        <v>173</v>
      </c>
      <c r="E279" s="236" t="s">
        <v>1661</v>
      </c>
      <c r="F279" s="237" t="s">
        <v>1662</v>
      </c>
      <c r="G279" s="238" t="s">
        <v>176</v>
      </c>
      <c r="H279" s="239">
        <v>22.56</v>
      </c>
      <c r="I279" s="240"/>
      <c r="J279" s="241">
        <f>ROUND(I279*H279,2)</f>
        <v>0</v>
      </c>
      <c r="K279" s="242"/>
      <c r="L279" s="45"/>
      <c r="M279" s="243" t="s">
        <v>1</v>
      </c>
      <c r="N279" s="244" t="s">
        <v>41</v>
      </c>
      <c r="O279" s="92"/>
      <c r="P279" s="245">
        <f>O279*H279</f>
        <v>0</v>
      </c>
      <c r="Q279" s="245">
        <v>0.00026</v>
      </c>
      <c r="R279" s="245">
        <f>Q279*H279</f>
        <v>0.0058655999999999995</v>
      </c>
      <c r="S279" s="245">
        <v>0</v>
      </c>
      <c r="T279" s="24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7" t="s">
        <v>177</v>
      </c>
      <c r="AT279" s="247" t="s">
        <v>173</v>
      </c>
      <c r="AU279" s="247" t="s">
        <v>86</v>
      </c>
      <c r="AY279" s="18" t="s">
        <v>169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18" t="s">
        <v>84</v>
      </c>
      <c r="BK279" s="248">
        <f>ROUND(I279*H279,2)</f>
        <v>0</v>
      </c>
      <c r="BL279" s="18" t="s">
        <v>177</v>
      </c>
      <c r="BM279" s="247" t="s">
        <v>2777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2775</v>
      </c>
      <c r="G280" s="250"/>
      <c r="H280" s="254">
        <v>4.36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2776</v>
      </c>
      <c r="G281" s="250"/>
      <c r="H281" s="254">
        <v>18.2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22.56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705</v>
      </c>
      <c r="D283" s="235" t="s">
        <v>173</v>
      </c>
      <c r="E283" s="236" t="s">
        <v>1668</v>
      </c>
      <c r="F283" s="237" t="s">
        <v>1669</v>
      </c>
      <c r="G283" s="238" t="s">
        <v>176</v>
      </c>
      <c r="H283" s="239">
        <v>22.56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0.003</v>
      </c>
      <c r="R283" s="245">
        <f>Q283*H283</f>
        <v>0.06768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2778</v>
      </c>
    </row>
    <row r="284" spans="1:65" s="2" customFormat="1" ht="21.75" customHeight="1">
      <c r="A284" s="39"/>
      <c r="B284" s="40"/>
      <c r="C284" s="235" t="s">
        <v>355</v>
      </c>
      <c r="D284" s="235" t="s">
        <v>173</v>
      </c>
      <c r="E284" s="236" t="s">
        <v>1218</v>
      </c>
      <c r="F284" s="237" t="s">
        <v>1219</v>
      </c>
      <c r="G284" s="238" t="s">
        <v>176</v>
      </c>
      <c r="H284" s="239">
        <v>469.864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0.00735</v>
      </c>
      <c r="R284" s="245">
        <f>Q284*H284</f>
        <v>3.4535004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2779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2780</v>
      </c>
      <c r="G285" s="250"/>
      <c r="H285" s="254">
        <v>22.482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2781</v>
      </c>
      <c r="G286" s="250"/>
      <c r="H286" s="254">
        <v>26.032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2782</v>
      </c>
      <c r="G287" s="250"/>
      <c r="H287" s="254">
        <v>5.096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2783</v>
      </c>
      <c r="G288" s="250"/>
      <c r="H288" s="254">
        <v>25.914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2784</v>
      </c>
      <c r="G289" s="250"/>
      <c r="H289" s="254">
        <v>70.602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2785</v>
      </c>
      <c r="G290" s="250"/>
      <c r="H290" s="254">
        <v>59.117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2786</v>
      </c>
      <c r="G291" s="250"/>
      <c r="H291" s="254">
        <v>37.32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2787</v>
      </c>
      <c r="G292" s="250"/>
      <c r="H292" s="254">
        <v>32.068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2788</v>
      </c>
      <c r="G293" s="250"/>
      <c r="H293" s="254">
        <v>19.716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2789</v>
      </c>
      <c r="G294" s="250"/>
      <c r="H294" s="254">
        <v>60.38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2790</v>
      </c>
      <c r="G295" s="250"/>
      <c r="H295" s="254">
        <v>24.512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2791</v>
      </c>
      <c r="G296" s="250"/>
      <c r="H296" s="254">
        <v>22.05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2792</v>
      </c>
      <c r="G297" s="250"/>
      <c r="H297" s="254">
        <v>64.575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469.864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21.75" customHeight="1">
      <c r="A299" s="39"/>
      <c r="B299" s="40"/>
      <c r="C299" s="235" t="s">
        <v>236</v>
      </c>
      <c r="D299" s="235" t="s">
        <v>173</v>
      </c>
      <c r="E299" s="236" t="s">
        <v>1698</v>
      </c>
      <c r="F299" s="237" t="s">
        <v>1699</v>
      </c>
      <c r="G299" s="238" t="s">
        <v>176</v>
      </c>
      <c r="H299" s="239">
        <v>45.371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0.00026</v>
      </c>
      <c r="R299" s="245">
        <f>Q299*H299</f>
        <v>0.01179646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2793</v>
      </c>
    </row>
    <row r="300" spans="1:51" s="16" customFormat="1" ht="12">
      <c r="A300" s="16"/>
      <c r="B300" s="283"/>
      <c r="C300" s="284"/>
      <c r="D300" s="251" t="s">
        <v>179</v>
      </c>
      <c r="E300" s="285" t="s">
        <v>1</v>
      </c>
      <c r="F300" s="286" t="s">
        <v>2794</v>
      </c>
      <c r="G300" s="284"/>
      <c r="H300" s="285" t="s">
        <v>1</v>
      </c>
      <c r="I300" s="287"/>
      <c r="J300" s="284"/>
      <c r="K300" s="284"/>
      <c r="L300" s="288"/>
      <c r="M300" s="289"/>
      <c r="N300" s="290"/>
      <c r="O300" s="290"/>
      <c r="P300" s="290"/>
      <c r="Q300" s="290"/>
      <c r="R300" s="290"/>
      <c r="S300" s="290"/>
      <c r="T300" s="291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92" t="s">
        <v>179</v>
      </c>
      <c r="AU300" s="292" t="s">
        <v>86</v>
      </c>
      <c r="AV300" s="16" t="s">
        <v>84</v>
      </c>
      <c r="AW300" s="16" t="s">
        <v>32</v>
      </c>
      <c r="AX300" s="16" t="s">
        <v>76</v>
      </c>
      <c r="AY300" s="292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2795</v>
      </c>
      <c r="G301" s="250"/>
      <c r="H301" s="254">
        <v>6.548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2796</v>
      </c>
      <c r="G302" s="250"/>
      <c r="H302" s="254">
        <v>18.807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5" customFormat="1" ht="12">
      <c r="A303" s="15"/>
      <c r="B303" s="272"/>
      <c r="C303" s="273"/>
      <c r="D303" s="251" t="s">
        <v>179</v>
      </c>
      <c r="E303" s="274" t="s">
        <v>1</v>
      </c>
      <c r="F303" s="275" t="s">
        <v>211</v>
      </c>
      <c r="G303" s="273"/>
      <c r="H303" s="276">
        <v>25.355</v>
      </c>
      <c r="I303" s="277"/>
      <c r="J303" s="273"/>
      <c r="K303" s="273"/>
      <c r="L303" s="278"/>
      <c r="M303" s="279"/>
      <c r="N303" s="280"/>
      <c r="O303" s="280"/>
      <c r="P303" s="280"/>
      <c r="Q303" s="280"/>
      <c r="R303" s="280"/>
      <c r="S303" s="280"/>
      <c r="T303" s="28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2" t="s">
        <v>179</v>
      </c>
      <c r="AU303" s="282" t="s">
        <v>86</v>
      </c>
      <c r="AV303" s="15" t="s">
        <v>212</v>
      </c>
      <c r="AW303" s="15" t="s">
        <v>32</v>
      </c>
      <c r="AX303" s="15" t="s">
        <v>76</v>
      </c>
      <c r="AY303" s="282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2797</v>
      </c>
      <c r="G304" s="250"/>
      <c r="H304" s="254">
        <v>20.016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45.371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433</v>
      </c>
      <c r="D306" s="235" t="s">
        <v>173</v>
      </c>
      <c r="E306" s="236" t="s">
        <v>1705</v>
      </c>
      <c r="F306" s="237" t="s">
        <v>1706</v>
      </c>
      <c r="G306" s="238" t="s">
        <v>176</v>
      </c>
      <c r="H306" s="239">
        <v>35.363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0.00438</v>
      </c>
      <c r="R306" s="245">
        <f>Q306*H306</f>
        <v>0.15488994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2798</v>
      </c>
    </row>
    <row r="307" spans="1:51" s="16" customFormat="1" ht="12">
      <c r="A307" s="16"/>
      <c r="B307" s="283"/>
      <c r="C307" s="284"/>
      <c r="D307" s="251" t="s">
        <v>179</v>
      </c>
      <c r="E307" s="285" t="s">
        <v>1</v>
      </c>
      <c r="F307" s="286" t="s">
        <v>2794</v>
      </c>
      <c r="G307" s="284"/>
      <c r="H307" s="285" t="s">
        <v>1</v>
      </c>
      <c r="I307" s="287"/>
      <c r="J307" s="284"/>
      <c r="K307" s="284"/>
      <c r="L307" s="288"/>
      <c r="M307" s="289"/>
      <c r="N307" s="290"/>
      <c r="O307" s="290"/>
      <c r="P307" s="290"/>
      <c r="Q307" s="290"/>
      <c r="R307" s="290"/>
      <c r="S307" s="290"/>
      <c r="T307" s="291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92" t="s">
        <v>179</v>
      </c>
      <c r="AU307" s="292" t="s">
        <v>86</v>
      </c>
      <c r="AV307" s="16" t="s">
        <v>84</v>
      </c>
      <c r="AW307" s="16" t="s">
        <v>32</v>
      </c>
      <c r="AX307" s="16" t="s">
        <v>76</v>
      </c>
      <c r="AY307" s="292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2795</v>
      </c>
      <c r="G308" s="250"/>
      <c r="H308" s="254">
        <v>6.548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2796</v>
      </c>
      <c r="G309" s="250"/>
      <c r="H309" s="254">
        <v>18.807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5" customFormat="1" ht="12">
      <c r="A310" s="15"/>
      <c r="B310" s="272"/>
      <c r="C310" s="273"/>
      <c r="D310" s="251" t="s">
        <v>179</v>
      </c>
      <c r="E310" s="274" t="s">
        <v>1</v>
      </c>
      <c r="F310" s="275" t="s">
        <v>211</v>
      </c>
      <c r="G310" s="273"/>
      <c r="H310" s="276">
        <v>25.355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82" t="s">
        <v>179</v>
      </c>
      <c r="AU310" s="282" t="s">
        <v>86</v>
      </c>
      <c r="AV310" s="15" t="s">
        <v>212</v>
      </c>
      <c r="AW310" s="15" t="s">
        <v>32</v>
      </c>
      <c r="AX310" s="15" t="s">
        <v>76</v>
      </c>
      <c r="AY310" s="282" t="s">
        <v>169</v>
      </c>
    </row>
    <row r="311" spans="1:51" s="13" customFormat="1" ht="12">
      <c r="A311" s="13"/>
      <c r="B311" s="249"/>
      <c r="C311" s="250"/>
      <c r="D311" s="251" t="s">
        <v>179</v>
      </c>
      <c r="E311" s="252" t="s">
        <v>1</v>
      </c>
      <c r="F311" s="253" t="s">
        <v>2799</v>
      </c>
      <c r="G311" s="250"/>
      <c r="H311" s="254">
        <v>10.008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32</v>
      </c>
      <c r="AX311" s="13" t="s">
        <v>76</v>
      </c>
      <c r="AY311" s="260" t="s">
        <v>169</v>
      </c>
    </row>
    <row r="312" spans="1:51" s="14" customFormat="1" ht="12">
      <c r="A312" s="14"/>
      <c r="B312" s="261"/>
      <c r="C312" s="262"/>
      <c r="D312" s="251" t="s">
        <v>179</v>
      </c>
      <c r="E312" s="263" t="s">
        <v>1</v>
      </c>
      <c r="F312" s="264" t="s">
        <v>182</v>
      </c>
      <c r="G312" s="262"/>
      <c r="H312" s="265">
        <v>35.363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179</v>
      </c>
      <c r="AU312" s="271" t="s">
        <v>86</v>
      </c>
      <c r="AV312" s="14" t="s">
        <v>177</v>
      </c>
      <c r="AW312" s="14" t="s">
        <v>32</v>
      </c>
      <c r="AX312" s="14" t="s">
        <v>84</v>
      </c>
      <c r="AY312" s="271" t="s">
        <v>169</v>
      </c>
    </row>
    <row r="313" spans="1:65" s="2" customFormat="1" ht="21.75" customHeight="1">
      <c r="A313" s="39"/>
      <c r="B313" s="40"/>
      <c r="C313" s="235" t="s">
        <v>639</v>
      </c>
      <c r="D313" s="235" t="s">
        <v>173</v>
      </c>
      <c r="E313" s="236" t="s">
        <v>1709</v>
      </c>
      <c r="F313" s="237" t="s">
        <v>1710</v>
      </c>
      <c r="G313" s="238" t="s">
        <v>176</v>
      </c>
      <c r="H313" s="239">
        <v>10.008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0.003</v>
      </c>
      <c r="R313" s="245">
        <f>Q313*H313</f>
        <v>0.030024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2800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2801</v>
      </c>
      <c r="G314" s="250"/>
      <c r="H314" s="254">
        <v>10.008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84</v>
      </c>
      <c r="AY314" s="260" t="s">
        <v>169</v>
      </c>
    </row>
    <row r="315" spans="1:65" s="2" customFormat="1" ht="21.75" customHeight="1">
      <c r="A315" s="39"/>
      <c r="B315" s="40"/>
      <c r="C315" s="235" t="s">
        <v>8</v>
      </c>
      <c r="D315" s="235" t="s">
        <v>173</v>
      </c>
      <c r="E315" s="236" t="s">
        <v>1717</v>
      </c>
      <c r="F315" s="237" t="s">
        <v>1718</v>
      </c>
      <c r="G315" s="238" t="s">
        <v>176</v>
      </c>
      <c r="H315" s="239">
        <v>102.872</v>
      </c>
      <c r="I315" s="240"/>
      <c r="J315" s="241">
        <f>ROUND(I315*H315,2)</f>
        <v>0</v>
      </c>
      <c r="K315" s="242"/>
      <c r="L315" s="45"/>
      <c r="M315" s="243" t="s">
        <v>1</v>
      </c>
      <c r="N315" s="244" t="s">
        <v>41</v>
      </c>
      <c r="O315" s="92"/>
      <c r="P315" s="245">
        <f>O315*H315</f>
        <v>0</v>
      </c>
      <c r="Q315" s="245">
        <v>0.0154</v>
      </c>
      <c r="R315" s="245">
        <f>Q315*H315</f>
        <v>1.5842288</v>
      </c>
      <c r="S315" s="245">
        <v>0</v>
      </c>
      <c r="T315" s="24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7" t="s">
        <v>177</v>
      </c>
      <c r="AT315" s="247" t="s">
        <v>173</v>
      </c>
      <c r="AU315" s="247" t="s">
        <v>86</v>
      </c>
      <c r="AY315" s="18" t="s">
        <v>169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8" t="s">
        <v>84</v>
      </c>
      <c r="BK315" s="248">
        <f>ROUND(I315*H315,2)</f>
        <v>0</v>
      </c>
      <c r="BL315" s="18" t="s">
        <v>177</v>
      </c>
      <c r="BM315" s="247" t="s">
        <v>2802</v>
      </c>
    </row>
    <row r="316" spans="1:51" s="16" customFormat="1" ht="12">
      <c r="A316" s="16"/>
      <c r="B316" s="283"/>
      <c r="C316" s="284"/>
      <c r="D316" s="251" t="s">
        <v>179</v>
      </c>
      <c r="E316" s="285" t="s">
        <v>1</v>
      </c>
      <c r="F316" s="286" t="s">
        <v>2794</v>
      </c>
      <c r="G316" s="284"/>
      <c r="H316" s="285" t="s">
        <v>1</v>
      </c>
      <c r="I316" s="287"/>
      <c r="J316" s="284"/>
      <c r="K316" s="284"/>
      <c r="L316" s="288"/>
      <c r="M316" s="289"/>
      <c r="N316" s="290"/>
      <c r="O316" s="290"/>
      <c r="P316" s="290"/>
      <c r="Q316" s="290"/>
      <c r="R316" s="290"/>
      <c r="S316" s="290"/>
      <c r="T316" s="291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92" t="s">
        <v>179</v>
      </c>
      <c r="AU316" s="292" t="s">
        <v>86</v>
      </c>
      <c r="AV316" s="16" t="s">
        <v>84</v>
      </c>
      <c r="AW316" s="16" t="s">
        <v>32</v>
      </c>
      <c r="AX316" s="16" t="s">
        <v>76</v>
      </c>
      <c r="AY316" s="292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2795</v>
      </c>
      <c r="G317" s="250"/>
      <c r="H317" s="254">
        <v>6.548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2803</v>
      </c>
      <c r="G318" s="250"/>
      <c r="H318" s="254">
        <v>14.212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5" customFormat="1" ht="12">
      <c r="A319" s="15"/>
      <c r="B319" s="272"/>
      <c r="C319" s="273"/>
      <c r="D319" s="251" t="s">
        <v>179</v>
      </c>
      <c r="E319" s="274" t="s">
        <v>1</v>
      </c>
      <c r="F319" s="275" t="s">
        <v>211</v>
      </c>
      <c r="G319" s="273"/>
      <c r="H319" s="276">
        <v>20.76</v>
      </c>
      <c r="I319" s="277"/>
      <c r="J319" s="273"/>
      <c r="K319" s="273"/>
      <c r="L319" s="278"/>
      <c r="M319" s="279"/>
      <c r="N319" s="280"/>
      <c r="O319" s="280"/>
      <c r="P319" s="280"/>
      <c r="Q319" s="280"/>
      <c r="R319" s="280"/>
      <c r="S319" s="280"/>
      <c r="T319" s="28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2" t="s">
        <v>179</v>
      </c>
      <c r="AU319" s="282" t="s">
        <v>86</v>
      </c>
      <c r="AV319" s="15" t="s">
        <v>212</v>
      </c>
      <c r="AW319" s="15" t="s">
        <v>32</v>
      </c>
      <c r="AX319" s="15" t="s">
        <v>76</v>
      </c>
      <c r="AY319" s="282" t="s">
        <v>169</v>
      </c>
    </row>
    <row r="320" spans="1:51" s="16" customFormat="1" ht="12">
      <c r="A320" s="16"/>
      <c r="B320" s="283"/>
      <c r="C320" s="284"/>
      <c r="D320" s="251" t="s">
        <v>179</v>
      </c>
      <c r="E320" s="285" t="s">
        <v>1</v>
      </c>
      <c r="F320" s="286" t="s">
        <v>1720</v>
      </c>
      <c r="G320" s="284"/>
      <c r="H320" s="285" t="s">
        <v>1</v>
      </c>
      <c r="I320" s="287"/>
      <c r="J320" s="284"/>
      <c r="K320" s="284"/>
      <c r="L320" s="288"/>
      <c r="M320" s="289"/>
      <c r="N320" s="290"/>
      <c r="O320" s="290"/>
      <c r="P320" s="290"/>
      <c r="Q320" s="290"/>
      <c r="R320" s="290"/>
      <c r="S320" s="290"/>
      <c r="T320" s="291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92" t="s">
        <v>179</v>
      </c>
      <c r="AU320" s="292" t="s">
        <v>86</v>
      </c>
      <c r="AV320" s="16" t="s">
        <v>84</v>
      </c>
      <c r="AW320" s="16" t="s">
        <v>32</v>
      </c>
      <c r="AX320" s="16" t="s">
        <v>76</v>
      </c>
      <c r="AY320" s="292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2804</v>
      </c>
      <c r="G321" s="250"/>
      <c r="H321" s="254">
        <v>13.325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2805</v>
      </c>
      <c r="G322" s="250"/>
      <c r="H322" s="254">
        <v>15.886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2806</v>
      </c>
      <c r="G323" s="250"/>
      <c r="H323" s="254">
        <v>7.696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2807</v>
      </c>
      <c r="G324" s="250"/>
      <c r="H324" s="254">
        <v>7.02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2808</v>
      </c>
      <c r="G325" s="250"/>
      <c r="H325" s="254">
        <v>8.575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5" customFormat="1" ht="12">
      <c r="A326" s="15"/>
      <c r="B326" s="272"/>
      <c r="C326" s="273"/>
      <c r="D326" s="251" t="s">
        <v>179</v>
      </c>
      <c r="E326" s="274" t="s">
        <v>1</v>
      </c>
      <c r="F326" s="275" t="s">
        <v>211</v>
      </c>
      <c r="G326" s="273"/>
      <c r="H326" s="276">
        <v>52.502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2" t="s">
        <v>179</v>
      </c>
      <c r="AU326" s="282" t="s">
        <v>86</v>
      </c>
      <c r="AV326" s="15" t="s">
        <v>212</v>
      </c>
      <c r="AW326" s="15" t="s">
        <v>32</v>
      </c>
      <c r="AX326" s="15" t="s">
        <v>76</v>
      </c>
      <c r="AY326" s="282" t="s">
        <v>169</v>
      </c>
    </row>
    <row r="327" spans="1:51" s="16" customFormat="1" ht="12">
      <c r="A327" s="16"/>
      <c r="B327" s="283"/>
      <c r="C327" s="284"/>
      <c r="D327" s="251" t="s">
        <v>179</v>
      </c>
      <c r="E327" s="285" t="s">
        <v>1</v>
      </c>
      <c r="F327" s="286" t="s">
        <v>2809</v>
      </c>
      <c r="G327" s="284"/>
      <c r="H327" s="285" t="s">
        <v>1</v>
      </c>
      <c r="I327" s="287"/>
      <c r="J327" s="284"/>
      <c r="K327" s="284"/>
      <c r="L327" s="288"/>
      <c r="M327" s="289"/>
      <c r="N327" s="290"/>
      <c r="O327" s="290"/>
      <c r="P327" s="290"/>
      <c r="Q327" s="290"/>
      <c r="R327" s="290"/>
      <c r="S327" s="290"/>
      <c r="T327" s="291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92" t="s">
        <v>179</v>
      </c>
      <c r="AU327" s="292" t="s">
        <v>86</v>
      </c>
      <c r="AV327" s="16" t="s">
        <v>84</v>
      </c>
      <c r="AW327" s="16" t="s">
        <v>32</v>
      </c>
      <c r="AX327" s="16" t="s">
        <v>76</v>
      </c>
      <c r="AY327" s="292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2810</v>
      </c>
      <c r="G328" s="250"/>
      <c r="H328" s="254">
        <v>29.61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102.872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286</v>
      </c>
      <c r="D330" s="235" t="s">
        <v>173</v>
      </c>
      <c r="E330" s="236" t="s">
        <v>1222</v>
      </c>
      <c r="F330" s="237" t="s">
        <v>1223</v>
      </c>
      <c r="G330" s="238" t="s">
        <v>176</v>
      </c>
      <c r="H330" s="239">
        <v>286.434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0.01838</v>
      </c>
      <c r="R330" s="245">
        <f>Q330*H330</f>
        <v>5.26465692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2811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2812</v>
      </c>
      <c r="G331" s="250"/>
      <c r="H331" s="254">
        <v>17.892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2813</v>
      </c>
      <c r="G332" s="250"/>
      <c r="H332" s="254">
        <v>18.558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2814</v>
      </c>
      <c r="G333" s="250"/>
      <c r="H333" s="254">
        <v>10.454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2815</v>
      </c>
      <c r="G334" s="250"/>
      <c r="H334" s="254">
        <v>3.83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2816</v>
      </c>
      <c r="G335" s="250"/>
      <c r="H335" s="254">
        <v>24.372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2817</v>
      </c>
      <c r="G336" s="250"/>
      <c r="H336" s="254">
        <v>30.04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2790</v>
      </c>
      <c r="G337" s="250"/>
      <c r="H337" s="254">
        <v>24.512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2818</v>
      </c>
      <c r="G338" s="250"/>
      <c r="H338" s="254">
        <v>60.12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2791</v>
      </c>
      <c r="G339" s="250"/>
      <c r="H339" s="254">
        <v>22.05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2819</v>
      </c>
      <c r="G340" s="250"/>
      <c r="H340" s="254">
        <v>56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2820</v>
      </c>
      <c r="G341" s="250"/>
      <c r="H341" s="254">
        <v>18.606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286.434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65" s="2" customFormat="1" ht="21.75" customHeight="1">
      <c r="A343" s="39"/>
      <c r="B343" s="40"/>
      <c r="C343" s="235" t="s">
        <v>275</v>
      </c>
      <c r="D343" s="235" t="s">
        <v>173</v>
      </c>
      <c r="E343" s="236" t="s">
        <v>2821</v>
      </c>
      <c r="F343" s="237" t="s">
        <v>2822</v>
      </c>
      <c r="G343" s="238" t="s">
        <v>176</v>
      </c>
      <c r="H343" s="239">
        <v>2.97</v>
      </c>
      <c r="I343" s="240"/>
      <c r="J343" s="241">
        <f>ROUND(I343*H343,2)</f>
        <v>0</v>
      </c>
      <c r="K343" s="242"/>
      <c r="L343" s="45"/>
      <c r="M343" s="243" t="s">
        <v>1</v>
      </c>
      <c r="N343" s="244" t="s">
        <v>41</v>
      </c>
      <c r="O343" s="92"/>
      <c r="P343" s="245">
        <f>O343*H343</f>
        <v>0</v>
      </c>
      <c r="Q343" s="245">
        <v>0.03045</v>
      </c>
      <c r="R343" s="245">
        <f>Q343*H343</f>
        <v>0.09043650000000002</v>
      </c>
      <c r="S343" s="245">
        <v>0</v>
      </c>
      <c r="T343" s="24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7" t="s">
        <v>177</v>
      </c>
      <c r="AT343" s="247" t="s">
        <v>173</v>
      </c>
      <c r="AU343" s="247" t="s">
        <v>86</v>
      </c>
      <c r="AY343" s="18" t="s">
        <v>169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8" t="s">
        <v>84</v>
      </c>
      <c r="BK343" s="248">
        <f>ROUND(I343*H343,2)</f>
        <v>0</v>
      </c>
      <c r="BL343" s="18" t="s">
        <v>177</v>
      </c>
      <c r="BM343" s="247" t="s">
        <v>2823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2824</v>
      </c>
      <c r="G344" s="250"/>
      <c r="H344" s="254">
        <v>0.81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2825</v>
      </c>
      <c r="G345" s="250"/>
      <c r="H345" s="254">
        <v>2.16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4" customFormat="1" ht="12">
      <c r="A346" s="14"/>
      <c r="B346" s="261"/>
      <c r="C346" s="262"/>
      <c r="D346" s="251" t="s">
        <v>179</v>
      </c>
      <c r="E346" s="263" t="s">
        <v>1</v>
      </c>
      <c r="F346" s="264" t="s">
        <v>182</v>
      </c>
      <c r="G346" s="262"/>
      <c r="H346" s="265">
        <v>2.97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1" t="s">
        <v>179</v>
      </c>
      <c r="AU346" s="271" t="s">
        <v>86</v>
      </c>
      <c r="AV346" s="14" t="s">
        <v>177</v>
      </c>
      <c r="AW346" s="14" t="s">
        <v>32</v>
      </c>
      <c r="AX346" s="14" t="s">
        <v>84</v>
      </c>
      <c r="AY346" s="271" t="s">
        <v>169</v>
      </c>
    </row>
    <row r="347" spans="1:65" s="2" customFormat="1" ht="21.75" customHeight="1">
      <c r="A347" s="39"/>
      <c r="B347" s="40"/>
      <c r="C347" s="235" t="s">
        <v>428</v>
      </c>
      <c r="D347" s="235" t="s">
        <v>173</v>
      </c>
      <c r="E347" s="236" t="s">
        <v>1738</v>
      </c>
      <c r="F347" s="237" t="s">
        <v>1739</v>
      </c>
      <c r="G347" s="238" t="s">
        <v>176</v>
      </c>
      <c r="H347" s="239">
        <v>2.16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0.03358</v>
      </c>
      <c r="R347" s="245">
        <f>Q347*H347</f>
        <v>0.07253280000000001</v>
      </c>
      <c r="S347" s="245">
        <v>0</v>
      </c>
      <c r="T347" s="24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177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177</v>
      </c>
      <c r="BM347" s="247" t="s">
        <v>2826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2827</v>
      </c>
      <c r="G348" s="250"/>
      <c r="H348" s="254">
        <v>1.44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3" customFormat="1" ht="12">
      <c r="A349" s="13"/>
      <c r="B349" s="249"/>
      <c r="C349" s="250"/>
      <c r="D349" s="251" t="s">
        <v>179</v>
      </c>
      <c r="E349" s="252" t="s">
        <v>1</v>
      </c>
      <c r="F349" s="253" t="s">
        <v>2828</v>
      </c>
      <c r="G349" s="250"/>
      <c r="H349" s="254">
        <v>0.72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179</v>
      </c>
      <c r="AU349" s="260" t="s">
        <v>86</v>
      </c>
      <c r="AV349" s="13" t="s">
        <v>86</v>
      </c>
      <c r="AW349" s="13" t="s">
        <v>32</v>
      </c>
      <c r="AX349" s="13" t="s">
        <v>76</v>
      </c>
      <c r="AY349" s="260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2.16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235" t="s">
        <v>478</v>
      </c>
      <c r="D351" s="235" t="s">
        <v>173</v>
      </c>
      <c r="E351" s="236" t="s">
        <v>1744</v>
      </c>
      <c r="F351" s="237" t="s">
        <v>1745</v>
      </c>
      <c r="G351" s="238" t="s">
        <v>176</v>
      </c>
      <c r="H351" s="239">
        <v>21.72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177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2829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2830</v>
      </c>
      <c r="G352" s="250"/>
      <c r="H352" s="254">
        <v>21.72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84</v>
      </c>
      <c r="AY352" s="260" t="s">
        <v>169</v>
      </c>
    </row>
    <row r="353" spans="1:65" s="2" customFormat="1" ht="21.75" customHeight="1">
      <c r="A353" s="39"/>
      <c r="B353" s="40"/>
      <c r="C353" s="235" t="s">
        <v>1843</v>
      </c>
      <c r="D353" s="235" t="s">
        <v>173</v>
      </c>
      <c r="E353" s="236" t="s">
        <v>1774</v>
      </c>
      <c r="F353" s="237" t="s">
        <v>1775</v>
      </c>
      <c r="G353" s="238" t="s">
        <v>176</v>
      </c>
      <c r="H353" s="239">
        <v>4.45</v>
      </c>
      <c r="I353" s="240"/>
      <c r="J353" s="241">
        <f>ROUND(I353*H353,2)</f>
        <v>0</v>
      </c>
      <c r="K353" s="242"/>
      <c r="L353" s="45"/>
      <c r="M353" s="243" t="s">
        <v>1</v>
      </c>
      <c r="N353" s="244" t="s">
        <v>41</v>
      </c>
      <c r="O353" s="92"/>
      <c r="P353" s="245">
        <f>O353*H353</f>
        <v>0</v>
      </c>
      <c r="Q353" s="245">
        <v>0.084</v>
      </c>
      <c r="R353" s="245">
        <f>Q353*H353</f>
        <v>0.3738</v>
      </c>
      <c r="S353" s="245">
        <v>0</v>
      </c>
      <c r="T353" s="24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7" t="s">
        <v>177</v>
      </c>
      <c r="AT353" s="247" t="s">
        <v>173</v>
      </c>
      <c r="AU353" s="247" t="s">
        <v>86</v>
      </c>
      <c r="AY353" s="18" t="s">
        <v>169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8" t="s">
        <v>84</v>
      </c>
      <c r="BK353" s="248">
        <f>ROUND(I353*H353,2)</f>
        <v>0</v>
      </c>
      <c r="BL353" s="18" t="s">
        <v>177</v>
      </c>
      <c r="BM353" s="247" t="s">
        <v>2831</v>
      </c>
    </row>
    <row r="354" spans="1:51" s="16" customFormat="1" ht="12">
      <c r="A354" s="16"/>
      <c r="B354" s="283"/>
      <c r="C354" s="284"/>
      <c r="D354" s="251" t="s">
        <v>179</v>
      </c>
      <c r="E354" s="285" t="s">
        <v>1</v>
      </c>
      <c r="F354" s="286" t="s">
        <v>2832</v>
      </c>
      <c r="G354" s="284"/>
      <c r="H354" s="285" t="s">
        <v>1</v>
      </c>
      <c r="I354" s="287"/>
      <c r="J354" s="284"/>
      <c r="K354" s="284"/>
      <c r="L354" s="288"/>
      <c r="M354" s="289"/>
      <c r="N354" s="290"/>
      <c r="O354" s="290"/>
      <c r="P354" s="290"/>
      <c r="Q354" s="290"/>
      <c r="R354" s="290"/>
      <c r="S354" s="290"/>
      <c r="T354" s="291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92" t="s">
        <v>179</v>
      </c>
      <c r="AU354" s="292" t="s">
        <v>86</v>
      </c>
      <c r="AV354" s="16" t="s">
        <v>84</v>
      </c>
      <c r="AW354" s="16" t="s">
        <v>32</v>
      </c>
      <c r="AX354" s="16" t="s">
        <v>76</v>
      </c>
      <c r="AY354" s="292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2833</v>
      </c>
      <c r="G355" s="250"/>
      <c r="H355" s="254">
        <v>1.8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2834</v>
      </c>
      <c r="G356" s="250"/>
      <c r="H356" s="254">
        <v>0.25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1777</v>
      </c>
      <c r="G357" s="250"/>
      <c r="H357" s="254">
        <v>2.4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4" customFormat="1" ht="12">
      <c r="A358" s="14"/>
      <c r="B358" s="261"/>
      <c r="C358" s="262"/>
      <c r="D358" s="251" t="s">
        <v>179</v>
      </c>
      <c r="E358" s="263" t="s">
        <v>1</v>
      </c>
      <c r="F358" s="264" t="s">
        <v>182</v>
      </c>
      <c r="G358" s="262"/>
      <c r="H358" s="265">
        <v>4.45</v>
      </c>
      <c r="I358" s="266"/>
      <c r="J358" s="262"/>
      <c r="K358" s="262"/>
      <c r="L358" s="267"/>
      <c r="M358" s="268"/>
      <c r="N358" s="269"/>
      <c r="O358" s="269"/>
      <c r="P358" s="269"/>
      <c r="Q358" s="269"/>
      <c r="R358" s="269"/>
      <c r="S358" s="269"/>
      <c r="T358" s="27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1" t="s">
        <v>179</v>
      </c>
      <c r="AU358" s="271" t="s">
        <v>86</v>
      </c>
      <c r="AV358" s="14" t="s">
        <v>177</v>
      </c>
      <c r="AW358" s="14" t="s">
        <v>32</v>
      </c>
      <c r="AX358" s="14" t="s">
        <v>84</v>
      </c>
      <c r="AY358" s="271" t="s">
        <v>169</v>
      </c>
    </row>
    <row r="359" spans="1:65" s="2" customFormat="1" ht="33" customHeight="1">
      <c r="A359" s="39"/>
      <c r="B359" s="40"/>
      <c r="C359" s="235" t="s">
        <v>241</v>
      </c>
      <c r="D359" s="235" t="s">
        <v>173</v>
      </c>
      <c r="E359" s="236" t="s">
        <v>1796</v>
      </c>
      <c r="F359" s="237" t="s">
        <v>1797</v>
      </c>
      <c r="G359" s="238" t="s">
        <v>322</v>
      </c>
      <c r="H359" s="239">
        <v>202.84</v>
      </c>
      <c r="I359" s="240"/>
      <c r="J359" s="241">
        <f>ROUND(I359*H359,2)</f>
        <v>0</v>
      </c>
      <c r="K359" s="242"/>
      <c r="L359" s="45"/>
      <c r="M359" s="243" t="s">
        <v>1</v>
      </c>
      <c r="N359" s="244" t="s">
        <v>41</v>
      </c>
      <c r="O359" s="92"/>
      <c r="P359" s="245">
        <f>O359*H359</f>
        <v>0</v>
      </c>
      <c r="Q359" s="245">
        <v>3E-05</v>
      </c>
      <c r="R359" s="245">
        <f>Q359*H359</f>
        <v>0.006085200000000001</v>
      </c>
      <c r="S359" s="245">
        <v>0</v>
      </c>
      <c r="T359" s="24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7" t="s">
        <v>177</v>
      </c>
      <c r="AT359" s="247" t="s">
        <v>173</v>
      </c>
      <c r="AU359" s="247" t="s">
        <v>86</v>
      </c>
      <c r="AY359" s="18" t="s">
        <v>169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8" t="s">
        <v>84</v>
      </c>
      <c r="BK359" s="248">
        <f>ROUND(I359*H359,2)</f>
        <v>0</v>
      </c>
      <c r="BL359" s="18" t="s">
        <v>177</v>
      </c>
      <c r="BM359" s="247" t="s">
        <v>2835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2836</v>
      </c>
      <c r="G360" s="250"/>
      <c r="H360" s="254">
        <v>9.125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2837</v>
      </c>
      <c r="G361" s="250"/>
      <c r="H361" s="254">
        <v>30.88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2838</v>
      </c>
      <c r="G362" s="250"/>
      <c r="H362" s="254">
        <v>17.86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2839</v>
      </c>
      <c r="G363" s="250"/>
      <c r="H363" s="254">
        <v>20.87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3" customFormat="1" ht="12">
      <c r="A364" s="13"/>
      <c r="B364" s="249"/>
      <c r="C364" s="250"/>
      <c r="D364" s="251" t="s">
        <v>179</v>
      </c>
      <c r="E364" s="252" t="s">
        <v>1</v>
      </c>
      <c r="F364" s="253" t="s">
        <v>2840</v>
      </c>
      <c r="G364" s="250"/>
      <c r="H364" s="254">
        <v>8.92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179</v>
      </c>
      <c r="AU364" s="260" t="s">
        <v>86</v>
      </c>
      <c r="AV364" s="13" t="s">
        <v>86</v>
      </c>
      <c r="AW364" s="13" t="s">
        <v>32</v>
      </c>
      <c r="AX364" s="13" t="s">
        <v>76</v>
      </c>
      <c r="AY364" s="260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2841</v>
      </c>
      <c r="G365" s="250"/>
      <c r="H365" s="254">
        <v>30.575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76</v>
      </c>
      <c r="AY365" s="260" t="s">
        <v>169</v>
      </c>
    </row>
    <row r="366" spans="1:51" s="13" customFormat="1" ht="12">
      <c r="A366" s="13"/>
      <c r="B366" s="249"/>
      <c r="C366" s="250"/>
      <c r="D366" s="251" t="s">
        <v>179</v>
      </c>
      <c r="E366" s="252" t="s">
        <v>1</v>
      </c>
      <c r="F366" s="253" t="s">
        <v>2842</v>
      </c>
      <c r="G366" s="250"/>
      <c r="H366" s="254">
        <v>12.9</v>
      </c>
      <c r="I366" s="255"/>
      <c r="J366" s="250"/>
      <c r="K366" s="250"/>
      <c r="L366" s="256"/>
      <c r="M366" s="257"/>
      <c r="N366" s="258"/>
      <c r="O366" s="258"/>
      <c r="P366" s="258"/>
      <c r="Q366" s="258"/>
      <c r="R366" s="258"/>
      <c r="S366" s="258"/>
      <c r="T366" s="25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0" t="s">
        <v>179</v>
      </c>
      <c r="AU366" s="260" t="s">
        <v>86</v>
      </c>
      <c r="AV366" s="13" t="s">
        <v>86</v>
      </c>
      <c r="AW366" s="13" t="s">
        <v>32</v>
      </c>
      <c r="AX366" s="13" t="s">
        <v>76</v>
      </c>
      <c r="AY366" s="260" t="s">
        <v>169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2843</v>
      </c>
      <c r="G367" s="250"/>
      <c r="H367" s="254">
        <v>20.97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2844</v>
      </c>
      <c r="G368" s="250"/>
      <c r="H368" s="254">
        <v>6.355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2845</v>
      </c>
      <c r="G369" s="250"/>
      <c r="H369" s="254">
        <v>12.695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2846</v>
      </c>
      <c r="G370" s="250"/>
      <c r="H370" s="254">
        <v>9.795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2847</v>
      </c>
      <c r="G371" s="250"/>
      <c r="H371" s="254">
        <v>21.895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4" customFormat="1" ht="12">
      <c r="A372" s="14"/>
      <c r="B372" s="261"/>
      <c r="C372" s="262"/>
      <c r="D372" s="251" t="s">
        <v>179</v>
      </c>
      <c r="E372" s="263" t="s">
        <v>1</v>
      </c>
      <c r="F372" s="264" t="s">
        <v>182</v>
      </c>
      <c r="G372" s="262"/>
      <c r="H372" s="265">
        <v>202.84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1" t="s">
        <v>179</v>
      </c>
      <c r="AU372" s="271" t="s">
        <v>86</v>
      </c>
      <c r="AV372" s="14" t="s">
        <v>177</v>
      </c>
      <c r="AW372" s="14" t="s">
        <v>32</v>
      </c>
      <c r="AX372" s="14" t="s">
        <v>84</v>
      </c>
      <c r="AY372" s="271" t="s">
        <v>169</v>
      </c>
    </row>
    <row r="373" spans="1:63" s="12" customFormat="1" ht="22.8" customHeight="1">
      <c r="A373" s="12"/>
      <c r="B373" s="219"/>
      <c r="C373" s="220"/>
      <c r="D373" s="221" t="s">
        <v>75</v>
      </c>
      <c r="E373" s="233" t="s">
        <v>170</v>
      </c>
      <c r="F373" s="233" t="s">
        <v>1246</v>
      </c>
      <c r="G373" s="220"/>
      <c r="H373" s="220"/>
      <c r="I373" s="223"/>
      <c r="J373" s="234">
        <f>BK373</f>
        <v>0</v>
      </c>
      <c r="K373" s="220"/>
      <c r="L373" s="225"/>
      <c r="M373" s="226"/>
      <c r="N373" s="227"/>
      <c r="O373" s="227"/>
      <c r="P373" s="228">
        <f>SUM(P374:P409)</f>
        <v>0</v>
      </c>
      <c r="Q373" s="227"/>
      <c r="R373" s="228">
        <f>SUM(R374:R409)</f>
        <v>0.38180757</v>
      </c>
      <c r="S373" s="227"/>
      <c r="T373" s="229">
        <f>SUM(T374:T409)</f>
        <v>0.646305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0" t="s">
        <v>84</v>
      </c>
      <c r="AT373" s="231" t="s">
        <v>75</v>
      </c>
      <c r="AU373" s="231" t="s">
        <v>84</v>
      </c>
      <c r="AY373" s="230" t="s">
        <v>169</v>
      </c>
      <c r="BK373" s="232">
        <f>SUM(BK374:BK409)</f>
        <v>0</v>
      </c>
    </row>
    <row r="374" spans="1:65" s="2" customFormat="1" ht="16.5" customHeight="1">
      <c r="A374" s="39"/>
      <c r="B374" s="40"/>
      <c r="C374" s="235" t="s">
        <v>1998</v>
      </c>
      <c r="D374" s="235" t="s">
        <v>173</v>
      </c>
      <c r="E374" s="236" t="s">
        <v>1828</v>
      </c>
      <c r="F374" s="237" t="s">
        <v>1829</v>
      </c>
      <c r="G374" s="238" t="s">
        <v>699</v>
      </c>
      <c r="H374" s="239">
        <v>7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2848</v>
      </c>
    </row>
    <row r="375" spans="1:65" s="2" customFormat="1" ht="16.5" customHeight="1">
      <c r="A375" s="39"/>
      <c r="B375" s="40"/>
      <c r="C375" s="235" t="s">
        <v>1975</v>
      </c>
      <c r="D375" s="235" t="s">
        <v>173</v>
      </c>
      <c r="E375" s="236" t="s">
        <v>2849</v>
      </c>
      <c r="F375" s="237" t="s">
        <v>2850</v>
      </c>
      <c r="G375" s="238" t="s">
        <v>699</v>
      </c>
      <c r="H375" s="239">
        <v>1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177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177</v>
      </c>
      <c r="BM375" s="247" t="s">
        <v>2851</v>
      </c>
    </row>
    <row r="376" spans="1:65" s="2" customFormat="1" ht="16.5" customHeight="1">
      <c r="A376" s="39"/>
      <c r="B376" s="40"/>
      <c r="C376" s="235" t="s">
        <v>689</v>
      </c>
      <c r="D376" s="235" t="s">
        <v>173</v>
      </c>
      <c r="E376" s="236" t="s">
        <v>1247</v>
      </c>
      <c r="F376" s="237" t="s">
        <v>2852</v>
      </c>
      <c r="G376" s="238" t="s">
        <v>699</v>
      </c>
      <c r="H376" s="239">
        <v>1</v>
      </c>
      <c r="I376" s="240"/>
      <c r="J376" s="241">
        <f>ROUND(I376*H376,2)</f>
        <v>0</v>
      </c>
      <c r="K376" s="242"/>
      <c r="L376" s="45"/>
      <c r="M376" s="243" t="s">
        <v>1</v>
      </c>
      <c r="N376" s="244" t="s">
        <v>41</v>
      </c>
      <c r="O376" s="92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177</v>
      </c>
      <c r="AT376" s="247" t="s">
        <v>173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177</v>
      </c>
      <c r="BM376" s="247" t="s">
        <v>2853</v>
      </c>
    </row>
    <row r="377" spans="1:65" s="2" customFormat="1" ht="21.75" customHeight="1">
      <c r="A377" s="39"/>
      <c r="B377" s="40"/>
      <c r="C377" s="235" t="s">
        <v>473</v>
      </c>
      <c r="D377" s="235" t="s">
        <v>173</v>
      </c>
      <c r="E377" s="236" t="s">
        <v>1250</v>
      </c>
      <c r="F377" s="237" t="s">
        <v>2854</v>
      </c>
      <c r="G377" s="238" t="s">
        <v>699</v>
      </c>
      <c r="H377" s="239">
        <v>1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177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177</v>
      </c>
      <c r="BM377" s="247" t="s">
        <v>2855</v>
      </c>
    </row>
    <row r="378" spans="1:65" s="2" customFormat="1" ht="33" customHeight="1">
      <c r="A378" s="39"/>
      <c r="B378" s="40"/>
      <c r="C378" s="235" t="s">
        <v>2136</v>
      </c>
      <c r="D378" s="235" t="s">
        <v>173</v>
      </c>
      <c r="E378" s="236" t="s">
        <v>499</v>
      </c>
      <c r="F378" s="237" t="s">
        <v>1258</v>
      </c>
      <c r="G378" s="238" t="s">
        <v>176</v>
      </c>
      <c r="H378" s="239">
        <v>954.467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0.00021</v>
      </c>
      <c r="R378" s="245">
        <f>Q378*H378</f>
        <v>0.20043807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177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177</v>
      </c>
      <c r="BM378" s="247" t="s">
        <v>2856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2857</v>
      </c>
      <c r="G379" s="250"/>
      <c r="H379" s="254">
        <v>284.603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2858</v>
      </c>
      <c r="G380" s="250"/>
      <c r="H380" s="254">
        <v>469.864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1865</v>
      </c>
      <c r="G381" s="250"/>
      <c r="H381" s="254">
        <v>200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954.467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16.5" customHeight="1">
      <c r="A383" s="39"/>
      <c r="B383" s="40"/>
      <c r="C383" s="235" t="s">
        <v>1980</v>
      </c>
      <c r="D383" s="235" t="s">
        <v>173</v>
      </c>
      <c r="E383" s="236" t="s">
        <v>1867</v>
      </c>
      <c r="F383" s="237" t="s">
        <v>1868</v>
      </c>
      <c r="G383" s="238" t="s">
        <v>327</v>
      </c>
      <c r="H383" s="239">
        <v>5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0.00018</v>
      </c>
      <c r="R383" s="245">
        <f>Q383*H383</f>
        <v>0.0009000000000000001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2859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2860</v>
      </c>
      <c r="G384" s="250"/>
      <c r="H384" s="254">
        <v>4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2861</v>
      </c>
      <c r="G385" s="250"/>
      <c r="H385" s="254">
        <v>1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5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16.5" customHeight="1">
      <c r="A387" s="39"/>
      <c r="B387" s="40"/>
      <c r="C387" s="304" t="s">
        <v>2428</v>
      </c>
      <c r="D387" s="304" t="s">
        <v>1283</v>
      </c>
      <c r="E387" s="305" t="s">
        <v>1875</v>
      </c>
      <c r="F387" s="306" t="s">
        <v>1876</v>
      </c>
      <c r="G387" s="307" t="s">
        <v>327</v>
      </c>
      <c r="H387" s="308">
        <v>3</v>
      </c>
      <c r="I387" s="309"/>
      <c r="J387" s="310">
        <f>ROUND(I387*H387,2)</f>
        <v>0</v>
      </c>
      <c r="K387" s="311"/>
      <c r="L387" s="312"/>
      <c r="M387" s="313" t="s">
        <v>1</v>
      </c>
      <c r="N387" s="314" t="s">
        <v>41</v>
      </c>
      <c r="O387" s="92"/>
      <c r="P387" s="245">
        <f>O387*H387</f>
        <v>0</v>
      </c>
      <c r="Q387" s="245">
        <v>0.012</v>
      </c>
      <c r="R387" s="245">
        <f>Q387*H387</f>
        <v>0.036000000000000004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260</v>
      </c>
      <c r="AT387" s="247" t="s">
        <v>1283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2862</v>
      </c>
    </row>
    <row r="388" spans="1:65" s="2" customFormat="1" ht="16.5" customHeight="1">
      <c r="A388" s="39"/>
      <c r="B388" s="40"/>
      <c r="C388" s="304" t="s">
        <v>2432</v>
      </c>
      <c r="D388" s="304" t="s">
        <v>1283</v>
      </c>
      <c r="E388" s="305" t="s">
        <v>2863</v>
      </c>
      <c r="F388" s="306" t="s">
        <v>2864</v>
      </c>
      <c r="G388" s="307" t="s">
        <v>327</v>
      </c>
      <c r="H388" s="308">
        <v>2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0.009</v>
      </c>
      <c r="R388" s="245">
        <f>Q388*H388</f>
        <v>0.018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260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177</v>
      </c>
      <c r="BM388" s="247" t="s">
        <v>2865</v>
      </c>
    </row>
    <row r="389" spans="1:65" s="2" customFormat="1" ht="21.75" customHeight="1">
      <c r="A389" s="39"/>
      <c r="B389" s="40"/>
      <c r="C389" s="235" t="s">
        <v>2866</v>
      </c>
      <c r="D389" s="235" t="s">
        <v>173</v>
      </c>
      <c r="E389" s="236" t="s">
        <v>2867</v>
      </c>
      <c r="F389" s="237" t="s">
        <v>2868</v>
      </c>
      <c r="G389" s="238" t="s">
        <v>327</v>
      </c>
      <c r="H389" s="239">
        <v>42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1E-05</v>
      </c>
      <c r="R389" s="245">
        <f>Q389*H389</f>
        <v>0.00042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177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177</v>
      </c>
      <c r="BM389" s="247" t="s">
        <v>2869</v>
      </c>
    </row>
    <row r="390" spans="1:65" s="2" customFormat="1" ht="21.75" customHeight="1">
      <c r="A390" s="39"/>
      <c r="B390" s="40"/>
      <c r="C390" s="235" t="s">
        <v>2525</v>
      </c>
      <c r="D390" s="235" t="s">
        <v>173</v>
      </c>
      <c r="E390" s="236" t="s">
        <v>2870</v>
      </c>
      <c r="F390" s="237" t="s">
        <v>2871</v>
      </c>
      <c r="G390" s="238" t="s">
        <v>327</v>
      </c>
      <c r="H390" s="239">
        <v>7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1E-05</v>
      </c>
      <c r="R390" s="245">
        <f>Q390*H390</f>
        <v>7.000000000000001E-05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177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177</v>
      </c>
      <c r="BM390" s="247" t="s">
        <v>2872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2873</v>
      </c>
      <c r="G391" s="250"/>
      <c r="H391" s="254">
        <v>7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33" customHeight="1">
      <c r="A392" s="39"/>
      <c r="B392" s="40"/>
      <c r="C392" s="235" t="s">
        <v>2554</v>
      </c>
      <c r="D392" s="235" t="s">
        <v>173</v>
      </c>
      <c r="E392" s="236" t="s">
        <v>2874</v>
      </c>
      <c r="F392" s="237" t="s">
        <v>2875</v>
      </c>
      <c r="G392" s="238" t="s">
        <v>327</v>
      </c>
      <c r="H392" s="239">
        <v>2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0.0001</v>
      </c>
      <c r="R392" s="245">
        <f>Q392*H392</f>
        <v>0.0002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177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177</v>
      </c>
      <c r="BM392" s="247" t="s">
        <v>2876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2877</v>
      </c>
      <c r="G393" s="250"/>
      <c r="H393" s="254">
        <v>2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84</v>
      </c>
      <c r="AY393" s="260" t="s">
        <v>169</v>
      </c>
    </row>
    <row r="394" spans="1:65" s="2" customFormat="1" ht="21.75" customHeight="1">
      <c r="A394" s="39"/>
      <c r="B394" s="40"/>
      <c r="C394" s="235" t="s">
        <v>2532</v>
      </c>
      <c r="D394" s="235" t="s">
        <v>173</v>
      </c>
      <c r="E394" s="236" t="s">
        <v>2878</v>
      </c>
      <c r="F394" s="237" t="s">
        <v>2879</v>
      </c>
      <c r="G394" s="238" t="s">
        <v>327</v>
      </c>
      <c r="H394" s="239">
        <v>51</v>
      </c>
      <c r="I394" s="240"/>
      <c r="J394" s="241">
        <f>ROUND(I394*H394,2)</f>
        <v>0</v>
      </c>
      <c r="K394" s="242"/>
      <c r="L394" s="45"/>
      <c r="M394" s="243" t="s">
        <v>1</v>
      </c>
      <c r="N394" s="244" t="s">
        <v>41</v>
      </c>
      <c r="O394" s="92"/>
      <c r="P394" s="245">
        <f>O394*H394</f>
        <v>0</v>
      </c>
      <c r="Q394" s="245">
        <v>0.00013</v>
      </c>
      <c r="R394" s="245">
        <f>Q394*H394</f>
        <v>0.00663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177</v>
      </c>
      <c r="AT394" s="247" t="s">
        <v>173</v>
      </c>
      <c r="AU394" s="247" t="s">
        <v>86</v>
      </c>
      <c r="AY394" s="18" t="s">
        <v>169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84</v>
      </c>
      <c r="BK394" s="248">
        <f>ROUND(I394*H394,2)</f>
        <v>0</v>
      </c>
      <c r="BL394" s="18" t="s">
        <v>177</v>
      </c>
      <c r="BM394" s="247" t="s">
        <v>2880</v>
      </c>
    </row>
    <row r="395" spans="1:51" s="13" customFormat="1" ht="12">
      <c r="A395" s="13"/>
      <c r="B395" s="249"/>
      <c r="C395" s="250"/>
      <c r="D395" s="251" t="s">
        <v>179</v>
      </c>
      <c r="E395" s="252" t="s">
        <v>1</v>
      </c>
      <c r="F395" s="253" t="s">
        <v>2881</v>
      </c>
      <c r="G395" s="250"/>
      <c r="H395" s="254">
        <v>51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179</v>
      </c>
      <c r="AU395" s="260" t="s">
        <v>86</v>
      </c>
      <c r="AV395" s="13" t="s">
        <v>86</v>
      </c>
      <c r="AW395" s="13" t="s">
        <v>32</v>
      </c>
      <c r="AX395" s="13" t="s">
        <v>84</v>
      </c>
      <c r="AY395" s="260" t="s">
        <v>169</v>
      </c>
    </row>
    <row r="396" spans="1:65" s="2" customFormat="1" ht="21.75" customHeight="1">
      <c r="A396" s="39"/>
      <c r="B396" s="40"/>
      <c r="C396" s="235" t="s">
        <v>2160</v>
      </c>
      <c r="D396" s="235" t="s">
        <v>173</v>
      </c>
      <c r="E396" s="236" t="s">
        <v>1261</v>
      </c>
      <c r="F396" s="237" t="s">
        <v>1262</v>
      </c>
      <c r="G396" s="238" t="s">
        <v>327</v>
      </c>
      <c r="H396" s="239">
        <v>18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</v>
      </c>
      <c r="R396" s="245">
        <f>Q396*H396</f>
        <v>0</v>
      </c>
      <c r="S396" s="245">
        <v>0.031</v>
      </c>
      <c r="T396" s="246">
        <f>S396*H396</f>
        <v>0.558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177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177</v>
      </c>
      <c r="BM396" s="247" t="s">
        <v>2882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2883</v>
      </c>
      <c r="G397" s="250"/>
      <c r="H397" s="254">
        <v>12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3" customFormat="1" ht="12">
      <c r="A398" s="13"/>
      <c r="B398" s="249"/>
      <c r="C398" s="250"/>
      <c r="D398" s="251" t="s">
        <v>179</v>
      </c>
      <c r="E398" s="252" t="s">
        <v>1</v>
      </c>
      <c r="F398" s="253" t="s">
        <v>2884</v>
      </c>
      <c r="G398" s="250"/>
      <c r="H398" s="254">
        <v>6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0" t="s">
        <v>179</v>
      </c>
      <c r="AU398" s="260" t="s">
        <v>86</v>
      </c>
      <c r="AV398" s="13" t="s">
        <v>86</v>
      </c>
      <c r="AW398" s="13" t="s">
        <v>32</v>
      </c>
      <c r="AX398" s="13" t="s">
        <v>76</v>
      </c>
      <c r="AY398" s="260" t="s">
        <v>169</v>
      </c>
    </row>
    <row r="399" spans="1:51" s="14" customFormat="1" ht="12">
      <c r="A399" s="14"/>
      <c r="B399" s="261"/>
      <c r="C399" s="262"/>
      <c r="D399" s="251" t="s">
        <v>179</v>
      </c>
      <c r="E399" s="263" t="s">
        <v>1</v>
      </c>
      <c r="F399" s="264" t="s">
        <v>182</v>
      </c>
      <c r="G399" s="262"/>
      <c r="H399" s="265">
        <v>18</v>
      </c>
      <c r="I399" s="266"/>
      <c r="J399" s="262"/>
      <c r="K399" s="262"/>
      <c r="L399" s="267"/>
      <c r="M399" s="268"/>
      <c r="N399" s="269"/>
      <c r="O399" s="269"/>
      <c r="P399" s="269"/>
      <c r="Q399" s="269"/>
      <c r="R399" s="269"/>
      <c r="S399" s="269"/>
      <c r="T399" s="27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1" t="s">
        <v>179</v>
      </c>
      <c r="AU399" s="271" t="s">
        <v>86</v>
      </c>
      <c r="AV399" s="14" t="s">
        <v>177</v>
      </c>
      <c r="AW399" s="14" t="s">
        <v>32</v>
      </c>
      <c r="AX399" s="14" t="s">
        <v>84</v>
      </c>
      <c r="AY399" s="271" t="s">
        <v>169</v>
      </c>
    </row>
    <row r="400" spans="1:65" s="2" customFormat="1" ht="21.75" customHeight="1">
      <c r="A400" s="39"/>
      <c r="B400" s="40"/>
      <c r="C400" s="235" t="s">
        <v>2164</v>
      </c>
      <c r="D400" s="235" t="s">
        <v>173</v>
      </c>
      <c r="E400" s="236" t="s">
        <v>1265</v>
      </c>
      <c r="F400" s="237" t="s">
        <v>1266</v>
      </c>
      <c r="G400" s="238" t="s">
        <v>322</v>
      </c>
      <c r="H400" s="239">
        <v>12.615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</v>
      </c>
      <c r="R400" s="245">
        <f>Q400*H400</f>
        <v>0</v>
      </c>
      <c r="S400" s="245">
        <v>0.007</v>
      </c>
      <c r="T400" s="246">
        <f>S400*H400</f>
        <v>0.08830500000000001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177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177</v>
      </c>
      <c r="BM400" s="247" t="s">
        <v>2885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2886</v>
      </c>
      <c r="G401" s="250"/>
      <c r="H401" s="254">
        <v>8.37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2887</v>
      </c>
      <c r="G402" s="250"/>
      <c r="H402" s="254">
        <v>4.245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4" customFormat="1" ht="12">
      <c r="A403" s="14"/>
      <c r="B403" s="261"/>
      <c r="C403" s="262"/>
      <c r="D403" s="251" t="s">
        <v>179</v>
      </c>
      <c r="E403" s="263" t="s">
        <v>1</v>
      </c>
      <c r="F403" s="264" t="s">
        <v>182</v>
      </c>
      <c r="G403" s="262"/>
      <c r="H403" s="265">
        <v>12.615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179</v>
      </c>
      <c r="AU403" s="271" t="s">
        <v>86</v>
      </c>
      <c r="AV403" s="14" t="s">
        <v>177</v>
      </c>
      <c r="AW403" s="14" t="s">
        <v>32</v>
      </c>
      <c r="AX403" s="14" t="s">
        <v>84</v>
      </c>
      <c r="AY403" s="271" t="s">
        <v>169</v>
      </c>
    </row>
    <row r="404" spans="1:65" s="2" customFormat="1" ht="21.75" customHeight="1">
      <c r="A404" s="39"/>
      <c r="B404" s="40"/>
      <c r="C404" s="235" t="s">
        <v>2387</v>
      </c>
      <c r="D404" s="235" t="s">
        <v>173</v>
      </c>
      <c r="E404" s="236" t="s">
        <v>1903</v>
      </c>
      <c r="F404" s="237" t="s">
        <v>1904</v>
      </c>
      <c r="G404" s="238" t="s">
        <v>176</v>
      </c>
      <c r="H404" s="239">
        <v>4.76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0.01995</v>
      </c>
      <c r="R404" s="245">
        <f>Q404*H404</f>
        <v>0.09496199999999999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177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177</v>
      </c>
      <c r="BM404" s="247" t="s">
        <v>2888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2889</v>
      </c>
      <c r="G405" s="250"/>
      <c r="H405" s="254">
        <v>3.06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3" customFormat="1" ht="12">
      <c r="A406" s="13"/>
      <c r="B406" s="249"/>
      <c r="C406" s="250"/>
      <c r="D406" s="251" t="s">
        <v>179</v>
      </c>
      <c r="E406" s="252" t="s">
        <v>1</v>
      </c>
      <c r="F406" s="253" t="s">
        <v>2890</v>
      </c>
      <c r="G406" s="250"/>
      <c r="H406" s="254">
        <v>1.7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179</v>
      </c>
      <c r="AU406" s="260" t="s">
        <v>86</v>
      </c>
      <c r="AV406" s="13" t="s">
        <v>86</v>
      </c>
      <c r="AW406" s="13" t="s">
        <v>32</v>
      </c>
      <c r="AX406" s="13" t="s">
        <v>76</v>
      </c>
      <c r="AY406" s="260" t="s">
        <v>169</v>
      </c>
    </row>
    <row r="407" spans="1:51" s="14" customFormat="1" ht="12">
      <c r="A407" s="14"/>
      <c r="B407" s="261"/>
      <c r="C407" s="262"/>
      <c r="D407" s="251" t="s">
        <v>179</v>
      </c>
      <c r="E407" s="263" t="s">
        <v>1</v>
      </c>
      <c r="F407" s="264" t="s">
        <v>182</v>
      </c>
      <c r="G407" s="262"/>
      <c r="H407" s="265">
        <v>4.76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179</v>
      </c>
      <c r="AU407" s="271" t="s">
        <v>86</v>
      </c>
      <c r="AV407" s="14" t="s">
        <v>177</v>
      </c>
      <c r="AW407" s="14" t="s">
        <v>32</v>
      </c>
      <c r="AX407" s="14" t="s">
        <v>84</v>
      </c>
      <c r="AY407" s="271" t="s">
        <v>169</v>
      </c>
    </row>
    <row r="408" spans="1:65" s="2" customFormat="1" ht="21.75" customHeight="1">
      <c r="A408" s="39"/>
      <c r="B408" s="40"/>
      <c r="C408" s="235" t="s">
        <v>2499</v>
      </c>
      <c r="D408" s="235" t="s">
        <v>173</v>
      </c>
      <c r="E408" s="236" t="s">
        <v>1909</v>
      </c>
      <c r="F408" s="237" t="s">
        <v>1910</v>
      </c>
      <c r="G408" s="238" t="s">
        <v>322</v>
      </c>
      <c r="H408" s="239">
        <v>18.75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0.00129</v>
      </c>
      <c r="R408" s="245">
        <f>Q408*H408</f>
        <v>0.024187499999999997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2891</v>
      </c>
    </row>
    <row r="409" spans="1:51" s="13" customFormat="1" ht="12">
      <c r="A409" s="13"/>
      <c r="B409" s="249"/>
      <c r="C409" s="250"/>
      <c r="D409" s="251" t="s">
        <v>179</v>
      </c>
      <c r="E409" s="252" t="s">
        <v>1</v>
      </c>
      <c r="F409" s="253" t="s">
        <v>2892</v>
      </c>
      <c r="G409" s="250"/>
      <c r="H409" s="254">
        <v>18.75</v>
      </c>
      <c r="I409" s="255"/>
      <c r="J409" s="250"/>
      <c r="K409" s="250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179</v>
      </c>
      <c r="AU409" s="260" t="s">
        <v>86</v>
      </c>
      <c r="AV409" s="13" t="s">
        <v>86</v>
      </c>
      <c r="AW409" s="13" t="s">
        <v>32</v>
      </c>
      <c r="AX409" s="13" t="s">
        <v>84</v>
      </c>
      <c r="AY409" s="260" t="s">
        <v>169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1272</v>
      </c>
      <c r="F410" s="233" t="s">
        <v>1273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P411</f>
        <v>0</v>
      </c>
      <c r="Q410" s="227"/>
      <c r="R410" s="228">
        <f>R411</f>
        <v>0</v>
      </c>
      <c r="S410" s="227"/>
      <c r="T410" s="229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84</v>
      </c>
      <c r="AT410" s="231" t="s">
        <v>75</v>
      </c>
      <c r="AU410" s="231" t="s">
        <v>84</v>
      </c>
      <c r="AY410" s="230" t="s">
        <v>169</v>
      </c>
      <c r="BK410" s="232">
        <f>BK411</f>
        <v>0</v>
      </c>
    </row>
    <row r="411" spans="1:65" s="2" customFormat="1" ht="16.5" customHeight="1">
      <c r="A411" s="39"/>
      <c r="B411" s="40"/>
      <c r="C411" s="235" t="s">
        <v>763</v>
      </c>
      <c r="D411" s="235" t="s">
        <v>173</v>
      </c>
      <c r="E411" s="236" t="s">
        <v>2893</v>
      </c>
      <c r="F411" s="237" t="s">
        <v>2894</v>
      </c>
      <c r="G411" s="238" t="s">
        <v>249</v>
      </c>
      <c r="H411" s="239">
        <v>216.764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177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177</v>
      </c>
      <c r="BM411" s="247" t="s">
        <v>2895</v>
      </c>
    </row>
    <row r="412" spans="1:63" s="12" customFormat="1" ht="25.9" customHeight="1">
      <c r="A412" s="12"/>
      <c r="B412" s="219"/>
      <c r="C412" s="220"/>
      <c r="D412" s="221" t="s">
        <v>75</v>
      </c>
      <c r="E412" s="222" t="s">
        <v>280</v>
      </c>
      <c r="F412" s="222" t="s">
        <v>281</v>
      </c>
      <c r="G412" s="220"/>
      <c r="H412" s="220"/>
      <c r="I412" s="223"/>
      <c r="J412" s="224">
        <f>BK412</f>
        <v>0</v>
      </c>
      <c r="K412" s="220"/>
      <c r="L412" s="225"/>
      <c r="M412" s="226"/>
      <c r="N412" s="227"/>
      <c r="O412" s="227"/>
      <c r="P412" s="228">
        <f>P413+P419+P441+P465+P502+P511+P532+P561+P655+P672</f>
        <v>0</v>
      </c>
      <c r="Q412" s="227"/>
      <c r="R412" s="228">
        <f>R413+R419+R441+R465+R502+R511+R532+R561+R655+R672</f>
        <v>18.02895293</v>
      </c>
      <c r="S412" s="227"/>
      <c r="T412" s="229">
        <f>T413+T419+T441+T465+T502+T511+T532+T561+T655+T672</f>
        <v>0.039247649999999995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30" t="s">
        <v>86</v>
      </c>
      <c r="AT412" s="231" t="s">
        <v>75</v>
      </c>
      <c r="AU412" s="231" t="s">
        <v>76</v>
      </c>
      <c r="AY412" s="230" t="s">
        <v>169</v>
      </c>
      <c r="BK412" s="232">
        <f>BK413+BK419+BK441+BK465+BK502+BK511+BK532+BK561+BK655+BK672</f>
        <v>0</v>
      </c>
    </row>
    <row r="413" spans="1:63" s="12" customFormat="1" ht="22.8" customHeight="1">
      <c r="A413" s="12"/>
      <c r="B413" s="219"/>
      <c r="C413" s="220"/>
      <c r="D413" s="221" t="s">
        <v>75</v>
      </c>
      <c r="E413" s="233" t="s">
        <v>1277</v>
      </c>
      <c r="F413" s="233" t="s">
        <v>1278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SUM(P414:P418)</f>
        <v>0</v>
      </c>
      <c r="Q413" s="227"/>
      <c r="R413" s="228">
        <f>SUM(R414:R418)</f>
        <v>0.054178630000000005</v>
      </c>
      <c r="S413" s="227"/>
      <c r="T413" s="229">
        <f>SUM(T414:T418)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30" t="s">
        <v>86</v>
      </c>
      <c r="AT413" s="231" t="s">
        <v>75</v>
      </c>
      <c r="AU413" s="231" t="s">
        <v>84</v>
      </c>
      <c r="AY413" s="230" t="s">
        <v>169</v>
      </c>
      <c r="BK413" s="232">
        <f>SUM(BK414:BK418)</f>
        <v>0</v>
      </c>
    </row>
    <row r="414" spans="1:65" s="2" customFormat="1" ht="33" customHeight="1">
      <c r="A414" s="39"/>
      <c r="B414" s="40"/>
      <c r="C414" s="235" t="s">
        <v>562</v>
      </c>
      <c r="D414" s="235" t="s">
        <v>173</v>
      </c>
      <c r="E414" s="236" t="s">
        <v>1946</v>
      </c>
      <c r="F414" s="237" t="s">
        <v>1947</v>
      </c>
      <c r="G414" s="238" t="s">
        <v>176</v>
      </c>
      <c r="H414" s="239">
        <v>4.9</v>
      </c>
      <c r="I414" s="240"/>
      <c r="J414" s="241">
        <f>ROUND(I414*H414,2)</f>
        <v>0</v>
      </c>
      <c r="K414" s="242"/>
      <c r="L414" s="45"/>
      <c r="M414" s="243" t="s">
        <v>1</v>
      </c>
      <c r="N414" s="244" t="s">
        <v>41</v>
      </c>
      <c r="O414" s="92"/>
      <c r="P414" s="245">
        <f>O414*H414</f>
        <v>0</v>
      </c>
      <c r="Q414" s="245">
        <v>0.00451</v>
      </c>
      <c r="R414" s="245">
        <f>Q414*H414</f>
        <v>0.022099</v>
      </c>
      <c r="S414" s="245">
        <v>0</v>
      </c>
      <c r="T414" s="24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7" t="s">
        <v>286</v>
      </c>
      <c r="AT414" s="247" t="s">
        <v>173</v>
      </c>
      <c r="AU414" s="247" t="s">
        <v>86</v>
      </c>
      <c r="AY414" s="18" t="s">
        <v>169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18" t="s">
        <v>84</v>
      </c>
      <c r="BK414" s="248">
        <f>ROUND(I414*H414,2)</f>
        <v>0</v>
      </c>
      <c r="BL414" s="18" t="s">
        <v>286</v>
      </c>
      <c r="BM414" s="247" t="s">
        <v>2896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2897</v>
      </c>
      <c r="G415" s="250"/>
      <c r="H415" s="254">
        <v>4.9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84</v>
      </c>
      <c r="AY415" s="260" t="s">
        <v>169</v>
      </c>
    </row>
    <row r="416" spans="1:65" s="2" customFormat="1" ht="21.75" customHeight="1">
      <c r="A416" s="39"/>
      <c r="B416" s="40"/>
      <c r="C416" s="235" t="s">
        <v>651</v>
      </c>
      <c r="D416" s="235" t="s">
        <v>173</v>
      </c>
      <c r="E416" s="236" t="s">
        <v>1951</v>
      </c>
      <c r="F416" s="237" t="s">
        <v>1952</v>
      </c>
      <c r="G416" s="238" t="s">
        <v>176</v>
      </c>
      <c r="H416" s="239">
        <v>7.113</v>
      </c>
      <c r="I416" s="240"/>
      <c r="J416" s="241">
        <f>ROUND(I416*H416,2)</f>
        <v>0</v>
      </c>
      <c r="K416" s="242"/>
      <c r="L416" s="45"/>
      <c r="M416" s="243" t="s">
        <v>1</v>
      </c>
      <c r="N416" s="244" t="s">
        <v>41</v>
      </c>
      <c r="O416" s="92"/>
      <c r="P416" s="245">
        <f>O416*H416</f>
        <v>0</v>
      </c>
      <c r="Q416" s="245">
        <v>0.00451</v>
      </c>
      <c r="R416" s="245">
        <f>Q416*H416</f>
        <v>0.032079630000000005</v>
      </c>
      <c r="S416" s="245">
        <v>0</v>
      </c>
      <c r="T416" s="24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7" t="s">
        <v>286</v>
      </c>
      <c r="AT416" s="247" t="s">
        <v>173</v>
      </c>
      <c r="AU416" s="247" t="s">
        <v>86</v>
      </c>
      <c r="AY416" s="18" t="s">
        <v>169</v>
      </c>
      <c r="BE416" s="248">
        <f>IF(N416="základní",J416,0)</f>
        <v>0</v>
      </c>
      <c r="BF416" s="248">
        <f>IF(N416="snížená",J416,0)</f>
        <v>0</v>
      </c>
      <c r="BG416" s="248">
        <f>IF(N416="zákl. přenesená",J416,0)</f>
        <v>0</v>
      </c>
      <c r="BH416" s="248">
        <f>IF(N416="sníž. přenesená",J416,0)</f>
        <v>0</v>
      </c>
      <c r="BI416" s="248">
        <f>IF(N416="nulová",J416,0)</f>
        <v>0</v>
      </c>
      <c r="BJ416" s="18" t="s">
        <v>84</v>
      </c>
      <c r="BK416" s="248">
        <f>ROUND(I416*H416,2)</f>
        <v>0</v>
      </c>
      <c r="BL416" s="18" t="s">
        <v>286</v>
      </c>
      <c r="BM416" s="247" t="s">
        <v>2898</v>
      </c>
    </row>
    <row r="417" spans="1:51" s="13" customFormat="1" ht="12">
      <c r="A417" s="13"/>
      <c r="B417" s="249"/>
      <c r="C417" s="250"/>
      <c r="D417" s="251" t="s">
        <v>179</v>
      </c>
      <c r="E417" s="252" t="s">
        <v>1</v>
      </c>
      <c r="F417" s="253" t="s">
        <v>2899</v>
      </c>
      <c r="G417" s="250"/>
      <c r="H417" s="254">
        <v>7.113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179</v>
      </c>
      <c r="AU417" s="260" t="s">
        <v>86</v>
      </c>
      <c r="AV417" s="13" t="s">
        <v>86</v>
      </c>
      <c r="AW417" s="13" t="s">
        <v>32</v>
      </c>
      <c r="AX417" s="13" t="s">
        <v>84</v>
      </c>
      <c r="AY417" s="260" t="s">
        <v>169</v>
      </c>
    </row>
    <row r="418" spans="1:65" s="2" customFormat="1" ht="21.75" customHeight="1">
      <c r="A418" s="39"/>
      <c r="B418" s="40"/>
      <c r="C418" s="235" t="s">
        <v>665</v>
      </c>
      <c r="D418" s="235" t="s">
        <v>173</v>
      </c>
      <c r="E418" s="236" t="s">
        <v>2900</v>
      </c>
      <c r="F418" s="237" t="s">
        <v>2901</v>
      </c>
      <c r="G418" s="238" t="s">
        <v>249</v>
      </c>
      <c r="H418" s="239">
        <v>0.054</v>
      </c>
      <c r="I418" s="240"/>
      <c r="J418" s="241">
        <f>ROUND(I418*H418,2)</f>
        <v>0</v>
      </c>
      <c r="K418" s="242"/>
      <c r="L418" s="45"/>
      <c r="M418" s="243" t="s">
        <v>1</v>
      </c>
      <c r="N418" s="244" t="s">
        <v>41</v>
      </c>
      <c r="O418" s="92"/>
      <c r="P418" s="245">
        <f>O418*H418</f>
        <v>0</v>
      </c>
      <c r="Q418" s="245">
        <v>0</v>
      </c>
      <c r="R418" s="245">
        <f>Q418*H418</f>
        <v>0</v>
      </c>
      <c r="S418" s="245">
        <v>0</v>
      </c>
      <c r="T418" s="246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7" t="s">
        <v>286</v>
      </c>
      <c r="AT418" s="247" t="s">
        <v>173</v>
      </c>
      <c r="AU418" s="247" t="s">
        <v>86</v>
      </c>
      <c r="AY418" s="18" t="s">
        <v>169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18" t="s">
        <v>84</v>
      </c>
      <c r="BK418" s="248">
        <f>ROUND(I418*H418,2)</f>
        <v>0</v>
      </c>
      <c r="BL418" s="18" t="s">
        <v>286</v>
      </c>
      <c r="BM418" s="247" t="s">
        <v>2902</v>
      </c>
    </row>
    <row r="419" spans="1:63" s="12" customFormat="1" ht="22.8" customHeight="1">
      <c r="A419" s="12"/>
      <c r="B419" s="219"/>
      <c r="C419" s="220"/>
      <c r="D419" s="221" t="s">
        <v>75</v>
      </c>
      <c r="E419" s="233" t="s">
        <v>296</v>
      </c>
      <c r="F419" s="233" t="s">
        <v>297</v>
      </c>
      <c r="G419" s="220"/>
      <c r="H419" s="220"/>
      <c r="I419" s="223"/>
      <c r="J419" s="234">
        <f>BK419</f>
        <v>0</v>
      </c>
      <c r="K419" s="220"/>
      <c r="L419" s="225"/>
      <c r="M419" s="226"/>
      <c r="N419" s="227"/>
      <c r="O419" s="227"/>
      <c r="P419" s="228">
        <f>SUM(P420:P440)</f>
        <v>0</v>
      </c>
      <c r="Q419" s="227"/>
      <c r="R419" s="228">
        <f>SUM(R420:R440)</f>
        <v>2.33267559</v>
      </c>
      <c r="S419" s="227"/>
      <c r="T419" s="229">
        <f>SUM(T420:T440)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30" t="s">
        <v>86</v>
      </c>
      <c r="AT419" s="231" t="s">
        <v>75</v>
      </c>
      <c r="AU419" s="231" t="s">
        <v>84</v>
      </c>
      <c r="AY419" s="230" t="s">
        <v>169</v>
      </c>
      <c r="BK419" s="232">
        <f>SUM(BK420:BK440)</f>
        <v>0</v>
      </c>
    </row>
    <row r="420" spans="1:65" s="2" customFormat="1" ht="21.75" customHeight="1">
      <c r="A420" s="39"/>
      <c r="B420" s="40"/>
      <c r="C420" s="235" t="s">
        <v>2620</v>
      </c>
      <c r="D420" s="235" t="s">
        <v>173</v>
      </c>
      <c r="E420" s="236" t="s">
        <v>1972</v>
      </c>
      <c r="F420" s="237" t="s">
        <v>1973</v>
      </c>
      <c r="G420" s="238" t="s">
        <v>199</v>
      </c>
      <c r="H420" s="239">
        <v>0.141</v>
      </c>
      <c r="I420" s="240"/>
      <c r="J420" s="241">
        <f>ROUND(I420*H420,2)</f>
        <v>0</v>
      </c>
      <c r="K420" s="242"/>
      <c r="L420" s="45"/>
      <c r="M420" s="243" t="s">
        <v>1</v>
      </c>
      <c r="N420" s="244" t="s">
        <v>41</v>
      </c>
      <c r="O420" s="92"/>
      <c r="P420" s="245">
        <f>O420*H420</f>
        <v>0</v>
      </c>
      <c r="Q420" s="245">
        <v>0.00122</v>
      </c>
      <c r="R420" s="245">
        <f>Q420*H420</f>
        <v>0.00017201999999999997</v>
      </c>
      <c r="S420" s="245">
        <v>0</v>
      </c>
      <c r="T420" s="24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7" t="s">
        <v>286</v>
      </c>
      <c r="AT420" s="247" t="s">
        <v>173</v>
      </c>
      <c r="AU420" s="247" t="s">
        <v>86</v>
      </c>
      <c r="AY420" s="18" t="s">
        <v>169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8" t="s">
        <v>84</v>
      </c>
      <c r="BK420" s="248">
        <f>ROUND(I420*H420,2)</f>
        <v>0</v>
      </c>
      <c r="BL420" s="18" t="s">
        <v>286</v>
      </c>
      <c r="BM420" s="247" t="s">
        <v>2903</v>
      </c>
    </row>
    <row r="421" spans="1:65" s="2" customFormat="1" ht="21.75" customHeight="1">
      <c r="A421" s="39"/>
      <c r="B421" s="40"/>
      <c r="C421" s="235" t="s">
        <v>2609</v>
      </c>
      <c r="D421" s="235" t="s">
        <v>173</v>
      </c>
      <c r="E421" s="236" t="s">
        <v>2904</v>
      </c>
      <c r="F421" s="237" t="s">
        <v>2905</v>
      </c>
      <c r="G421" s="238" t="s">
        <v>176</v>
      </c>
      <c r="H421" s="239">
        <v>56.4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0.00978</v>
      </c>
      <c r="R421" s="245">
        <f>Q421*H421</f>
        <v>0.551592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2906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2907</v>
      </c>
      <c r="G422" s="250"/>
      <c r="H422" s="254">
        <v>37.2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76</v>
      </c>
      <c r="AY422" s="260" t="s">
        <v>169</v>
      </c>
    </row>
    <row r="423" spans="1:51" s="13" customFormat="1" ht="12">
      <c r="A423" s="13"/>
      <c r="B423" s="249"/>
      <c r="C423" s="250"/>
      <c r="D423" s="251" t="s">
        <v>179</v>
      </c>
      <c r="E423" s="252" t="s">
        <v>1</v>
      </c>
      <c r="F423" s="253" t="s">
        <v>2908</v>
      </c>
      <c r="G423" s="250"/>
      <c r="H423" s="254">
        <v>19.2</v>
      </c>
      <c r="I423" s="255"/>
      <c r="J423" s="250"/>
      <c r="K423" s="250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179</v>
      </c>
      <c r="AU423" s="260" t="s">
        <v>86</v>
      </c>
      <c r="AV423" s="13" t="s">
        <v>86</v>
      </c>
      <c r="AW423" s="13" t="s">
        <v>32</v>
      </c>
      <c r="AX423" s="13" t="s">
        <v>76</v>
      </c>
      <c r="AY423" s="260" t="s">
        <v>169</v>
      </c>
    </row>
    <row r="424" spans="1:51" s="14" customFormat="1" ht="12">
      <c r="A424" s="14"/>
      <c r="B424" s="261"/>
      <c r="C424" s="262"/>
      <c r="D424" s="251" t="s">
        <v>179</v>
      </c>
      <c r="E424" s="263" t="s">
        <v>1</v>
      </c>
      <c r="F424" s="264" t="s">
        <v>182</v>
      </c>
      <c r="G424" s="262"/>
      <c r="H424" s="265">
        <v>56.4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1" t="s">
        <v>179</v>
      </c>
      <c r="AU424" s="271" t="s">
        <v>86</v>
      </c>
      <c r="AV424" s="14" t="s">
        <v>177</v>
      </c>
      <c r="AW424" s="14" t="s">
        <v>32</v>
      </c>
      <c r="AX424" s="14" t="s">
        <v>84</v>
      </c>
      <c r="AY424" s="271" t="s">
        <v>169</v>
      </c>
    </row>
    <row r="425" spans="1:65" s="2" customFormat="1" ht="21.75" customHeight="1">
      <c r="A425" s="39"/>
      <c r="B425" s="40"/>
      <c r="C425" s="235" t="s">
        <v>1148</v>
      </c>
      <c r="D425" s="235" t="s">
        <v>173</v>
      </c>
      <c r="E425" s="236" t="s">
        <v>2909</v>
      </c>
      <c r="F425" s="237" t="s">
        <v>2910</v>
      </c>
      <c r="G425" s="238" t="s">
        <v>176</v>
      </c>
      <c r="H425" s="239">
        <v>59.1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0.01129</v>
      </c>
      <c r="R425" s="245">
        <f>Q425*H425</f>
        <v>0.667239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2911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2912</v>
      </c>
      <c r="G426" s="250"/>
      <c r="H426" s="254">
        <v>38.5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3" customFormat="1" ht="12">
      <c r="A427" s="13"/>
      <c r="B427" s="249"/>
      <c r="C427" s="250"/>
      <c r="D427" s="251" t="s">
        <v>179</v>
      </c>
      <c r="E427" s="252" t="s">
        <v>1</v>
      </c>
      <c r="F427" s="253" t="s">
        <v>2913</v>
      </c>
      <c r="G427" s="250"/>
      <c r="H427" s="254">
        <v>20.6</v>
      </c>
      <c r="I427" s="255"/>
      <c r="J427" s="250"/>
      <c r="K427" s="250"/>
      <c r="L427" s="256"/>
      <c r="M427" s="257"/>
      <c r="N427" s="258"/>
      <c r="O427" s="258"/>
      <c r="P427" s="258"/>
      <c r="Q427" s="258"/>
      <c r="R427" s="258"/>
      <c r="S427" s="258"/>
      <c r="T427" s="25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0" t="s">
        <v>179</v>
      </c>
      <c r="AU427" s="260" t="s">
        <v>86</v>
      </c>
      <c r="AV427" s="13" t="s">
        <v>86</v>
      </c>
      <c r="AW427" s="13" t="s">
        <v>32</v>
      </c>
      <c r="AX427" s="13" t="s">
        <v>76</v>
      </c>
      <c r="AY427" s="260" t="s">
        <v>169</v>
      </c>
    </row>
    <row r="428" spans="1:51" s="14" customFormat="1" ht="12">
      <c r="A428" s="14"/>
      <c r="B428" s="261"/>
      <c r="C428" s="262"/>
      <c r="D428" s="251" t="s">
        <v>179</v>
      </c>
      <c r="E428" s="263" t="s">
        <v>1</v>
      </c>
      <c r="F428" s="264" t="s">
        <v>182</v>
      </c>
      <c r="G428" s="262"/>
      <c r="H428" s="265">
        <v>59.1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1" t="s">
        <v>179</v>
      </c>
      <c r="AU428" s="271" t="s">
        <v>86</v>
      </c>
      <c r="AV428" s="14" t="s">
        <v>177</v>
      </c>
      <c r="AW428" s="14" t="s">
        <v>32</v>
      </c>
      <c r="AX428" s="14" t="s">
        <v>84</v>
      </c>
      <c r="AY428" s="271" t="s">
        <v>169</v>
      </c>
    </row>
    <row r="429" spans="1:65" s="2" customFormat="1" ht="21.75" customHeight="1">
      <c r="A429" s="39"/>
      <c r="B429" s="40"/>
      <c r="C429" s="235" t="s">
        <v>1152</v>
      </c>
      <c r="D429" s="235" t="s">
        <v>173</v>
      </c>
      <c r="E429" s="236" t="s">
        <v>1981</v>
      </c>
      <c r="F429" s="237" t="s">
        <v>1982</v>
      </c>
      <c r="G429" s="238" t="s">
        <v>176</v>
      </c>
      <c r="H429" s="239">
        <v>75.7</v>
      </c>
      <c r="I429" s="240"/>
      <c r="J429" s="241">
        <f>ROUND(I429*H429,2)</f>
        <v>0</v>
      </c>
      <c r="K429" s="242"/>
      <c r="L429" s="45"/>
      <c r="M429" s="243" t="s">
        <v>1</v>
      </c>
      <c r="N429" s="244" t="s">
        <v>41</v>
      </c>
      <c r="O429" s="92"/>
      <c r="P429" s="245">
        <f>O429*H429</f>
        <v>0</v>
      </c>
      <c r="Q429" s="245">
        <v>0.0002</v>
      </c>
      <c r="R429" s="245">
        <f>Q429*H429</f>
        <v>0.01514</v>
      </c>
      <c r="S429" s="245">
        <v>0</v>
      </c>
      <c r="T429" s="24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286</v>
      </c>
      <c r="AT429" s="247" t="s">
        <v>173</v>
      </c>
      <c r="AU429" s="247" t="s">
        <v>86</v>
      </c>
      <c r="AY429" s="18" t="s">
        <v>169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84</v>
      </c>
      <c r="BK429" s="248">
        <f>ROUND(I429*H429,2)</f>
        <v>0</v>
      </c>
      <c r="BL429" s="18" t="s">
        <v>286</v>
      </c>
      <c r="BM429" s="247" t="s">
        <v>2914</v>
      </c>
    </row>
    <row r="430" spans="1:65" s="2" customFormat="1" ht="33" customHeight="1">
      <c r="A430" s="39"/>
      <c r="B430" s="40"/>
      <c r="C430" s="235" t="s">
        <v>1253</v>
      </c>
      <c r="D430" s="235" t="s">
        <v>173</v>
      </c>
      <c r="E430" s="236" t="s">
        <v>2915</v>
      </c>
      <c r="F430" s="237" t="s">
        <v>2916</v>
      </c>
      <c r="G430" s="238" t="s">
        <v>322</v>
      </c>
      <c r="H430" s="239">
        <v>332</v>
      </c>
      <c r="I430" s="240"/>
      <c r="J430" s="241">
        <f>ROUND(I430*H430,2)</f>
        <v>0</v>
      </c>
      <c r="K430" s="242"/>
      <c r="L430" s="45"/>
      <c r="M430" s="243" t="s">
        <v>1</v>
      </c>
      <c r="N430" s="244" t="s">
        <v>41</v>
      </c>
      <c r="O430" s="92"/>
      <c r="P430" s="245">
        <f>O430*H430</f>
        <v>0</v>
      </c>
      <c r="Q430" s="245">
        <v>0</v>
      </c>
      <c r="R430" s="245">
        <f>Q430*H430</f>
        <v>0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286</v>
      </c>
      <c r="AT430" s="247" t="s">
        <v>173</v>
      </c>
      <c r="AU430" s="247" t="s">
        <v>86</v>
      </c>
      <c r="AY430" s="18" t="s">
        <v>169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84</v>
      </c>
      <c r="BK430" s="248">
        <f>ROUND(I430*H430,2)</f>
        <v>0</v>
      </c>
      <c r="BL430" s="18" t="s">
        <v>286</v>
      </c>
      <c r="BM430" s="247" t="s">
        <v>2917</v>
      </c>
    </row>
    <row r="431" spans="1:51" s="13" customFormat="1" ht="12">
      <c r="A431" s="13"/>
      <c r="B431" s="249"/>
      <c r="C431" s="250"/>
      <c r="D431" s="251" t="s">
        <v>179</v>
      </c>
      <c r="E431" s="252" t="s">
        <v>1</v>
      </c>
      <c r="F431" s="253" t="s">
        <v>2918</v>
      </c>
      <c r="G431" s="250"/>
      <c r="H431" s="254">
        <v>201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179</v>
      </c>
      <c r="AU431" s="260" t="s">
        <v>86</v>
      </c>
      <c r="AV431" s="13" t="s">
        <v>86</v>
      </c>
      <c r="AW431" s="13" t="s">
        <v>32</v>
      </c>
      <c r="AX431" s="13" t="s">
        <v>76</v>
      </c>
      <c r="AY431" s="260" t="s">
        <v>169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2919</v>
      </c>
      <c r="G432" s="250"/>
      <c r="H432" s="254">
        <v>131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76</v>
      </c>
      <c r="AY432" s="260" t="s">
        <v>169</v>
      </c>
    </row>
    <row r="433" spans="1:51" s="14" customFormat="1" ht="12">
      <c r="A433" s="14"/>
      <c r="B433" s="261"/>
      <c r="C433" s="262"/>
      <c r="D433" s="251" t="s">
        <v>179</v>
      </c>
      <c r="E433" s="263" t="s">
        <v>1</v>
      </c>
      <c r="F433" s="264" t="s">
        <v>182</v>
      </c>
      <c r="G433" s="262"/>
      <c r="H433" s="265">
        <v>332</v>
      </c>
      <c r="I433" s="266"/>
      <c r="J433" s="262"/>
      <c r="K433" s="262"/>
      <c r="L433" s="267"/>
      <c r="M433" s="268"/>
      <c r="N433" s="269"/>
      <c r="O433" s="269"/>
      <c r="P433" s="269"/>
      <c r="Q433" s="269"/>
      <c r="R433" s="269"/>
      <c r="S433" s="269"/>
      <c r="T433" s="27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1" t="s">
        <v>179</v>
      </c>
      <c r="AU433" s="271" t="s">
        <v>86</v>
      </c>
      <c r="AV433" s="14" t="s">
        <v>177</v>
      </c>
      <c r="AW433" s="14" t="s">
        <v>32</v>
      </c>
      <c r="AX433" s="14" t="s">
        <v>84</v>
      </c>
      <c r="AY433" s="271" t="s">
        <v>169</v>
      </c>
    </row>
    <row r="434" spans="1:65" s="2" customFormat="1" ht="16.5" customHeight="1">
      <c r="A434" s="39"/>
      <c r="B434" s="40"/>
      <c r="C434" s="304" t="s">
        <v>2625</v>
      </c>
      <c r="D434" s="304" t="s">
        <v>1283</v>
      </c>
      <c r="E434" s="305" t="s">
        <v>2920</v>
      </c>
      <c r="F434" s="306" t="s">
        <v>2921</v>
      </c>
      <c r="G434" s="307" t="s">
        <v>322</v>
      </c>
      <c r="H434" s="308">
        <v>35</v>
      </c>
      <c r="I434" s="309"/>
      <c r="J434" s="310">
        <f>ROUND(I434*H434,2)</f>
        <v>0</v>
      </c>
      <c r="K434" s="311"/>
      <c r="L434" s="312"/>
      <c r="M434" s="313" t="s">
        <v>1</v>
      </c>
      <c r="N434" s="314" t="s">
        <v>41</v>
      </c>
      <c r="O434" s="92"/>
      <c r="P434" s="245">
        <f>O434*H434</f>
        <v>0</v>
      </c>
      <c r="Q434" s="245">
        <v>0.00058</v>
      </c>
      <c r="R434" s="245">
        <f>Q434*H434</f>
        <v>0.0203</v>
      </c>
      <c r="S434" s="245">
        <v>0</v>
      </c>
      <c r="T434" s="246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7" t="s">
        <v>298</v>
      </c>
      <c r="AT434" s="247" t="s">
        <v>1283</v>
      </c>
      <c r="AU434" s="247" t="s">
        <v>86</v>
      </c>
      <c r="AY434" s="18" t="s">
        <v>169</v>
      </c>
      <c r="BE434" s="248">
        <f>IF(N434="základní",J434,0)</f>
        <v>0</v>
      </c>
      <c r="BF434" s="248">
        <f>IF(N434="snížená",J434,0)</f>
        <v>0</v>
      </c>
      <c r="BG434" s="248">
        <f>IF(N434="zákl. přenesená",J434,0)</f>
        <v>0</v>
      </c>
      <c r="BH434" s="248">
        <f>IF(N434="sníž. přenesená",J434,0)</f>
        <v>0</v>
      </c>
      <c r="BI434" s="248">
        <f>IF(N434="nulová",J434,0)</f>
        <v>0</v>
      </c>
      <c r="BJ434" s="18" t="s">
        <v>84</v>
      </c>
      <c r="BK434" s="248">
        <f>ROUND(I434*H434,2)</f>
        <v>0</v>
      </c>
      <c r="BL434" s="18" t="s">
        <v>286</v>
      </c>
      <c r="BM434" s="247" t="s">
        <v>2922</v>
      </c>
    </row>
    <row r="435" spans="1:65" s="2" customFormat="1" ht="16.5" customHeight="1">
      <c r="A435" s="39"/>
      <c r="B435" s="40"/>
      <c r="C435" s="304" t="s">
        <v>2645</v>
      </c>
      <c r="D435" s="304" t="s">
        <v>1283</v>
      </c>
      <c r="E435" s="305" t="s">
        <v>1990</v>
      </c>
      <c r="F435" s="306" t="s">
        <v>1991</v>
      </c>
      <c r="G435" s="307" t="s">
        <v>327</v>
      </c>
      <c r="H435" s="308">
        <v>300</v>
      </c>
      <c r="I435" s="309"/>
      <c r="J435" s="310">
        <f>ROUND(I435*H435,2)</f>
        <v>0</v>
      </c>
      <c r="K435" s="311"/>
      <c r="L435" s="312"/>
      <c r="M435" s="313" t="s">
        <v>1</v>
      </c>
      <c r="N435" s="314" t="s">
        <v>41</v>
      </c>
      <c r="O435" s="92"/>
      <c r="P435" s="245">
        <f>O435*H435</f>
        <v>0</v>
      </c>
      <c r="Q435" s="245">
        <v>0.00014</v>
      </c>
      <c r="R435" s="245">
        <f>Q435*H435</f>
        <v>0.041999999999999996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298</v>
      </c>
      <c r="AT435" s="247" t="s">
        <v>1283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2923</v>
      </c>
    </row>
    <row r="436" spans="1:65" s="2" customFormat="1" ht="21.75" customHeight="1">
      <c r="A436" s="39"/>
      <c r="B436" s="40"/>
      <c r="C436" s="304" t="s">
        <v>2650</v>
      </c>
      <c r="D436" s="304" t="s">
        <v>1283</v>
      </c>
      <c r="E436" s="305" t="s">
        <v>1994</v>
      </c>
      <c r="F436" s="306" t="s">
        <v>1995</v>
      </c>
      <c r="G436" s="307" t="s">
        <v>199</v>
      </c>
      <c r="H436" s="308">
        <v>2.231</v>
      </c>
      <c r="I436" s="309"/>
      <c r="J436" s="310">
        <f>ROUND(I436*H436,2)</f>
        <v>0</v>
      </c>
      <c r="K436" s="311"/>
      <c r="L436" s="312"/>
      <c r="M436" s="313" t="s">
        <v>1</v>
      </c>
      <c r="N436" s="314" t="s">
        <v>41</v>
      </c>
      <c r="O436" s="92"/>
      <c r="P436" s="245">
        <f>O436*H436</f>
        <v>0</v>
      </c>
      <c r="Q436" s="245">
        <v>0.44</v>
      </c>
      <c r="R436" s="245">
        <f>Q436*H436</f>
        <v>0.98164</v>
      </c>
      <c r="S436" s="245">
        <v>0</v>
      </c>
      <c r="T436" s="24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7" t="s">
        <v>298</v>
      </c>
      <c r="AT436" s="247" t="s">
        <v>1283</v>
      </c>
      <c r="AU436" s="247" t="s">
        <v>86</v>
      </c>
      <c r="AY436" s="18" t="s">
        <v>169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18" t="s">
        <v>84</v>
      </c>
      <c r="BK436" s="248">
        <f>ROUND(I436*H436,2)</f>
        <v>0</v>
      </c>
      <c r="BL436" s="18" t="s">
        <v>286</v>
      </c>
      <c r="BM436" s="247" t="s">
        <v>2924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2925</v>
      </c>
      <c r="G437" s="250"/>
      <c r="H437" s="254">
        <v>2.125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84</v>
      </c>
      <c r="AY437" s="260" t="s">
        <v>169</v>
      </c>
    </row>
    <row r="438" spans="1:51" s="13" customFormat="1" ht="12">
      <c r="A438" s="13"/>
      <c r="B438" s="249"/>
      <c r="C438" s="250"/>
      <c r="D438" s="251" t="s">
        <v>179</v>
      </c>
      <c r="E438" s="250"/>
      <c r="F438" s="253" t="s">
        <v>2926</v>
      </c>
      <c r="G438" s="250"/>
      <c r="H438" s="254">
        <v>2.231</v>
      </c>
      <c r="I438" s="255"/>
      <c r="J438" s="250"/>
      <c r="K438" s="250"/>
      <c r="L438" s="256"/>
      <c r="M438" s="257"/>
      <c r="N438" s="258"/>
      <c r="O438" s="258"/>
      <c r="P438" s="258"/>
      <c r="Q438" s="258"/>
      <c r="R438" s="258"/>
      <c r="S438" s="258"/>
      <c r="T438" s="25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0" t="s">
        <v>179</v>
      </c>
      <c r="AU438" s="260" t="s">
        <v>86</v>
      </c>
      <c r="AV438" s="13" t="s">
        <v>86</v>
      </c>
      <c r="AW438" s="13" t="s">
        <v>4</v>
      </c>
      <c r="AX438" s="13" t="s">
        <v>84</v>
      </c>
      <c r="AY438" s="260" t="s">
        <v>169</v>
      </c>
    </row>
    <row r="439" spans="1:65" s="2" customFormat="1" ht="21.75" customHeight="1">
      <c r="A439" s="39"/>
      <c r="B439" s="40"/>
      <c r="C439" s="235" t="s">
        <v>2029</v>
      </c>
      <c r="D439" s="235" t="s">
        <v>173</v>
      </c>
      <c r="E439" s="236" t="s">
        <v>1999</v>
      </c>
      <c r="F439" s="237" t="s">
        <v>2000</v>
      </c>
      <c r="G439" s="238" t="s">
        <v>199</v>
      </c>
      <c r="H439" s="239">
        <v>2.231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0.02447</v>
      </c>
      <c r="R439" s="245">
        <f>Q439*H439</f>
        <v>0.05459256999999999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2927</v>
      </c>
    </row>
    <row r="440" spans="1:65" s="2" customFormat="1" ht="21.75" customHeight="1">
      <c r="A440" s="39"/>
      <c r="B440" s="40"/>
      <c r="C440" s="235" t="s">
        <v>1971</v>
      </c>
      <c r="D440" s="235" t="s">
        <v>173</v>
      </c>
      <c r="E440" s="236" t="s">
        <v>2003</v>
      </c>
      <c r="F440" s="237" t="s">
        <v>2004</v>
      </c>
      <c r="G440" s="238" t="s">
        <v>249</v>
      </c>
      <c r="H440" s="239">
        <v>2.333</v>
      </c>
      <c r="I440" s="240"/>
      <c r="J440" s="241">
        <f>ROUND(I440*H440,2)</f>
        <v>0</v>
      </c>
      <c r="K440" s="242"/>
      <c r="L440" s="45"/>
      <c r="M440" s="243" t="s">
        <v>1</v>
      </c>
      <c r="N440" s="244" t="s">
        <v>41</v>
      </c>
      <c r="O440" s="92"/>
      <c r="P440" s="245">
        <f>O440*H440</f>
        <v>0</v>
      </c>
      <c r="Q440" s="245">
        <v>0</v>
      </c>
      <c r="R440" s="245">
        <f>Q440*H440</f>
        <v>0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286</v>
      </c>
      <c r="AT440" s="247" t="s">
        <v>173</v>
      </c>
      <c r="AU440" s="247" t="s">
        <v>86</v>
      </c>
      <c r="AY440" s="18" t="s">
        <v>169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84</v>
      </c>
      <c r="BK440" s="248">
        <f>ROUND(I440*H440,2)</f>
        <v>0</v>
      </c>
      <c r="BL440" s="18" t="s">
        <v>286</v>
      </c>
      <c r="BM440" s="247" t="s">
        <v>2928</v>
      </c>
    </row>
    <row r="441" spans="1:63" s="12" customFormat="1" ht="22.8" customHeight="1">
      <c r="A441" s="12"/>
      <c r="B441" s="219"/>
      <c r="C441" s="220"/>
      <c r="D441" s="221" t="s">
        <v>75</v>
      </c>
      <c r="E441" s="233" t="s">
        <v>1026</v>
      </c>
      <c r="F441" s="233" t="s">
        <v>1027</v>
      </c>
      <c r="G441" s="220"/>
      <c r="H441" s="220"/>
      <c r="I441" s="223"/>
      <c r="J441" s="234">
        <f>BK441</f>
        <v>0</v>
      </c>
      <c r="K441" s="220"/>
      <c r="L441" s="225"/>
      <c r="M441" s="226"/>
      <c r="N441" s="227"/>
      <c r="O441" s="227"/>
      <c r="P441" s="228">
        <f>SUM(P442:P464)</f>
        <v>0</v>
      </c>
      <c r="Q441" s="227"/>
      <c r="R441" s="228">
        <f>SUM(R442:R464)</f>
        <v>7.355846769999999</v>
      </c>
      <c r="S441" s="227"/>
      <c r="T441" s="229">
        <f>SUM(T442:T464)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30" t="s">
        <v>86</v>
      </c>
      <c r="AT441" s="231" t="s">
        <v>75</v>
      </c>
      <c r="AU441" s="231" t="s">
        <v>84</v>
      </c>
      <c r="AY441" s="230" t="s">
        <v>169</v>
      </c>
      <c r="BK441" s="232">
        <f>SUM(BK442:BK464)</f>
        <v>0</v>
      </c>
    </row>
    <row r="442" spans="1:65" s="2" customFormat="1" ht="33" customHeight="1">
      <c r="A442" s="39"/>
      <c r="B442" s="40"/>
      <c r="C442" s="235" t="s">
        <v>2607</v>
      </c>
      <c r="D442" s="235" t="s">
        <v>173</v>
      </c>
      <c r="E442" s="236" t="s">
        <v>2929</v>
      </c>
      <c r="F442" s="237" t="s">
        <v>2930</v>
      </c>
      <c r="G442" s="238" t="s">
        <v>176</v>
      </c>
      <c r="H442" s="239">
        <v>1.911</v>
      </c>
      <c r="I442" s="240"/>
      <c r="J442" s="241">
        <f>ROUND(I442*H442,2)</f>
        <v>0</v>
      </c>
      <c r="K442" s="242"/>
      <c r="L442" s="45"/>
      <c r="M442" s="243" t="s">
        <v>1</v>
      </c>
      <c r="N442" s="244" t="s">
        <v>41</v>
      </c>
      <c r="O442" s="92"/>
      <c r="P442" s="245">
        <f>O442*H442</f>
        <v>0</v>
      </c>
      <c r="Q442" s="245">
        <v>0.02787</v>
      </c>
      <c r="R442" s="245">
        <f>Q442*H442</f>
        <v>0.05325957</v>
      </c>
      <c r="S442" s="245">
        <v>0</v>
      </c>
      <c r="T442" s="24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7" t="s">
        <v>286</v>
      </c>
      <c r="AT442" s="247" t="s">
        <v>173</v>
      </c>
      <c r="AU442" s="247" t="s">
        <v>86</v>
      </c>
      <c r="AY442" s="18" t="s">
        <v>169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18" t="s">
        <v>84</v>
      </c>
      <c r="BK442" s="248">
        <f>ROUND(I442*H442,2)</f>
        <v>0</v>
      </c>
      <c r="BL442" s="18" t="s">
        <v>286</v>
      </c>
      <c r="BM442" s="247" t="s">
        <v>2931</v>
      </c>
    </row>
    <row r="443" spans="1:51" s="13" customFormat="1" ht="12">
      <c r="A443" s="13"/>
      <c r="B443" s="249"/>
      <c r="C443" s="250"/>
      <c r="D443" s="251" t="s">
        <v>179</v>
      </c>
      <c r="E443" s="252" t="s">
        <v>1</v>
      </c>
      <c r="F443" s="253" t="s">
        <v>2932</v>
      </c>
      <c r="G443" s="250"/>
      <c r="H443" s="254">
        <v>1.911</v>
      </c>
      <c r="I443" s="255"/>
      <c r="J443" s="250"/>
      <c r="K443" s="250"/>
      <c r="L443" s="256"/>
      <c r="M443" s="257"/>
      <c r="N443" s="258"/>
      <c r="O443" s="258"/>
      <c r="P443" s="258"/>
      <c r="Q443" s="258"/>
      <c r="R443" s="258"/>
      <c r="S443" s="258"/>
      <c r="T443" s="25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0" t="s">
        <v>179</v>
      </c>
      <c r="AU443" s="260" t="s">
        <v>86</v>
      </c>
      <c r="AV443" s="13" t="s">
        <v>86</v>
      </c>
      <c r="AW443" s="13" t="s">
        <v>32</v>
      </c>
      <c r="AX443" s="13" t="s">
        <v>84</v>
      </c>
      <c r="AY443" s="260" t="s">
        <v>169</v>
      </c>
    </row>
    <row r="444" spans="1:65" s="2" customFormat="1" ht="21.75" customHeight="1">
      <c r="A444" s="39"/>
      <c r="B444" s="40"/>
      <c r="C444" s="235" t="s">
        <v>2563</v>
      </c>
      <c r="D444" s="235" t="s">
        <v>173</v>
      </c>
      <c r="E444" s="236" t="s">
        <v>2933</v>
      </c>
      <c r="F444" s="237" t="s">
        <v>2934</v>
      </c>
      <c r="G444" s="238" t="s">
        <v>176</v>
      </c>
      <c r="H444" s="239">
        <v>128.07</v>
      </c>
      <c r="I444" s="240"/>
      <c r="J444" s="241">
        <f>ROUND(I444*H444,2)</f>
        <v>0</v>
      </c>
      <c r="K444" s="242"/>
      <c r="L444" s="45"/>
      <c r="M444" s="243" t="s">
        <v>1</v>
      </c>
      <c r="N444" s="244" t="s">
        <v>41</v>
      </c>
      <c r="O444" s="92"/>
      <c r="P444" s="245">
        <f>O444*H444</f>
        <v>0</v>
      </c>
      <c r="Q444" s="245">
        <v>0.0002</v>
      </c>
      <c r="R444" s="245">
        <f>Q444*H444</f>
        <v>0.025614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286</v>
      </c>
      <c r="AT444" s="247" t="s">
        <v>173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2935</v>
      </c>
    </row>
    <row r="445" spans="1:65" s="2" customFormat="1" ht="16.5" customHeight="1">
      <c r="A445" s="39"/>
      <c r="B445" s="40"/>
      <c r="C445" s="235" t="s">
        <v>2559</v>
      </c>
      <c r="D445" s="235" t="s">
        <v>173</v>
      </c>
      <c r="E445" s="236" t="s">
        <v>2936</v>
      </c>
      <c r="F445" s="237" t="s">
        <v>2937</v>
      </c>
      <c r="G445" s="238" t="s">
        <v>322</v>
      </c>
      <c r="H445" s="239">
        <v>47.77</v>
      </c>
      <c r="I445" s="240"/>
      <c r="J445" s="241">
        <f>ROUND(I445*H445,2)</f>
        <v>0</v>
      </c>
      <c r="K445" s="242"/>
      <c r="L445" s="45"/>
      <c r="M445" s="243" t="s">
        <v>1</v>
      </c>
      <c r="N445" s="244" t="s">
        <v>41</v>
      </c>
      <c r="O445" s="92"/>
      <c r="P445" s="245">
        <f>O445*H445</f>
        <v>0</v>
      </c>
      <c r="Q445" s="245">
        <v>0.00014</v>
      </c>
      <c r="R445" s="245">
        <f>Q445*H445</f>
        <v>0.0066878</v>
      </c>
      <c r="S445" s="245">
        <v>0</v>
      </c>
      <c r="T445" s="24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7" t="s">
        <v>286</v>
      </c>
      <c r="AT445" s="247" t="s">
        <v>173</v>
      </c>
      <c r="AU445" s="247" t="s">
        <v>86</v>
      </c>
      <c r="AY445" s="18" t="s">
        <v>169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18" t="s">
        <v>84</v>
      </c>
      <c r="BK445" s="248">
        <f>ROUND(I445*H445,2)</f>
        <v>0</v>
      </c>
      <c r="BL445" s="18" t="s">
        <v>286</v>
      </c>
      <c r="BM445" s="247" t="s">
        <v>2938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2939</v>
      </c>
      <c r="G446" s="250"/>
      <c r="H446" s="254">
        <v>47.77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84</v>
      </c>
      <c r="AY446" s="260" t="s">
        <v>169</v>
      </c>
    </row>
    <row r="447" spans="1:65" s="2" customFormat="1" ht="44.25" customHeight="1">
      <c r="A447" s="39"/>
      <c r="B447" s="40"/>
      <c r="C447" s="235" t="s">
        <v>2600</v>
      </c>
      <c r="D447" s="235" t="s">
        <v>173</v>
      </c>
      <c r="E447" s="236" t="s">
        <v>2940</v>
      </c>
      <c r="F447" s="237" t="s">
        <v>2941</v>
      </c>
      <c r="G447" s="238" t="s">
        <v>176</v>
      </c>
      <c r="H447" s="239">
        <v>126.16</v>
      </c>
      <c r="I447" s="240"/>
      <c r="J447" s="241">
        <f>ROUND(I447*H447,2)</f>
        <v>0</v>
      </c>
      <c r="K447" s="242"/>
      <c r="L447" s="45"/>
      <c r="M447" s="243" t="s">
        <v>1</v>
      </c>
      <c r="N447" s="244" t="s">
        <v>41</v>
      </c>
      <c r="O447" s="92"/>
      <c r="P447" s="245">
        <f>O447*H447</f>
        <v>0</v>
      </c>
      <c r="Q447" s="245">
        <v>0.04895</v>
      </c>
      <c r="R447" s="245">
        <f>Q447*H447</f>
        <v>6.175532</v>
      </c>
      <c r="S447" s="245">
        <v>0</v>
      </c>
      <c r="T447" s="24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7" t="s">
        <v>286</v>
      </c>
      <c r="AT447" s="247" t="s">
        <v>173</v>
      </c>
      <c r="AU447" s="247" t="s">
        <v>86</v>
      </c>
      <c r="AY447" s="18" t="s">
        <v>169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8" t="s">
        <v>84</v>
      </c>
      <c r="BK447" s="248">
        <f>ROUND(I447*H447,2)</f>
        <v>0</v>
      </c>
      <c r="BL447" s="18" t="s">
        <v>286</v>
      </c>
      <c r="BM447" s="247" t="s">
        <v>2942</v>
      </c>
    </row>
    <row r="448" spans="1:51" s="13" customFormat="1" ht="12">
      <c r="A448" s="13"/>
      <c r="B448" s="249"/>
      <c r="C448" s="250"/>
      <c r="D448" s="251" t="s">
        <v>179</v>
      </c>
      <c r="E448" s="252" t="s">
        <v>1</v>
      </c>
      <c r="F448" s="253" t="s">
        <v>2943</v>
      </c>
      <c r="G448" s="250"/>
      <c r="H448" s="254">
        <v>126.16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179</v>
      </c>
      <c r="AU448" s="260" t="s">
        <v>86</v>
      </c>
      <c r="AV448" s="13" t="s">
        <v>86</v>
      </c>
      <c r="AW448" s="13" t="s">
        <v>32</v>
      </c>
      <c r="AX448" s="13" t="s">
        <v>84</v>
      </c>
      <c r="AY448" s="260" t="s">
        <v>169</v>
      </c>
    </row>
    <row r="449" spans="1:65" s="2" customFormat="1" ht="21.75" customHeight="1">
      <c r="A449" s="39"/>
      <c r="B449" s="40"/>
      <c r="C449" s="235" t="s">
        <v>685</v>
      </c>
      <c r="D449" s="235" t="s">
        <v>173</v>
      </c>
      <c r="E449" s="236" t="s">
        <v>2944</v>
      </c>
      <c r="F449" s="237" t="s">
        <v>2945</v>
      </c>
      <c r="G449" s="238" t="s">
        <v>176</v>
      </c>
      <c r="H449" s="239">
        <v>64.59</v>
      </c>
      <c r="I449" s="240"/>
      <c r="J449" s="241">
        <f>ROUND(I449*H449,2)</f>
        <v>0</v>
      </c>
      <c r="K449" s="242"/>
      <c r="L449" s="45"/>
      <c r="M449" s="243" t="s">
        <v>1</v>
      </c>
      <c r="N449" s="244" t="s">
        <v>41</v>
      </c>
      <c r="O449" s="92"/>
      <c r="P449" s="245">
        <f>O449*H449</f>
        <v>0</v>
      </c>
      <c r="Q449" s="245">
        <v>0.0122</v>
      </c>
      <c r="R449" s="245">
        <f>Q449*H449</f>
        <v>0.7879980000000001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286</v>
      </c>
      <c r="AT449" s="247" t="s">
        <v>173</v>
      </c>
      <c r="AU449" s="247" t="s">
        <v>86</v>
      </c>
      <c r="AY449" s="18" t="s">
        <v>169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84</v>
      </c>
      <c r="BK449" s="248">
        <f>ROUND(I449*H449,2)</f>
        <v>0</v>
      </c>
      <c r="BL449" s="18" t="s">
        <v>286</v>
      </c>
      <c r="BM449" s="247" t="s">
        <v>2946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2947</v>
      </c>
      <c r="G450" s="250"/>
      <c r="H450" s="254">
        <v>58.91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2948</v>
      </c>
      <c r="G451" s="250"/>
      <c r="H451" s="254">
        <v>5.68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4" customFormat="1" ht="12">
      <c r="A452" s="14"/>
      <c r="B452" s="261"/>
      <c r="C452" s="262"/>
      <c r="D452" s="251" t="s">
        <v>179</v>
      </c>
      <c r="E452" s="263" t="s">
        <v>1</v>
      </c>
      <c r="F452" s="264" t="s">
        <v>182</v>
      </c>
      <c r="G452" s="262"/>
      <c r="H452" s="265">
        <v>64.59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1" t="s">
        <v>179</v>
      </c>
      <c r="AU452" s="271" t="s">
        <v>86</v>
      </c>
      <c r="AV452" s="14" t="s">
        <v>177</v>
      </c>
      <c r="AW452" s="14" t="s">
        <v>32</v>
      </c>
      <c r="AX452" s="14" t="s">
        <v>84</v>
      </c>
      <c r="AY452" s="271" t="s">
        <v>169</v>
      </c>
    </row>
    <row r="453" spans="1:65" s="2" customFormat="1" ht="21.75" customHeight="1">
      <c r="A453" s="39"/>
      <c r="B453" s="40"/>
      <c r="C453" s="235" t="s">
        <v>815</v>
      </c>
      <c r="D453" s="235" t="s">
        <v>173</v>
      </c>
      <c r="E453" s="236" t="s">
        <v>2949</v>
      </c>
      <c r="F453" s="237" t="s">
        <v>2950</v>
      </c>
      <c r="G453" s="238" t="s">
        <v>176</v>
      </c>
      <c r="H453" s="239">
        <v>20.77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0.01259</v>
      </c>
      <c r="R453" s="245">
        <f>Q453*H453</f>
        <v>0.2614943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2951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2952</v>
      </c>
      <c r="G454" s="250"/>
      <c r="H454" s="254">
        <v>9.59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2953</v>
      </c>
      <c r="G455" s="250"/>
      <c r="H455" s="254">
        <v>11.18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4" customFormat="1" ht="12">
      <c r="A456" s="14"/>
      <c r="B456" s="261"/>
      <c r="C456" s="262"/>
      <c r="D456" s="251" t="s">
        <v>179</v>
      </c>
      <c r="E456" s="263" t="s">
        <v>1</v>
      </c>
      <c r="F456" s="264" t="s">
        <v>182</v>
      </c>
      <c r="G456" s="262"/>
      <c r="H456" s="265">
        <v>20.77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1" t="s">
        <v>179</v>
      </c>
      <c r="AU456" s="271" t="s">
        <v>86</v>
      </c>
      <c r="AV456" s="14" t="s">
        <v>177</v>
      </c>
      <c r="AW456" s="14" t="s">
        <v>32</v>
      </c>
      <c r="AX456" s="14" t="s">
        <v>84</v>
      </c>
      <c r="AY456" s="271" t="s">
        <v>169</v>
      </c>
    </row>
    <row r="457" spans="1:65" s="2" customFormat="1" ht="16.5" customHeight="1">
      <c r="A457" s="39"/>
      <c r="B457" s="40"/>
      <c r="C457" s="235" t="s">
        <v>725</v>
      </c>
      <c r="D457" s="235" t="s">
        <v>173</v>
      </c>
      <c r="E457" s="236" t="s">
        <v>2044</v>
      </c>
      <c r="F457" s="237" t="s">
        <v>2045</v>
      </c>
      <c r="G457" s="238" t="s">
        <v>176</v>
      </c>
      <c r="H457" s="239">
        <v>85.36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0.0001</v>
      </c>
      <c r="R457" s="245">
        <f>Q457*H457</f>
        <v>0.008536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2954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2955</v>
      </c>
      <c r="G458" s="250"/>
      <c r="H458" s="254">
        <v>85.36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16.5" customHeight="1">
      <c r="A459" s="39"/>
      <c r="B459" s="40"/>
      <c r="C459" s="235" t="s">
        <v>2956</v>
      </c>
      <c r="D459" s="235" t="s">
        <v>173</v>
      </c>
      <c r="E459" s="236" t="s">
        <v>2957</v>
      </c>
      <c r="F459" s="237" t="s">
        <v>2958</v>
      </c>
      <c r="G459" s="238" t="s">
        <v>322</v>
      </c>
      <c r="H459" s="239">
        <v>1.525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0.00438</v>
      </c>
      <c r="R459" s="245">
        <f>Q459*H459</f>
        <v>0.0066795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2959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2960</v>
      </c>
      <c r="G460" s="250"/>
      <c r="H460" s="254">
        <v>1.525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84</v>
      </c>
      <c r="AY460" s="260" t="s">
        <v>169</v>
      </c>
    </row>
    <row r="461" spans="1:65" s="2" customFormat="1" ht="33" customHeight="1">
      <c r="A461" s="39"/>
      <c r="B461" s="40"/>
      <c r="C461" s="235" t="s">
        <v>1984</v>
      </c>
      <c r="D461" s="235" t="s">
        <v>173</v>
      </c>
      <c r="E461" s="236" t="s">
        <v>2076</v>
      </c>
      <c r="F461" s="237" t="s">
        <v>2077</v>
      </c>
      <c r="G461" s="238" t="s">
        <v>176</v>
      </c>
      <c r="H461" s="239">
        <v>5.68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0.00117</v>
      </c>
      <c r="R461" s="245">
        <f>Q461*H461</f>
        <v>0.0066456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2961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2948</v>
      </c>
      <c r="G462" s="250"/>
      <c r="H462" s="254">
        <v>5.68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84</v>
      </c>
      <c r="AY462" s="260" t="s">
        <v>169</v>
      </c>
    </row>
    <row r="463" spans="1:65" s="2" customFormat="1" ht="33" customHeight="1">
      <c r="A463" s="39"/>
      <c r="B463" s="40"/>
      <c r="C463" s="304" t="s">
        <v>1993</v>
      </c>
      <c r="D463" s="304" t="s">
        <v>1283</v>
      </c>
      <c r="E463" s="305" t="s">
        <v>2080</v>
      </c>
      <c r="F463" s="306" t="s">
        <v>2081</v>
      </c>
      <c r="G463" s="307" t="s">
        <v>176</v>
      </c>
      <c r="H463" s="308">
        <v>6</v>
      </c>
      <c r="I463" s="309"/>
      <c r="J463" s="310">
        <f>ROUND(I463*H463,2)</f>
        <v>0</v>
      </c>
      <c r="K463" s="311"/>
      <c r="L463" s="312"/>
      <c r="M463" s="313" t="s">
        <v>1</v>
      </c>
      <c r="N463" s="314" t="s">
        <v>41</v>
      </c>
      <c r="O463" s="92"/>
      <c r="P463" s="245">
        <f>O463*H463</f>
        <v>0</v>
      </c>
      <c r="Q463" s="245">
        <v>0.0039</v>
      </c>
      <c r="R463" s="245">
        <f>Q463*H463</f>
        <v>0.023399999999999997</v>
      </c>
      <c r="S463" s="245">
        <v>0</v>
      </c>
      <c r="T463" s="24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7" t="s">
        <v>298</v>
      </c>
      <c r="AT463" s="247" t="s">
        <v>1283</v>
      </c>
      <c r="AU463" s="247" t="s">
        <v>86</v>
      </c>
      <c r="AY463" s="18" t="s">
        <v>169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8" t="s">
        <v>84</v>
      </c>
      <c r="BK463" s="248">
        <f>ROUND(I463*H463,2)</f>
        <v>0</v>
      </c>
      <c r="BL463" s="18" t="s">
        <v>286</v>
      </c>
      <c r="BM463" s="247" t="s">
        <v>2962</v>
      </c>
    </row>
    <row r="464" spans="1:65" s="2" customFormat="1" ht="21.75" customHeight="1">
      <c r="A464" s="39"/>
      <c r="B464" s="40"/>
      <c r="C464" s="235" t="s">
        <v>1650</v>
      </c>
      <c r="D464" s="235" t="s">
        <v>173</v>
      </c>
      <c r="E464" s="236" t="s">
        <v>2963</v>
      </c>
      <c r="F464" s="237" t="s">
        <v>2964</v>
      </c>
      <c r="G464" s="238" t="s">
        <v>249</v>
      </c>
      <c r="H464" s="239">
        <v>7.356</v>
      </c>
      <c r="I464" s="240"/>
      <c r="J464" s="241">
        <f>ROUND(I464*H464,2)</f>
        <v>0</v>
      </c>
      <c r="K464" s="242"/>
      <c r="L464" s="45"/>
      <c r="M464" s="243" t="s">
        <v>1</v>
      </c>
      <c r="N464" s="244" t="s">
        <v>41</v>
      </c>
      <c r="O464" s="92"/>
      <c r="P464" s="245">
        <f>O464*H464</f>
        <v>0</v>
      </c>
      <c r="Q464" s="245">
        <v>0</v>
      </c>
      <c r="R464" s="245">
        <f>Q464*H464</f>
        <v>0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286</v>
      </c>
      <c r="AT464" s="247" t="s">
        <v>173</v>
      </c>
      <c r="AU464" s="247" t="s">
        <v>86</v>
      </c>
      <c r="AY464" s="18" t="s">
        <v>169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84</v>
      </c>
      <c r="BK464" s="248">
        <f>ROUND(I464*H464,2)</f>
        <v>0</v>
      </c>
      <c r="BL464" s="18" t="s">
        <v>286</v>
      </c>
      <c r="BM464" s="247" t="s">
        <v>2965</v>
      </c>
    </row>
    <row r="465" spans="1:63" s="12" customFormat="1" ht="22.8" customHeight="1">
      <c r="A465" s="12"/>
      <c r="B465" s="219"/>
      <c r="C465" s="220"/>
      <c r="D465" s="221" t="s">
        <v>75</v>
      </c>
      <c r="E465" s="233" t="s">
        <v>683</v>
      </c>
      <c r="F465" s="233" t="s">
        <v>684</v>
      </c>
      <c r="G465" s="220"/>
      <c r="H465" s="220"/>
      <c r="I465" s="223"/>
      <c r="J465" s="234">
        <f>BK465</f>
        <v>0</v>
      </c>
      <c r="K465" s="220"/>
      <c r="L465" s="225"/>
      <c r="M465" s="226"/>
      <c r="N465" s="227"/>
      <c r="O465" s="227"/>
      <c r="P465" s="228">
        <f>SUM(P466:P501)</f>
        <v>0</v>
      </c>
      <c r="Q465" s="227"/>
      <c r="R465" s="228">
        <f>SUM(R466:R501)</f>
        <v>0.694308</v>
      </c>
      <c r="S465" s="227"/>
      <c r="T465" s="229">
        <f>SUM(T466:T501)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30" t="s">
        <v>86</v>
      </c>
      <c r="AT465" s="231" t="s">
        <v>75</v>
      </c>
      <c r="AU465" s="231" t="s">
        <v>84</v>
      </c>
      <c r="AY465" s="230" t="s">
        <v>169</v>
      </c>
      <c r="BK465" s="232">
        <f>SUM(BK466:BK501)</f>
        <v>0</v>
      </c>
    </row>
    <row r="466" spans="1:65" s="2" customFormat="1" ht="21.75" customHeight="1">
      <c r="A466" s="39"/>
      <c r="B466" s="40"/>
      <c r="C466" s="235" t="s">
        <v>84</v>
      </c>
      <c r="D466" s="235" t="s">
        <v>173</v>
      </c>
      <c r="E466" s="236" t="s">
        <v>2108</v>
      </c>
      <c r="F466" s="237" t="s">
        <v>2109</v>
      </c>
      <c r="G466" s="238" t="s">
        <v>322</v>
      </c>
      <c r="H466" s="239">
        <v>109.2</v>
      </c>
      <c r="I466" s="240"/>
      <c r="J466" s="241">
        <f>ROUND(I466*H466,2)</f>
        <v>0</v>
      </c>
      <c r="K466" s="242"/>
      <c r="L466" s="45"/>
      <c r="M466" s="243" t="s">
        <v>1</v>
      </c>
      <c r="N466" s="244" t="s">
        <v>41</v>
      </c>
      <c r="O466" s="92"/>
      <c r="P466" s="245">
        <f>O466*H466</f>
        <v>0</v>
      </c>
      <c r="Q466" s="245">
        <v>0.00027</v>
      </c>
      <c r="R466" s="245">
        <f>Q466*H466</f>
        <v>0.029484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286</v>
      </c>
      <c r="AT466" s="247" t="s">
        <v>173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2966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2967</v>
      </c>
      <c r="G467" s="250"/>
      <c r="H467" s="254">
        <v>90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2968</v>
      </c>
      <c r="G468" s="250"/>
      <c r="H468" s="254">
        <v>19.2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4" customFormat="1" ht="12">
      <c r="A469" s="14"/>
      <c r="B469" s="261"/>
      <c r="C469" s="262"/>
      <c r="D469" s="251" t="s">
        <v>179</v>
      </c>
      <c r="E469" s="263" t="s">
        <v>1</v>
      </c>
      <c r="F469" s="264" t="s">
        <v>182</v>
      </c>
      <c r="G469" s="262"/>
      <c r="H469" s="265">
        <v>109.2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1" t="s">
        <v>179</v>
      </c>
      <c r="AU469" s="271" t="s">
        <v>86</v>
      </c>
      <c r="AV469" s="14" t="s">
        <v>177</v>
      </c>
      <c r="AW469" s="14" t="s">
        <v>32</v>
      </c>
      <c r="AX469" s="14" t="s">
        <v>84</v>
      </c>
      <c r="AY469" s="271" t="s">
        <v>169</v>
      </c>
    </row>
    <row r="470" spans="1:65" s="2" customFormat="1" ht="33" customHeight="1">
      <c r="A470" s="39"/>
      <c r="B470" s="40"/>
      <c r="C470" s="304" t="s">
        <v>212</v>
      </c>
      <c r="D470" s="304" t="s">
        <v>1283</v>
      </c>
      <c r="E470" s="305" t="s">
        <v>2969</v>
      </c>
      <c r="F470" s="306" t="s">
        <v>2970</v>
      </c>
      <c r="G470" s="307" t="s">
        <v>699</v>
      </c>
      <c r="H470" s="308">
        <v>15</v>
      </c>
      <c r="I470" s="309"/>
      <c r="J470" s="310">
        <f>ROUND(I470*H470,2)</f>
        <v>0</v>
      </c>
      <c r="K470" s="311"/>
      <c r="L470" s="312"/>
      <c r="M470" s="313" t="s">
        <v>1</v>
      </c>
      <c r="N470" s="314" t="s">
        <v>41</v>
      </c>
      <c r="O470" s="92"/>
      <c r="P470" s="245">
        <f>O470*H470</f>
        <v>0</v>
      </c>
      <c r="Q470" s="245">
        <v>0.03333</v>
      </c>
      <c r="R470" s="245">
        <f>Q470*H470</f>
        <v>0.49995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298</v>
      </c>
      <c r="AT470" s="247" t="s">
        <v>1283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2971</v>
      </c>
    </row>
    <row r="471" spans="1:65" s="2" customFormat="1" ht="33" customHeight="1">
      <c r="A471" s="39"/>
      <c r="B471" s="40"/>
      <c r="C471" s="304" t="s">
        <v>177</v>
      </c>
      <c r="D471" s="304" t="s">
        <v>1283</v>
      </c>
      <c r="E471" s="305" t="s">
        <v>2972</v>
      </c>
      <c r="F471" s="306" t="s">
        <v>2973</v>
      </c>
      <c r="G471" s="307" t="s">
        <v>699</v>
      </c>
      <c r="H471" s="308">
        <v>3</v>
      </c>
      <c r="I471" s="309"/>
      <c r="J471" s="310">
        <f>ROUND(I471*H471,2)</f>
        <v>0</v>
      </c>
      <c r="K471" s="311"/>
      <c r="L471" s="312"/>
      <c r="M471" s="313" t="s">
        <v>1</v>
      </c>
      <c r="N471" s="314" t="s">
        <v>41</v>
      </c>
      <c r="O471" s="92"/>
      <c r="P471" s="245">
        <f>O471*H471</f>
        <v>0</v>
      </c>
      <c r="Q471" s="245">
        <v>0.03333</v>
      </c>
      <c r="R471" s="245">
        <f>Q471*H471</f>
        <v>0.09999</v>
      </c>
      <c r="S471" s="245">
        <v>0</v>
      </c>
      <c r="T471" s="24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7" t="s">
        <v>298</v>
      </c>
      <c r="AT471" s="247" t="s">
        <v>1283</v>
      </c>
      <c r="AU471" s="247" t="s">
        <v>86</v>
      </c>
      <c r="AY471" s="18" t="s">
        <v>169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8" t="s">
        <v>84</v>
      </c>
      <c r="BK471" s="248">
        <f>ROUND(I471*H471,2)</f>
        <v>0</v>
      </c>
      <c r="BL471" s="18" t="s">
        <v>286</v>
      </c>
      <c r="BM471" s="247" t="s">
        <v>2974</v>
      </c>
    </row>
    <row r="472" spans="1:65" s="2" customFormat="1" ht="21.75" customHeight="1">
      <c r="A472" s="39"/>
      <c r="B472" s="40"/>
      <c r="C472" s="235" t="s">
        <v>406</v>
      </c>
      <c r="D472" s="235" t="s">
        <v>173</v>
      </c>
      <c r="E472" s="236" t="s">
        <v>2115</v>
      </c>
      <c r="F472" s="237" t="s">
        <v>2116</v>
      </c>
      <c r="G472" s="238" t="s">
        <v>322</v>
      </c>
      <c r="H472" s="239">
        <v>109.2</v>
      </c>
      <c r="I472" s="240"/>
      <c r="J472" s="241">
        <f>ROUND(I472*H472,2)</f>
        <v>0</v>
      </c>
      <c r="K472" s="242"/>
      <c r="L472" s="45"/>
      <c r="M472" s="243" t="s">
        <v>1</v>
      </c>
      <c r="N472" s="244" t="s">
        <v>41</v>
      </c>
      <c r="O472" s="92"/>
      <c r="P472" s="245">
        <f>O472*H472</f>
        <v>0</v>
      </c>
      <c r="Q472" s="245">
        <v>0.00027</v>
      </c>
      <c r="R472" s="245">
        <f>Q472*H472</f>
        <v>0.029484</v>
      </c>
      <c r="S472" s="245">
        <v>0</v>
      </c>
      <c r="T472" s="24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7" t="s">
        <v>286</v>
      </c>
      <c r="AT472" s="247" t="s">
        <v>173</v>
      </c>
      <c r="AU472" s="247" t="s">
        <v>86</v>
      </c>
      <c r="AY472" s="18" t="s">
        <v>169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8" t="s">
        <v>84</v>
      </c>
      <c r="BK472" s="248">
        <f>ROUND(I472*H472,2)</f>
        <v>0</v>
      </c>
      <c r="BL472" s="18" t="s">
        <v>286</v>
      </c>
      <c r="BM472" s="247" t="s">
        <v>2975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2967</v>
      </c>
      <c r="G473" s="250"/>
      <c r="H473" s="254">
        <v>90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2968</v>
      </c>
      <c r="G474" s="250"/>
      <c r="H474" s="254">
        <v>19.2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4" customFormat="1" ht="12">
      <c r="A475" s="14"/>
      <c r="B475" s="261"/>
      <c r="C475" s="262"/>
      <c r="D475" s="251" t="s">
        <v>179</v>
      </c>
      <c r="E475" s="263" t="s">
        <v>1</v>
      </c>
      <c r="F475" s="264" t="s">
        <v>182</v>
      </c>
      <c r="G475" s="262"/>
      <c r="H475" s="265">
        <v>109.2</v>
      </c>
      <c r="I475" s="266"/>
      <c r="J475" s="262"/>
      <c r="K475" s="262"/>
      <c r="L475" s="267"/>
      <c r="M475" s="268"/>
      <c r="N475" s="269"/>
      <c r="O475" s="269"/>
      <c r="P475" s="269"/>
      <c r="Q475" s="269"/>
      <c r="R475" s="269"/>
      <c r="S475" s="269"/>
      <c r="T475" s="27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1" t="s">
        <v>179</v>
      </c>
      <c r="AU475" s="271" t="s">
        <v>86</v>
      </c>
      <c r="AV475" s="14" t="s">
        <v>177</v>
      </c>
      <c r="AW475" s="14" t="s">
        <v>32</v>
      </c>
      <c r="AX475" s="14" t="s">
        <v>84</v>
      </c>
      <c r="AY475" s="271" t="s">
        <v>169</v>
      </c>
    </row>
    <row r="476" spans="1:65" s="2" customFormat="1" ht="21.75" customHeight="1">
      <c r="A476" s="39"/>
      <c r="B476" s="40"/>
      <c r="C476" s="235" t="s">
        <v>1851</v>
      </c>
      <c r="D476" s="235" t="s">
        <v>173</v>
      </c>
      <c r="E476" s="236" t="s">
        <v>2976</v>
      </c>
      <c r="F476" s="237" t="s">
        <v>2977</v>
      </c>
      <c r="G476" s="238" t="s">
        <v>327</v>
      </c>
      <c r="H476" s="239">
        <v>10</v>
      </c>
      <c r="I476" s="240"/>
      <c r="J476" s="241">
        <f>ROUND(I476*H476,2)</f>
        <v>0</v>
      </c>
      <c r="K476" s="242"/>
      <c r="L476" s="45"/>
      <c r="M476" s="243" t="s">
        <v>1</v>
      </c>
      <c r="N476" s="244" t="s">
        <v>41</v>
      </c>
      <c r="O476" s="92"/>
      <c r="P476" s="245">
        <f>O476*H476</f>
        <v>0</v>
      </c>
      <c r="Q476" s="245">
        <v>0</v>
      </c>
      <c r="R476" s="245">
        <f>Q476*H476</f>
        <v>0</v>
      </c>
      <c r="S476" s="245">
        <v>0</v>
      </c>
      <c r="T476" s="24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7" t="s">
        <v>286</v>
      </c>
      <c r="AT476" s="247" t="s">
        <v>173</v>
      </c>
      <c r="AU476" s="247" t="s">
        <v>86</v>
      </c>
      <c r="AY476" s="18" t="s">
        <v>169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8" t="s">
        <v>84</v>
      </c>
      <c r="BK476" s="248">
        <f>ROUND(I476*H476,2)</f>
        <v>0</v>
      </c>
      <c r="BL476" s="18" t="s">
        <v>286</v>
      </c>
      <c r="BM476" s="247" t="s">
        <v>2978</v>
      </c>
    </row>
    <row r="477" spans="1:51" s="13" customFormat="1" ht="12">
      <c r="A477" s="13"/>
      <c r="B477" s="249"/>
      <c r="C477" s="250"/>
      <c r="D477" s="251" t="s">
        <v>179</v>
      </c>
      <c r="E477" s="252" t="s">
        <v>1</v>
      </c>
      <c r="F477" s="253" t="s">
        <v>2979</v>
      </c>
      <c r="G477" s="250"/>
      <c r="H477" s="254">
        <v>6</v>
      </c>
      <c r="I477" s="255"/>
      <c r="J477" s="250"/>
      <c r="K477" s="250"/>
      <c r="L477" s="256"/>
      <c r="M477" s="257"/>
      <c r="N477" s="258"/>
      <c r="O477" s="258"/>
      <c r="P477" s="258"/>
      <c r="Q477" s="258"/>
      <c r="R477" s="258"/>
      <c r="S477" s="258"/>
      <c r="T477" s="25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0" t="s">
        <v>179</v>
      </c>
      <c r="AU477" s="260" t="s">
        <v>86</v>
      </c>
      <c r="AV477" s="13" t="s">
        <v>86</v>
      </c>
      <c r="AW477" s="13" t="s">
        <v>32</v>
      </c>
      <c r="AX477" s="13" t="s">
        <v>76</v>
      </c>
      <c r="AY477" s="260" t="s">
        <v>169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2980</v>
      </c>
      <c r="G478" s="250"/>
      <c r="H478" s="254">
        <v>1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2981</v>
      </c>
      <c r="G479" s="250"/>
      <c r="H479" s="254">
        <v>3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4" customFormat="1" ht="12">
      <c r="A480" s="14"/>
      <c r="B480" s="261"/>
      <c r="C480" s="262"/>
      <c r="D480" s="251" t="s">
        <v>179</v>
      </c>
      <c r="E480" s="263" t="s">
        <v>1</v>
      </c>
      <c r="F480" s="264" t="s">
        <v>182</v>
      </c>
      <c r="G480" s="262"/>
      <c r="H480" s="265">
        <v>10</v>
      </c>
      <c r="I480" s="266"/>
      <c r="J480" s="262"/>
      <c r="K480" s="262"/>
      <c r="L480" s="267"/>
      <c r="M480" s="268"/>
      <c r="N480" s="269"/>
      <c r="O480" s="269"/>
      <c r="P480" s="269"/>
      <c r="Q480" s="269"/>
      <c r="R480" s="269"/>
      <c r="S480" s="269"/>
      <c r="T480" s="27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1" t="s">
        <v>179</v>
      </c>
      <c r="AU480" s="271" t="s">
        <v>86</v>
      </c>
      <c r="AV480" s="14" t="s">
        <v>177</v>
      </c>
      <c r="AW480" s="14" t="s">
        <v>32</v>
      </c>
      <c r="AX480" s="14" t="s">
        <v>84</v>
      </c>
      <c r="AY480" s="271" t="s">
        <v>169</v>
      </c>
    </row>
    <row r="481" spans="1:65" s="2" customFormat="1" ht="33" customHeight="1">
      <c r="A481" s="39"/>
      <c r="B481" s="40"/>
      <c r="C481" s="304" t="s">
        <v>1861</v>
      </c>
      <c r="D481" s="304" t="s">
        <v>1283</v>
      </c>
      <c r="E481" s="305" t="s">
        <v>2982</v>
      </c>
      <c r="F481" s="306" t="s">
        <v>2983</v>
      </c>
      <c r="G481" s="307" t="s">
        <v>322</v>
      </c>
      <c r="H481" s="308">
        <v>7.2</v>
      </c>
      <c r="I481" s="309"/>
      <c r="J481" s="310">
        <f>ROUND(I481*H481,2)</f>
        <v>0</v>
      </c>
      <c r="K481" s="311"/>
      <c r="L481" s="312"/>
      <c r="M481" s="313" t="s">
        <v>1</v>
      </c>
      <c r="N481" s="314" t="s">
        <v>41</v>
      </c>
      <c r="O481" s="92"/>
      <c r="P481" s="245">
        <f>O481*H481</f>
        <v>0</v>
      </c>
      <c r="Q481" s="245">
        <v>0.003</v>
      </c>
      <c r="R481" s="245">
        <f>Q481*H481</f>
        <v>0.0216</v>
      </c>
      <c r="S481" s="245">
        <v>0</v>
      </c>
      <c r="T481" s="24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7" t="s">
        <v>298</v>
      </c>
      <c r="AT481" s="247" t="s">
        <v>1283</v>
      </c>
      <c r="AU481" s="247" t="s">
        <v>86</v>
      </c>
      <c r="AY481" s="18" t="s">
        <v>169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18" t="s">
        <v>84</v>
      </c>
      <c r="BK481" s="248">
        <f>ROUND(I481*H481,2)</f>
        <v>0</v>
      </c>
      <c r="BL481" s="18" t="s">
        <v>286</v>
      </c>
      <c r="BM481" s="247" t="s">
        <v>2984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2985</v>
      </c>
      <c r="G482" s="250"/>
      <c r="H482" s="254">
        <v>7.2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84</v>
      </c>
      <c r="AY482" s="260" t="s">
        <v>169</v>
      </c>
    </row>
    <row r="483" spans="1:65" s="2" customFormat="1" ht="21.75" customHeight="1">
      <c r="A483" s="39"/>
      <c r="B483" s="40"/>
      <c r="C483" s="304" t="s">
        <v>2214</v>
      </c>
      <c r="D483" s="304" t="s">
        <v>1283</v>
      </c>
      <c r="E483" s="305" t="s">
        <v>2986</v>
      </c>
      <c r="F483" s="306" t="s">
        <v>2987</v>
      </c>
      <c r="G483" s="307" t="s">
        <v>322</v>
      </c>
      <c r="H483" s="308">
        <v>4.2</v>
      </c>
      <c r="I483" s="309"/>
      <c r="J483" s="310">
        <f>ROUND(I483*H483,2)</f>
        <v>0</v>
      </c>
      <c r="K483" s="311"/>
      <c r="L483" s="312"/>
      <c r="M483" s="313" t="s">
        <v>1</v>
      </c>
      <c r="N483" s="314" t="s">
        <v>41</v>
      </c>
      <c r="O483" s="92"/>
      <c r="P483" s="245">
        <f>O483*H483</f>
        <v>0</v>
      </c>
      <c r="Q483" s="245">
        <v>0.003</v>
      </c>
      <c r="R483" s="245">
        <f>Q483*H483</f>
        <v>0.0126</v>
      </c>
      <c r="S483" s="245">
        <v>0</v>
      </c>
      <c r="T483" s="246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7" t="s">
        <v>298</v>
      </c>
      <c r="AT483" s="247" t="s">
        <v>1283</v>
      </c>
      <c r="AU483" s="247" t="s">
        <v>86</v>
      </c>
      <c r="AY483" s="18" t="s">
        <v>169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18" t="s">
        <v>84</v>
      </c>
      <c r="BK483" s="248">
        <f>ROUND(I483*H483,2)</f>
        <v>0</v>
      </c>
      <c r="BL483" s="18" t="s">
        <v>286</v>
      </c>
      <c r="BM483" s="247" t="s">
        <v>2988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2980</v>
      </c>
      <c r="G484" s="250"/>
      <c r="H484" s="254">
        <v>1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2989</v>
      </c>
      <c r="G485" s="250"/>
      <c r="H485" s="254">
        <v>3.2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4" customFormat="1" ht="12">
      <c r="A486" s="14"/>
      <c r="B486" s="261"/>
      <c r="C486" s="262"/>
      <c r="D486" s="251" t="s">
        <v>179</v>
      </c>
      <c r="E486" s="263" t="s">
        <v>1</v>
      </c>
      <c r="F486" s="264" t="s">
        <v>182</v>
      </c>
      <c r="G486" s="262"/>
      <c r="H486" s="265">
        <v>4.2</v>
      </c>
      <c r="I486" s="266"/>
      <c r="J486" s="262"/>
      <c r="K486" s="262"/>
      <c r="L486" s="267"/>
      <c r="M486" s="268"/>
      <c r="N486" s="269"/>
      <c r="O486" s="269"/>
      <c r="P486" s="269"/>
      <c r="Q486" s="269"/>
      <c r="R486" s="269"/>
      <c r="S486" s="269"/>
      <c r="T486" s="27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1" t="s">
        <v>179</v>
      </c>
      <c r="AU486" s="271" t="s">
        <v>86</v>
      </c>
      <c r="AV486" s="14" t="s">
        <v>177</v>
      </c>
      <c r="AW486" s="14" t="s">
        <v>32</v>
      </c>
      <c r="AX486" s="14" t="s">
        <v>84</v>
      </c>
      <c r="AY486" s="271" t="s">
        <v>169</v>
      </c>
    </row>
    <row r="487" spans="1:65" s="2" customFormat="1" ht="21.75" customHeight="1">
      <c r="A487" s="39"/>
      <c r="B487" s="40"/>
      <c r="C487" s="304" t="s">
        <v>1786</v>
      </c>
      <c r="D487" s="304" t="s">
        <v>1283</v>
      </c>
      <c r="E487" s="305" t="s">
        <v>2990</v>
      </c>
      <c r="F487" s="306" t="s">
        <v>2991</v>
      </c>
      <c r="G487" s="307" t="s">
        <v>327</v>
      </c>
      <c r="H487" s="308">
        <v>20</v>
      </c>
      <c r="I487" s="309"/>
      <c r="J487" s="310">
        <f>ROUND(I487*H487,2)</f>
        <v>0</v>
      </c>
      <c r="K487" s="311"/>
      <c r="L487" s="312"/>
      <c r="M487" s="313" t="s">
        <v>1</v>
      </c>
      <c r="N487" s="314" t="s">
        <v>41</v>
      </c>
      <c r="O487" s="92"/>
      <c r="P487" s="245">
        <f>O487*H487</f>
        <v>0</v>
      </c>
      <c r="Q487" s="245">
        <v>6E-05</v>
      </c>
      <c r="R487" s="245">
        <f>Q487*H487</f>
        <v>0.0012000000000000001</v>
      </c>
      <c r="S487" s="245">
        <v>0</v>
      </c>
      <c r="T487" s="246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7" t="s">
        <v>298</v>
      </c>
      <c r="AT487" s="247" t="s">
        <v>1283</v>
      </c>
      <c r="AU487" s="247" t="s">
        <v>86</v>
      </c>
      <c r="AY487" s="18" t="s">
        <v>169</v>
      </c>
      <c r="BE487" s="248">
        <f>IF(N487="základní",J487,0)</f>
        <v>0</v>
      </c>
      <c r="BF487" s="248">
        <f>IF(N487="snížená",J487,0)</f>
        <v>0</v>
      </c>
      <c r="BG487" s="248">
        <f>IF(N487="zákl. přenesená",J487,0)</f>
        <v>0</v>
      </c>
      <c r="BH487" s="248">
        <f>IF(N487="sníž. přenesená",J487,0)</f>
        <v>0</v>
      </c>
      <c r="BI487" s="248">
        <f>IF(N487="nulová",J487,0)</f>
        <v>0</v>
      </c>
      <c r="BJ487" s="18" t="s">
        <v>84</v>
      </c>
      <c r="BK487" s="248">
        <f>ROUND(I487*H487,2)</f>
        <v>0</v>
      </c>
      <c r="BL487" s="18" t="s">
        <v>286</v>
      </c>
      <c r="BM487" s="247" t="s">
        <v>2992</v>
      </c>
    </row>
    <row r="488" spans="1:65" s="2" customFormat="1" ht="33" customHeight="1">
      <c r="A488" s="39"/>
      <c r="B488" s="40"/>
      <c r="C488" s="235" t="s">
        <v>2325</v>
      </c>
      <c r="D488" s="235" t="s">
        <v>173</v>
      </c>
      <c r="E488" s="236" t="s">
        <v>2993</v>
      </c>
      <c r="F488" s="237" t="s">
        <v>2994</v>
      </c>
      <c r="G488" s="238" t="s">
        <v>699</v>
      </c>
      <c r="H488" s="239">
        <v>1</v>
      </c>
      <c r="I488" s="240"/>
      <c r="J488" s="241">
        <f>ROUND(I488*H488,2)</f>
        <v>0</v>
      </c>
      <c r="K488" s="242"/>
      <c r="L488" s="45"/>
      <c r="M488" s="243" t="s">
        <v>1</v>
      </c>
      <c r="N488" s="244" t="s">
        <v>41</v>
      </c>
      <c r="O488" s="92"/>
      <c r="P488" s="245">
        <f>O488*H488</f>
        <v>0</v>
      </c>
      <c r="Q488" s="245">
        <v>0</v>
      </c>
      <c r="R488" s="245">
        <f>Q488*H488</f>
        <v>0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286</v>
      </c>
      <c r="AT488" s="247" t="s">
        <v>173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2995</v>
      </c>
    </row>
    <row r="489" spans="1:65" s="2" customFormat="1" ht="21.75" customHeight="1">
      <c r="A489" s="39"/>
      <c r="B489" s="40"/>
      <c r="C489" s="235" t="s">
        <v>2034</v>
      </c>
      <c r="D489" s="235" t="s">
        <v>173</v>
      </c>
      <c r="E489" s="236" t="s">
        <v>2996</v>
      </c>
      <c r="F489" s="237" t="s">
        <v>2997</v>
      </c>
      <c r="G489" s="238" t="s">
        <v>699</v>
      </c>
      <c r="H489" s="239">
        <v>1</v>
      </c>
      <c r="I489" s="240"/>
      <c r="J489" s="241">
        <f>ROUND(I489*H489,2)</f>
        <v>0</v>
      </c>
      <c r="K489" s="242"/>
      <c r="L489" s="45"/>
      <c r="M489" s="243" t="s">
        <v>1</v>
      </c>
      <c r="N489" s="244" t="s">
        <v>41</v>
      </c>
      <c r="O489" s="92"/>
      <c r="P489" s="245">
        <f>O489*H489</f>
        <v>0</v>
      </c>
      <c r="Q489" s="245">
        <v>0</v>
      </c>
      <c r="R489" s="245">
        <f>Q489*H489</f>
        <v>0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286</v>
      </c>
      <c r="AT489" s="247" t="s">
        <v>173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2998</v>
      </c>
    </row>
    <row r="490" spans="1:65" s="2" customFormat="1" ht="33" customHeight="1">
      <c r="A490" s="39"/>
      <c r="B490" s="40"/>
      <c r="C490" s="235" t="s">
        <v>2039</v>
      </c>
      <c r="D490" s="235" t="s">
        <v>173</v>
      </c>
      <c r="E490" s="236" t="s">
        <v>2999</v>
      </c>
      <c r="F490" s="237" t="s">
        <v>3000</v>
      </c>
      <c r="G490" s="238" t="s">
        <v>699</v>
      </c>
      <c r="H490" s="239">
        <v>1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</v>
      </c>
      <c r="R490" s="245">
        <f>Q490*H490</f>
        <v>0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286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286</v>
      </c>
      <c r="BM490" s="247" t="s">
        <v>3001</v>
      </c>
    </row>
    <row r="491" spans="1:65" s="2" customFormat="1" ht="33" customHeight="1">
      <c r="A491" s="39"/>
      <c r="B491" s="40"/>
      <c r="C491" s="235" t="s">
        <v>2334</v>
      </c>
      <c r="D491" s="235" t="s">
        <v>173</v>
      </c>
      <c r="E491" s="236" t="s">
        <v>3002</v>
      </c>
      <c r="F491" s="237" t="s">
        <v>3003</v>
      </c>
      <c r="G491" s="238" t="s">
        <v>699</v>
      </c>
      <c r="H491" s="239">
        <v>1</v>
      </c>
      <c r="I491" s="240"/>
      <c r="J491" s="241">
        <f>ROUND(I491*H491,2)</f>
        <v>0</v>
      </c>
      <c r="K491" s="242"/>
      <c r="L491" s="45"/>
      <c r="M491" s="243" t="s">
        <v>1</v>
      </c>
      <c r="N491" s="244" t="s">
        <v>41</v>
      </c>
      <c r="O491" s="92"/>
      <c r="P491" s="245">
        <f>O491*H491</f>
        <v>0</v>
      </c>
      <c r="Q491" s="245">
        <v>0</v>
      </c>
      <c r="R491" s="245">
        <f>Q491*H491</f>
        <v>0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286</v>
      </c>
      <c r="AT491" s="247" t="s">
        <v>173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3004</v>
      </c>
    </row>
    <row r="492" spans="1:65" s="2" customFormat="1" ht="21.75" customHeight="1">
      <c r="A492" s="39"/>
      <c r="B492" s="40"/>
      <c r="C492" s="235" t="s">
        <v>2043</v>
      </c>
      <c r="D492" s="235" t="s">
        <v>173</v>
      </c>
      <c r="E492" s="236" t="s">
        <v>3005</v>
      </c>
      <c r="F492" s="237" t="s">
        <v>3006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3007</v>
      </c>
    </row>
    <row r="493" spans="1:65" s="2" customFormat="1" ht="21.75" customHeight="1">
      <c r="A493" s="39"/>
      <c r="B493" s="40"/>
      <c r="C493" s="235" t="s">
        <v>2338</v>
      </c>
      <c r="D493" s="235" t="s">
        <v>173</v>
      </c>
      <c r="E493" s="236" t="s">
        <v>3008</v>
      </c>
      <c r="F493" s="237" t="s">
        <v>3009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3010</v>
      </c>
    </row>
    <row r="494" spans="1:65" s="2" customFormat="1" ht="33" customHeight="1">
      <c r="A494" s="39"/>
      <c r="B494" s="40"/>
      <c r="C494" s="235" t="s">
        <v>2342</v>
      </c>
      <c r="D494" s="235" t="s">
        <v>173</v>
      </c>
      <c r="E494" s="236" t="s">
        <v>3011</v>
      </c>
      <c r="F494" s="237" t="s">
        <v>3012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3013</v>
      </c>
    </row>
    <row r="495" spans="1:65" s="2" customFormat="1" ht="33" customHeight="1">
      <c r="A495" s="39"/>
      <c r="B495" s="40"/>
      <c r="C495" s="235" t="s">
        <v>2346</v>
      </c>
      <c r="D495" s="235" t="s">
        <v>173</v>
      </c>
      <c r="E495" s="236" t="s">
        <v>2119</v>
      </c>
      <c r="F495" s="237" t="s">
        <v>3014</v>
      </c>
      <c r="G495" s="238" t="s">
        <v>699</v>
      </c>
      <c r="H495" s="239">
        <v>3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3015</v>
      </c>
    </row>
    <row r="496" spans="1:65" s="2" customFormat="1" ht="21.75" customHeight="1">
      <c r="A496" s="39"/>
      <c r="B496" s="40"/>
      <c r="C496" s="235" t="s">
        <v>2350</v>
      </c>
      <c r="D496" s="235" t="s">
        <v>173</v>
      </c>
      <c r="E496" s="236" t="s">
        <v>2125</v>
      </c>
      <c r="F496" s="237" t="s">
        <v>3016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3017</v>
      </c>
    </row>
    <row r="497" spans="1:65" s="2" customFormat="1" ht="33" customHeight="1">
      <c r="A497" s="39"/>
      <c r="B497" s="40"/>
      <c r="C497" s="235" t="s">
        <v>2313</v>
      </c>
      <c r="D497" s="235" t="s">
        <v>173</v>
      </c>
      <c r="E497" s="236" t="s">
        <v>2129</v>
      </c>
      <c r="F497" s="237" t="s">
        <v>3018</v>
      </c>
      <c r="G497" s="238" t="s">
        <v>699</v>
      </c>
      <c r="H497" s="239">
        <v>4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3019</v>
      </c>
    </row>
    <row r="498" spans="1:65" s="2" customFormat="1" ht="33" customHeight="1">
      <c r="A498" s="39"/>
      <c r="B498" s="40"/>
      <c r="C498" s="235" t="s">
        <v>2321</v>
      </c>
      <c r="D498" s="235" t="s">
        <v>173</v>
      </c>
      <c r="E498" s="236" t="s">
        <v>2133</v>
      </c>
      <c r="F498" s="237" t="s">
        <v>3020</v>
      </c>
      <c r="G498" s="238" t="s">
        <v>699</v>
      </c>
      <c r="H498" s="239">
        <v>1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3021</v>
      </c>
    </row>
    <row r="499" spans="1:65" s="2" customFormat="1" ht="21.75" customHeight="1">
      <c r="A499" s="39"/>
      <c r="B499" s="40"/>
      <c r="C499" s="235" t="s">
        <v>1737</v>
      </c>
      <c r="D499" s="235" t="s">
        <v>173</v>
      </c>
      <c r="E499" s="236" t="s">
        <v>2137</v>
      </c>
      <c r="F499" s="237" t="s">
        <v>3022</v>
      </c>
      <c r="G499" s="238" t="s">
        <v>699</v>
      </c>
      <c r="H499" s="239">
        <v>1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3023</v>
      </c>
    </row>
    <row r="500" spans="1:65" s="2" customFormat="1" ht="16.5" customHeight="1">
      <c r="A500" s="39"/>
      <c r="B500" s="40"/>
      <c r="C500" s="235" t="s">
        <v>2218</v>
      </c>
      <c r="D500" s="235" t="s">
        <v>173</v>
      </c>
      <c r="E500" s="236" t="s">
        <v>2141</v>
      </c>
      <c r="F500" s="237" t="s">
        <v>3024</v>
      </c>
      <c r="G500" s="238" t="s">
        <v>699</v>
      </c>
      <c r="H500" s="239">
        <v>6</v>
      </c>
      <c r="I500" s="240"/>
      <c r="J500" s="241">
        <f>ROUND(I500*H500,2)</f>
        <v>0</v>
      </c>
      <c r="K500" s="242"/>
      <c r="L500" s="45"/>
      <c r="M500" s="243" t="s">
        <v>1</v>
      </c>
      <c r="N500" s="244" t="s">
        <v>41</v>
      </c>
      <c r="O500" s="92"/>
      <c r="P500" s="245">
        <f>O500*H500</f>
        <v>0</v>
      </c>
      <c r="Q500" s="245">
        <v>0</v>
      </c>
      <c r="R500" s="245">
        <f>Q500*H500</f>
        <v>0</v>
      </c>
      <c r="S500" s="245">
        <v>0</v>
      </c>
      <c r="T500" s="246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7" t="s">
        <v>286</v>
      </c>
      <c r="AT500" s="247" t="s">
        <v>173</v>
      </c>
      <c r="AU500" s="247" t="s">
        <v>86</v>
      </c>
      <c r="AY500" s="18" t="s">
        <v>169</v>
      </c>
      <c r="BE500" s="248">
        <f>IF(N500="základní",J500,0)</f>
        <v>0</v>
      </c>
      <c r="BF500" s="248">
        <f>IF(N500="snížená",J500,0)</f>
        <v>0</v>
      </c>
      <c r="BG500" s="248">
        <f>IF(N500="zákl. přenesená",J500,0)</f>
        <v>0</v>
      </c>
      <c r="BH500" s="248">
        <f>IF(N500="sníž. přenesená",J500,0)</f>
        <v>0</v>
      </c>
      <c r="BI500" s="248">
        <f>IF(N500="nulová",J500,0)</f>
        <v>0</v>
      </c>
      <c r="BJ500" s="18" t="s">
        <v>84</v>
      </c>
      <c r="BK500" s="248">
        <f>ROUND(I500*H500,2)</f>
        <v>0</v>
      </c>
      <c r="BL500" s="18" t="s">
        <v>286</v>
      </c>
      <c r="BM500" s="247" t="s">
        <v>3025</v>
      </c>
    </row>
    <row r="501" spans="1:65" s="2" customFormat="1" ht="21.75" customHeight="1">
      <c r="A501" s="39"/>
      <c r="B501" s="40"/>
      <c r="C501" s="235" t="s">
        <v>2300</v>
      </c>
      <c r="D501" s="235" t="s">
        <v>173</v>
      </c>
      <c r="E501" s="236" t="s">
        <v>2201</v>
      </c>
      <c r="F501" s="237" t="s">
        <v>2202</v>
      </c>
      <c r="G501" s="238" t="s">
        <v>1314</v>
      </c>
      <c r="H501" s="315"/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</v>
      </c>
      <c r="R501" s="245">
        <f>Q501*H501</f>
        <v>0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3026</v>
      </c>
    </row>
    <row r="502" spans="1:63" s="12" customFormat="1" ht="22.8" customHeight="1">
      <c r="A502" s="12"/>
      <c r="B502" s="219"/>
      <c r="C502" s="220"/>
      <c r="D502" s="221" t="s">
        <v>75</v>
      </c>
      <c r="E502" s="233" t="s">
        <v>362</v>
      </c>
      <c r="F502" s="233" t="s">
        <v>363</v>
      </c>
      <c r="G502" s="220"/>
      <c r="H502" s="220"/>
      <c r="I502" s="223"/>
      <c r="J502" s="234">
        <f>BK502</f>
        <v>0</v>
      </c>
      <c r="K502" s="220"/>
      <c r="L502" s="225"/>
      <c r="M502" s="226"/>
      <c r="N502" s="227"/>
      <c r="O502" s="227"/>
      <c r="P502" s="228">
        <f>SUM(P503:P510)</f>
        <v>0</v>
      </c>
      <c r="Q502" s="227"/>
      <c r="R502" s="228">
        <f>SUM(R503:R510)</f>
        <v>0.16127799999999998</v>
      </c>
      <c r="S502" s="227"/>
      <c r="T502" s="229">
        <f>SUM(T503:T510)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30" t="s">
        <v>86</v>
      </c>
      <c r="AT502" s="231" t="s">
        <v>75</v>
      </c>
      <c r="AU502" s="231" t="s">
        <v>84</v>
      </c>
      <c r="AY502" s="230" t="s">
        <v>169</v>
      </c>
      <c r="BK502" s="232">
        <f>SUM(BK503:BK510)</f>
        <v>0</v>
      </c>
    </row>
    <row r="503" spans="1:65" s="2" customFormat="1" ht="16.5" customHeight="1">
      <c r="A503" s="39"/>
      <c r="B503" s="40"/>
      <c r="C503" s="235" t="s">
        <v>2537</v>
      </c>
      <c r="D503" s="235" t="s">
        <v>173</v>
      </c>
      <c r="E503" s="236" t="s">
        <v>1327</v>
      </c>
      <c r="F503" s="237" t="s">
        <v>3027</v>
      </c>
      <c r="G503" s="238" t="s">
        <v>1034</v>
      </c>
      <c r="H503" s="239">
        <v>134.2</v>
      </c>
      <c r="I503" s="240"/>
      <c r="J503" s="241">
        <f>ROUND(I503*H503,2)</f>
        <v>0</v>
      </c>
      <c r="K503" s="242"/>
      <c r="L503" s="45"/>
      <c r="M503" s="243" t="s">
        <v>1</v>
      </c>
      <c r="N503" s="244" t="s">
        <v>41</v>
      </c>
      <c r="O503" s="92"/>
      <c r="P503" s="245">
        <f>O503*H503</f>
        <v>0</v>
      </c>
      <c r="Q503" s="245">
        <v>0.001</v>
      </c>
      <c r="R503" s="245">
        <f>Q503*H503</f>
        <v>0.13419999999999999</v>
      </c>
      <c r="S503" s="245">
        <v>0</v>
      </c>
      <c r="T503" s="246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7" t="s">
        <v>286</v>
      </c>
      <c r="AT503" s="247" t="s">
        <v>173</v>
      </c>
      <c r="AU503" s="247" t="s">
        <v>86</v>
      </c>
      <c r="AY503" s="18" t="s">
        <v>169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18" t="s">
        <v>84</v>
      </c>
      <c r="BK503" s="248">
        <f>ROUND(I503*H503,2)</f>
        <v>0</v>
      </c>
      <c r="BL503" s="18" t="s">
        <v>286</v>
      </c>
      <c r="BM503" s="247" t="s">
        <v>3028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3029</v>
      </c>
      <c r="G504" s="250"/>
      <c r="H504" s="254">
        <v>134.2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84</v>
      </c>
      <c r="AY504" s="260" t="s">
        <v>169</v>
      </c>
    </row>
    <row r="505" spans="1:65" s="2" customFormat="1" ht="21.75" customHeight="1">
      <c r="A505" s="39"/>
      <c r="B505" s="40"/>
      <c r="C505" s="235" t="s">
        <v>2365</v>
      </c>
      <c r="D505" s="235" t="s">
        <v>173</v>
      </c>
      <c r="E505" s="236" t="s">
        <v>3030</v>
      </c>
      <c r="F505" s="237" t="s">
        <v>3031</v>
      </c>
      <c r="G505" s="238" t="s">
        <v>322</v>
      </c>
      <c r="H505" s="239">
        <v>1.4</v>
      </c>
      <c r="I505" s="240"/>
      <c r="J505" s="241">
        <f>ROUND(I505*H505,2)</f>
        <v>0</v>
      </c>
      <c r="K505" s="242"/>
      <c r="L505" s="45"/>
      <c r="M505" s="243" t="s">
        <v>1</v>
      </c>
      <c r="N505" s="244" t="s">
        <v>41</v>
      </c>
      <c r="O505" s="92"/>
      <c r="P505" s="245">
        <f>O505*H505</f>
        <v>0</v>
      </c>
      <c r="Q505" s="245">
        <v>0</v>
      </c>
      <c r="R505" s="245">
        <f>Q505*H505</f>
        <v>0</v>
      </c>
      <c r="S505" s="245">
        <v>0</v>
      </c>
      <c r="T505" s="246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7" t="s">
        <v>286</v>
      </c>
      <c r="AT505" s="247" t="s">
        <v>173</v>
      </c>
      <c r="AU505" s="247" t="s">
        <v>86</v>
      </c>
      <c r="AY505" s="18" t="s">
        <v>169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18" t="s">
        <v>84</v>
      </c>
      <c r="BK505" s="248">
        <f>ROUND(I505*H505,2)</f>
        <v>0</v>
      </c>
      <c r="BL505" s="18" t="s">
        <v>286</v>
      </c>
      <c r="BM505" s="247" t="s">
        <v>3032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3033</v>
      </c>
      <c r="G506" s="250"/>
      <c r="H506" s="254">
        <v>1.4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84</v>
      </c>
      <c r="AY506" s="260" t="s">
        <v>169</v>
      </c>
    </row>
    <row r="507" spans="1:65" s="2" customFormat="1" ht="21.75" customHeight="1">
      <c r="A507" s="39"/>
      <c r="B507" s="40"/>
      <c r="C507" s="304" t="s">
        <v>2547</v>
      </c>
      <c r="D507" s="304" t="s">
        <v>1283</v>
      </c>
      <c r="E507" s="305" t="s">
        <v>3034</v>
      </c>
      <c r="F507" s="306" t="s">
        <v>3035</v>
      </c>
      <c r="G507" s="307" t="s">
        <v>322</v>
      </c>
      <c r="H507" s="308">
        <v>1.4</v>
      </c>
      <c r="I507" s="309"/>
      <c r="J507" s="310">
        <f>ROUND(I507*H507,2)</f>
        <v>0</v>
      </c>
      <c r="K507" s="311"/>
      <c r="L507" s="312"/>
      <c r="M507" s="313" t="s">
        <v>1</v>
      </c>
      <c r="N507" s="314" t="s">
        <v>41</v>
      </c>
      <c r="O507" s="92"/>
      <c r="P507" s="245">
        <f>O507*H507</f>
        <v>0</v>
      </c>
      <c r="Q507" s="245">
        <v>0.00227</v>
      </c>
      <c r="R507" s="245">
        <f>Q507*H507</f>
        <v>0.003178</v>
      </c>
      <c r="S507" s="245">
        <v>0</v>
      </c>
      <c r="T507" s="24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7" t="s">
        <v>298</v>
      </c>
      <c r="AT507" s="247" t="s">
        <v>1283</v>
      </c>
      <c r="AU507" s="247" t="s">
        <v>86</v>
      </c>
      <c r="AY507" s="18" t="s">
        <v>169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8" t="s">
        <v>84</v>
      </c>
      <c r="BK507" s="248">
        <f>ROUND(I507*H507,2)</f>
        <v>0</v>
      </c>
      <c r="BL507" s="18" t="s">
        <v>286</v>
      </c>
      <c r="BM507" s="247" t="s">
        <v>3036</v>
      </c>
    </row>
    <row r="508" spans="1:65" s="2" customFormat="1" ht="16.5" customHeight="1">
      <c r="A508" s="39"/>
      <c r="B508" s="40"/>
      <c r="C508" s="235" t="s">
        <v>1989</v>
      </c>
      <c r="D508" s="235" t="s">
        <v>173</v>
      </c>
      <c r="E508" s="236" t="s">
        <v>2305</v>
      </c>
      <c r="F508" s="237" t="s">
        <v>3037</v>
      </c>
      <c r="G508" s="238" t="s">
        <v>1034</v>
      </c>
      <c r="H508" s="239">
        <v>23.9</v>
      </c>
      <c r="I508" s="240"/>
      <c r="J508" s="241">
        <f>ROUND(I508*H508,2)</f>
        <v>0</v>
      </c>
      <c r="K508" s="242"/>
      <c r="L508" s="45"/>
      <c r="M508" s="243" t="s">
        <v>1</v>
      </c>
      <c r="N508" s="244" t="s">
        <v>41</v>
      </c>
      <c r="O508" s="92"/>
      <c r="P508" s="245">
        <f>O508*H508</f>
        <v>0</v>
      </c>
      <c r="Q508" s="245">
        <v>0.001</v>
      </c>
      <c r="R508" s="245">
        <f>Q508*H508</f>
        <v>0.023899999999999998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286</v>
      </c>
      <c r="AT508" s="247" t="s">
        <v>173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3038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3039</v>
      </c>
      <c r="G509" s="250"/>
      <c r="H509" s="254">
        <v>23.9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84</v>
      </c>
      <c r="AY509" s="260" t="s">
        <v>169</v>
      </c>
    </row>
    <row r="510" spans="1:65" s="2" customFormat="1" ht="21.75" customHeight="1">
      <c r="A510" s="39"/>
      <c r="B510" s="40"/>
      <c r="C510" s="235" t="s">
        <v>2196</v>
      </c>
      <c r="D510" s="235" t="s">
        <v>173</v>
      </c>
      <c r="E510" s="236" t="s">
        <v>2310</v>
      </c>
      <c r="F510" s="237" t="s">
        <v>2311</v>
      </c>
      <c r="G510" s="238" t="s">
        <v>249</v>
      </c>
      <c r="H510" s="239">
        <v>0.161</v>
      </c>
      <c r="I510" s="240"/>
      <c r="J510" s="241">
        <f>ROUND(I510*H510,2)</f>
        <v>0</v>
      </c>
      <c r="K510" s="242"/>
      <c r="L510" s="45"/>
      <c r="M510" s="243" t="s">
        <v>1</v>
      </c>
      <c r="N510" s="244" t="s">
        <v>41</v>
      </c>
      <c r="O510" s="92"/>
      <c r="P510" s="245">
        <f>O510*H510</f>
        <v>0</v>
      </c>
      <c r="Q510" s="245">
        <v>0</v>
      </c>
      <c r="R510" s="245">
        <f>Q510*H510</f>
        <v>0</v>
      </c>
      <c r="S510" s="245">
        <v>0</v>
      </c>
      <c r="T510" s="24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7" t="s">
        <v>286</v>
      </c>
      <c r="AT510" s="247" t="s">
        <v>173</v>
      </c>
      <c r="AU510" s="247" t="s">
        <v>86</v>
      </c>
      <c r="AY510" s="18" t="s">
        <v>169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8" t="s">
        <v>84</v>
      </c>
      <c r="BK510" s="248">
        <f>ROUND(I510*H510,2)</f>
        <v>0</v>
      </c>
      <c r="BL510" s="18" t="s">
        <v>286</v>
      </c>
      <c r="BM510" s="247" t="s">
        <v>3040</v>
      </c>
    </row>
    <row r="511" spans="1:63" s="12" customFormat="1" ht="22.8" customHeight="1">
      <c r="A511" s="12"/>
      <c r="B511" s="219"/>
      <c r="C511" s="220"/>
      <c r="D511" s="221" t="s">
        <v>75</v>
      </c>
      <c r="E511" s="233" t="s">
        <v>783</v>
      </c>
      <c r="F511" s="233" t="s">
        <v>784</v>
      </c>
      <c r="G511" s="220"/>
      <c r="H511" s="220"/>
      <c r="I511" s="223"/>
      <c r="J511" s="234">
        <f>BK511</f>
        <v>0</v>
      </c>
      <c r="K511" s="220"/>
      <c r="L511" s="225"/>
      <c r="M511" s="226"/>
      <c r="N511" s="227"/>
      <c r="O511" s="227"/>
      <c r="P511" s="228">
        <f>SUM(P512:P531)</f>
        <v>0</v>
      </c>
      <c r="Q511" s="227"/>
      <c r="R511" s="228">
        <f>SUM(R512:R531)</f>
        <v>0.68685715</v>
      </c>
      <c r="S511" s="227"/>
      <c r="T511" s="229">
        <f>SUM(T512:T531)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30" t="s">
        <v>86</v>
      </c>
      <c r="AT511" s="231" t="s">
        <v>75</v>
      </c>
      <c r="AU511" s="231" t="s">
        <v>84</v>
      </c>
      <c r="AY511" s="230" t="s">
        <v>169</v>
      </c>
      <c r="BK511" s="232">
        <f>SUM(BK512:BK531)</f>
        <v>0</v>
      </c>
    </row>
    <row r="512" spans="1:65" s="2" customFormat="1" ht="21.75" customHeight="1">
      <c r="A512" s="39"/>
      <c r="B512" s="40"/>
      <c r="C512" s="235" t="s">
        <v>553</v>
      </c>
      <c r="D512" s="235" t="s">
        <v>173</v>
      </c>
      <c r="E512" s="236" t="s">
        <v>2314</v>
      </c>
      <c r="F512" s="237" t="s">
        <v>2315</v>
      </c>
      <c r="G512" s="238" t="s">
        <v>322</v>
      </c>
      <c r="H512" s="239">
        <v>14.24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0.00032</v>
      </c>
      <c r="R512" s="245">
        <f>Q512*H512</f>
        <v>0.004556800000000001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3041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3042</v>
      </c>
      <c r="G513" s="250"/>
      <c r="H513" s="254">
        <v>5.155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3043</v>
      </c>
      <c r="G514" s="250"/>
      <c r="H514" s="254">
        <v>9.085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14.24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578</v>
      </c>
      <c r="D516" s="304" t="s">
        <v>1283</v>
      </c>
      <c r="E516" s="305" t="s">
        <v>2322</v>
      </c>
      <c r="F516" s="306" t="s">
        <v>2323</v>
      </c>
      <c r="G516" s="307" t="s">
        <v>699</v>
      </c>
      <c r="H516" s="308">
        <v>16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0.3072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3044</v>
      </c>
    </row>
    <row r="517" spans="1:65" s="2" customFormat="1" ht="33" customHeight="1">
      <c r="A517" s="39"/>
      <c r="B517" s="40"/>
      <c r="C517" s="235" t="s">
        <v>546</v>
      </c>
      <c r="D517" s="235" t="s">
        <v>173</v>
      </c>
      <c r="E517" s="236" t="s">
        <v>2326</v>
      </c>
      <c r="F517" s="237" t="s">
        <v>2327</v>
      </c>
      <c r="G517" s="238" t="s">
        <v>176</v>
      </c>
      <c r="H517" s="239">
        <v>11.37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0.009</v>
      </c>
      <c r="R517" s="245">
        <f>Q517*H517</f>
        <v>0.10232999999999999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3045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2897</v>
      </c>
      <c r="G518" s="250"/>
      <c r="H518" s="254">
        <v>4.9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3046</v>
      </c>
      <c r="G519" s="250"/>
      <c r="H519" s="254">
        <v>6.47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4" customFormat="1" ht="12">
      <c r="A520" s="14"/>
      <c r="B520" s="261"/>
      <c r="C520" s="262"/>
      <c r="D520" s="251" t="s">
        <v>179</v>
      </c>
      <c r="E520" s="263" t="s">
        <v>1</v>
      </c>
      <c r="F520" s="264" t="s">
        <v>182</v>
      </c>
      <c r="G520" s="262"/>
      <c r="H520" s="265">
        <v>11.37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179</v>
      </c>
      <c r="AU520" s="271" t="s">
        <v>86</v>
      </c>
      <c r="AV520" s="14" t="s">
        <v>177</v>
      </c>
      <c r="AW520" s="14" t="s">
        <v>32</v>
      </c>
      <c r="AX520" s="14" t="s">
        <v>84</v>
      </c>
      <c r="AY520" s="271" t="s">
        <v>169</v>
      </c>
    </row>
    <row r="521" spans="1:65" s="2" customFormat="1" ht="21.75" customHeight="1">
      <c r="A521" s="39"/>
      <c r="B521" s="40"/>
      <c r="C521" s="304" t="s">
        <v>1337</v>
      </c>
      <c r="D521" s="304" t="s">
        <v>1283</v>
      </c>
      <c r="E521" s="305" t="s">
        <v>2335</v>
      </c>
      <c r="F521" s="306" t="s">
        <v>2336</v>
      </c>
      <c r="G521" s="307" t="s">
        <v>176</v>
      </c>
      <c r="H521" s="308">
        <v>7.001</v>
      </c>
      <c r="I521" s="309"/>
      <c r="J521" s="310">
        <f>ROUND(I521*H521,2)</f>
        <v>0</v>
      </c>
      <c r="K521" s="311"/>
      <c r="L521" s="312"/>
      <c r="M521" s="313" t="s">
        <v>1</v>
      </c>
      <c r="N521" s="314" t="s">
        <v>41</v>
      </c>
      <c r="O521" s="92"/>
      <c r="P521" s="245">
        <f>O521*H521</f>
        <v>0</v>
      </c>
      <c r="Q521" s="245">
        <v>0.0192</v>
      </c>
      <c r="R521" s="245">
        <f>Q521*H521</f>
        <v>0.1344192</v>
      </c>
      <c r="S521" s="245">
        <v>0</v>
      </c>
      <c r="T521" s="246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7" t="s">
        <v>298</v>
      </c>
      <c r="AT521" s="247" t="s">
        <v>1283</v>
      </c>
      <c r="AU521" s="247" t="s">
        <v>86</v>
      </c>
      <c r="AY521" s="18" t="s">
        <v>169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8" t="s">
        <v>84</v>
      </c>
      <c r="BK521" s="248">
        <f>ROUND(I521*H521,2)</f>
        <v>0</v>
      </c>
      <c r="BL521" s="18" t="s">
        <v>286</v>
      </c>
      <c r="BM521" s="247" t="s">
        <v>3047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3046</v>
      </c>
      <c r="G522" s="250"/>
      <c r="H522" s="254">
        <v>6.47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84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0"/>
      <c r="F523" s="253" t="s">
        <v>3048</v>
      </c>
      <c r="G523" s="250"/>
      <c r="H523" s="254">
        <v>7.001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4</v>
      </c>
      <c r="AX523" s="13" t="s">
        <v>84</v>
      </c>
      <c r="AY523" s="260" t="s">
        <v>169</v>
      </c>
    </row>
    <row r="524" spans="1:65" s="2" customFormat="1" ht="21.75" customHeight="1">
      <c r="A524" s="39"/>
      <c r="B524" s="40"/>
      <c r="C524" s="304" t="s">
        <v>758</v>
      </c>
      <c r="D524" s="304" t="s">
        <v>1283</v>
      </c>
      <c r="E524" s="305" t="s">
        <v>3049</v>
      </c>
      <c r="F524" s="306" t="s">
        <v>3050</v>
      </c>
      <c r="G524" s="307" t="s">
        <v>176</v>
      </c>
      <c r="H524" s="308">
        <v>7</v>
      </c>
      <c r="I524" s="309"/>
      <c r="J524" s="310">
        <f>ROUND(I524*H524,2)</f>
        <v>0</v>
      </c>
      <c r="K524" s="311"/>
      <c r="L524" s="312"/>
      <c r="M524" s="313" t="s">
        <v>1</v>
      </c>
      <c r="N524" s="314" t="s">
        <v>41</v>
      </c>
      <c r="O524" s="92"/>
      <c r="P524" s="245">
        <f>O524*H524</f>
        <v>0</v>
      </c>
      <c r="Q524" s="245">
        <v>0.0192</v>
      </c>
      <c r="R524" s="245">
        <f>Q524*H524</f>
        <v>0.1344</v>
      </c>
      <c r="S524" s="245">
        <v>0</v>
      </c>
      <c r="T524" s="246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7" t="s">
        <v>298</v>
      </c>
      <c r="AT524" s="247" t="s">
        <v>1283</v>
      </c>
      <c r="AU524" s="247" t="s">
        <v>86</v>
      </c>
      <c r="AY524" s="18" t="s">
        <v>169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18" t="s">
        <v>84</v>
      </c>
      <c r="BK524" s="248">
        <f>ROUND(I524*H524,2)</f>
        <v>0</v>
      </c>
      <c r="BL524" s="18" t="s">
        <v>286</v>
      </c>
      <c r="BM524" s="247" t="s">
        <v>3051</v>
      </c>
    </row>
    <row r="525" spans="1:65" s="2" customFormat="1" ht="21.75" customHeight="1">
      <c r="A525" s="39"/>
      <c r="B525" s="40"/>
      <c r="C525" s="235" t="s">
        <v>482</v>
      </c>
      <c r="D525" s="235" t="s">
        <v>173</v>
      </c>
      <c r="E525" s="236" t="s">
        <v>2339</v>
      </c>
      <c r="F525" s="237" t="s">
        <v>2340</v>
      </c>
      <c r="G525" s="238" t="s">
        <v>176</v>
      </c>
      <c r="H525" s="239">
        <v>11.37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</v>
      </c>
      <c r="R525" s="245">
        <f>Q525*H525</f>
        <v>0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286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286</v>
      </c>
      <c r="BM525" s="247" t="s">
        <v>3052</v>
      </c>
    </row>
    <row r="526" spans="1:65" s="2" customFormat="1" ht="16.5" customHeight="1">
      <c r="A526" s="39"/>
      <c r="B526" s="40"/>
      <c r="C526" s="235" t="s">
        <v>742</v>
      </c>
      <c r="D526" s="235" t="s">
        <v>173</v>
      </c>
      <c r="E526" s="236" t="s">
        <v>2343</v>
      </c>
      <c r="F526" s="237" t="s">
        <v>2344</v>
      </c>
      <c r="G526" s="238" t="s">
        <v>176</v>
      </c>
      <c r="H526" s="239">
        <v>11.37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0.0003</v>
      </c>
      <c r="R526" s="245">
        <f>Q526*H526</f>
        <v>0.0034109999999999995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3053</v>
      </c>
    </row>
    <row r="527" spans="1:65" s="2" customFormat="1" ht="16.5" customHeight="1">
      <c r="A527" s="39"/>
      <c r="B527" s="40"/>
      <c r="C527" s="235" t="s">
        <v>737</v>
      </c>
      <c r="D527" s="235" t="s">
        <v>173</v>
      </c>
      <c r="E527" s="236" t="s">
        <v>2347</v>
      </c>
      <c r="F527" s="237" t="s">
        <v>2348</v>
      </c>
      <c r="G527" s="238" t="s">
        <v>322</v>
      </c>
      <c r="H527" s="239">
        <v>18.005</v>
      </c>
      <c r="I527" s="240"/>
      <c r="J527" s="241">
        <f>ROUND(I527*H527,2)</f>
        <v>0</v>
      </c>
      <c r="K527" s="242"/>
      <c r="L527" s="45"/>
      <c r="M527" s="243" t="s">
        <v>1</v>
      </c>
      <c r="N527" s="244" t="s">
        <v>41</v>
      </c>
      <c r="O527" s="92"/>
      <c r="P527" s="245">
        <f>O527*H527</f>
        <v>0</v>
      </c>
      <c r="Q527" s="245">
        <v>3E-05</v>
      </c>
      <c r="R527" s="245">
        <f>Q527*H527</f>
        <v>0.00054015</v>
      </c>
      <c r="S527" s="245">
        <v>0</v>
      </c>
      <c r="T527" s="246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7" t="s">
        <v>286</v>
      </c>
      <c r="AT527" s="247" t="s">
        <v>173</v>
      </c>
      <c r="AU527" s="247" t="s">
        <v>86</v>
      </c>
      <c r="AY527" s="18" t="s">
        <v>169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18" t="s">
        <v>84</v>
      </c>
      <c r="BK527" s="248">
        <f>ROUND(I527*H527,2)</f>
        <v>0</v>
      </c>
      <c r="BL527" s="18" t="s">
        <v>286</v>
      </c>
      <c r="BM527" s="247" t="s">
        <v>3054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2840</v>
      </c>
      <c r="G528" s="250"/>
      <c r="H528" s="254">
        <v>8.92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3043</v>
      </c>
      <c r="G529" s="250"/>
      <c r="H529" s="254">
        <v>9.085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4" customFormat="1" ht="12">
      <c r="A530" s="14"/>
      <c r="B530" s="261"/>
      <c r="C530" s="262"/>
      <c r="D530" s="251" t="s">
        <v>179</v>
      </c>
      <c r="E530" s="263" t="s">
        <v>1</v>
      </c>
      <c r="F530" s="264" t="s">
        <v>182</v>
      </c>
      <c r="G530" s="262"/>
      <c r="H530" s="265">
        <v>18.005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1" t="s">
        <v>179</v>
      </c>
      <c r="AU530" s="271" t="s">
        <v>86</v>
      </c>
      <c r="AV530" s="14" t="s">
        <v>177</v>
      </c>
      <c r="AW530" s="14" t="s">
        <v>32</v>
      </c>
      <c r="AX530" s="14" t="s">
        <v>84</v>
      </c>
      <c r="AY530" s="271" t="s">
        <v>169</v>
      </c>
    </row>
    <row r="531" spans="1:65" s="2" customFormat="1" ht="21.75" customHeight="1">
      <c r="A531" s="39"/>
      <c r="B531" s="40"/>
      <c r="C531" s="235" t="s">
        <v>821</v>
      </c>
      <c r="D531" s="235" t="s">
        <v>173</v>
      </c>
      <c r="E531" s="236" t="s">
        <v>3055</v>
      </c>
      <c r="F531" s="237" t="s">
        <v>3056</v>
      </c>
      <c r="G531" s="238" t="s">
        <v>249</v>
      </c>
      <c r="H531" s="239">
        <v>0.687</v>
      </c>
      <c r="I531" s="240"/>
      <c r="J531" s="241">
        <f>ROUND(I531*H531,2)</f>
        <v>0</v>
      </c>
      <c r="K531" s="242"/>
      <c r="L531" s="45"/>
      <c r="M531" s="243" t="s">
        <v>1</v>
      </c>
      <c r="N531" s="244" t="s">
        <v>41</v>
      </c>
      <c r="O531" s="92"/>
      <c r="P531" s="245">
        <f>O531*H531</f>
        <v>0</v>
      </c>
      <c r="Q531" s="245">
        <v>0</v>
      </c>
      <c r="R531" s="245">
        <f>Q531*H531</f>
        <v>0</v>
      </c>
      <c r="S531" s="245">
        <v>0</v>
      </c>
      <c r="T531" s="246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7" t="s">
        <v>286</v>
      </c>
      <c r="AT531" s="247" t="s">
        <v>173</v>
      </c>
      <c r="AU531" s="247" t="s">
        <v>86</v>
      </c>
      <c r="AY531" s="18" t="s">
        <v>169</v>
      </c>
      <c r="BE531" s="248">
        <f>IF(N531="základní",J531,0)</f>
        <v>0</v>
      </c>
      <c r="BF531" s="248">
        <f>IF(N531="snížená",J531,0)</f>
        <v>0</v>
      </c>
      <c r="BG531" s="248">
        <f>IF(N531="zákl. přenesená",J531,0)</f>
        <v>0</v>
      </c>
      <c r="BH531" s="248">
        <f>IF(N531="sníž. přenesená",J531,0)</f>
        <v>0</v>
      </c>
      <c r="BI531" s="248">
        <f>IF(N531="nulová",J531,0)</f>
        <v>0</v>
      </c>
      <c r="BJ531" s="18" t="s">
        <v>84</v>
      </c>
      <c r="BK531" s="248">
        <f>ROUND(I531*H531,2)</f>
        <v>0</v>
      </c>
      <c r="BL531" s="18" t="s">
        <v>286</v>
      </c>
      <c r="BM531" s="247" t="s">
        <v>3057</v>
      </c>
    </row>
    <row r="532" spans="1:63" s="12" customFormat="1" ht="22.8" customHeight="1">
      <c r="A532" s="12"/>
      <c r="B532" s="219"/>
      <c r="C532" s="220"/>
      <c r="D532" s="221" t="s">
        <v>75</v>
      </c>
      <c r="E532" s="233" t="s">
        <v>2363</v>
      </c>
      <c r="F532" s="233" t="s">
        <v>2364</v>
      </c>
      <c r="G532" s="220"/>
      <c r="H532" s="220"/>
      <c r="I532" s="223"/>
      <c r="J532" s="234">
        <f>BK532</f>
        <v>0</v>
      </c>
      <c r="K532" s="220"/>
      <c r="L532" s="225"/>
      <c r="M532" s="226"/>
      <c r="N532" s="227"/>
      <c r="O532" s="227"/>
      <c r="P532" s="228">
        <f>SUM(P533:P560)</f>
        <v>0</v>
      </c>
      <c r="Q532" s="227"/>
      <c r="R532" s="228">
        <f>SUM(R533:R560)</f>
        <v>3.8645564</v>
      </c>
      <c r="S532" s="227"/>
      <c r="T532" s="229">
        <f>SUM(T533:T560)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30" t="s">
        <v>86</v>
      </c>
      <c r="AT532" s="231" t="s">
        <v>75</v>
      </c>
      <c r="AU532" s="231" t="s">
        <v>84</v>
      </c>
      <c r="AY532" s="230" t="s">
        <v>169</v>
      </c>
      <c r="BK532" s="232">
        <f>SUM(BK533:BK560)</f>
        <v>0</v>
      </c>
    </row>
    <row r="533" spans="1:65" s="2" customFormat="1" ht="21.75" customHeight="1">
      <c r="A533" s="39"/>
      <c r="B533" s="40"/>
      <c r="C533" s="235" t="s">
        <v>693</v>
      </c>
      <c r="D533" s="235" t="s">
        <v>173</v>
      </c>
      <c r="E533" s="236" t="s">
        <v>2366</v>
      </c>
      <c r="F533" s="237" t="s">
        <v>2367</v>
      </c>
      <c r="G533" s="238" t="s">
        <v>322</v>
      </c>
      <c r="H533" s="239">
        <v>27.025</v>
      </c>
      <c r="I533" s="240"/>
      <c r="J533" s="241">
        <f>ROUND(I533*H533,2)</f>
        <v>0</v>
      </c>
      <c r="K533" s="242"/>
      <c r="L533" s="45"/>
      <c r="M533" s="243" t="s">
        <v>1</v>
      </c>
      <c r="N533" s="244" t="s">
        <v>41</v>
      </c>
      <c r="O533" s="92"/>
      <c r="P533" s="245">
        <f>O533*H533</f>
        <v>0</v>
      </c>
      <c r="Q533" s="245">
        <v>0.00824</v>
      </c>
      <c r="R533" s="245">
        <f>Q533*H533</f>
        <v>0.22268600000000002</v>
      </c>
      <c r="S533" s="245">
        <v>0</v>
      </c>
      <c r="T533" s="24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7" t="s">
        <v>286</v>
      </c>
      <c r="AT533" s="247" t="s">
        <v>173</v>
      </c>
      <c r="AU533" s="247" t="s">
        <v>86</v>
      </c>
      <c r="AY533" s="18" t="s">
        <v>169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8" t="s">
        <v>84</v>
      </c>
      <c r="BK533" s="248">
        <f>ROUND(I533*H533,2)</f>
        <v>0</v>
      </c>
      <c r="BL533" s="18" t="s">
        <v>286</v>
      </c>
      <c r="BM533" s="247" t="s">
        <v>3058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3059</v>
      </c>
      <c r="G534" s="250"/>
      <c r="H534" s="254">
        <v>1.3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3" customFormat="1" ht="12">
      <c r="A535" s="13"/>
      <c r="B535" s="249"/>
      <c r="C535" s="250"/>
      <c r="D535" s="251" t="s">
        <v>179</v>
      </c>
      <c r="E535" s="252" t="s">
        <v>1</v>
      </c>
      <c r="F535" s="253" t="s">
        <v>3060</v>
      </c>
      <c r="G535" s="250"/>
      <c r="H535" s="254">
        <v>7.595</v>
      </c>
      <c r="I535" s="255"/>
      <c r="J535" s="250"/>
      <c r="K535" s="250"/>
      <c r="L535" s="256"/>
      <c r="M535" s="257"/>
      <c r="N535" s="258"/>
      <c r="O535" s="258"/>
      <c r="P535" s="258"/>
      <c r="Q535" s="258"/>
      <c r="R535" s="258"/>
      <c r="S535" s="258"/>
      <c r="T535" s="25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0" t="s">
        <v>179</v>
      </c>
      <c r="AU535" s="260" t="s">
        <v>86</v>
      </c>
      <c r="AV535" s="13" t="s">
        <v>86</v>
      </c>
      <c r="AW535" s="13" t="s">
        <v>32</v>
      </c>
      <c r="AX535" s="13" t="s">
        <v>76</v>
      </c>
      <c r="AY535" s="260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3061</v>
      </c>
      <c r="G536" s="250"/>
      <c r="H536" s="254">
        <v>10.1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3062</v>
      </c>
      <c r="G537" s="250"/>
      <c r="H537" s="254">
        <v>8.03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4" customFormat="1" ht="12">
      <c r="A538" s="14"/>
      <c r="B538" s="261"/>
      <c r="C538" s="262"/>
      <c r="D538" s="251" t="s">
        <v>179</v>
      </c>
      <c r="E538" s="263" t="s">
        <v>1</v>
      </c>
      <c r="F538" s="264" t="s">
        <v>182</v>
      </c>
      <c r="G538" s="262"/>
      <c r="H538" s="265">
        <v>27.025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1" t="s">
        <v>179</v>
      </c>
      <c r="AU538" s="271" t="s">
        <v>86</v>
      </c>
      <c r="AV538" s="14" t="s">
        <v>177</v>
      </c>
      <c r="AW538" s="14" t="s">
        <v>32</v>
      </c>
      <c r="AX538" s="14" t="s">
        <v>84</v>
      </c>
      <c r="AY538" s="271" t="s">
        <v>169</v>
      </c>
    </row>
    <row r="539" spans="1:65" s="2" customFormat="1" ht="21.75" customHeight="1">
      <c r="A539" s="39"/>
      <c r="B539" s="40"/>
      <c r="C539" s="235" t="s">
        <v>528</v>
      </c>
      <c r="D539" s="235" t="s">
        <v>173</v>
      </c>
      <c r="E539" s="236" t="s">
        <v>2374</v>
      </c>
      <c r="F539" s="237" t="s">
        <v>3063</v>
      </c>
      <c r="G539" s="238" t="s">
        <v>176</v>
      </c>
      <c r="H539" s="239">
        <v>21.448</v>
      </c>
      <c r="I539" s="240"/>
      <c r="J539" s="241">
        <f>ROUND(I539*H539,2)</f>
        <v>0</v>
      </c>
      <c r="K539" s="242"/>
      <c r="L539" s="45"/>
      <c r="M539" s="243" t="s">
        <v>1</v>
      </c>
      <c r="N539" s="244" t="s">
        <v>41</v>
      </c>
      <c r="O539" s="92"/>
      <c r="P539" s="245">
        <f>O539*H539</f>
        <v>0</v>
      </c>
      <c r="Q539" s="245">
        <v>0.0566</v>
      </c>
      <c r="R539" s="245">
        <f>Q539*H539</f>
        <v>1.2139568</v>
      </c>
      <c r="S539" s="245">
        <v>0</v>
      </c>
      <c r="T539" s="246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7" t="s">
        <v>286</v>
      </c>
      <c r="AT539" s="247" t="s">
        <v>173</v>
      </c>
      <c r="AU539" s="247" t="s">
        <v>86</v>
      </c>
      <c r="AY539" s="18" t="s">
        <v>169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8" t="s">
        <v>84</v>
      </c>
      <c r="BK539" s="248">
        <f>ROUND(I539*H539,2)</f>
        <v>0</v>
      </c>
      <c r="BL539" s="18" t="s">
        <v>286</v>
      </c>
      <c r="BM539" s="247" t="s">
        <v>3064</v>
      </c>
    </row>
    <row r="540" spans="1:51" s="16" customFormat="1" ht="12">
      <c r="A540" s="16"/>
      <c r="B540" s="283"/>
      <c r="C540" s="284"/>
      <c r="D540" s="251" t="s">
        <v>179</v>
      </c>
      <c r="E540" s="285" t="s">
        <v>1</v>
      </c>
      <c r="F540" s="286" t="s">
        <v>3065</v>
      </c>
      <c r="G540" s="284"/>
      <c r="H540" s="285" t="s">
        <v>1</v>
      </c>
      <c r="I540" s="287"/>
      <c r="J540" s="284"/>
      <c r="K540" s="284"/>
      <c r="L540" s="288"/>
      <c r="M540" s="289"/>
      <c r="N540" s="290"/>
      <c r="O540" s="290"/>
      <c r="P540" s="290"/>
      <c r="Q540" s="290"/>
      <c r="R540" s="290"/>
      <c r="S540" s="290"/>
      <c r="T540" s="291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T540" s="292" t="s">
        <v>179</v>
      </c>
      <c r="AU540" s="292" t="s">
        <v>86</v>
      </c>
      <c r="AV540" s="16" t="s">
        <v>84</v>
      </c>
      <c r="AW540" s="16" t="s">
        <v>32</v>
      </c>
      <c r="AX540" s="16" t="s">
        <v>76</v>
      </c>
      <c r="AY540" s="29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3066</v>
      </c>
      <c r="G541" s="250"/>
      <c r="H541" s="254">
        <v>4.15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3067</v>
      </c>
      <c r="G542" s="250"/>
      <c r="H542" s="254">
        <v>5.44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3068</v>
      </c>
      <c r="G543" s="250"/>
      <c r="H543" s="254">
        <v>4.71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3069</v>
      </c>
      <c r="G544" s="250"/>
      <c r="H544" s="254">
        <v>7.148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4" customFormat="1" ht="12">
      <c r="A545" s="14"/>
      <c r="B545" s="261"/>
      <c r="C545" s="262"/>
      <c r="D545" s="251" t="s">
        <v>179</v>
      </c>
      <c r="E545" s="263" t="s">
        <v>1</v>
      </c>
      <c r="F545" s="264" t="s">
        <v>182</v>
      </c>
      <c r="G545" s="262"/>
      <c r="H545" s="265">
        <v>21.448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1" t="s">
        <v>179</v>
      </c>
      <c r="AU545" s="271" t="s">
        <v>86</v>
      </c>
      <c r="AV545" s="14" t="s">
        <v>177</v>
      </c>
      <c r="AW545" s="14" t="s">
        <v>32</v>
      </c>
      <c r="AX545" s="14" t="s">
        <v>84</v>
      </c>
      <c r="AY545" s="271" t="s">
        <v>169</v>
      </c>
    </row>
    <row r="546" spans="1:65" s="2" customFormat="1" ht="16.5" customHeight="1">
      <c r="A546" s="39"/>
      <c r="B546" s="40"/>
      <c r="C546" s="235" t="s">
        <v>2568</v>
      </c>
      <c r="D546" s="235" t="s">
        <v>173</v>
      </c>
      <c r="E546" s="236" t="s">
        <v>2384</v>
      </c>
      <c r="F546" s="237" t="s">
        <v>2385</v>
      </c>
      <c r="G546" s="238" t="s">
        <v>176</v>
      </c>
      <c r="H546" s="239">
        <v>21.448</v>
      </c>
      <c r="I546" s="240"/>
      <c r="J546" s="241">
        <f>ROUND(I546*H546,2)</f>
        <v>0</v>
      </c>
      <c r="K546" s="242"/>
      <c r="L546" s="45"/>
      <c r="M546" s="243" t="s">
        <v>1</v>
      </c>
      <c r="N546" s="244" t="s">
        <v>41</v>
      </c>
      <c r="O546" s="92"/>
      <c r="P546" s="245">
        <f>O546*H546</f>
        <v>0</v>
      </c>
      <c r="Q546" s="245">
        <v>0.0566</v>
      </c>
      <c r="R546" s="245">
        <f>Q546*H546</f>
        <v>1.2139568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286</v>
      </c>
      <c r="AT546" s="247" t="s">
        <v>173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3070</v>
      </c>
    </row>
    <row r="547" spans="1:51" s="16" customFormat="1" ht="12">
      <c r="A547" s="16"/>
      <c r="B547" s="283"/>
      <c r="C547" s="284"/>
      <c r="D547" s="251" t="s">
        <v>179</v>
      </c>
      <c r="E547" s="285" t="s">
        <v>1</v>
      </c>
      <c r="F547" s="286" t="s">
        <v>3065</v>
      </c>
      <c r="G547" s="284"/>
      <c r="H547" s="285" t="s">
        <v>1</v>
      </c>
      <c r="I547" s="287"/>
      <c r="J547" s="284"/>
      <c r="K547" s="284"/>
      <c r="L547" s="288"/>
      <c r="M547" s="289"/>
      <c r="N547" s="290"/>
      <c r="O547" s="290"/>
      <c r="P547" s="290"/>
      <c r="Q547" s="290"/>
      <c r="R547" s="290"/>
      <c r="S547" s="290"/>
      <c r="T547" s="29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92" t="s">
        <v>179</v>
      </c>
      <c r="AU547" s="292" t="s">
        <v>86</v>
      </c>
      <c r="AV547" s="16" t="s">
        <v>84</v>
      </c>
      <c r="AW547" s="16" t="s">
        <v>32</v>
      </c>
      <c r="AX547" s="16" t="s">
        <v>76</v>
      </c>
      <c r="AY547" s="292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3066</v>
      </c>
      <c r="G548" s="250"/>
      <c r="H548" s="254">
        <v>4.15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3067</v>
      </c>
      <c r="G549" s="250"/>
      <c r="H549" s="254">
        <v>5.44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3068</v>
      </c>
      <c r="G550" s="250"/>
      <c r="H550" s="254">
        <v>4.71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3" customFormat="1" ht="12">
      <c r="A551" s="13"/>
      <c r="B551" s="249"/>
      <c r="C551" s="250"/>
      <c r="D551" s="251" t="s">
        <v>179</v>
      </c>
      <c r="E551" s="252" t="s">
        <v>1</v>
      </c>
      <c r="F551" s="253" t="s">
        <v>3069</v>
      </c>
      <c r="G551" s="250"/>
      <c r="H551" s="254">
        <v>7.148</v>
      </c>
      <c r="I551" s="255"/>
      <c r="J551" s="250"/>
      <c r="K551" s="250"/>
      <c r="L551" s="256"/>
      <c r="M551" s="257"/>
      <c r="N551" s="258"/>
      <c r="O551" s="258"/>
      <c r="P551" s="258"/>
      <c r="Q551" s="258"/>
      <c r="R551" s="258"/>
      <c r="S551" s="258"/>
      <c r="T551" s="25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0" t="s">
        <v>179</v>
      </c>
      <c r="AU551" s="260" t="s">
        <v>86</v>
      </c>
      <c r="AV551" s="13" t="s">
        <v>86</v>
      </c>
      <c r="AW551" s="13" t="s">
        <v>32</v>
      </c>
      <c r="AX551" s="13" t="s">
        <v>76</v>
      </c>
      <c r="AY551" s="260" t="s">
        <v>169</v>
      </c>
    </row>
    <row r="552" spans="1:51" s="14" customFormat="1" ht="12">
      <c r="A552" s="14"/>
      <c r="B552" s="261"/>
      <c r="C552" s="262"/>
      <c r="D552" s="251" t="s">
        <v>179</v>
      </c>
      <c r="E552" s="263" t="s">
        <v>1</v>
      </c>
      <c r="F552" s="264" t="s">
        <v>182</v>
      </c>
      <c r="G552" s="262"/>
      <c r="H552" s="265">
        <v>21.448</v>
      </c>
      <c r="I552" s="266"/>
      <c r="J552" s="262"/>
      <c r="K552" s="262"/>
      <c r="L552" s="267"/>
      <c r="M552" s="268"/>
      <c r="N552" s="269"/>
      <c r="O552" s="269"/>
      <c r="P552" s="269"/>
      <c r="Q552" s="269"/>
      <c r="R552" s="269"/>
      <c r="S552" s="269"/>
      <c r="T552" s="27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1" t="s">
        <v>179</v>
      </c>
      <c r="AU552" s="271" t="s">
        <v>86</v>
      </c>
      <c r="AV552" s="14" t="s">
        <v>177</v>
      </c>
      <c r="AW552" s="14" t="s">
        <v>32</v>
      </c>
      <c r="AX552" s="14" t="s">
        <v>84</v>
      </c>
      <c r="AY552" s="271" t="s">
        <v>169</v>
      </c>
    </row>
    <row r="553" spans="1:65" s="2" customFormat="1" ht="16.5" customHeight="1">
      <c r="A553" s="39"/>
      <c r="B553" s="40"/>
      <c r="C553" s="235" t="s">
        <v>2572</v>
      </c>
      <c r="D553" s="235" t="s">
        <v>173</v>
      </c>
      <c r="E553" s="236" t="s">
        <v>2388</v>
      </c>
      <c r="F553" s="237" t="s">
        <v>2389</v>
      </c>
      <c r="G553" s="238" t="s">
        <v>176</v>
      </c>
      <c r="H553" s="239">
        <v>21.448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0.0566</v>
      </c>
      <c r="R553" s="245">
        <f>Q553*H553</f>
        <v>1.2139568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3071</v>
      </c>
    </row>
    <row r="554" spans="1:51" s="16" customFormat="1" ht="12">
      <c r="A554" s="16"/>
      <c r="B554" s="283"/>
      <c r="C554" s="284"/>
      <c r="D554" s="251" t="s">
        <v>179</v>
      </c>
      <c r="E554" s="285" t="s">
        <v>1</v>
      </c>
      <c r="F554" s="286" t="s">
        <v>3065</v>
      </c>
      <c r="G554" s="284"/>
      <c r="H554" s="285" t="s">
        <v>1</v>
      </c>
      <c r="I554" s="287"/>
      <c r="J554" s="284"/>
      <c r="K554" s="284"/>
      <c r="L554" s="288"/>
      <c r="M554" s="289"/>
      <c r="N554" s="290"/>
      <c r="O554" s="290"/>
      <c r="P554" s="290"/>
      <c r="Q554" s="290"/>
      <c r="R554" s="290"/>
      <c r="S554" s="290"/>
      <c r="T554" s="291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92" t="s">
        <v>179</v>
      </c>
      <c r="AU554" s="292" t="s">
        <v>86</v>
      </c>
      <c r="AV554" s="16" t="s">
        <v>84</v>
      </c>
      <c r="AW554" s="16" t="s">
        <v>32</v>
      </c>
      <c r="AX554" s="16" t="s">
        <v>76</v>
      </c>
      <c r="AY554" s="292" t="s">
        <v>169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3066</v>
      </c>
      <c r="G555" s="250"/>
      <c r="H555" s="254">
        <v>4.15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3" customFormat="1" ht="12">
      <c r="A556" s="13"/>
      <c r="B556" s="249"/>
      <c r="C556" s="250"/>
      <c r="D556" s="251" t="s">
        <v>179</v>
      </c>
      <c r="E556" s="252" t="s">
        <v>1</v>
      </c>
      <c r="F556" s="253" t="s">
        <v>3067</v>
      </c>
      <c r="G556" s="250"/>
      <c r="H556" s="254">
        <v>5.44</v>
      </c>
      <c r="I556" s="255"/>
      <c r="J556" s="250"/>
      <c r="K556" s="250"/>
      <c r="L556" s="256"/>
      <c r="M556" s="257"/>
      <c r="N556" s="258"/>
      <c r="O556" s="258"/>
      <c r="P556" s="258"/>
      <c r="Q556" s="258"/>
      <c r="R556" s="258"/>
      <c r="S556" s="258"/>
      <c r="T556" s="25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0" t="s">
        <v>179</v>
      </c>
      <c r="AU556" s="260" t="s">
        <v>86</v>
      </c>
      <c r="AV556" s="13" t="s">
        <v>86</v>
      </c>
      <c r="AW556" s="13" t="s">
        <v>32</v>
      </c>
      <c r="AX556" s="13" t="s">
        <v>76</v>
      </c>
      <c r="AY556" s="260" t="s">
        <v>169</v>
      </c>
    </row>
    <row r="557" spans="1:51" s="13" customFormat="1" ht="12">
      <c r="A557" s="13"/>
      <c r="B557" s="249"/>
      <c r="C557" s="250"/>
      <c r="D557" s="251" t="s">
        <v>179</v>
      </c>
      <c r="E557" s="252" t="s">
        <v>1</v>
      </c>
      <c r="F557" s="253" t="s">
        <v>3068</v>
      </c>
      <c r="G557" s="250"/>
      <c r="H557" s="254">
        <v>4.71</v>
      </c>
      <c r="I557" s="255"/>
      <c r="J557" s="250"/>
      <c r="K557" s="250"/>
      <c r="L557" s="256"/>
      <c r="M557" s="257"/>
      <c r="N557" s="258"/>
      <c r="O557" s="258"/>
      <c r="P557" s="258"/>
      <c r="Q557" s="258"/>
      <c r="R557" s="258"/>
      <c r="S557" s="258"/>
      <c r="T557" s="25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0" t="s">
        <v>179</v>
      </c>
      <c r="AU557" s="260" t="s">
        <v>86</v>
      </c>
      <c r="AV557" s="13" t="s">
        <v>86</v>
      </c>
      <c r="AW557" s="13" t="s">
        <v>32</v>
      </c>
      <c r="AX557" s="13" t="s">
        <v>76</v>
      </c>
      <c r="AY557" s="260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3069</v>
      </c>
      <c r="G558" s="250"/>
      <c r="H558" s="254">
        <v>7.148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4" customFormat="1" ht="12">
      <c r="A559" s="14"/>
      <c r="B559" s="261"/>
      <c r="C559" s="262"/>
      <c r="D559" s="251" t="s">
        <v>179</v>
      </c>
      <c r="E559" s="263" t="s">
        <v>1</v>
      </c>
      <c r="F559" s="264" t="s">
        <v>182</v>
      </c>
      <c r="G559" s="262"/>
      <c r="H559" s="265">
        <v>21.448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1" t="s">
        <v>179</v>
      </c>
      <c r="AU559" s="271" t="s">
        <v>86</v>
      </c>
      <c r="AV559" s="14" t="s">
        <v>177</v>
      </c>
      <c r="AW559" s="14" t="s">
        <v>32</v>
      </c>
      <c r="AX559" s="14" t="s">
        <v>84</v>
      </c>
      <c r="AY559" s="271" t="s">
        <v>169</v>
      </c>
    </row>
    <row r="560" spans="1:65" s="2" customFormat="1" ht="21.75" customHeight="1">
      <c r="A560" s="39"/>
      <c r="B560" s="40"/>
      <c r="C560" s="235" t="s">
        <v>2383</v>
      </c>
      <c r="D560" s="235" t="s">
        <v>173</v>
      </c>
      <c r="E560" s="236" t="s">
        <v>2392</v>
      </c>
      <c r="F560" s="237" t="s">
        <v>2393</v>
      </c>
      <c r="G560" s="238" t="s">
        <v>249</v>
      </c>
      <c r="H560" s="239">
        <v>3.865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</v>
      </c>
      <c r="T560" s="24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3072</v>
      </c>
    </row>
    <row r="561" spans="1:63" s="12" customFormat="1" ht="22.8" customHeight="1">
      <c r="A561" s="12"/>
      <c r="B561" s="219"/>
      <c r="C561" s="220"/>
      <c r="D561" s="221" t="s">
        <v>75</v>
      </c>
      <c r="E561" s="233" t="s">
        <v>813</v>
      </c>
      <c r="F561" s="233" t="s">
        <v>814</v>
      </c>
      <c r="G561" s="220"/>
      <c r="H561" s="220"/>
      <c r="I561" s="223"/>
      <c r="J561" s="234">
        <f>BK561</f>
        <v>0</v>
      </c>
      <c r="K561" s="220"/>
      <c r="L561" s="225"/>
      <c r="M561" s="226"/>
      <c r="N561" s="227"/>
      <c r="O561" s="227"/>
      <c r="P561" s="228">
        <f>SUM(P562:P654)</f>
        <v>0</v>
      </c>
      <c r="Q561" s="227"/>
      <c r="R561" s="228">
        <f>SUM(R562:R654)</f>
        <v>1.4905769900000003</v>
      </c>
      <c r="S561" s="227"/>
      <c r="T561" s="229">
        <f>SUM(T562:T654)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30" t="s">
        <v>86</v>
      </c>
      <c r="AT561" s="231" t="s">
        <v>75</v>
      </c>
      <c r="AU561" s="231" t="s">
        <v>84</v>
      </c>
      <c r="AY561" s="230" t="s">
        <v>169</v>
      </c>
      <c r="BK561" s="232">
        <f>SUM(BK562:BK654)</f>
        <v>0</v>
      </c>
    </row>
    <row r="562" spans="1:65" s="2" customFormat="1" ht="21.75" customHeight="1">
      <c r="A562" s="39"/>
      <c r="B562" s="40"/>
      <c r="C562" s="235" t="s">
        <v>289</v>
      </c>
      <c r="D562" s="235" t="s">
        <v>173</v>
      </c>
      <c r="E562" s="236" t="s">
        <v>2395</v>
      </c>
      <c r="F562" s="237" t="s">
        <v>2396</v>
      </c>
      <c r="G562" s="238" t="s">
        <v>176</v>
      </c>
      <c r="H562" s="239">
        <v>190.892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3E-05</v>
      </c>
      <c r="R562" s="245">
        <f>Q562*H562</f>
        <v>0.00572676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286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286</v>
      </c>
      <c r="BM562" s="247" t="s">
        <v>3073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3074</v>
      </c>
      <c r="G563" s="250"/>
      <c r="H563" s="254">
        <v>24.32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3075</v>
      </c>
      <c r="G564" s="250"/>
      <c r="H564" s="254">
        <v>12.64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3076</v>
      </c>
      <c r="G565" s="250"/>
      <c r="H565" s="254">
        <v>20.96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3077</v>
      </c>
      <c r="G566" s="250"/>
      <c r="H566" s="254">
        <v>19.27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3" customFormat="1" ht="12">
      <c r="A567" s="13"/>
      <c r="B567" s="249"/>
      <c r="C567" s="250"/>
      <c r="D567" s="251" t="s">
        <v>179</v>
      </c>
      <c r="E567" s="252" t="s">
        <v>1</v>
      </c>
      <c r="F567" s="253" t="s">
        <v>2948</v>
      </c>
      <c r="G567" s="250"/>
      <c r="H567" s="254">
        <v>5.68</v>
      </c>
      <c r="I567" s="255"/>
      <c r="J567" s="250"/>
      <c r="K567" s="250"/>
      <c r="L567" s="256"/>
      <c r="M567" s="257"/>
      <c r="N567" s="258"/>
      <c r="O567" s="258"/>
      <c r="P567" s="258"/>
      <c r="Q567" s="258"/>
      <c r="R567" s="258"/>
      <c r="S567" s="258"/>
      <c r="T567" s="25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0" t="s">
        <v>179</v>
      </c>
      <c r="AU567" s="260" t="s">
        <v>86</v>
      </c>
      <c r="AV567" s="13" t="s">
        <v>86</v>
      </c>
      <c r="AW567" s="13" t="s">
        <v>32</v>
      </c>
      <c r="AX567" s="13" t="s">
        <v>76</v>
      </c>
      <c r="AY567" s="260" t="s">
        <v>169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3078</v>
      </c>
      <c r="G568" s="250"/>
      <c r="H568" s="254">
        <v>56.46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3079</v>
      </c>
      <c r="G569" s="250"/>
      <c r="H569" s="254">
        <v>-7.148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3080</v>
      </c>
      <c r="G570" s="250"/>
      <c r="H570" s="254">
        <v>52.709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3081</v>
      </c>
      <c r="G571" s="250"/>
      <c r="H571" s="254">
        <v>6.001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4" customFormat="1" ht="12">
      <c r="A572" s="14"/>
      <c r="B572" s="261"/>
      <c r="C572" s="262"/>
      <c r="D572" s="251" t="s">
        <v>179</v>
      </c>
      <c r="E572" s="263" t="s">
        <v>1</v>
      </c>
      <c r="F572" s="264" t="s">
        <v>182</v>
      </c>
      <c r="G572" s="262"/>
      <c r="H572" s="265">
        <v>190.892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1" t="s">
        <v>179</v>
      </c>
      <c r="AU572" s="271" t="s">
        <v>86</v>
      </c>
      <c r="AV572" s="14" t="s">
        <v>177</v>
      </c>
      <c r="AW572" s="14" t="s">
        <v>32</v>
      </c>
      <c r="AX572" s="14" t="s">
        <v>84</v>
      </c>
      <c r="AY572" s="271" t="s">
        <v>169</v>
      </c>
    </row>
    <row r="573" spans="1:65" s="2" customFormat="1" ht="21.75" customHeight="1">
      <c r="A573" s="39"/>
      <c r="B573" s="40"/>
      <c r="C573" s="235" t="s">
        <v>270</v>
      </c>
      <c r="D573" s="235" t="s">
        <v>173</v>
      </c>
      <c r="E573" s="236" t="s">
        <v>2413</v>
      </c>
      <c r="F573" s="237" t="s">
        <v>2414</v>
      </c>
      <c r="G573" s="238" t="s">
        <v>176</v>
      </c>
      <c r="H573" s="239">
        <v>57.92</v>
      </c>
      <c r="I573" s="240"/>
      <c r="J573" s="241">
        <f>ROUND(I573*H573,2)</f>
        <v>0</v>
      </c>
      <c r="K573" s="242"/>
      <c r="L573" s="45"/>
      <c r="M573" s="243" t="s">
        <v>1</v>
      </c>
      <c r="N573" s="244" t="s">
        <v>41</v>
      </c>
      <c r="O573" s="92"/>
      <c r="P573" s="245">
        <f>O573*H573</f>
        <v>0</v>
      </c>
      <c r="Q573" s="245">
        <v>0.00455</v>
      </c>
      <c r="R573" s="245">
        <f>Q573*H573</f>
        <v>0.26353600000000005</v>
      </c>
      <c r="S573" s="245">
        <v>0</v>
      </c>
      <c r="T573" s="24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7" t="s">
        <v>286</v>
      </c>
      <c r="AT573" s="247" t="s">
        <v>173</v>
      </c>
      <c r="AU573" s="247" t="s">
        <v>86</v>
      </c>
      <c r="AY573" s="18" t="s">
        <v>169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18" t="s">
        <v>84</v>
      </c>
      <c r="BK573" s="248">
        <f>ROUND(I573*H573,2)</f>
        <v>0</v>
      </c>
      <c r="BL573" s="18" t="s">
        <v>286</v>
      </c>
      <c r="BM573" s="247" t="s">
        <v>3082</v>
      </c>
    </row>
    <row r="574" spans="1:65" s="2" customFormat="1" ht="16.5" customHeight="1">
      <c r="A574" s="39"/>
      <c r="B574" s="40"/>
      <c r="C574" s="235" t="s">
        <v>610</v>
      </c>
      <c r="D574" s="235" t="s">
        <v>173</v>
      </c>
      <c r="E574" s="236" t="s">
        <v>2417</v>
      </c>
      <c r="F574" s="237" t="s">
        <v>2418</v>
      </c>
      <c r="G574" s="238" t="s">
        <v>176</v>
      </c>
      <c r="H574" s="239">
        <v>139.902</v>
      </c>
      <c r="I574" s="240"/>
      <c r="J574" s="241">
        <f>ROUND(I574*H574,2)</f>
        <v>0</v>
      </c>
      <c r="K574" s="242"/>
      <c r="L574" s="45"/>
      <c r="M574" s="243" t="s">
        <v>1</v>
      </c>
      <c r="N574" s="244" t="s">
        <v>41</v>
      </c>
      <c r="O574" s="92"/>
      <c r="P574" s="245">
        <f>O574*H574</f>
        <v>0</v>
      </c>
      <c r="Q574" s="245">
        <v>0.0005</v>
      </c>
      <c r="R574" s="245">
        <f>Q574*H574</f>
        <v>0.069951</v>
      </c>
      <c r="S574" s="245">
        <v>0</v>
      </c>
      <c r="T574" s="246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7" t="s">
        <v>286</v>
      </c>
      <c r="AT574" s="247" t="s">
        <v>173</v>
      </c>
      <c r="AU574" s="247" t="s">
        <v>86</v>
      </c>
      <c r="AY574" s="18" t="s">
        <v>169</v>
      </c>
      <c r="BE574" s="248">
        <f>IF(N574="základní",J574,0)</f>
        <v>0</v>
      </c>
      <c r="BF574" s="248">
        <f>IF(N574="snížená",J574,0)</f>
        <v>0</v>
      </c>
      <c r="BG574" s="248">
        <f>IF(N574="zákl. přenesená",J574,0)</f>
        <v>0</v>
      </c>
      <c r="BH574" s="248">
        <f>IF(N574="sníž. přenesená",J574,0)</f>
        <v>0</v>
      </c>
      <c r="BI574" s="248">
        <f>IF(N574="nulová",J574,0)</f>
        <v>0</v>
      </c>
      <c r="BJ574" s="18" t="s">
        <v>84</v>
      </c>
      <c r="BK574" s="248">
        <f>ROUND(I574*H574,2)</f>
        <v>0</v>
      </c>
      <c r="BL574" s="18" t="s">
        <v>286</v>
      </c>
      <c r="BM574" s="247" t="s">
        <v>3083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3077</v>
      </c>
      <c r="G575" s="250"/>
      <c r="H575" s="254">
        <v>19.27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3" customFormat="1" ht="12">
      <c r="A576" s="13"/>
      <c r="B576" s="249"/>
      <c r="C576" s="250"/>
      <c r="D576" s="251" t="s">
        <v>179</v>
      </c>
      <c r="E576" s="252" t="s">
        <v>1</v>
      </c>
      <c r="F576" s="253" t="s">
        <v>3074</v>
      </c>
      <c r="G576" s="250"/>
      <c r="H576" s="254">
        <v>24.32</v>
      </c>
      <c r="I576" s="255"/>
      <c r="J576" s="250"/>
      <c r="K576" s="250"/>
      <c r="L576" s="256"/>
      <c r="M576" s="257"/>
      <c r="N576" s="258"/>
      <c r="O576" s="258"/>
      <c r="P576" s="258"/>
      <c r="Q576" s="258"/>
      <c r="R576" s="258"/>
      <c r="S576" s="258"/>
      <c r="T576" s="25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0" t="s">
        <v>179</v>
      </c>
      <c r="AU576" s="260" t="s">
        <v>86</v>
      </c>
      <c r="AV576" s="13" t="s">
        <v>86</v>
      </c>
      <c r="AW576" s="13" t="s">
        <v>32</v>
      </c>
      <c r="AX576" s="13" t="s">
        <v>76</v>
      </c>
      <c r="AY576" s="260" t="s">
        <v>169</v>
      </c>
    </row>
    <row r="577" spans="1:51" s="13" customFormat="1" ht="12">
      <c r="A577" s="13"/>
      <c r="B577" s="249"/>
      <c r="C577" s="250"/>
      <c r="D577" s="251" t="s">
        <v>179</v>
      </c>
      <c r="E577" s="252" t="s">
        <v>1</v>
      </c>
      <c r="F577" s="253" t="s">
        <v>3078</v>
      </c>
      <c r="G577" s="250"/>
      <c r="H577" s="254">
        <v>56.46</v>
      </c>
      <c r="I577" s="255"/>
      <c r="J577" s="250"/>
      <c r="K577" s="250"/>
      <c r="L577" s="256"/>
      <c r="M577" s="257"/>
      <c r="N577" s="258"/>
      <c r="O577" s="258"/>
      <c r="P577" s="258"/>
      <c r="Q577" s="258"/>
      <c r="R577" s="258"/>
      <c r="S577" s="258"/>
      <c r="T577" s="25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0" t="s">
        <v>179</v>
      </c>
      <c r="AU577" s="260" t="s">
        <v>86</v>
      </c>
      <c r="AV577" s="13" t="s">
        <v>86</v>
      </c>
      <c r="AW577" s="13" t="s">
        <v>32</v>
      </c>
      <c r="AX577" s="13" t="s">
        <v>76</v>
      </c>
      <c r="AY577" s="260" t="s">
        <v>169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3079</v>
      </c>
      <c r="G578" s="250"/>
      <c r="H578" s="254">
        <v>-7.148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3" customFormat="1" ht="12">
      <c r="A579" s="13"/>
      <c r="B579" s="249"/>
      <c r="C579" s="250"/>
      <c r="D579" s="251" t="s">
        <v>179</v>
      </c>
      <c r="E579" s="252" t="s">
        <v>1</v>
      </c>
      <c r="F579" s="253" t="s">
        <v>3084</v>
      </c>
      <c r="G579" s="250"/>
      <c r="H579" s="254">
        <v>47</v>
      </c>
      <c r="I579" s="255"/>
      <c r="J579" s="250"/>
      <c r="K579" s="250"/>
      <c r="L579" s="256"/>
      <c r="M579" s="257"/>
      <c r="N579" s="258"/>
      <c r="O579" s="258"/>
      <c r="P579" s="258"/>
      <c r="Q579" s="258"/>
      <c r="R579" s="258"/>
      <c r="S579" s="258"/>
      <c r="T579" s="25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0" t="s">
        <v>179</v>
      </c>
      <c r="AU579" s="260" t="s">
        <v>86</v>
      </c>
      <c r="AV579" s="13" t="s">
        <v>86</v>
      </c>
      <c r="AW579" s="13" t="s">
        <v>32</v>
      </c>
      <c r="AX579" s="13" t="s">
        <v>76</v>
      </c>
      <c r="AY579" s="260" t="s">
        <v>169</v>
      </c>
    </row>
    <row r="580" spans="1:51" s="15" customFormat="1" ht="12">
      <c r="A580" s="15"/>
      <c r="B580" s="272"/>
      <c r="C580" s="273"/>
      <c r="D580" s="251" t="s">
        <v>179</v>
      </c>
      <c r="E580" s="274" t="s">
        <v>1</v>
      </c>
      <c r="F580" s="275" t="s">
        <v>211</v>
      </c>
      <c r="G580" s="273"/>
      <c r="H580" s="276">
        <v>139.90200000000002</v>
      </c>
      <c r="I580" s="277"/>
      <c r="J580" s="273"/>
      <c r="K580" s="273"/>
      <c r="L580" s="278"/>
      <c r="M580" s="279"/>
      <c r="N580" s="280"/>
      <c r="O580" s="280"/>
      <c r="P580" s="280"/>
      <c r="Q580" s="280"/>
      <c r="R580" s="280"/>
      <c r="S580" s="280"/>
      <c r="T580" s="281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82" t="s">
        <v>179</v>
      </c>
      <c r="AU580" s="282" t="s">
        <v>86</v>
      </c>
      <c r="AV580" s="15" t="s">
        <v>212</v>
      </c>
      <c r="AW580" s="15" t="s">
        <v>32</v>
      </c>
      <c r="AX580" s="15" t="s">
        <v>76</v>
      </c>
      <c r="AY580" s="282" t="s">
        <v>169</v>
      </c>
    </row>
    <row r="581" spans="1:51" s="14" customFormat="1" ht="12">
      <c r="A581" s="14"/>
      <c r="B581" s="261"/>
      <c r="C581" s="262"/>
      <c r="D581" s="251" t="s">
        <v>179</v>
      </c>
      <c r="E581" s="263" t="s">
        <v>1</v>
      </c>
      <c r="F581" s="264" t="s">
        <v>182</v>
      </c>
      <c r="G581" s="262"/>
      <c r="H581" s="265">
        <v>139.90200000000002</v>
      </c>
      <c r="I581" s="266"/>
      <c r="J581" s="262"/>
      <c r="K581" s="262"/>
      <c r="L581" s="267"/>
      <c r="M581" s="268"/>
      <c r="N581" s="269"/>
      <c r="O581" s="269"/>
      <c r="P581" s="269"/>
      <c r="Q581" s="269"/>
      <c r="R581" s="269"/>
      <c r="S581" s="269"/>
      <c r="T581" s="270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1" t="s">
        <v>179</v>
      </c>
      <c r="AU581" s="271" t="s">
        <v>86</v>
      </c>
      <c r="AV581" s="14" t="s">
        <v>177</v>
      </c>
      <c r="AW581" s="14" t="s">
        <v>32</v>
      </c>
      <c r="AX581" s="14" t="s">
        <v>84</v>
      </c>
      <c r="AY581" s="271" t="s">
        <v>169</v>
      </c>
    </row>
    <row r="582" spans="1:65" s="2" customFormat="1" ht="33" customHeight="1">
      <c r="A582" s="39"/>
      <c r="B582" s="40"/>
      <c r="C582" s="304" t="s">
        <v>532</v>
      </c>
      <c r="D582" s="304" t="s">
        <v>1283</v>
      </c>
      <c r="E582" s="305" t="s">
        <v>2423</v>
      </c>
      <c r="F582" s="306" t="s">
        <v>3085</v>
      </c>
      <c r="G582" s="307" t="s">
        <v>176</v>
      </c>
      <c r="H582" s="308">
        <v>157.05</v>
      </c>
      <c r="I582" s="309"/>
      <c r="J582" s="310">
        <f>ROUND(I582*H582,2)</f>
        <v>0</v>
      </c>
      <c r="K582" s="311"/>
      <c r="L582" s="312"/>
      <c r="M582" s="313" t="s">
        <v>1</v>
      </c>
      <c r="N582" s="314" t="s">
        <v>41</v>
      </c>
      <c r="O582" s="92"/>
      <c r="P582" s="245">
        <f>O582*H582</f>
        <v>0</v>
      </c>
      <c r="Q582" s="245">
        <v>0.0054</v>
      </c>
      <c r="R582" s="245">
        <f>Q582*H582</f>
        <v>0.8480700000000001</v>
      </c>
      <c r="S582" s="245">
        <v>0</v>
      </c>
      <c r="T582" s="246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47" t="s">
        <v>298</v>
      </c>
      <c r="AT582" s="247" t="s">
        <v>1283</v>
      </c>
      <c r="AU582" s="247" t="s">
        <v>86</v>
      </c>
      <c r="AY582" s="18" t="s">
        <v>169</v>
      </c>
      <c r="BE582" s="248">
        <f>IF(N582="základní",J582,0)</f>
        <v>0</v>
      </c>
      <c r="BF582" s="248">
        <f>IF(N582="snížená",J582,0)</f>
        <v>0</v>
      </c>
      <c r="BG582" s="248">
        <f>IF(N582="zákl. přenesená",J582,0)</f>
        <v>0</v>
      </c>
      <c r="BH582" s="248">
        <f>IF(N582="sníž. přenesená",J582,0)</f>
        <v>0</v>
      </c>
      <c r="BI582" s="248">
        <f>IF(N582="nulová",J582,0)</f>
        <v>0</v>
      </c>
      <c r="BJ582" s="18" t="s">
        <v>84</v>
      </c>
      <c r="BK582" s="248">
        <f>ROUND(I582*H582,2)</f>
        <v>0</v>
      </c>
      <c r="BL582" s="18" t="s">
        <v>286</v>
      </c>
      <c r="BM582" s="247" t="s">
        <v>3086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3087</v>
      </c>
      <c r="G583" s="250"/>
      <c r="H583" s="254">
        <v>23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3088</v>
      </c>
      <c r="G584" s="250"/>
      <c r="H584" s="254">
        <v>26.5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3089</v>
      </c>
      <c r="G585" s="250"/>
      <c r="H585" s="254">
        <v>53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3" customFormat="1" ht="12">
      <c r="A586" s="13"/>
      <c r="B586" s="249"/>
      <c r="C586" s="250"/>
      <c r="D586" s="251" t="s">
        <v>179</v>
      </c>
      <c r="E586" s="252" t="s">
        <v>1</v>
      </c>
      <c r="F586" s="253" t="s">
        <v>3084</v>
      </c>
      <c r="G586" s="250"/>
      <c r="H586" s="254">
        <v>47</v>
      </c>
      <c r="I586" s="255"/>
      <c r="J586" s="250"/>
      <c r="K586" s="250"/>
      <c r="L586" s="256"/>
      <c r="M586" s="257"/>
      <c r="N586" s="258"/>
      <c r="O586" s="258"/>
      <c r="P586" s="258"/>
      <c r="Q586" s="258"/>
      <c r="R586" s="258"/>
      <c r="S586" s="258"/>
      <c r="T586" s="25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0" t="s">
        <v>179</v>
      </c>
      <c r="AU586" s="260" t="s">
        <v>86</v>
      </c>
      <c r="AV586" s="13" t="s">
        <v>86</v>
      </c>
      <c r="AW586" s="13" t="s">
        <v>32</v>
      </c>
      <c r="AX586" s="13" t="s">
        <v>76</v>
      </c>
      <c r="AY586" s="260" t="s">
        <v>169</v>
      </c>
    </row>
    <row r="587" spans="1:51" s="14" customFormat="1" ht="12">
      <c r="A587" s="14"/>
      <c r="B587" s="261"/>
      <c r="C587" s="262"/>
      <c r="D587" s="251" t="s">
        <v>179</v>
      </c>
      <c r="E587" s="263" t="s">
        <v>1</v>
      </c>
      <c r="F587" s="264" t="s">
        <v>182</v>
      </c>
      <c r="G587" s="262"/>
      <c r="H587" s="265">
        <v>149.5</v>
      </c>
      <c r="I587" s="266"/>
      <c r="J587" s="262"/>
      <c r="K587" s="262"/>
      <c r="L587" s="267"/>
      <c r="M587" s="268"/>
      <c r="N587" s="269"/>
      <c r="O587" s="269"/>
      <c r="P587" s="269"/>
      <c r="Q587" s="269"/>
      <c r="R587" s="269"/>
      <c r="S587" s="269"/>
      <c r="T587" s="27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1" t="s">
        <v>179</v>
      </c>
      <c r="AU587" s="271" t="s">
        <v>86</v>
      </c>
      <c r="AV587" s="14" t="s">
        <v>177</v>
      </c>
      <c r="AW587" s="14" t="s">
        <v>32</v>
      </c>
      <c r="AX587" s="14" t="s">
        <v>84</v>
      </c>
      <c r="AY587" s="271" t="s">
        <v>169</v>
      </c>
    </row>
    <row r="588" spans="1:51" s="13" customFormat="1" ht="12">
      <c r="A588" s="13"/>
      <c r="B588" s="249"/>
      <c r="C588" s="250"/>
      <c r="D588" s="251" t="s">
        <v>179</v>
      </c>
      <c r="E588" s="250"/>
      <c r="F588" s="253" t="s">
        <v>3090</v>
      </c>
      <c r="G588" s="250"/>
      <c r="H588" s="254">
        <v>157.05</v>
      </c>
      <c r="I588" s="255"/>
      <c r="J588" s="250"/>
      <c r="K588" s="250"/>
      <c r="L588" s="256"/>
      <c r="M588" s="257"/>
      <c r="N588" s="258"/>
      <c r="O588" s="258"/>
      <c r="P588" s="258"/>
      <c r="Q588" s="258"/>
      <c r="R588" s="258"/>
      <c r="S588" s="258"/>
      <c r="T588" s="25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4</v>
      </c>
      <c r="AX588" s="13" t="s">
        <v>84</v>
      </c>
      <c r="AY588" s="260" t="s">
        <v>169</v>
      </c>
    </row>
    <row r="589" spans="1:65" s="2" customFormat="1" ht="16.5" customHeight="1">
      <c r="A589" s="39"/>
      <c r="B589" s="40"/>
      <c r="C589" s="235" t="s">
        <v>2542</v>
      </c>
      <c r="D589" s="235" t="s">
        <v>173</v>
      </c>
      <c r="E589" s="236" t="s">
        <v>3091</v>
      </c>
      <c r="F589" s="237" t="s">
        <v>3092</v>
      </c>
      <c r="G589" s="238" t="s">
        <v>176</v>
      </c>
      <c r="H589" s="239">
        <v>20.96</v>
      </c>
      <c r="I589" s="240"/>
      <c r="J589" s="241">
        <f>ROUND(I589*H589,2)</f>
        <v>0</v>
      </c>
      <c r="K589" s="242"/>
      <c r="L589" s="45"/>
      <c r="M589" s="243" t="s">
        <v>1</v>
      </c>
      <c r="N589" s="244" t="s">
        <v>41</v>
      </c>
      <c r="O589" s="92"/>
      <c r="P589" s="245">
        <f>O589*H589</f>
        <v>0</v>
      </c>
      <c r="Q589" s="245">
        <v>0.0002</v>
      </c>
      <c r="R589" s="245">
        <f>Q589*H589</f>
        <v>0.004192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286</v>
      </c>
      <c r="AT589" s="247" t="s">
        <v>173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286</v>
      </c>
      <c r="BM589" s="247" t="s">
        <v>3093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3076</v>
      </c>
      <c r="G590" s="250"/>
      <c r="H590" s="254">
        <v>20.96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84</v>
      </c>
      <c r="AY590" s="260" t="s">
        <v>169</v>
      </c>
    </row>
    <row r="591" spans="1:65" s="2" customFormat="1" ht="21.75" customHeight="1">
      <c r="A591" s="39"/>
      <c r="B591" s="40"/>
      <c r="C591" s="304" t="s">
        <v>2518</v>
      </c>
      <c r="D591" s="304" t="s">
        <v>1283</v>
      </c>
      <c r="E591" s="305" t="s">
        <v>3094</v>
      </c>
      <c r="F591" s="306" t="s">
        <v>3095</v>
      </c>
      <c r="G591" s="307" t="s">
        <v>176</v>
      </c>
      <c r="H591" s="308">
        <v>23.056</v>
      </c>
      <c r="I591" s="309"/>
      <c r="J591" s="310">
        <f>ROUND(I591*H591,2)</f>
        <v>0</v>
      </c>
      <c r="K591" s="311"/>
      <c r="L591" s="312"/>
      <c r="M591" s="313" t="s">
        <v>1</v>
      </c>
      <c r="N591" s="314" t="s">
        <v>41</v>
      </c>
      <c r="O591" s="92"/>
      <c r="P591" s="245">
        <f>O591*H591</f>
        <v>0</v>
      </c>
      <c r="Q591" s="245">
        <v>0.0054</v>
      </c>
      <c r="R591" s="245">
        <f>Q591*H591</f>
        <v>0.12450240000000001</v>
      </c>
      <c r="S591" s="245">
        <v>0</v>
      </c>
      <c r="T591" s="246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47" t="s">
        <v>298</v>
      </c>
      <c r="AT591" s="247" t="s">
        <v>1283</v>
      </c>
      <c r="AU591" s="247" t="s">
        <v>86</v>
      </c>
      <c r="AY591" s="18" t="s">
        <v>169</v>
      </c>
      <c r="BE591" s="248">
        <f>IF(N591="základní",J591,0)</f>
        <v>0</v>
      </c>
      <c r="BF591" s="248">
        <f>IF(N591="snížená",J591,0)</f>
        <v>0</v>
      </c>
      <c r="BG591" s="248">
        <f>IF(N591="zákl. přenesená",J591,0)</f>
        <v>0</v>
      </c>
      <c r="BH591" s="248">
        <f>IF(N591="sníž. přenesená",J591,0)</f>
        <v>0</v>
      </c>
      <c r="BI591" s="248">
        <f>IF(N591="nulová",J591,0)</f>
        <v>0</v>
      </c>
      <c r="BJ591" s="18" t="s">
        <v>84</v>
      </c>
      <c r="BK591" s="248">
        <f>ROUND(I591*H591,2)</f>
        <v>0</v>
      </c>
      <c r="BL591" s="18" t="s">
        <v>286</v>
      </c>
      <c r="BM591" s="247" t="s">
        <v>3096</v>
      </c>
    </row>
    <row r="592" spans="1:51" s="13" customFormat="1" ht="12">
      <c r="A592" s="13"/>
      <c r="B592" s="249"/>
      <c r="C592" s="250"/>
      <c r="D592" s="251" t="s">
        <v>179</v>
      </c>
      <c r="E592" s="252" t="s">
        <v>1</v>
      </c>
      <c r="F592" s="253" t="s">
        <v>3076</v>
      </c>
      <c r="G592" s="250"/>
      <c r="H592" s="254">
        <v>20.96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32</v>
      </c>
      <c r="AX592" s="13" t="s">
        <v>76</v>
      </c>
      <c r="AY592" s="260" t="s">
        <v>169</v>
      </c>
    </row>
    <row r="593" spans="1:51" s="14" customFormat="1" ht="12">
      <c r="A593" s="14"/>
      <c r="B593" s="261"/>
      <c r="C593" s="262"/>
      <c r="D593" s="251" t="s">
        <v>179</v>
      </c>
      <c r="E593" s="263" t="s">
        <v>1</v>
      </c>
      <c r="F593" s="264" t="s">
        <v>182</v>
      </c>
      <c r="G593" s="262"/>
      <c r="H593" s="265">
        <v>20.96</v>
      </c>
      <c r="I593" s="266"/>
      <c r="J593" s="262"/>
      <c r="K593" s="262"/>
      <c r="L593" s="267"/>
      <c r="M593" s="268"/>
      <c r="N593" s="269"/>
      <c r="O593" s="269"/>
      <c r="P593" s="269"/>
      <c r="Q593" s="269"/>
      <c r="R593" s="269"/>
      <c r="S593" s="269"/>
      <c r="T593" s="270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1" t="s">
        <v>179</v>
      </c>
      <c r="AU593" s="271" t="s">
        <v>86</v>
      </c>
      <c r="AV593" s="14" t="s">
        <v>177</v>
      </c>
      <c r="AW593" s="14" t="s">
        <v>32</v>
      </c>
      <c r="AX593" s="14" t="s">
        <v>84</v>
      </c>
      <c r="AY593" s="271" t="s">
        <v>169</v>
      </c>
    </row>
    <row r="594" spans="1:51" s="13" customFormat="1" ht="12">
      <c r="A594" s="13"/>
      <c r="B594" s="249"/>
      <c r="C594" s="250"/>
      <c r="D594" s="251" t="s">
        <v>179</v>
      </c>
      <c r="E594" s="250"/>
      <c r="F594" s="253" t="s">
        <v>3097</v>
      </c>
      <c r="G594" s="250"/>
      <c r="H594" s="254">
        <v>23.056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4</v>
      </c>
      <c r="AX594" s="13" t="s">
        <v>84</v>
      </c>
      <c r="AY594" s="260" t="s">
        <v>169</v>
      </c>
    </row>
    <row r="595" spans="1:65" s="2" customFormat="1" ht="21.75" customHeight="1">
      <c r="A595" s="39"/>
      <c r="B595" s="40"/>
      <c r="C595" s="235" t="s">
        <v>172</v>
      </c>
      <c r="D595" s="235" t="s">
        <v>173</v>
      </c>
      <c r="E595" s="236" t="s">
        <v>2437</v>
      </c>
      <c r="F595" s="237" t="s">
        <v>2438</v>
      </c>
      <c r="G595" s="238" t="s">
        <v>176</v>
      </c>
      <c r="H595" s="239">
        <v>81.429</v>
      </c>
      <c r="I595" s="240"/>
      <c r="J595" s="241">
        <f>ROUND(I595*H595,2)</f>
        <v>0</v>
      </c>
      <c r="K595" s="242"/>
      <c r="L595" s="45"/>
      <c r="M595" s="243" t="s">
        <v>1</v>
      </c>
      <c r="N595" s="244" t="s">
        <v>41</v>
      </c>
      <c r="O595" s="92"/>
      <c r="P595" s="245">
        <f>O595*H595</f>
        <v>0</v>
      </c>
      <c r="Q595" s="245">
        <v>0.0003</v>
      </c>
      <c r="R595" s="245">
        <f>Q595*H595</f>
        <v>0.024428699999999998</v>
      </c>
      <c r="S595" s="245">
        <v>0</v>
      </c>
      <c r="T595" s="246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47" t="s">
        <v>286</v>
      </c>
      <c r="AT595" s="247" t="s">
        <v>173</v>
      </c>
      <c r="AU595" s="247" t="s">
        <v>86</v>
      </c>
      <c r="AY595" s="18" t="s">
        <v>169</v>
      </c>
      <c r="BE595" s="248">
        <f>IF(N595="základní",J595,0)</f>
        <v>0</v>
      </c>
      <c r="BF595" s="248">
        <f>IF(N595="snížená",J595,0)</f>
        <v>0</v>
      </c>
      <c r="BG595" s="248">
        <f>IF(N595="zákl. přenesená",J595,0)</f>
        <v>0</v>
      </c>
      <c r="BH595" s="248">
        <f>IF(N595="sníž. přenesená",J595,0)</f>
        <v>0</v>
      </c>
      <c r="BI595" s="248">
        <f>IF(N595="nulová",J595,0)</f>
        <v>0</v>
      </c>
      <c r="BJ595" s="18" t="s">
        <v>84</v>
      </c>
      <c r="BK595" s="248">
        <f>ROUND(I595*H595,2)</f>
        <v>0</v>
      </c>
      <c r="BL595" s="18" t="s">
        <v>286</v>
      </c>
      <c r="BM595" s="247" t="s">
        <v>3098</v>
      </c>
    </row>
    <row r="596" spans="1:51" s="13" customFormat="1" ht="12">
      <c r="A596" s="13"/>
      <c r="B596" s="249"/>
      <c r="C596" s="250"/>
      <c r="D596" s="251" t="s">
        <v>179</v>
      </c>
      <c r="E596" s="252" t="s">
        <v>1</v>
      </c>
      <c r="F596" s="253" t="s">
        <v>3099</v>
      </c>
      <c r="G596" s="250"/>
      <c r="H596" s="254">
        <v>23.04</v>
      </c>
      <c r="I596" s="255"/>
      <c r="J596" s="250"/>
      <c r="K596" s="250"/>
      <c r="L596" s="256"/>
      <c r="M596" s="257"/>
      <c r="N596" s="258"/>
      <c r="O596" s="258"/>
      <c r="P596" s="258"/>
      <c r="Q596" s="258"/>
      <c r="R596" s="258"/>
      <c r="S596" s="258"/>
      <c r="T596" s="25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0" t="s">
        <v>179</v>
      </c>
      <c r="AU596" s="260" t="s">
        <v>86</v>
      </c>
      <c r="AV596" s="13" t="s">
        <v>86</v>
      </c>
      <c r="AW596" s="13" t="s">
        <v>32</v>
      </c>
      <c r="AX596" s="13" t="s">
        <v>76</v>
      </c>
      <c r="AY596" s="260" t="s">
        <v>169</v>
      </c>
    </row>
    <row r="597" spans="1:51" s="13" customFormat="1" ht="12">
      <c r="A597" s="13"/>
      <c r="B597" s="249"/>
      <c r="C597" s="250"/>
      <c r="D597" s="251" t="s">
        <v>179</v>
      </c>
      <c r="E597" s="252" t="s">
        <v>1</v>
      </c>
      <c r="F597" s="253" t="s">
        <v>2948</v>
      </c>
      <c r="G597" s="250"/>
      <c r="H597" s="254">
        <v>5.68</v>
      </c>
      <c r="I597" s="255"/>
      <c r="J597" s="250"/>
      <c r="K597" s="250"/>
      <c r="L597" s="256"/>
      <c r="M597" s="257"/>
      <c r="N597" s="258"/>
      <c r="O597" s="258"/>
      <c r="P597" s="258"/>
      <c r="Q597" s="258"/>
      <c r="R597" s="258"/>
      <c r="S597" s="258"/>
      <c r="T597" s="25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0" t="s">
        <v>179</v>
      </c>
      <c r="AU597" s="260" t="s">
        <v>86</v>
      </c>
      <c r="AV597" s="13" t="s">
        <v>86</v>
      </c>
      <c r="AW597" s="13" t="s">
        <v>32</v>
      </c>
      <c r="AX597" s="13" t="s">
        <v>76</v>
      </c>
      <c r="AY597" s="260" t="s">
        <v>169</v>
      </c>
    </row>
    <row r="598" spans="1:51" s="15" customFormat="1" ht="12">
      <c r="A598" s="15"/>
      <c r="B598" s="272"/>
      <c r="C598" s="273"/>
      <c r="D598" s="251" t="s">
        <v>179</v>
      </c>
      <c r="E598" s="274" t="s">
        <v>1</v>
      </c>
      <c r="F598" s="275" t="s">
        <v>211</v>
      </c>
      <c r="G598" s="273"/>
      <c r="H598" s="276">
        <v>28.72</v>
      </c>
      <c r="I598" s="277"/>
      <c r="J598" s="273"/>
      <c r="K598" s="273"/>
      <c r="L598" s="278"/>
      <c r="M598" s="279"/>
      <c r="N598" s="280"/>
      <c r="O598" s="280"/>
      <c r="P598" s="280"/>
      <c r="Q598" s="280"/>
      <c r="R598" s="280"/>
      <c r="S598" s="280"/>
      <c r="T598" s="281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82" t="s">
        <v>179</v>
      </c>
      <c r="AU598" s="282" t="s">
        <v>86</v>
      </c>
      <c r="AV598" s="15" t="s">
        <v>212</v>
      </c>
      <c r="AW598" s="15" t="s">
        <v>32</v>
      </c>
      <c r="AX598" s="15" t="s">
        <v>76</v>
      </c>
      <c r="AY598" s="282" t="s">
        <v>169</v>
      </c>
    </row>
    <row r="599" spans="1:51" s="15" customFormat="1" ht="12">
      <c r="A599" s="15"/>
      <c r="B599" s="272"/>
      <c r="C599" s="273"/>
      <c r="D599" s="251" t="s">
        <v>179</v>
      </c>
      <c r="E599" s="274" t="s">
        <v>1</v>
      </c>
      <c r="F599" s="275" t="s">
        <v>211</v>
      </c>
      <c r="G599" s="273"/>
      <c r="H599" s="276">
        <v>0</v>
      </c>
      <c r="I599" s="277"/>
      <c r="J599" s="273"/>
      <c r="K599" s="273"/>
      <c r="L599" s="278"/>
      <c r="M599" s="279"/>
      <c r="N599" s="280"/>
      <c r="O599" s="280"/>
      <c r="P599" s="280"/>
      <c r="Q599" s="280"/>
      <c r="R599" s="280"/>
      <c r="S599" s="280"/>
      <c r="T599" s="281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82" t="s">
        <v>179</v>
      </c>
      <c r="AU599" s="282" t="s">
        <v>86</v>
      </c>
      <c r="AV599" s="15" t="s">
        <v>212</v>
      </c>
      <c r="AW599" s="15" t="s">
        <v>32</v>
      </c>
      <c r="AX599" s="15" t="s">
        <v>76</v>
      </c>
      <c r="AY599" s="282" t="s">
        <v>169</v>
      </c>
    </row>
    <row r="600" spans="1:51" s="13" customFormat="1" ht="12">
      <c r="A600" s="13"/>
      <c r="B600" s="249"/>
      <c r="C600" s="250"/>
      <c r="D600" s="251" t="s">
        <v>179</v>
      </c>
      <c r="E600" s="252" t="s">
        <v>1</v>
      </c>
      <c r="F600" s="253" t="s">
        <v>3080</v>
      </c>
      <c r="G600" s="250"/>
      <c r="H600" s="254">
        <v>52.709</v>
      </c>
      <c r="I600" s="255"/>
      <c r="J600" s="250"/>
      <c r="K600" s="250"/>
      <c r="L600" s="256"/>
      <c r="M600" s="257"/>
      <c r="N600" s="258"/>
      <c r="O600" s="258"/>
      <c r="P600" s="258"/>
      <c r="Q600" s="258"/>
      <c r="R600" s="258"/>
      <c r="S600" s="258"/>
      <c r="T600" s="25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0" t="s">
        <v>179</v>
      </c>
      <c r="AU600" s="260" t="s">
        <v>86</v>
      </c>
      <c r="AV600" s="13" t="s">
        <v>86</v>
      </c>
      <c r="AW600" s="13" t="s">
        <v>32</v>
      </c>
      <c r="AX600" s="13" t="s">
        <v>76</v>
      </c>
      <c r="AY600" s="260" t="s">
        <v>169</v>
      </c>
    </row>
    <row r="601" spans="1:51" s="14" customFormat="1" ht="12">
      <c r="A601" s="14"/>
      <c r="B601" s="261"/>
      <c r="C601" s="262"/>
      <c r="D601" s="251" t="s">
        <v>179</v>
      </c>
      <c r="E601" s="263" t="s">
        <v>1</v>
      </c>
      <c r="F601" s="264" t="s">
        <v>182</v>
      </c>
      <c r="G601" s="262"/>
      <c r="H601" s="265">
        <v>81.429</v>
      </c>
      <c r="I601" s="266"/>
      <c r="J601" s="262"/>
      <c r="K601" s="262"/>
      <c r="L601" s="267"/>
      <c r="M601" s="268"/>
      <c r="N601" s="269"/>
      <c r="O601" s="269"/>
      <c r="P601" s="269"/>
      <c r="Q601" s="269"/>
      <c r="R601" s="269"/>
      <c r="S601" s="269"/>
      <c r="T601" s="27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1" t="s">
        <v>179</v>
      </c>
      <c r="AU601" s="271" t="s">
        <v>86</v>
      </c>
      <c r="AV601" s="14" t="s">
        <v>177</v>
      </c>
      <c r="AW601" s="14" t="s">
        <v>32</v>
      </c>
      <c r="AX601" s="14" t="s">
        <v>84</v>
      </c>
      <c r="AY601" s="271" t="s">
        <v>169</v>
      </c>
    </row>
    <row r="602" spans="1:65" s="2" customFormat="1" ht="44.25" customHeight="1">
      <c r="A602" s="39"/>
      <c r="B602" s="40"/>
      <c r="C602" s="304" t="s">
        <v>302</v>
      </c>
      <c r="D602" s="304" t="s">
        <v>1283</v>
      </c>
      <c r="E602" s="305" t="s">
        <v>3100</v>
      </c>
      <c r="F602" s="306" t="s">
        <v>3101</v>
      </c>
      <c r="G602" s="307" t="s">
        <v>176</v>
      </c>
      <c r="H602" s="308">
        <v>48.55</v>
      </c>
      <c r="I602" s="309"/>
      <c r="J602" s="310">
        <f>ROUND(I602*H602,2)</f>
        <v>0</v>
      </c>
      <c r="K602" s="311"/>
      <c r="L602" s="312"/>
      <c r="M602" s="313" t="s">
        <v>1</v>
      </c>
      <c r="N602" s="314" t="s">
        <v>41</v>
      </c>
      <c r="O602" s="92"/>
      <c r="P602" s="245">
        <f>O602*H602</f>
        <v>0</v>
      </c>
      <c r="Q602" s="245">
        <v>0.0018</v>
      </c>
      <c r="R602" s="245">
        <f>Q602*H602</f>
        <v>0.08739</v>
      </c>
      <c r="S602" s="245">
        <v>0</v>
      </c>
      <c r="T602" s="246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47" t="s">
        <v>298</v>
      </c>
      <c r="AT602" s="247" t="s">
        <v>1283</v>
      </c>
      <c r="AU602" s="247" t="s">
        <v>86</v>
      </c>
      <c r="AY602" s="18" t="s">
        <v>169</v>
      </c>
      <c r="BE602" s="248">
        <f>IF(N602="základní",J602,0)</f>
        <v>0</v>
      </c>
      <c r="BF602" s="248">
        <f>IF(N602="snížená",J602,0)</f>
        <v>0</v>
      </c>
      <c r="BG602" s="248">
        <f>IF(N602="zákl. přenesená",J602,0)</f>
        <v>0</v>
      </c>
      <c r="BH602" s="248">
        <f>IF(N602="sníž. přenesená",J602,0)</f>
        <v>0</v>
      </c>
      <c r="BI602" s="248">
        <f>IF(N602="nulová",J602,0)</f>
        <v>0</v>
      </c>
      <c r="BJ602" s="18" t="s">
        <v>84</v>
      </c>
      <c r="BK602" s="248">
        <f>ROUND(I602*H602,2)</f>
        <v>0</v>
      </c>
      <c r="BL602" s="18" t="s">
        <v>286</v>
      </c>
      <c r="BM602" s="247" t="s">
        <v>3102</v>
      </c>
    </row>
    <row r="603" spans="1:51" s="13" customFormat="1" ht="12">
      <c r="A603" s="13"/>
      <c r="B603" s="249"/>
      <c r="C603" s="250"/>
      <c r="D603" s="251" t="s">
        <v>179</v>
      </c>
      <c r="E603" s="252" t="s">
        <v>1</v>
      </c>
      <c r="F603" s="253" t="s">
        <v>3103</v>
      </c>
      <c r="G603" s="250"/>
      <c r="H603" s="254">
        <v>40.558</v>
      </c>
      <c r="I603" s="255"/>
      <c r="J603" s="250"/>
      <c r="K603" s="250"/>
      <c r="L603" s="256"/>
      <c r="M603" s="257"/>
      <c r="N603" s="258"/>
      <c r="O603" s="258"/>
      <c r="P603" s="258"/>
      <c r="Q603" s="258"/>
      <c r="R603" s="258"/>
      <c r="S603" s="258"/>
      <c r="T603" s="25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0" t="s">
        <v>179</v>
      </c>
      <c r="AU603" s="260" t="s">
        <v>86</v>
      </c>
      <c r="AV603" s="13" t="s">
        <v>86</v>
      </c>
      <c r="AW603" s="13" t="s">
        <v>32</v>
      </c>
      <c r="AX603" s="13" t="s">
        <v>76</v>
      </c>
      <c r="AY603" s="260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2" t="s">
        <v>1</v>
      </c>
      <c r="F604" s="253" t="s">
        <v>2948</v>
      </c>
      <c r="G604" s="250"/>
      <c r="H604" s="254">
        <v>5.68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32</v>
      </c>
      <c r="AX604" s="13" t="s">
        <v>76</v>
      </c>
      <c r="AY604" s="260" t="s">
        <v>169</v>
      </c>
    </row>
    <row r="605" spans="1:51" s="14" customFormat="1" ht="12">
      <c r="A605" s="14"/>
      <c r="B605" s="261"/>
      <c r="C605" s="262"/>
      <c r="D605" s="251" t="s">
        <v>179</v>
      </c>
      <c r="E605" s="263" t="s">
        <v>1</v>
      </c>
      <c r="F605" s="264" t="s">
        <v>182</v>
      </c>
      <c r="G605" s="262"/>
      <c r="H605" s="265">
        <v>46.238</v>
      </c>
      <c r="I605" s="266"/>
      <c r="J605" s="262"/>
      <c r="K605" s="262"/>
      <c r="L605" s="267"/>
      <c r="M605" s="268"/>
      <c r="N605" s="269"/>
      <c r="O605" s="269"/>
      <c r="P605" s="269"/>
      <c r="Q605" s="269"/>
      <c r="R605" s="269"/>
      <c r="S605" s="269"/>
      <c r="T605" s="27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1" t="s">
        <v>179</v>
      </c>
      <c r="AU605" s="271" t="s">
        <v>86</v>
      </c>
      <c r="AV605" s="14" t="s">
        <v>177</v>
      </c>
      <c r="AW605" s="14" t="s">
        <v>32</v>
      </c>
      <c r="AX605" s="14" t="s">
        <v>84</v>
      </c>
      <c r="AY605" s="271" t="s">
        <v>169</v>
      </c>
    </row>
    <row r="606" spans="1:51" s="13" customFormat="1" ht="12">
      <c r="A606" s="13"/>
      <c r="B606" s="249"/>
      <c r="C606" s="250"/>
      <c r="D606" s="251" t="s">
        <v>179</v>
      </c>
      <c r="E606" s="250"/>
      <c r="F606" s="253" t="s">
        <v>3104</v>
      </c>
      <c r="G606" s="250"/>
      <c r="H606" s="254">
        <v>48.55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4</v>
      </c>
      <c r="AX606" s="13" t="s">
        <v>84</v>
      </c>
      <c r="AY606" s="260" t="s">
        <v>169</v>
      </c>
    </row>
    <row r="607" spans="1:65" s="2" customFormat="1" ht="16.5" customHeight="1">
      <c r="A607" s="39"/>
      <c r="B607" s="40"/>
      <c r="C607" s="235" t="s">
        <v>614</v>
      </c>
      <c r="D607" s="235" t="s">
        <v>173</v>
      </c>
      <c r="E607" s="236" t="s">
        <v>3105</v>
      </c>
      <c r="F607" s="237" t="s">
        <v>3106</v>
      </c>
      <c r="G607" s="238" t="s">
        <v>176</v>
      </c>
      <c r="H607" s="239">
        <v>6.001</v>
      </c>
      <c r="I607" s="240"/>
      <c r="J607" s="241">
        <f>ROUND(I607*H607,2)</f>
        <v>0</v>
      </c>
      <c r="K607" s="242"/>
      <c r="L607" s="45"/>
      <c r="M607" s="243" t="s">
        <v>1</v>
      </c>
      <c r="N607" s="244" t="s">
        <v>41</v>
      </c>
      <c r="O607" s="92"/>
      <c r="P607" s="245">
        <f>O607*H607</f>
        <v>0</v>
      </c>
      <c r="Q607" s="245">
        <v>0.0002</v>
      </c>
      <c r="R607" s="245">
        <f>Q607*H607</f>
        <v>0.0012002000000000002</v>
      </c>
      <c r="S607" s="245">
        <v>0</v>
      </c>
      <c r="T607" s="246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7" t="s">
        <v>286</v>
      </c>
      <c r="AT607" s="247" t="s">
        <v>173</v>
      </c>
      <c r="AU607" s="247" t="s">
        <v>86</v>
      </c>
      <c r="AY607" s="18" t="s">
        <v>169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18" t="s">
        <v>84</v>
      </c>
      <c r="BK607" s="248">
        <f>ROUND(I607*H607,2)</f>
        <v>0</v>
      </c>
      <c r="BL607" s="18" t="s">
        <v>286</v>
      </c>
      <c r="BM607" s="247" t="s">
        <v>3107</v>
      </c>
    </row>
    <row r="608" spans="1:51" s="13" customFormat="1" ht="12">
      <c r="A608" s="13"/>
      <c r="B608" s="249"/>
      <c r="C608" s="250"/>
      <c r="D608" s="251" t="s">
        <v>179</v>
      </c>
      <c r="E608" s="252" t="s">
        <v>1</v>
      </c>
      <c r="F608" s="253" t="s">
        <v>3081</v>
      </c>
      <c r="G608" s="250"/>
      <c r="H608" s="254">
        <v>6.001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0" t="s">
        <v>179</v>
      </c>
      <c r="AU608" s="260" t="s">
        <v>86</v>
      </c>
      <c r="AV608" s="13" t="s">
        <v>86</v>
      </c>
      <c r="AW608" s="13" t="s">
        <v>32</v>
      </c>
      <c r="AX608" s="13" t="s">
        <v>84</v>
      </c>
      <c r="AY608" s="260" t="s">
        <v>169</v>
      </c>
    </row>
    <row r="609" spans="1:65" s="2" customFormat="1" ht="44.25" customHeight="1">
      <c r="A609" s="39"/>
      <c r="B609" s="40"/>
      <c r="C609" s="304" t="s">
        <v>1139</v>
      </c>
      <c r="D609" s="304" t="s">
        <v>1283</v>
      </c>
      <c r="E609" s="305" t="s">
        <v>3108</v>
      </c>
      <c r="F609" s="306" t="s">
        <v>3109</v>
      </c>
      <c r="G609" s="307" t="s">
        <v>176</v>
      </c>
      <c r="H609" s="308">
        <v>7</v>
      </c>
      <c r="I609" s="309"/>
      <c r="J609" s="310">
        <f>ROUND(I609*H609,2)</f>
        <v>0</v>
      </c>
      <c r="K609" s="311"/>
      <c r="L609" s="312"/>
      <c r="M609" s="313" t="s">
        <v>1</v>
      </c>
      <c r="N609" s="314" t="s">
        <v>41</v>
      </c>
      <c r="O609" s="92"/>
      <c r="P609" s="245">
        <f>O609*H609</f>
        <v>0</v>
      </c>
      <c r="Q609" s="245">
        <v>0.0018</v>
      </c>
      <c r="R609" s="245">
        <f>Q609*H609</f>
        <v>0.0126</v>
      </c>
      <c r="S609" s="245">
        <v>0</v>
      </c>
      <c r="T609" s="246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47" t="s">
        <v>298</v>
      </c>
      <c r="AT609" s="247" t="s">
        <v>1283</v>
      </c>
      <c r="AU609" s="247" t="s">
        <v>86</v>
      </c>
      <c r="AY609" s="18" t="s">
        <v>169</v>
      </c>
      <c r="BE609" s="248">
        <f>IF(N609="základní",J609,0)</f>
        <v>0</v>
      </c>
      <c r="BF609" s="248">
        <f>IF(N609="snížená",J609,0)</f>
        <v>0</v>
      </c>
      <c r="BG609" s="248">
        <f>IF(N609="zákl. přenesená",J609,0)</f>
        <v>0</v>
      </c>
      <c r="BH609" s="248">
        <f>IF(N609="sníž. přenesená",J609,0)</f>
        <v>0</v>
      </c>
      <c r="BI609" s="248">
        <f>IF(N609="nulová",J609,0)</f>
        <v>0</v>
      </c>
      <c r="BJ609" s="18" t="s">
        <v>84</v>
      </c>
      <c r="BK609" s="248">
        <f>ROUND(I609*H609,2)</f>
        <v>0</v>
      </c>
      <c r="BL609" s="18" t="s">
        <v>286</v>
      </c>
      <c r="BM609" s="247" t="s">
        <v>3110</v>
      </c>
    </row>
    <row r="610" spans="1:65" s="2" customFormat="1" ht="21.75" customHeight="1">
      <c r="A610" s="39"/>
      <c r="B610" s="40"/>
      <c r="C610" s="235" t="s">
        <v>701</v>
      </c>
      <c r="D610" s="235" t="s">
        <v>173</v>
      </c>
      <c r="E610" s="236" t="s">
        <v>2453</v>
      </c>
      <c r="F610" s="237" t="s">
        <v>2454</v>
      </c>
      <c r="G610" s="238" t="s">
        <v>322</v>
      </c>
      <c r="H610" s="239">
        <v>4.4</v>
      </c>
      <c r="I610" s="240"/>
      <c r="J610" s="241">
        <f>ROUND(I610*H610,2)</f>
        <v>0</v>
      </c>
      <c r="K610" s="242"/>
      <c r="L610" s="45"/>
      <c r="M610" s="243" t="s">
        <v>1</v>
      </c>
      <c r="N610" s="244" t="s">
        <v>41</v>
      </c>
      <c r="O610" s="92"/>
      <c r="P610" s="245">
        <f>O610*H610</f>
        <v>0</v>
      </c>
      <c r="Q610" s="245">
        <v>0.00012</v>
      </c>
      <c r="R610" s="245">
        <f>Q610*H610</f>
        <v>0.000528</v>
      </c>
      <c r="S610" s="245">
        <v>0</v>
      </c>
      <c r="T610" s="246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7" t="s">
        <v>286</v>
      </c>
      <c r="AT610" s="247" t="s">
        <v>173</v>
      </c>
      <c r="AU610" s="247" t="s">
        <v>86</v>
      </c>
      <c r="AY610" s="18" t="s">
        <v>169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18" t="s">
        <v>84</v>
      </c>
      <c r="BK610" s="248">
        <f>ROUND(I610*H610,2)</f>
        <v>0</v>
      </c>
      <c r="BL610" s="18" t="s">
        <v>286</v>
      </c>
      <c r="BM610" s="247" t="s">
        <v>3111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2461</v>
      </c>
      <c r="G611" s="250"/>
      <c r="H611" s="254">
        <v>4.4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84</v>
      </c>
      <c r="AY611" s="260" t="s">
        <v>169</v>
      </c>
    </row>
    <row r="612" spans="1:65" s="2" customFormat="1" ht="21.75" customHeight="1">
      <c r="A612" s="39"/>
      <c r="B612" s="40"/>
      <c r="C612" s="235" t="s">
        <v>678</v>
      </c>
      <c r="D612" s="235" t="s">
        <v>173</v>
      </c>
      <c r="E612" s="236" t="s">
        <v>2458</v>
      </c>
      <c r="F612" s="237" t="s">
        <v>2459</v>
      </c>
      <c r="G612" s="238" t="s">
        <v>322</v>
      </c>
      <c r="H612" s="239">
        <v>4.4</v>
      </c>
      <c r="I612" s="240"/>
      <c r="J612" s="241">
        <f>ROUND(I612*H612,2)</f>
        <v>0</v>
      </c>
      <c r="K612" s="242"/>
      <c r="L612" s="45"/>
      <c r="M612" s="243" t="s">
        <v>1</v>
      </c>
      <c r="N612" s="244" t="s">
        <v>41</v>
      </c>
      <c r="O612" s="92"/>
      <c r="P612" s="245">
        <f>O612*H612</f>
        <v>0</v>
      </c>
      <c r="Q612" s="245">
        <v>8E-05</v>
      </c>
      <c r="R612" s="245">
        <f>Q612*H612</f>
        <v>0.00035200000000000005</v>
      </c>
      <c r="S612" s="245">
        <v>0</v>
      </c>
      <c r="T612" s="246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7" t="s">
        <v>286</v>
      </c>
      <c r="AT612" s="247" t="s">
        <v>173</v>
      </c>
      <c r="AU612" s="247" t="s">
        <v>86</v>
      </c>
      <c r="AY612" s="18" t="s">
        <v>169</v>
      </c>
      <c r="BE612" s="248">
        <f>IF(N612="základní",J612,0)</f>
        <v>0</v>
      </c>
      <c r="BF612" s="248">
        <f>IF(N612="snížená",J612,0)</f>
        <v>0</v>
      </c>
      <c r="BG612" s="248">
        <f>IF(N612="zákl. přenesená",J612,0)</f>
        <v>0</v>
      </c>
      <c r="BH612" s="248">
        <f>IF(N612="sníž. přenesená",J612,0)</f>
        <v>0</v>
      </c>
      <c r="BI612" s="248">
        <f>IF(N612="nulová",J612,0)</f>
        <v>0</v>
      </c>
      <c r="BJ612" s="18" t="s">
        <v>84</v>
      </c>
      <c r="BK612" s="248">
        <f>ROUND(I612*H612,2)</f>
        <v>0</v>
      </c>
      <c r="BL612" s="18" t="s">
        <v>286</v>
      </c>
      <c r="BM612" s="247" t="s">
        <v>3112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2461</v>
      </c>
      <c r="G613" s="250"/>
      <c r="H613" s="254">
        <v>4.4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84</v>
      </c>
      <c r="AY613" s="260" t="s">
        <v>169</v>
      </c>
    </row>
    <row r="614" spans="1:65" s="2" customFormat="1" ht="21.75" customHeight="1">
      <c r="A614" s="39"/>
      <c r="B614" s="40"/>
      <c r="C614" s="235" t="s">
        <v>215</v>
      </c>
      <c r="D614" s="235" t="s">
        <v>173</v>
      </c>
      <c r="E614" s="236" t="s">
        <v>2467</v>
      </c>
      <c r="F614" s="237" t="s">
        <v>2468</v>
      </c>
      <c r="G614" s="238" t="s">
        <v>322</v>
      </c>
      <c r="H614" s="239">
        <v>38.5</v>
      </c>
      <c r="I614" s="240"/>
      <c r="J614" s="241">
        <f>ROUND(I614*H614,2)</f>
        <v>0</v>
      </c>
      <c r="K614" s="242"/>
      <c r="L614" s="45"/>
      <c r="M614" s="243" t="s">
        <v>1</v>
      </c>
      <c r="N614" s="244" t="s">
        <v>41</v>
      </c>
      <c r="O614" s="92"/>
      <c r="P614" s="245">
        <f>O614*H614</f>
        <v>0</v>
      </c>
      <c r="Q614" s="245">
        <v>0.00012</v>
      </c>
      <c r="R614" s="245">
        <f>Q614*H614</f>
        <v>0.00462</v>
      </c>
      <c r="S614" s="245">
        <v>0</v>
      </c>
      <c r="T614" s="246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7" t="s">
        <v>286</v>
      </c>
      <c r="AT614" s="247" t="s">
        <v>173</v>
      </c>
      <c r="AU614" s="247" t="s">
        <v>86</v>
      </c>
      <c r="AY614" s="18" t="s">
        <v>169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18" t="s">
        <v>84</v>
      </c>
      <c r="BK614" s="248">
        <f>ROUND(I614*H614,2)</f>
        <v>0</v>
      </c>
      <c r="BL614" s="18" t="s">
        <v>286</v>
      </c>
      <c r="BM614" s="247" t="s">
        <v>3113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3114</v>
      </c>
      <c r="G615" s="250"/>
      <c r="H615" s="254">
        <v>38.5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84</v>
      </c>
      <c r="AY615" s="260" t="s">
        <v>169</v>
      </c>
    </row>
    <row r="616" spans="1:65" s="2" customFormat="1" ht="21.75" customHeight="1">
      <c r="A616" s="39"/>
      <c r="B616" s="40"/>
      <c r="C616" s="235" t="s">
        <v>298</v>
      </c>
      <c r="D616" s="235" t="s">
        <v>173</v>
      </c>
      <c r="E616" s="236" t="s">
        <v>2472</v>
      </c>
      <c r="F616" s="237" t="s">
        <v>2473</v>
      </c>
      <c r="G616" s="238" t="s">
        <v>322</v>
      </c>
      <c r="H616" s="239">
        <v>38.5</v>
      </c>
      <c r="I616" s="240"/>
      <c r="J616" s="241">
        <f>ROUND(I616*H616,2)</f>
        <v>0</v>
      </c>
      <c r="K616" s="242"/>
      <c r="L616" s="45"/>
      <c r="M616" s="243" t="s">
        <v>1</v>
      </c>
      <c r="N616" s="244" t="s">
        <v>41</v>
      </c>
      <c r="O616" s="92"/>
      <c r="P616" s="245">
        <f>O616*H616</f>
        <v>0</v>
      </c>
      <c r="Q616" s="245">
        <v>8E-05</v>
      </c>
      <c r="R616" s="245">
        <f>Q616*H616</f>
        <v>0.0030800000000000003</v>
      </c>
      <c r="S616" s="245">
        <v>0</v>
      </c>
      <c r="T616" s="246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7" t="s">
        <v>286</v>
      </c>
      <c r="AT616" s="247" t="s">
        <v>173</v>
      </c>
      <c r="AU616" s="247" t="s">
        <v>86</v>
      </c>
      <c r="AY616" s="18" t="s">
        <v>169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18" t="s">
        <v>84</v>
      </c>
      <c r="BK616" s="248">
        <f>ROUND(I616*H616,2)</f>
        <v>0</v>
      </c>
      <c r="BL616" s="18" t="s">
        <v>286</v>
      </c>
      <c r="BM616" s="247" t="s">
        <v>3115</v>
      </c>
    </row>
    <row r="617" spans="1:51" s="13" customFormat="1" ht="12">
      <c r="A617" s="13"/>
      <c r="B617" s="249"/>
      <c r="C617" s="250"/>
      <c r="D617" s="251" t="s">
        <v>179</v>
      </c>
      <c r="E617" s="252" t="s">
        <v>1</v>
      </c>
      <c r="F617" s="253" t="s">
        <v>3114</v>
      </c>
      <c r="G617" s="250"/>
      <c r="H617" s="254">
        <v>38.5</v>
      </c>
      <c r="I617" s="255"/>
      <c r="J617" s="250"/>
      <c r="K617" s="250"/>
      <c r="L617" s="256"/>
      <c r="M617" s="257"/>
      <c r="N617" s="258"/>
      <c r="O617" s="258"/>
      <c r="P617" s="258"/>
      <c r="Q617" s="258"/>
      <c r="R617" s="258"/>
      <c r="S617" s="258"/>
      <c r="T617" s="25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0" t="s">
        <v>179</v>
      </c>
      <c r="AU617" s="260" t="s">
        <v>86</v>
      </c>
      <c r="AV617" s="13" t="s">
        <v>86</v>
      </c>
      <c r="AW617" s="13" t="s">
        <v>32</v>
      </c>
      <c r="AX617" s="13" t="s">
        <v>84</v>
      </c>
      <c r="AY617" s="260" t="s">
        <v>169</v>
      </c>
    </row>
    <row r="618" spans="1:65" s="2" customFormat="1" ht="16.5" customHeight="1">
      <c r="A618" s="39"/>
      <c r="B618" s="40"/>
      <c r="C618" s="235" t="s">
        <v>319</v>
      </c>
      <c r="D618" s="235" t="s">
        <v>173</v>
      </c>
      <c r="E618" s="236" t="s">
        <v>2475</v>
      </c>
      <c r="F618" s="237" t="s">
        <v>2476</v>
      </c>
      <c r="G618" s="238" t="s">
        <v>322</v>
      </c>
      <c r="H618" s="239">
        <v>119.405</v>
      </c>
      <c r="I618" s="240"/>
      <c r="J618" s="241">
        <f>ROUND(I618*H618,2)</f>
        <v>0</v>
      </c>
      <c r="K618" s="242"/>
      <c r="L618" s="45"/>
      <c r="M618" s="243" t="s">
        <v>1</v>
      </c>
      <c r="N618" s="244" t="s">
        <v>41</v>
      </c>
      <c r="O618" s="92"/>
      <c r="P618" s="245">
        <f>O618*H618</f>
        <v>0</v>
      </c>
      <c r="Q618" s="245">
        <v>1E-05</v>
      </c>
      <c r="R618" s="245">
        <f>Q618*H618</f>
        <v>0.00119405</v>
      </c>
      <c r="S618" s="245">
        <v>0</v>
      </c>
      <c r="T618" s="246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7" t="s">
        <v>286</v>
      </c>
      <c r="AT618" s="247" t="s">
        <v>173</v>
      </c>
      <c r="AU618" s="247" t="s">
        <v>86</v>
      </c>
      <c r="AY618" s="18" t="s">
        <v>169</v>
      </c>
      <c r="BE618" s="248">
        <f>IF(N618="základní",J618,0)</f>
        <v>0</v>
      </c>
      <c r="BF618" s="248">
        <f>IF(N618="snížená",J618,0)</f>
        <v>0</v>
      </c>
      <c r="BG618" s="248">
        <f>IF(N618="zákl. přenesená",J618,0)</f>
        <v>0</v>
      </c>
      <c r="BH618" s="248">
        <f>IF(N618="sníž. přenesená",J618,0)</f>
        <v>0</v>
      </c>
      <c r="BI618" s="248">
        <f>IF(N618="nulová",J618,0)</f>
        <v>0</v>
      </c>
      <c r="BJ618" s="18" t="s">
        <v>84</v>
      </c>
      <c r="BK618" s="248">
        <f>ROUND(I618*H618,2)</f>
        <v>0</v>
      </c>
      <c r="BL618" s="18" t="s">
        <v>286</v>
      </c>
      <c r="BM618" s="247" t="s">
        <v>3116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3117</v>
      </c>
      <c r="G619" s="250"/>
      <c r="H619" s="254">
        <v>17.115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3118</v>
      </c>
      <c r="G620" s="250"/>
      <c r="H620" s="254">
        <v>23.35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3119</v>
      </c>
      <c r="G621" s="250"/>
      <c r="H621" s="254">
        <v>37.14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3" customFormat="1" ht="12">
      <c r="A622" s="13"/>
      <c r="B622" s="249"/>
      <c r="C622" s="250"/>
      <c r="D622" s="251" t="s">
        <v>179</v>
      </c>
      <c r="E622" s="252" t="s">
        <v>1</v>
      </c>
      <c r="F622" s="253" t="s">
        <v>3120</v>
      </c>
      <c r="G622" s="250"/>
      <c r="H622" s="254">
        <v>11.91</v>
      </c>
      <c r="I622" s="255"/>
      <c r="J622" s="250"/>
      <c r="K622" s="250"/>
      <c r="L622" s="256"/>
      <c r="M622" s="257"/>
      <c r="N622" s="258"/>
      <c r="O622" s="258"/>
      <c r="P622" s="258"/>
      <c r="Q622" s="258"/>
      <c r="R622" s="258"/>
      <c r="S622" s="258"/>
      <c r="T622" s="25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0" t="s">
        <v>179</v>
      </c>
      <c r="AU622" s="260" t="s">
        <v>86</v>
      </c>
      <c r="AV622" s="13" t="s">
        <v>86</v>
      </c>
      <c r="AW622" s="13" t="s">
        <v>32</v>
      </c>
      <c r="AX622" s="13" t="s">
        <v>76</v>
      </c>
      <c r="AY622" s="260" t="s">
        <v>169</v>
      </c>
    </row>
    <row r="623" spans="1:51" s="13" customFormat="1" ht="12">
      <c r="A623" s="13"/>
      <c r="B623" s="249"/>
      <c r="C623" s="250"/>
      <c r="D623" s="251" t="s">
        <v>179</v>
      </c>
      <c r="E623" s="252" t="s">
        <v>1</v>
      </c>
      <c r="F623" s="253" t="s">
        <v>3121</v>
      </c>
      <c r="G623" s="250"/>
      <c r="H623" s="254">
        <v>20.995</v>
      </c>
      <c r="I623" s="255"/>
      <c r="J623" s="250"/>
      <c r="K623" s="250"/>
      <c r="L623" s="256"/>
      <c r="M623" s="257"/>
      <c r="N623" s="258"/>
      <c r="O623" s="258"/>
      <c r="P623" s="258"/>
      <c r="Q623" s="258"/>
      <c r="R623" s="258"/>
      <c r="S623" s="258"/>
      <c r="T623" s="25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60" t="s">
        <v>179</v>
      </c>
      <c r="AU623" s="260" t="s">
        <v>86</v>
      </c>
      <c r="AV623" s="13" t="s">
        <v>86</v>
      </c>
      <c r="AW623" s="13" t="s">
        <v>32</v>
      </c>
      <c r="AX623" s="13" t="s">
        <v>76</v>
      </c>
      <c r="AY623" s="260" t="s">
        <v>169</v>
      </c>
    </row>
    <row r="624" spans="1:51" s="13" customFormat="1" ht="12">
      <c r="A624" s="13"/>
      <c r="B624" s="249"/>
      <c r="C624" s="250"/>
      <c r="D624" s="251" t="s">
        <v>179</v>
      </c>
      <c r="E624" s="252" t="s">
        <v>1</v>
      </c>
      <c r="F624" s="253" t="s">
        <v>3122</v>
      </c>
      <c r="G624" s="250"/>
      <c r="H624" s="254">
        <v>8.895</v>
      </c>
      <c r="I624" s="255"/>
      <c r="J624" s="250"/>
      <c r="K624" s="250"/>
      <c r="L624" s="256"/>
      <c r="M624" s="257"/>
      <c r="N624" s="258"/>
      <c r="O624" s="258"/>
      <c r="P624" s="258"/>
      <c r="Q624" s="258"/>
      <c r="R624" s="258"/>
      <c r="S624" s="258"/>
      <c r="T624" s="25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0" t="s">
        <v>179</v>
      </c>
      <c r="AU624" s="260" t="s">
        <v>86</v>
      </c>
      <c r="AV624" s="13" t="s">
        <v>86</v>
      </c>
      <c r="AW624" s="13" t="s">
        <v>32</v>
      </c>
      <c r="AX624" s="13" t="s">
        <v>76</v>
      </c>
      <c r="AY624" s="260" t="s">
        <v>169</v>
      </c>
    </row>
    <row r="625" spans="1:51" s="14" customFormat="1" ht="12">
      <c r="A625" s="14"/>
      <c r="B625" s="261"/>
      <c r="C625" s="262"/>
      <c r="D625" s="251" t="s">
        <v>179</v>
      </c>
      <c r="E625" s="263" t="s">
        <v>1</v>
      </c>
      <c r="F625" s="264" t="s">
        <v>182</v>
      </c>
      <c r="G625" s="262"/>
      <c r="H625" s="265">
        <v>119.405</v>
      </c>
      <c r="I625" s="266"/>
      <c r="J625" s="262"/>
      <c r="K625" s="262"/>
      <c r="L625" s="267"/>
      <c r="M625" s="268"/>
      <c r="N625" s="269"/>
      <c r="O625" s="269"/>
      <c r="P625" s="269"/>
      <c r="Q625" s="269"/>
      <c r="R625" s="269"/>
      <c r="S625" s="269"/>
      <c r="T625" s="270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1" t="s">
        <v>179</v>
      </c>
      <c r="AU625" s="271" t="s">
        <v>86</v>
      </c>
      <c r="AV625" s="14" t="s">
        <v>177</v>
      </c>
      <c r="AW625" s="14" t="s">
        <v>32</v>
      </c>
      <c r="AX625" s="14" t="s">
        <v>84</v>
      </c>
      <c r="AY625" s="271" t="s">
        <v>169</v>
      </c>
    </row>
    <row r="626" spans="1:65" s="2" customFormat="1" ht="21.75" customHeight="1">
      <c r="A626" s="39"/>
      <c r="B626" s="40"/>
      <c r="C626" s="304" t="s">
        <v>324</v>
      </c>
      <c r="D626" s="304" t="s">
        <v>1283</v>
      </c>
      <c r="E626" s="305" t="s">
        <v>2484</v>
      </c>
      <c r="F626" s="306" t="s">
        <v>2485</v>
      </c>
      <c r="G626" s="307" t="s">
        <v>322</v>
      </c>
      <c r="H626" s="308">
        <v>81.074</v>
      </c>
      <c r="I626" s="309"/>
      <c r="J626" s="310">
        <f>ROUND(I626*H626,2)</f>
        <v>0</v>
      </c>
      <c r="K626" s="311"/>
      <c r="L626" s="312"/>
      <c r="M626" s="313" t="s">
        <v>1</v>
      </c>
      <c r="N626" s="314" t="s">
        <v>41</v>
      </c>
      <c r="O626" s="92"/>
      <c r="P626" s="245">
        <f>O626*H626</f>
        <v>0</v>
      </c>
      <c r="Q626" s="245">
        <v>0.0002</v>
      </c>
      <c r="R626" s="245">
        <f>Q626*H626</f>
        <v>0.0162148</v>
      </c>
      <c r="S626" s="245">
        <v>0</v>
      </c>
      <c r="T626" s="24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7" t="s">
        <v>298</v>
      </c>
      <c r="AT626" s="247" t="s">
        <v>1283</v>
      </c>
      <c r="AU626" s="247" t="s">
        <v>86</v>
      </c>
      <c r="AY626" s="18" t="s">
        <v>169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18" t="s">
        <v>84</v>
      </c>
      <c r="BK626" s="248">
        <f>ROUND(I626*H626,2)</f>
        <v>0</v>
      </c>
      <c r="BL626" s="18" t="s">
        <v>286</v>
      </c>
      <c r="BM626" s="247" t="s">
        <v>3123</v>
      </c>
    </row>
    <row r="627" spans="1:51" s="13" customFormat="1" ht="12">
      <c r="A627" s="13"/>
      <c r="B627" s="249"/>
      <c r="C627" s="250"/>
      <c r="D627" s="251" t="s">
        <v>179</v>
      </c>
      <c r="E627" s="252" t="s">
        <v>1</v>
      </c>
      <c r="F627" s="253" t="s">
        <v>3117</v>
      </c>
      <c r="G627" s="250"/>
      <c r="H627" s="254">
        <v>17.115</v>
      </c>
      <c r="I627" s="255"/>
      <c r="J627" s="250"/>
      <c r="K627" s="250"/>
      <c r="L627" s="256"/>
      <c r="M627" s="257"/>
      <c r="N627" s="258"/>
      <c r="O627" s="258"/>
      <c r="P627" s="258"/>
      <c r="Q627" s="258"/>
      <c r="R627" s="258"/>
      <c r="S627" s="258"/>
      <c r="T627" s="25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0" t="s">
        <v>179</v>
      </c>
      <c r="AU627" s="260" t="s">
        <v>86</v>
      </c>
      <c r="AV627" s="13" t="s">
        <v>86</v>
      </c>
      <c r="AW627" s="13" t="s">
        <v>32</v>
      </c>
      <c r="AX627" s="13" t="s">
        <v>76</v>
      </c>
      <c r="AY627" s="260" t="s">
        <v>169</v>
      </c>
    </row>
    <row r="628" spans="1:51" s="13" customFormat="1" ht="12">
      <c r="A628" s="13"/>
      <c r="B628" s="249"/>
      <c r="C628" s="250"/>
      <c r="D628" s="251" t="s">
        <v>179</v>
      </c>
      <c r="E628" s="252" t="s">
        <v>1</v>
      </c>
      <c r="F628" s="253" t="s">
        <v>3118</v>
      </c>
      <c r="G628" s="250"/>
      <c r="H628" s="254">
        <v>23.35</v>
      </c>
      <c r="I628" s="255"/>
      <c r="J628" s="250"/>
      <c r="K628" s="250"/>
      <c r="L628" s="256"/>
      <c r="M628" s="257"/>
      <c r="N628" s="258"/>
      <c r="O628" s="258"/>
      <c r="P628" s="258"/>
      <c r="Q628" s="258"/>
      <c r="R628" s="258"/>
      <c r="S628" s="258"/>
      <c r="T628" s="25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0" t="s">
        <v>179</v>
      </c>
      <c r="AU628" s="260" t="s">
        <v>86</v>
      </c>
      <c r="AV628" s="13" t="s">
        <v>86</v>
      </c>
      <c r="AW628" s="13" t="s">
        <v>32</v>
      </c>
      <c r="AX628" s="13" t="s">
        <v>76</v>
      </c>
      <c r="AY628" s="260" t="s">
        <v>169</v>
      </c>
    </row>
    <row r="629" spans="1:51" s="13" customFormat="1" ht="12">
      <c r="A629" s="13"/>
      <c r="B629" s="249"/>
      <c r="C629" s="250"/>
      <c r="D629" s="251" t="s">
        <v>179</v>
      </c>
      <c r="E629" s="252" t="s">
        <v>1</v>
      </c>
      <c r="F629" s="253" t="s">
        <v>3120</v>
      </c>
      <c r="G629" s="250"/>
      <c r="H629" s="254">
        <v>11.91</v>
      </c>
      <c r="I629" s="255"/>
      <c r="J629" s="250"/>
      <c r="K629" s="250"/>
      <c r="L629" s="256"/>
      <c r="M629" s="257"/>
      <c r="N629" s="258"/>
      <c r="O629" s="258"/>
      <c r="P629" s="258"/>
      <c r="Q629" s="258"/>
      <c r="R629" s="258"/>
      <c r="S629" s="258"/>
      <c r="T629" s="25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0" t="s">
        <v>179</v>
      </c>
      <c r="AU629" s="260" t="s">
        <v>86</v>
      </c>
      <c r="AV629" s="13" t="s">
        <v>86</v>
      </c>
      <c r="AW629" s="13" t="s">
        <v>32</v>
      </c>
      <c r="AX629" s="13" t="s">
        <v>76</v>
      </c>
      <c r="AY629" s="260" t="s">
        <v>169</v>
      </c>
    </row>
    <row r="630" spans="1:51" s="13" customFormat="1" ht="12">
      <c r="A630" s="13"/>
      <c r="B630" s="249"/>
      <c r="C630" s="250"/>
      <c r="D630" s="251" t="s">
        <v>179</v>
      </c>
      <c r="E630" s="252" t="s">
        <v>1</v>
      </c>
      <c r="F630" s="253" t="s">
        <v>3121</v>
      </c>
      <c r="G630" s="250"/>
      <c r="H630" s="254">
        <v>20.995</v>
      </c>
      <c r="I630" s="255"/>
      <c r="J630" s="250"/>
      <c r="K630" s="250"/>
      <c r="L630" s="256"/>
      <c r="M630" s="257"/>
      <c r="N630" s="258"/>
      <c r="O630" s="258"/>
      <c r="P630" s="258"/>
      <c r="Q630" s="258"/>
      <c r="R630" s="258"/>
      <c r="S630" s="258"/>
      <c r="T630" s="25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0" t="s">
        <v>179</v>
      </c>
      <c r="AU630" s="260" t="s">
        <v>86</v>
      </c>
      <c r="AV630" s="13" t="s">
        <v>86</v>
      </c>
      <c r="AW630" s="13" t="s">
        <v>32</v>
      </c>
      <c r="AX630" s="13" t="s">
        <v>76</v>
      </c>
      <c r="AY630" s="260" t="s">
        <v>169</v>
      </c>
    </row>
    <row r="631" spans="1:51" s="14" customFormat="1" ht="12">
      <c r="A631" s="14"/>
      <c r="B631" s="261"/>
      <c r="C631" s="262"/>
      <c r="D631" s="251" t="s">
        <v>179</v>
      </c>
      <c r="E631" s="263" t="s">
        <v>1</v>
      </c>
      <c r="F631" s="264" t="s">
        <v>182</v>
      </c>
      <c r="G631" s="262"/>
      <c r="H631" s="265">
        <v>73.37</v>
      </c>
      <c r="I631" s="266"/>
      <c r="J631" s="262"/>
      <c r="K631" s="262"/>
      <c r="L631" s="267"/>
      <c r="M631" s="268"/>
      <c r="N631" s="269"/>
      <c r="O631" s="269"/>
      <c r="P631" s="269"/>
      <c r="Q631" s="269"/>
      <c r="R631" s="269"/>
      <c r="S631" s="269"/>
      <c r="T631" s="270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1" t="s">
        <v>179</v>
      </c>
      <c r="AU631" s="271" t="s">
        <v>86</v>
      </c>
      <c r="AV631" s="14" t="s">
        <v>177</v>
      </c>
      <c r="AW631" s="14" t="s">
        <v>32</v>
      </c>
      <c r="AX631" s="14" t="s">
        <v>84</v>
      </c>
      <c r="AY631" s="271" t="s">
        <v>169</v>
      </c>
    </row>
    <row r="632" spans="1:51" s="13" customFormat="1" ht="12">
      <c r="A632" s="13"/>
      <c r="B632" s="249"/>
      <c r="C632" s="250"/>
      <c r="D632" s="251" t="s">
        <v>179</v>
      </c>
      <c r="E632" s="250"/>
      <c r="F632" s="253" t="s">
        <v>3124</v>
      </c>
      <c r="G632" s="250"/>
      <c r="H632" s="254">
        <v>81.074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4</v>
      </c>
      <c r="AX632" s="13" t="s">
        <v>84</v>
      </c>
      <c r="AY632" s="260" t="s">
        <v>169</v>
      </c>
    </row>
    <row r="633" spans="1:65" s="2" customFormat="1" ht="21.75" customHeight="1">
      <c r="A633" s="39"/>
      <c r="B633" s="40"/>
      <c r="C633" s="304" t="s">
        <v>196</v>
      </c>
      <c r="D633" s="304" t="s">
        <v>1283</v>
      </c>
      <c r="E633" s="305" t="s">
        <v>3125</v>
      </c>
      <c r="F633" s="306" t="s">
        <v>3126</v>
      </c>
      <c r="G633" s="307" t="s">
        <v>322</v>
      </c>
      <c r="H633" s="308">
        <v>48.383</v>
      </c>
      <c r="I633" s="309"/>
      <c r="J633" s="310">
        <f>ROUND(I633*H633,2)</f>
        <v>0</v>
      </c>
      <c r="K633" s="311"/>
      <c r="L633" s="312"/>
      <c r="M633" s="313" t="s">
        <v>1</v>
      </c>
      <c r="N633" s="314" t="s">
        <v>41</v>
      </c>
      <c r="O633" s="92"/>
      <c r="P633" s="245">
        <f>O633*H633</f>
        <v>0</v>
      </c>
      <c r="Q633" s="245">
        <v>0.0002</v>
      </c>
      <c r="R633" s="245">
        <f>Q633*H633</f>
        <v>0.0096766</v>
      </c>
      <c r="S633" s="245">
        <v>0</v>
      </c>
      <c r="T633" s="246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47" t="s">
        <v>298</v>
      </c>
      <c r="AT633" s="247" t="s">
        <v>1283</v>
      </c>
      <c r="AU633" s="247" t="s">
        <v>86</v>
      </c>
      <c r="AY633" s="18" t="s">
        <v>169</v>
      </c>
      <c r="BE633" s="248">
        <f>IF(N633="základní",J633,0)</f>
        <v>0</v>
      </c>
      <c r="BF633" s="248">
        <f>IF(N633="snížená",J633,0)</f>
        <v>0</v>
      </c>
      <c r="BG633" s="248">
        <f>IF(N633="zákl. přenesená",J633,0)</f>
        <v>0</v>
      </c>
      <c r="BH633" s="248">
        <f>IF(N633="sníž. přenesená",J633,0)</f>
        <v>0</v>
      </c>
      <c r="BI633" s="248">
        <f>IF(N633="nulová",J633,0)</f>
        <v>0</v>
      </c>
      <c r="BJ633" s="18" t="s">
        <v>84</v>
      </c>
      <c r="BK633" s="248">
        <f>ROUND(I633*H633,2)</f>
        <v>0</v>
      </c>
      <c r="BL633" s="18" t="s">
        <v>286</v>
      </c>
      <c r="BM633" s="247" t="s">
        <v>3127</v>
      </c>
    </row>
    <row r="634" spans="1:51" s="13" customFormat="1" ht="12">
      <c r="A634" s="13"/>
      <c r="B634" s="249"/>
      <c r="C634" s="250"/>
      <c r="D634" s="251" t="s">
        <v>179</v>
      </c>
      <c r="E634" s="252" t="s">
        <v>1</v>
      </c>
      <c r="F634" s="253" t="s">
        <v>3119</v>
      </c>
      <c r="G634" s="250"/>
      <c r="H634" s="254">
        <v>37.14</v>
      </c>
      <c r="I634" s="255"/>
      <c r="J634" s="250"/>
      <c r="K634" s="250"/>
      <c r="L634" s="256"/>
      <c r="M634" s="257"/>
      <c r="N634" s="258"/>
      <c r="O634" s="258"/>
      <c r="P634" s="258"/>
      <c r="Q634" s="258"/>
      <c r="R634" s="258"/>
      <c r="S634" s="258"/>
      <c r="T634" s="25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0" t="s">
        <v>179</v>
      </c>
      <c r="AU634" s="260" t="s">
        <v>86</v>
      </c>
      <c r="AV634" s="13" t="s">
        <v>86</v>
      </c>
      <c r="AW634" s="13" t="s">
        <v>32</v>
      </c>
      <c r="AX634" s="13" t="s">
        <v>76</v>
      </c>
      <c r="AY634" s="260" t="s">
        <v>169</v>
      </c>
    </row>
    <row r="635" spans="1:51" s="13" customFormat="1" ht="12">
      <c r="A635" s="13"/>
      <c r="B635" s="249"/>
      <c r="C635" s="250"/>
      <c r="D635" s="251" t="s">
        <v>179</v>
      </c>
      <c r="E635" s="252" t="s">
        <v>1</v>
      </c>
      <c r="F635" s="253" t="s">
        <v>3122</v>
      </c>
      <c r="G635" s="250"/>
      <c r="H635" s="254">
        <v>8.895</v>
      </c>
      <c r="I635" s="255"/>
      <c r="J635" s="250"/>
      <c r="K635" s="250"/>
      <c r="L635" s="256"/>
      <c r="M635" s="257"/>
      <c r="N635" s="258"/>
      <c r="O635" s="258"/>
      <c r="P635" s="258"/>
      <c r="Q635" s="258"/>
      <c r="R635" s="258"/>
      <c r="S635" s="258"/>
      <c r="T635" s="25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0" t="s">
        <v>179</v>
      </c>
      <c r="AU635" s="260" t="s">
        <v>86</v>
      </c>
      <c r="AV635" s="13" t="s">
        <v>86</v>
      </c>
      <c r="AW635" s="13" t="s">
        <v>32</v>
      </c>
      <c r="AX635" s="13" t="s">
        <v>76</v>
      </c>
      <c r="AY635" s="260" t="s">
        <v>169</v>
      </c>
    </row>
    <row r="636" spans="1:51" s="14" customFormat="1" ht="12">
      <c r="A636" s="14"/>
      <c r="B636" s="261"/>
      <c r="C636" s="262"/>
      <c r="D636" s="251" t="s">
        <v>179</v>
      </c>
      <c r="E636" s="263" t="s">
        <v>1</v>
      </c>
      <c r="F636" s="264" t="s">
        <v>182</v>
      </c>
      <c r="G636" s="262"/>
      <c r="H636" s="265">
        <v>46.035</v>
      </c>
      <c r="I636" s="266"/>
      <c r="J636" s="262"/>
      <c r="K636" s="262"/>
      <c r="L636" s="267"/>
      <c r="M636" s="268"/>
      <c r="N636" s="269"/>
      <c r="O636" s="269"/>
      <c r="P636" s="269"/>
      <c r="Q636" s="269"/>
      <c r="R636" s="269"/>
      <c r="S636" s="269"/>
      <c r="T636" s="27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1" t="s">
        <v>179</v>
      </c>
      <c r="AU636" s="271" t="s">
        <v>86</v>
      </c>
      <c r="AV636" s="14" t="s">
        <v>177</v>
      </c>
      <c r="AW636" s="14" t="s">
        <v>32</v>
      </c>
      <c r="AX636" s="14" t="s">
        <v>84</v>
      </c>
      <c r="AY636" s="271" t="s">
        <v>169</v>
      </c>
    </row>
    <row r="637" spans="1:51" s="13" customFormat="1" ht="12">
      <c r="A637" s="13"/>
      <c r="B637" s="249"/>
      <c r="C637" s="250"/>
      <c r="D637" s="251" t="s">
        <v>179</v>
      </c>
      <c r="E637" s="250"/>
      <c r="F637" s="253" t="s">
        <v>3128</v>
      </c>
      <c r="G637" s="250"/>
      <c r="H637" s="254">
        <v>48.383</v>
      </c>
      <c r="I637" s="255"/>
      <c r="J637" s="250"/>
      <c r="K637" s="250"/>
      <c r="L637" s="256"/>
      <c r="M637" s="257"/>
      <c r="N637" s="258"/>
      <c r="O637" s="258"/>
      <c r="P637" s="258"/>
      <c r="Q637" s="258"/>
      <c r="R637" s="258"/>
      <c r="S637" s="258"/>
      <c r="T637" s="25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0" t="s">
        <v>179</v>
      </c>
      <c r="AU637" s="260" t="s">
        <v>86</v>
      </c>
      <c r="AV637" s="13" t="s">
        <v>86</v>
      </c>
      <c r="AW637" s="13" t="s">
        <v>4</v>
      </c>
      <c r="AX637" s="13" t="s">
        <v>84</v>
      </c>
      <c r="AY637" s="260" t="s">
        <v>169</v>
      </c>
    </row>
    <row r="638" spans="1:65" s="2" customFormat="1" ht="21.75" customHeight="1">
      <c r="A638" s="39"/>
      <c r="B638" s="40"/>
      <c r="C638" s="304" t="s">
        <v>785</v>
      </c>
      <c r="D638" s="304" t="s">
        <v>1283</v>
      </c>
      <c r="E638" s="305" t="s">
        <v>3129</v>
      </c>
      <c r="F638" s="306" t="s">
        <v>3130</v>
      </c>
      <c r="G638" s="307" t="s">
        <v>322</v>
      </c>
      <c r="H638" s="308">
        <v>13.041</v>
      </c>
      <c r="I638" s="309"/>
      <c r="J638" s="310">
        <f>ROUND(I638*H638,2)</f>
        <v>0</v>
      </c>
      <c r="K638" s="311"/>
      <c r="L638" s="312"/>
      <c r="M638" s="313" t="s">
        <v>1</v>
      </c>
      <c r="N638" s="314" t="s">
        <v>41</v>
      </c>
      <c r="O638" s="92"/>
      <c r="P638" s="245">
        <f>O638*H638</f>
        <v>0</v>
      </c>
      <c r="Q638" s="245">
        <v>0.0002</v>
      </c>
      <c r="R638" s="245">
        <f>Q638*H638</f>
        <v>0.0026082</v>
      </c>
      <c r="S638" s="245">
        <v>0</v>
      </c>
      <c r="T638" s="246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47" t="s">
        <v>298</v>
      </c>
      <c r="AT638" s="247" t="s">
        <v>1283</v>
      </c>
      <c r="AU638" s="247" t="s">
        <v>86</v>
      </c>
      <c r="AY638" s="18" t="s">
        <v>169</v>
      </c>
      <c r="BE638" s="248">
        <f>IF(N638="základní",J638,0)</f>
        <v>0</v>
      </c>
      <c r="BF638" s="248">
        <f>IF(N638="snížená",J638,0)</f>
        <v>0</v>
      </c>
      <c r="BG638" s="248">
        <f>IF(N638="zákl. přenesená",J638,0)</f>
        <v>0</v>
      </c>
      <c r="BH638" s="248">
        <f>IF(N638="sníž. přenesená",J638,0)</f>
        <v>0</v>
      </c>
      <c r="BI638" s="248">
        <f>IF(N638="nulová",J638,0)</f>
        <v>0</v>
      </c>
      <c r="BJ638" s="18" t="s">
        <v>84</v>
      </c>
      <c r="BK638" s="248">
        <f>ROUND(I638*H638,2)</f>
        <v>0</v>
      </c>
      <c r="BL638" s="18" t="s">
        <v>286</v>
      </c>
      <c r="BM638" s="247" t="s">
        <v>3131</v>
      </c>
    </row>
    <row r="639" spans="1:51" s="13" customFormat="1" ht="12">
      <c r="A639" s="13"/>
      <c r="B639" s="249"/>
      <c r="C639" s="250"/>
      <c r="D639" s="251" t="s">
        <v>179</v>
      </c>
      <c r="E639" s="252" t="s">
        <v>1</v>
      </c>
      <c r="F639" s="253" t="s">
        <v>3120</v>
      </c>
      <c r="G639" s="250"/>
      <c r="H639" s="254">
        <v>11.91</v>
      </c>
      <c r="I639" s="255"/>
      <c r="J639" s="250"/>
      <c r="K639" s="250"/>
      <c r="L639" s="256"/>
      <c r="M639" s="257"/>
      <c r="N639" s="258"/>
      <c r="O639" s="258"/>
      <c r="P639" s="258"/>
      <c r="Q639" s="258"/>
      <c r="R639" s="258"/>
      <c r="S639" s="258"/>
      <c r="T639" s="259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60" t="s">
        <v>179</v>
      </c>
      <c r="AU639" s="260" t="s">
        <v>86</v>
      </c>
      <c r="AV639" s="13" t="s">
        <v>86</v>
      </c>
      <c r="AW639" s="13" t="s">
        <v>32</v>
      </c>
      <c r="AX639" s="13" t="s">
        <v>84</v>
      </c>
      <c r="AY639" s="260" t="s">
        <v>169</v>
      </c>
    </row>
    <row r="640" spans="1:51" s="13" customFormat="1" ht="12">
      <c r="A640" s="13"/>
      <c r="B640" s="249"/>
      <c r="C640" s="250"/>
      <c r="D640" s="251" t="s">
        <v>179</v>
      </c>
      <c r="E640" s="250"/>
      <c r="F640" s="253" t="s">
        <v>3132</v>
      </c>
      <c r="G640" s="250"/>
      <c r="H640" s="254">
        <v>13.041</v>
      </c>
      <c r="I640" s="255"/>
      <c r="J640" s="250"/>
      <c r="K640" s="250"/>
      <c r="L640" s="256"/>
      <c r="M640" s="257"/>
      <c r="N640" s="258"/>
      <c r="O640" s="258"/>
      <c r="P640" s="258"/>
      <c r="Q640" s="258"/>
      <c r="R640" s="258"/>
      <c r="S640" s="258"/>
      <c r="T640" s="25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0" t="s">
        <v>179</v>
      </c>
      <c r="AU640" s="260" t="s">
        <v>86</v>
      </c>
      <c r="AV640" s="13" t="s">
        <v>86</v>
      </c>
      <c r="AW640" s="13" t="s">
        <v>4</v>
      </c>
      <c r="AX640" s="13" t="s">
        <v>84</v>
      </c>
      <c r="AY640" s="260" t="s">
        <v>169</v>
      </c>
    </row>
    <row r="641" spans="1:65" s="2" customFormat="1" ht="16.5" customHeight="1">
      <c r="A641" s="39"/>
      <c r="B641" s="40"/>
      <c r="C641" s="235" t="s">
        <v>342</v>
      </c>
      <c r="D641" s="235" t="s">
        <v>173</v>
      </c>
      <c r="E641" s="236" t="s">
        <v>2488</v>
      </c>
      <c r="F641" s="237" t="s">
        <v>2489</v>
      </c>
      <c r="G641" s="238" t="s">
        <v>322</v>
      </c>
      <c r="H641" s="239">
        <v>62.36</v>
      </c>
      <c r="I641" s="240"/>
      <c r="J641" s="241">
        <f>ROUND(I641*H641,2)</f>
        <v>0</v>
      </c>
      <c r="K641" s="242"/>
      <c r="L641" s="45"/>
      <c r="M641" s="243" t="s">
        <v>1</v>
      </c>
      <c r="N641" s="244" t="s">
        <v>41</v>
      </c>
      <c r="O641" s="92"/>
      <c r="P641" s="245">
        <f>O641*H641</f>
        <v>0</v>
      </c>
      <c r="Q641" s="245">
        <v>0</v>
      </c>
      <c r="R641" s="245">
        <f>Q641*H641</f>
        <v>0</v>
      </c>
      <c r="S641" s="245">
        <v>0</v>
      </c>
      <c r="T641" s="246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47" t="s">
        <v>286</v>
      </c>
      <c r="AT641" s="247" t="s">
        <v>173</v>
      </c>
      <c r="AU641" s="247" t="s">
        <v>86</v>
      </c>
      <c r="AY641" s="18" t="s">
        <v>169</v>
      </c>
      <c r="BE641" s="248">
        <f>IF(N641="základní",J641,0)</f>
        <v>0</v>
      </c>
      <c r="BF641" s="248">
        <f>IF(N641="snížená",J641,0)</f>
        <v>0</v>
      </c>
      <c r="BG641" s="248">
        <f>IF(N641="zákl. přenesená",J641,0)</f>
        <v>0</v>
      </c>
      <c r="BH641" s="248">
        <f>IF(N641="sníž. přenesená",J641,0)</f>
        <v>0</v>
      </c>
      <c r="BI641" s="248">
        <f>IF(N641="nulová",J641,0)</f>
        <v>0</v>
      </c>
      <c r="BJ641" s="18" t="s">
        <v>84</v>
      </c>
      <c r="BK641" s="248">
        <f>ROUND(I641*H641,2)</f>
        <v>0</v>
      </c>
      <c r="BL641" s="18" t="s">
        <v>286</v>
      </c>
      <c r="BM641" s="247" t="s">
        <v>3133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2847</v>
      </c>
      <c r="G642" s="250"/>
      <c r="H642" s="254">
        <v>21.895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76</v>
      </c>
      <c r="AY642" s="260" t="s">
        <v>169</v>
      </c>
    </row>
    <row r="643" spans="1:51" s="13" customFormat="1" ht="12">
      <c r="A643" s="13"/>
      <c r="B643" s="249"/>
      <c r="C643" s="250"/>
      <c r="D643" s="251" t="s">
        <v>179</v>
      </c>
      <c r="E643" s="252" t="s">
        <v>1</v>
      </c>
      <c r="F643" s="253" t="s">
        <v>3117</v>
      </c>
      <c r="G643" s="250"/>
      <c r="H643" s="254">
        <v>17.115</v>
      </c>
      <c r="I643" s="255"/>
      <c r="J643" s="250"/>
      <c r="K643" s="250"/>
      <c r="L643" s="256"/>
      <c r="M643" s="257"/>
      <c r="N643" s="258"/>
      <c r="O643" s="258"/>
      <c r="P643" s="258"/>
      <c r="Q643" s="258"/>
      <c r="R643" s="258"/>
      <c r="S643" s="258"/>
      <c r="T643" s="259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60" t="s">
        <v>179</v>
      </c>
      <c r="AU643" s="260" t="s">
        <v>86</v>
      </c>
      <c r="AV643" s="13" t="s">
        <v>86</v>
      </c>
      <c r="AW643" s="13" t="s">
        <v>32</v>
      </c>
      <c r="AX643" s="13" t="s">
        <v>76</v>
      </c>
      <c r="AY643" s="260" t="s">
        <v>169</v>
      </c>
    </row>
    <row r="644" spans="1:51" s="13" customFormat="1" ht="12">
      <c r="A644" s="13"/>
      <c r="B644" s="249"/>
      <c r="C644" s="250"/>
      <c r="D644" s="251" t="s">
        <v>179</v>
      </c>
      <c r="E644" s="252" t="s">
        <v>1</v>
      </c>
      <c r="F644" s="253" t="s">
        <v>3118</v>
      </c>
      <c r="G644" s="250"/>
      <c r="H644" s="254">
        <v>23.35</v>
      </c>
      <c r="I644" s="255"/>
      <c r="J644" s="250"/>
      <c r="K644" s="250"/>
      <c r="L644" s="256"/>
      <c r="M644" s="257"/>
      <c r="N644" s="258"/>
      <c r="O644" s="258"/>
      <c r="P644" s="258"/>
      <c r="Q644" s="258"/>
      <c r="R644" s="258"/>
      <c r="S644" s="258"/>
      <c r="T644" s="25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0" t="s">
        <v>179</v>
      </c>
      <c r="AU644" s="260" t="s">
        <v>86</v>
      </c>
      <c r="AV644" s="13" t="s">
        <v>86</v>
      </c>
      <c r="AW644" s="13" t="s">
        <v>32</v>
      </c>
      <c r="AX644" s="13" t="s">
        <v>76</v>
      </c>
      <c r="AY644" s="260" t="s">
        <v>169</v>
      </c>
    </row>
    <row r="645" spans="1:51" s="14" customFormat="1" ht="12">
      <c r="A645" s="14"/>
      <c r="B645" s="261"/>
      <c r="C645" s="262"/>
      <c r="D645" s="251" t="s">
        <v>179</v>
      </c>
      <c r="E645" s="263" t="s">
        <v>1</v>
      </c>
      <c r="F645" s="264" t="s">
        <v>182</v>
      </c>
      <c r="G645" s="262"/>
      <c r="H645" s="265">
        <v>62.36</v>
      </c>
      <c r="I645" s="266"/>
      <c r="J645" s="262"/>
      <c r="K645" s="262"/>
      <c r="L645" s="267"/>
      <c r="M645" s="268"/>
      <c r="N645" s="269"/>
      <c r="O645" s="269"/>
      <c r="P645" s="269"/>
      <c r="Q645" s="269"/>
      <c r="R645" s="269"/>
      <c r="S645" s="269"/>
      <c r="T645" s="27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1" t="s">
        <v>179</v>
      </c>
      <c r="AU645" s="271" t="s">
        <v>86</v>
      </c>
      <c r="AV645" s="14" t="s">
        <v>177</v>
      </c>
      <c r="AW645" s="14" t="s">
        <v>32</v>
      </c>
      <c r="AX645" s="14" t="s">
        <v>84</v>
      </c>
      <c r="AY645" s="271" t="s">
        <v>169</v>
      </c>
    </row>
    <row r="646" spans="1:65" s="2" customFormat="1" ht="16.5" customHeight="1">
      <c r="A646" s="39"/>
      <c r="B646" s="40"/>
      <c r="C646" s="235" t="s">
        <v>2580</v>
      </c>
      <c r="D646" s="235" t="s">
        <v>173</v>
      </c>
      <c r="E646" s="236" t="s">
        <v>2492</v>
      </c>
      <c r="F646" s="237" t="s">
        <v>2493</v>
      </c>
      <c r="G646" s="238" t="s">
        <v>322</v>
      </c>
      <c r="H646" s="239">
        <v>39.45</v>
      </c>
      <c r="I646" s="240"/>
      <c r="J646" s="241">
        <f>ROUND(I646*H646,2)</f>
        <v>0</v>
      </c>
      <c r="K646" s="242"/>
      <c r="L646" s="45"/>
      <c r="M646" s="243" t="s">
        <v>1</v>
      </c>
      <c r="N646" s="244" t="s">
        <v>41</v>
      </c>
      <c r="O646" s="92"/>
      <c r="P646" s="245">
        <f>O646*H646</f>
        <v>0</v>
      </c>
      <c r="Q646" s="245">
        <v>0</v>
      </c>
      <c r="R646" s="245">
        <f>Q646*H646</f>
        <v>0</v>
      </c>
      <c r="S646" s="245">
        <v>0</v>
      </c>
      <c r="T646" s="246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7" t="s">
        <v>286</v>
      </c>
      <c r="AT646" s="247" t="s">
        <v>173</v>
      </c>
      <c r="AU646" s="247" t="s">
        <v>86</v>
      </c>
      <c r="AY646" s="18" t="s">
        <v>169</v>
      </c>
      <c r="BE646" s="248">
        <f>IF(N646="základní",J646,0)</f>
        <v>0</v>
      </c>
      <c r="BF646" s="248">
        <f>IF(N646="snížená",J646,0)</f>
        <v>0</v>
      </c>
      <c r="BG646" s="248">
        <f>IF(N646="zákl. přenesená",J646,0)</f>
        <v>0</v>
      </c>
      <c r="BH646" s="248">
        <f>IF(N646="sníž. přenesená",J646,0)</f>
        <v>0</v>
      </c>
      <c r="BI646" s="248">
        <f>IF(N646="nulová",J646,0)</f>
        <v>0</v>
      </c>
      <c r="BJ646" s="18" t="s">
        <v>84</v>
      </c>
      <c r="BK646" s="248">
        <f>ROUND(I646*H646,2)</f>
        <v>0</v>
      </c>
      <c r="BL646" s="18" t="s">
        <v>286</v>
      </c>
      <c r="BM646" s="247" t="s">
        <v>3134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3135</v>
      </c>
      <c r="G647" s="250"/>
      <c r="H647" s="254">
        <v>39.45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84</v>
      </c>
      <c r="AY647" s="260" t="s">
        <v>169</v>
      </c>
    </row>
    <row r="648" spans="1:65" s="2" customFormat="1" ht="16.5" customHeight="1">
      <c r="A648" s="39"/>
      <c r="B648" s="40"/>
      <c r="C648" s="304" t="s">
        <v>1708</v>
      </c>
      <c r="D648" s="304" t="s">
        <v>1283</v>
      </c>
      <c r="E648" s="305" t="s">
        <v>2500</v>
      </c>
      <c r="F648" s="306" t="s">
        <v>2501</v>
      </c>
      <c r="G648" s="307" t="s">
        <v>322</v>
      </c>
      <c r="H648" s="308">
        <v>20.105</v>
      </c>
      <c r="I648" s="309"/>
      <c r="J648" s="310">
        <f>ROUND(I648*H648,2)</f>
        <v>0</v>
      </c>
      <c r="K648" s="311"/>
      <c r="L648" s="312"/>
      <c r="M648" s="313" t="s">
        <v>1</v>
      </c>
      <c r="N648" s="314" t="s">
        <v>41</v>
      </c>
      <c r="O648" s="92"/>
      <c r="P648" s="245">
        <f>O648*H648</f>
        <v>0</v>
      </c>
      <c r="Q648" s="245">
        <v>0.00026</v>
      </c>
      <c r="R648" s="245">
        <f>Q648*H648</f>
        <v>0.0052273</v>
      </c>
      <c r="S648" s="245">
        <v>0</v>
      </c>
      <c r="T648" s="246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47" t="s">
        <v>298</v>
      </c>
      <c r="AT648" s="247" t="s">
        <v>1283</v>
      </c>
      <c r="AU648" s="247" t="s">
        <v>86</v>
      </c>
      <c r="AY648" s="18" t="s">
        <v>169</v>
      </c>
      <c r="BE648" s="248">
        <f>IF(N648="základní",J648,0)</f>
        <v>0</v>
      </c>
      <c r="BF648" s="248">
        <f>IF(N648="snížená",J648,0)</f>
        <v>0</v>
      </c>
      <c r="BG648" s="248">
        <f>IF(N648="zákl. přenesená",J648,0)</f>
        <v>0</v>
      </c>
      <c r="BH648" s="248">
        <f>IF(N648="sníž. přenesená",J648,0)</f>
        <v>0</v>
      </c>
      <c r="BI648" s="248">
        <f>IF(N648="nulová",J648,0)</f>
        <v>0</v>
      </c>
      <c r="BJ648" s="18" t="s">
        <v>84</v>
      </c>
      <c r="BK648" s="248">
        <f>ROUND(I648*H648,2)</f>
        <v>0</v>
      </c>
      <c r="BL648" s="18" t="s">
        <v>286</v>
      </c>
      <c r="BM648" s="247" t="s">
        <v>3136</v>
      </c>
    </row>
    <row r="649" spans="1:51" s="13" customFormat="1" ht="12">
      <c r="A649" s="13"/>
      <c r="B649" s="249"/>
      <c r="C649" s="250"/>
      <c r="D649" s="251" t="s">
        <v>179</v>
      </c>
      <c r="E649" s="252" t="s">
        <v>1</v>
      </c>
      <c r="F649" s="253" t="s">
        <v>3137</v>
      </c>
      <c r="G649" s="250"/>
      <c r="H649" s="254">
        <v>18.79</v>
      </c>
      <c r="I649" s="255"/>
      <c r="J649" s="250"/>
      <c r="K649" s="250"/>
      <c r="L649" s="256"/>
      <c r="M649" s="257"/>
      <c r="N649" s="258"/>
      <c r="O649" s="258"/>
      <c r="P649" s="258"/>
      <c r="Q649" s="258"/>
      <c r="R649" s="258"/>
      <c r="S649" s="258"/>
      <c r="T649" s="25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60" t="s">
        <v>179</v>
      </c>
      <c r="AU649" s="260" t="s">
        <v>86</v>
      </c>
      <c r="AV649" s="13" t="s">
        <v>86</v>
      </c>
      <c r="AW649" s="13" t="s">
        <v>32</v>
      </c>
      <c r="AX649" s="13" t="s">
        <v>84</v>
      </c>
      <c r="AY649" s="260" t="s">
        <v>169</v>
      </c>
    </row>
    <row r="650" spans="1:51" s="13" customFormat="1" ht="12">
      <c r="A650" s="13"/>
      <c r="B650" s="249"/>
      <c r="C650" s="250"/>
      <c r="D650" s="251" t="s">
        <v>179</v>
      </c>
      <c r="E650" s="250"/>
      <c r="F650" s="253" t="s">
        <v>3138</v>
      </c>
      <c r="G650" s="250"/>
      <c r="H650" s="254">
        <v>20.105</v>
      </c>
      <c r="I650" s="255"/>
      <c r="J650" s="250"/>
      <c r="K650" s="250"/>
      <c r="L650" s="256"/>
      <c r="M650" s="257"/>
      <c r="N650" s="258"/>
      <c r="O650" s="258"/>
      <c r="P650" s="258"/>
      <c r="Q650" s="258"/>
      <c r="R650" s="258"/>
      <c r="S650" s="258"/>
      <c r="T650" s="259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0" t="s">
        <v>179</v>
      </c>
      <c r="AU650" s="260" t="s">
        <v>86</v>
      </c>
      <c r="AV650" s="13" t="s">
        <v>86</v>
      </c>
      <c r="AW650" s="13" t="s">
        <v>4</v>
      </c>
      <c r="AX650" s="13" t="s">
        <v>84</v>
      </c>
      <c r="AY650" s="260" t="s">
        <v>169</v>
      </c>
    </row>
    <row r="651" spans="1:65" s="2" customFormat="1" ht="16.5" customHeight="1">
      <c r="A651" s="39"/>
      <c r="B651" s="40"/>
      <c r="C651" s="304" t="s">
        <v>2576</v>
      </c>
      <c r="D651" s="304" t="s">
        <v>1283</v>
      </c>
      <c r="E651" s="305" t="s">
        <v>2505</v>
      </c>
      <c r="F651" s="306" t="s">
        <v>2506</v>
      </c>
      <c r="G651" s="307" t="s">
        <v>322</v>
      </c>
      <c r="H651" s="308">
        <v>21.073</v>
      </c>
      <c r="I651" s="309"/>
      <c r="J651" s="310">
        <f>ROUND(I651*H651,2)</f>
        <v>0</v>
      </c>
      <c r="K651" s="311"/>
      <c r="L651" s="312"/>
      <c r="M651" s="313" t="s">
        <v>1</v>
      </c>
      <c r="N651" s="314" t="s">
        <v>41</v>
      </c>
      <c r="O651" s="92"/>
      <c r="P651" s="245">
        <f>O651*H651</f>
        <v>0</v>
      </c>
      <c r="Q651" s="245">
        <v>0.00026</v>
      </c>
      <c r="R651" s="245">
        <f>Q651*H651</f>
        <v>0.00547898</v>
      </c>
      <c r="S651" s="245">
        <v>0</v>
      </c>
      <c r="T651" s="24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7" t="s">
        <v>298</v>
      </c>
      <c r="AT651" s="247" t="s">
        <v>1283</v>
      </c>
      <c r="AU651" s="247" t="s">
        <v>86</v>
      </c>
      <c r="AY651" s="18" t="s">
        <v>169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18" t="s">
        <v>84</v>
      </c>
      <c r="BK651" s="248">
        <f>ROUND(I651*H651,2)</f>
        <v>0</v>
      </c>
      <c r="BL651" s="18" t="s">
        <v>286</v>
      </c>
      <c r="BM651" s="247" t="s">
        <v>3139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2508</v>
      </c>
      <c r="G652" s="250"/>
      <c r="H652" s="254">
        <v>20.66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84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0"/>
      <c r="F653" s="253" t="s">
        <v>3140</v>
      </c>
      <c r="G653" s="250"/>
      <c r="H653" s="254">
        <v>21.073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4</v>
      </c>
      <c r="AX653" s="13" t="s">
        <v>84</v>
      </c>
      <c r="AY653" s="260" t="s">
        <v>169</v>
      </c>
    </row>
    <row r="654" spans="1:65" s="2" customFormat="1" ht="21.75" customHeight="1">
      <c r="A654" s="39"/>
      <c r="B654" s="40"/>
      <c r="C654" s="235" t="s">
        <v>192</v>
      </c>
      <c r="D654" s="235" t="s">
        <v>173</v>
      </c>
      <c r="E654" s="236" t="s">
        <v>3141</v>
      </c>
      <c r="F654" s="237" t="s">
        <v>3142</v>
      </c>
      <c r="G654" s="238" t="s">
        <v>249</v>
      </c>
      <c r="H654" s="239">
        <v>1.491</v>
      </c>
      <c r="I654" s="240"/>
      <c r="J654" s="241">
        <f>ROUND(I654*H654,2)</f>
        <v>0</v>
      </c>
      <c r="K654" s="242"/>
      <c r="L654" s="45"/>
      <c r="M654" s="243" t="s">
        <v>1</v>
      </c>
      <c r="N654" s="244" t="s">
        <v>41</v>
      </c>
      <c r="O654" s="92"/>
      <c r="P654" s="245">
        <f>O654*H654</f>
        <v>0</v>
      </c>
      <c r="Q654" s="245">
        <v>0</v>
      </c>
      <c r="R654" s="245">
        <f>Q654*H654</f>
        <v>0</v>
      </c>
      <c r="S654" s="245">
        <v>0</v>
      </c>
      <c r="T654" s="246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47" t="s">
        <v>286</v>
      </c>
      <c r="AT654" s="247" t="s">
        <v>173</v>
      </c>
      <c r="AU654" s="247" t="s">
        <v>86</v>
      </c>
      <c r="AY654" s="18" t="s">
        <v>169</v>
      </c>
      <c r="BE654" s="248">
        <f>IF(N654="základní",J654,0)</f>
        <v>0</v>
      </c>
      <c r="BF654" s="248">
        <f>IF(N654="snížená",J654,0)</f>
        <v>0</v>
      </c>
      <c r="BG654" s="248">
        <f>IF(N654="zákl. přenesená",J654,0)</f>
        <v>0</v>
      </c>
      <c r="BH654" s="248">
        <f>IF(N654="sníž. přenesená",J654,0)</f>
        <v>0</v>
      </c>
      <c r="BI654" s="248">
        <f>IF(N654="nulová",J654,0)</f>
        <v>0</v>
      </c>
      <c r="BJ654" s="18" t="s">
        <v>84</v>
      </c>
      <c r="BK654" s="248">
        <f>ROUND(I654*H654,2)</f>
        <v>0</v>
      </c>
      <c r="BL654" s="18" t="s">
        <v>286</v>
      </c>
      <c r="BM654" s="247" t="s">
        <v>3143</v>
      </c>
    </row>
    <row r="655" spans="1:63" s="12" customFormat="1" ht="22.8" customHeight="1">
      <c r="A655" s="12"/>
      <c r="B655" s="219"/>
      <c r="C655" s="220"/>
      <c r="D655" s="221" t="s">
        <v>75</v>
      </c>
      <c r="E655" s="233" t="s">
        <v>368</v>
      </c>
      <c r="F655" s="233" t="s">
        <v>369</v>
      </c>
      <c r="G655" s="220"/>
      <c r="H655" s="220"/>
      <c r="I655" s="223"/>
      <c r="J655" s="234">
        <f>BK655</f>
        <v>0</v>
      </c>
      <c r="K655" s="220"/>
      <c r="L655" s="225"/>
      <c r="M655" s="226"/>
      <c r="N655" s="227"/>
      <c r="O655" s="227"/>
      <c r="P655" s="228">
        <f>SUM(P656:P671)</f>
        <v>0</v>
      </c>
      <c r="Q655" s="227"/>
      <c r="R655" s="228">
        <f>SUM(R656:R671)</f>
        <v>1.1567625000000001</v>
      </c>
      <c r="S655" s="227"/>
      <c r="T655" s="229">
        <f>SUM(T656:T671)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230" t="s">
        <v>86</v>
      </c>
      <c r="AT655" s="231" t="s">
        <v>75</v>
      </c>
      <c r="AU655" s="231" t="s">
        <v>84</v>
      </c>
      <c r="AY655" s="230" t="s">
        <v>169</v>
      </c>
      <c r="BK655" s="232">
        <f>SUM(BK656:BK671)</f>
        <v>0</v>
      </c>
    </row>
    <row r="656" spans="1:65" s="2" customFormat="1" ht="33" customHeight="1">
      <c r="A656" s="39"/>
      <c r="B656" s="40"/>
      <c r="C656" s="235" t="s">
        <v>574</v>
      </c>
      <c r="D656" s="235" t="s">
        <v>173</v>
      </c>
      <c r="E656" s="236" t="s">
        <v>2548</v>
      </c>
      <c r="F656" s="237" t="s">
        <v>2549</v>
      </c>
      <c r="G656" s="238" t="s">
        <v>176</v>
      </c>
      <c r="H656" s="239">
        <v>29.675</v>
      </c>
      <c r="I656" s="240"/>
      <c r="J656" s="241">
        <f>ROUND(I656*H656,2)</f>
        <v>0</v>
      </c>
      <c r="K656" s="242"/>
      <c r="L656" s="45"/>
      <c r="M656" s="243" t="s">
        <v>1</v>
      </c>
      <c r="N656" s="244" t="s">
        <v>41</v>
      </c>
      <c r="O656" s="92"/>
      <c r="P656" s="245">
        <f>O656*H656</f>
        <v>0</v>
      </c>
      <c r="Q656" s="245">
        <v>0.009</v>
      </c>
      <c r="R656" s="245">
        <f>Q656*H656</f>
        <v>0.267075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286</v>
      </c>
      <c r="AT656" s="247" t="s">
        <v>173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286</v>
      </c>
      <c r="BM656" s="247" t="s">
        <v>3144</v>
      </c>
    </row>
    <row r="657" spans="1:51" s="13" customFormat="1" ht="12">
      <c r="A657" s="13"/>
      <c r="B657" s="249"/>
      <c r="C657" s="250"/>
      <c r="D657" s="251" t="s">
        <v>179</v>
      </c>
      <c r="E657" s="252" t="s">
        <v>1</v>
      </c>
      <c r="F657" s="253" t="s">
        <v>3145</v>
      </c>
      <c r="G657" s="250"/>
      <c r="H657" s="254">
        <v>15.275</v>
      </c>
      <c r="I657" s="255"/>
      <c r="J657" s="250"/>
      <c r="K657" s="250"/>
      <c r="L657" s="256"/>
      <c r="M657" s="257"/>
      <c r="N657" s="258"/>
      <c r="O657" s="258"/>
      <c r="P657" s="258"/>
      <c r="Q657" s="258"/>
      <c r="R657" s="258"/>
      <c r="S657" s="258"/>
      <c r="T657" s="25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0" t="s">
        <v>179</v>
      </c>
      <c r="AU657" s="260" t="s">
        <v>86</v>
      </c>
      <c r="AV657" s="13" t="s">
        <v>86</v>
      </c>
      <c r="AW657" s="13" t="s">
        <v>32</v>
      </c>
      <c r="AX657" s="13" t="s">
        <v>76</v>
      </c>
      <c r="AY657" s="260" t="s">
        <v>169</v>
      </c>
    </row>
    <row r="658" spans="1:51" s="13" customFormat="1" ht="12">
      <c r="A658" s="13"/>
      <c r="B658" s="249"/>
      <c r="C658" s="250"/>
      <c r="D658" s="251" t="s">
        <v>179</v>
      </c>
      <c r="E658" s="252" t="s">
        <v>1</v>
      </c>
      <c r="F658" s="253" t="s">
        <v>3146</v>
      </c>
      <c r="G658" s="250"/>
      <c r="H658" s="254">
        <v>7.4</v>
      </c>
      <c r="I658" s="255"/>
      <c r="J658" s="250"/>
      <c r="K658" s="250"/>
      <c r="L658" s="256"/>
      <c r="M658" s="257"/>
      <c r="N658" s="258"/>
      <c r="O658" s="258"/>
      <c r="P658" s="258"/>
      <c r="Q658" s="258"/>
      <c r="R658" s="258"/>
      <c r="S658" s="258"/>
      <c r="T658" s="25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60" t="s">
        <v>179</v>
      </c>
      <c r="AU658" s="260" t="s">
        <v>86</v>
      </c>
      <c r="AV658" s="13" t="s">
        <v>86</v>
      </c>
      <c r="AW658" s="13" t="s">
        <v>32</v>
      </c>
      <c r="AX658" s="13" t="s">
        <v>76</v>
      </c>
      <c r="AY658" s="260" t="s">
        <v>169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3147</v>
      </c>
      <c r="G659" s="250"/>
      <c r="H659" s="254">
        <v>7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4" customFormat="1" ht="12">
      <c r="A660" s="14"/>
      <c r="B660" s="261"/>
      <c r="C660" s="262"/>
      <c r="D660" s="251" t="s">
        <v>179</v>
      </c>
      <c r="E660" s="263" t="s">
        <v>1</v>
      </c>
      <c r="F660" s="264" t="s">
        <v>182</v>
      </c>
      <c r="G660" s="262"/>
      <c r="H660" s="265">
        <v>29.675</v>
      </c>
      <c r="I660" s="266"/>
      <c r="J660" s="262"/>
      <c r="K660" s="262"/>
      <c r="L660" s="267"/>
      <c r="M660" s="268"/>
      <c r="N660" s="269"/>
      <c r="O660" s="269"/>
      <c r="P660" s="269"/>
      <c r="Q660" s="269"/>
      <c r="R660" s="269"/>
      <c r="S660" s="269"/>
      <c r="T660" s="27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1" t="s">
        <v>179</v>
      </c>
      <c r="AU660" s="271" t="s">
        <v>86</v>
      </c>
      <c r="AV660" s="14" t="s">
        <v>177</v>
      </c>
      <c r="AW660" s="14" t="s">
        <v>32</v>
      </c>
      <c r="AX660" s="14" t="s">
        <v>84</v>
      </c>
      <c r="AY660" s="271" t="s">
        <v>169</v>
      </c>
    </row>
    <row r="661" spans="1:65" s="2" customFormat="1" ht="21.75" customHeight="1">
      <c r="A661" s="39"/>
      <c r="B661" s="40"/>
      <c r="C661" s="304" t="s">
        <v>488</v>
      </c>
      <c r="D661" s="304" t="s">
        <v>1283</v>
      </c>
      <c r="E661" s="305" t="s">
        <v>2555</v>
      </c>
      <c r="F661" s="306" t="s">
        <v>3148</v>
      </c>
      <c r="G661" s="307" t="s">
        <v>176</v>
      </c>
      <c r="H661" s="308">
        <v>33.57</v>
      </c>
      <c r="I661" s="309"/>
      <c r="J661" s="310">
        <f>ROUND(I661*H661,2)</f>
        <v>0</v>
      </c>
      <c r="K661" s="311"/>
      <c r="L661" s="312"/>
      <c r="M661" s="313" t="s">
        <v>1</v>
      </c>
      <c r="N661" s="314" t="s">
        <v>41</v>
      </c>
      <c r="O661" s="92"/>
      <c r="P661" s="245">
        <f>O661*H661</f>
        <v>0</v>
      </c>
      <c r="Q661" s="245">
        <v>0</v>
      </c>
      <c r="R661" s="245">
        <f>Q661*H661</f>
        <v>0</v>
      </c>
      <c r="S661" s="245">
        <v>0</v>
      </c>
      <c r="T661" s="246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47" t="s">
        <v>298</v>
      </c>
      <c r="AT661" s="247" t="s">
        <v>1283</v>
      </c>
      <c r="AU661" s="247" t="s">
        <v>86</v>
      </c>
      <c r="AY661" s="18" t="s">
        <v>169</v>
      </c>
      <c r="BE661" s="248">
        <f>IF(N661="základní",J661,0)</f>
        <v>0</v>
      </c>
      <c r="BF661" s="248">
        <f>IF(N661="snížená",J661,0)</f>
        <v>0</v>
      </c>
      <c r="BG661" s="248">
        <f>IF(N661="zákl. přenesená",J661,0)</f>
        <v>0</v>
      </c>
      <c r="BH661" s="248">
        <f>IF(N661="sníž. přenesená",J661,0)</f>
        <v>0</v>
      </c>
      <c r="BI661" s="248">
        <f>IF(N661="nulová",J661,0)</f>
        <v>0</v>
      </c>
      <c r="BJ661" s="18" t="s">
        <v>84</v>
      </c>
      <c r="BK661" s="248">
        <f>ROUND(I661*H661,2)</f>
        <v>0</v>
      </c>
      <c r="BL661" s="18" t="s">
        <v>286</v>
      </c>
      <c r="BM661" s="247" t="s">
        <v>3149</v>
      </c>
    </row>
    <row r="662" spans="1:51" s="13" customFormat="1" ht="12">
      <c r="A662" s="13"/>
      <c r="B662" s="249"/>
      <c r="C662" s="250"/>
      <c r="D662" s="251" t="s">
        <v>179</v>
      </c>
      <c r="E662" s="250"/>
      <c r="F662" s="253" t="s">
        <v>3150</v>
      </c>
      <c r="G662" s="250"/>
      <c r="H662" s="254">
        <v>33.57</v>
      </c>
      <c r="I662" s="255"/>
      <c r="J662" s="250"/>
      <c r="K662" s="250"/>
      <c r="L662" s="256"/>
      <c r="M662" s="257"/>
      <c r="N662" s="258"/>
      <c r="O662" s="258"/>
      <c r="P662" s="258"/>
      <c r="Q662" s="258"/>
      <c r="R662" s="258"/>
      <c r="S662" s="258"/>
      <c r="T662" s="259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60" t="s">
        <v>179</v>
      </c>
      <c r="AU662" s="260" t="s">
        <v>86</v>
      </c>
      <c r="AV662" s="13" t="s">
        <v>86</v>
      </c>
      <c r="AW662" s="13" t="s">
        <v>4</v>
      </c>
      <c r="AX662" s="13" t="s">
        <v>84</v>
      </c>
      <c r="AY662" s="260" t="s">
        <v>169</v>
      </c>
    </row>
    <row r="663" spans="1:65" s="2" customFormat="1" ht="33" customHeight="1">
      <c r="A663" s="39"/>
      <c r="B663" s="40"/>
      <c r="C663" s="235" t="s">
        <v>709</v>
      </c>
      <c r="D663" s="235" t="s">
        <v>173</v>
      </c>
      <c r="E663" s="236" t="s">
        <v>2560</v>
      </c>
      <c r="F663" s="237" t="s">
        <v>2561</v>
      </c>
      <c r="G663" s="238" t="s">
        <v>176</v>
      </c>
      <c r="H663" s="239">
        <v>21.9</v>
      </c>
      <c r="I663" s="240"/>
      <c r="J663" s="241">
        <f>ROUND(I663*H663,2)</f>
        <v>0</v>
      </c>
      <c r="K663" s="242"/>
      <c r="L663" s="45"/>
      <c r="M663" s="243" t="s">
        <v>1</v>
      </c>
      <c r="N663" s="244" t="s">
        <v>41</v>
      </c>
      <c r="O663" s="92"/>
      <c r="P663" s="245">
        <f>O663*H663</f>
        <v>0</v>
      </c>
      <c r="Q663" s="245">
        <v>0.009</v>
      </c>
      <c r="R663" s="245">
        <f>Q663*H663</f>
        <v>0.19709999999999997</v>
      </c>
      <c r="S663" s="245">
        <v>0</v>
      </c>
      <c r="T663" s="246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47" t="s">
        <v>286</v>
      </c>
      <c r="AT663" s="247" t="s">
        <v>173</v>
      </c>
      <c r="AU663" s="247" t="s">
        <v>86</v>
      </c>
      <c r="AY663" s="18" t="s">
        <v>169</v>
      </c>
      <c r="BE663" s="248">
        <f>IF(N663="základní",J663,0)</f>
        <v>0</v>
      </c>
      <c r="BF663" s="248">
        <f>IF(N663="snížená",J663,0)</f>
        <v>0</v>
      </c>
      <c r="BG663" s="248">
        <f>IF(N663="zákl. přenesená",J663,0)</f>
        <v>0</v>
      </c>
      <c r="BH663" s="248">
        <f>IF(N663="sníž. přenesená",J663,0)</f>
        <v>0</v>
      </c>
      <c r="BI663" s="248">
        <f>IF(N663="nulová",J663,0)</f>
        <v>0</v>
      </c>
      <c r="BJ663" s="18" t="s">
        <v>84</v>
      </c>
      <c r="BK663" s="248">
        <f>ROUND(I663*H663,2)</f>
        <v>0</v>
      </c>
      <c r="BL663" s="18" t="s">
        <v>286</v>
      </c>
      <c r="BM663" s="247" t="s">
        <v>3151</v>
      </c>
    </row>
    <row r="664" spans="1:51" s="13" customFormat="1" ht="12">
      <c r="A664" s="13"/>
      <c r="B664" s="249"/>
      <c r="C664" s="250"/>
      <c r="D664" s="251" t="s">
        <v>179</v>
      </c>
      <c r="E664" s="252" t="s">
        <v>1</v>
      </c>
      <c r="F664" s="253" t="s">
        <v>2804</v>
      </c>
      <c r="G664" s="250"/>
      <c r="H664" s="254">
        <v>13.325</v>
      </c>
      <c r="I664" s="255"/>
      <c r="J664" s="250"/>
      <c r="K664" s="250"/>
      <c r="L664" s="256"/>
      <c r="M664" s="257"/>
      <c r="N664" s="258"/>
      <c r="O664" s="258"/>
      <c r="P664" s="258"/>
      <c r="Q664" s="258"/>
      <c r="R664" s="258"/>
      <c r="S664" s="258"/>
      <c r="T664" s="25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0" t="s">
        <v>179</v>
      </c>
      <c r="AU664" s="260" t="s">
        <v>86</v>
      </c>
      <c r="AV664" s="13" t="s">
        <v>86</v>
      </c>
      <c r="AW664" s="13" t="s">
        <v>32</v>
      </c>
      <c r="AX664" s="13" t="s">
        <v>76</v>
      </c>
      <c r="AY664" s="260" t="s">
        <v>169</v>
      </c>
    </row>
    <row r="665" spans="1:51" s="13" customFormat="1" ht="12">
      <c r="A665" s="13"/>
      <c r="B665" s="249"/>
      <c r="C665" s="250"/>
      <c r="D665" s="251" t="s">
        <v>179</v>
      </c>
      <c r="E665" s="252" t="s">
        <v>1</v>
      </c>
      <c r="F665" s="253" t="s">
        <v>3152</v>
      </c>
      <c r="G665" s="250"/>
      <c r="H665" s="254">
        <v>8.575</v>
      </c>
      <c r="I665" s="255"/>
      <c r="J665" s="250"/>
      <c r="K665" s="250"/>
      <c r="L665" s="256"/>
      <c r="M665" s="257"/>
      <c r="N665" s="258"/>
      <c r="O665" s="258"/>
      <c r="P665" s="258"/>
      <c r="Q665" s="258"/>
      <c r="R665" s="258"/>
      <c r="S665" s="258"/>
      <c r="T665" s="25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0" t="s">
        <v>179</v>
      </c>
      <c r="AU665" s="260" t="s">
        <v>86</v>
      </c>
      <c r="AV665" s="13" t="s">
        <v>86</v>
      </c>
      <c r="AW665" s="13" t="s">
        <v>32</v>
      </c>
      <c r="AX665" s="13" t="s">
        <v>76</v>
      </c>
      <c r="AY665" s="260" t="s">
        <v>169</v>
      </c>
    </row>
    <row r="666" spans="1:51" s="14" customFormat="1" ht="12">
      <c r="A666" s="14"/>
      <c r="B666" s="261"/>
      <c r="C666" s="262"/>
      <c r="D666" s="251" t="s">
        <v>179</v>
      </c>
      <c r="E666" s="263" t="s">
        <v>1</v>
      </c>
      <c r="F666" s="264" t="s">
        <v>182</v>
      </c>
      <c r="G666" s="262"/>
      <c r="H666" s="265">
        <v>21.9</v>
      </c>
      <c r="I666" s="266"/>
      <c r="J666" s="262"/>
      <c r="K666" s="262"/>
      <c r="L666" s="267"/>
      <c r="M666" s="268"/>
      <c r="N666" s="269"/>
      <c r="O666" s="269"/>
      <c r="P666" s="269"/>
      <c r="Q666" s="269"/>
      <c r="R666" s="269"/>
      <c r="S666" s="269"/>
      <c r="T666" s="27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1" t="s">
        <v>179</v>
      </c>
      <c r="AU666" s="271" t="s">
        <v>86</v>
      </c>
      <c r="AV666" s="14" t="s">
        <v>177</v>
      </c>
      <c r="AW666" s="14" t="s">
        <v>32</v>
      </c>
      <c r="AX666" s="14" t="s">
        <v>84</v>
      </c>
      <c r="AY666" s="271" t="s">
        <v>169</v>
      </c>
    </row>
    <row r="667" spans="1:65" s="2" customFormat="1" ht="21.75" customHeight="1">
      <c r="A667" s="39"/>
      <c r="B667" s="40"/>
      <c r="C667" s="304" t="s">
        <v>596</v>
      </c>
      <c r="D667" s="304" t="s">
        <v>1283</v>
      </c>
      <c r="E667" s="305" t="s">
        <v>2564</v>
      </c>
      <c r="F667" s="306" t="s">
        <v>2565</v>
      </c>
      <c r="G667" s="307" t="s">
        <v>176</v>
      </c>
      <c r="H667" s="308">
        <v>24.09</v>
      </c>
      <c r="I667" s="309"/>
      <c r="J667" s="310">
        <f>ROUND(I667*H667,2)</f>
        <v>0</v>
      </c>
      <c r="K667" s="311"/>
      <c r="L667" s="312"/>
      <c r="M667" s="313" t="s">
        <v>1</v>
      </c>
      <c r="N667" s="314" t="s">
        <v>41</v>
      </c>
      <c r="O667" s="92"/>
      <c r="P667" s="245">
        <f>O667*H667</f>
        <v>0</v>
      </c>
      <c r="Q667" s="245">
        <v>0.02875</v>
      </c>
      <c r="R667" s="245">
        <f>Q667*H667</f>
        <v>0.6925875</v>
      </c>
      <c r="S667" s="245">
        <v>0</v>
      </c>
      <c r="T667" s="246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47" t="s">
        <v>298</v>
      </c>
      <c r="AT667" s="247" t="s">
        <v>1283</v>
      </c>
      <c r="AU667" s="247" t="s">
        <v>86</v>
      </c>
      <c r="AY667" s="18" t="s">
        <v>169</v>
      </c>
      <c r="BE667" s="248">
        <f>IF(N667="základní",J667,0)</f>
        <v>0</v>
      </c>
      <c r="BF667" s="248">
        <f>IF(N667="snížená",J667,0)</f>
        <v>0</v>
      </c>
      <c r="BG667" s="248">
        <f>IF(N667="zákl. přenesená",J667,0)</f>
        <v>0</v>
      </c>
      <c r="BH667" s="248">
        <f>IF(N667="sníž. přenesená",J667,0)</f>
        <v>0</v>
      </c>
      <c r="BI667" s="248">
        <f>IF(N667="nulová",J667,0)</f>
        <v>0</v>
      </c>
      <c r="BJ667" s="18" t="s">
        <v>84</v>
      </c>
      <c r="BK667" s="248">
        <f>ROUND(I667*H667,2)</f>
        <v>0</v>
      </c>
      <c r="BL667" s="18" t="s">
        <v>286</v>
      </c>
      <c r="BM667" s="247" t="s">
        <v>3153</v>
      </c>
    </row>
    <row r="668" spans="1:51" s="13" customFormat="1" ht="12">
      <c r="A668" s="13"/>
      <c r="B668" s="249"/>
      <c r="C668" s="250"/>
      <c r="D668" s="251" t="s">
        <v>179</v>
      </c>
      <c r="E668" s="250"/>
      <c r="F668" s="253" t="s">
        <v>3154</v>
      </c>
      <c r="G668" s="250"/>
      <c r="H668" s="254">
        <v>24.09</v>
      </c>
      <c r="I668" s="255"/>
      <c r="J668" s="250"/>
      <c r="K668" s="250"/>
      <c r="L668" s="256"/>
      <c r="M668" s="257"/>
      <c r="N668" s="258"/>
      <c r="O668" s="258"/>
      <c r="P668" s="258"/>
      <c r="Q668" s="258"/>
      <c r="R668" s="258"/>
      <c r="S668" s="258"/>
      <c r="T668" s="25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60" t="s">
        <v>179</v>
      </c>
      <c r="AU668" s="260" t="s">
        <v>86</v>
      </c>
      <c r="AV668" s="13" t="s">
        <v>86</v>
      </c>
      <c r="AW668" s="13" t="s">
        <v>4</v>
      </c>
      <c r="AX668" s="13" t="s">
        <v>84</v>
      </c>
      <c r="AY668" s="260" t="s">
        <v>169</v>
      </c>
    </row>
    <row r="669" spans="1:65" s="2" customFormat="1" ht="16.5" customHeight="1">
      <c r="A669" s="39"/>
      <c r="B669" s="40"/>
      <c r="C669" s="235" t="s">
        <v>605</v>
      </c>
      <c r="D669" s="235" t="s">
        <v>173</v>
      </c>
      <c r="E669" s="236" t="s">
        <v>2573</v>
      </c>
      <c r="F669" s="237" t="s">
        <v>2574</v>
      </c>
      <c r="G669" s="238" t="s">
        <v>327</v>
      </c>
      <c r="H669" s="239">
        <v>7</v>
      </c>
      <c r="I669" s="240"/>
      <c r="J669" s="241">
        <f>ROUND(I669*H669,2)</f>
        <v>0</v>
      </c>
      <c r="K669" s="242"/>
      <c r="L669" s="45"/>
      <c r="M669" s="243" t="s">
        <v>1</v>
      </c>
      <c r="N669" s="244" t="s">
        <v>41</v>
      </c>
      <c r="O669" s="92"/>
      <c r="P669" s="245">
        <f>O669*H669</f>
        <v>0</v>
      </c>
      <c r="Q669" s="245">
        <v>0</v>
      </c>
      <c r="R669" s="245">
        <f>Q669*H669</f>
        <v>0</v>
      </c>
      <c r="S669" s="245">
        <v>0</v>
      </c>
      <c r="T669" s="246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47" t="s">
        <v>286</v>
      </c>
      <c r="AT669" s="247" t="s">
        <v>173</v>
      </c>
      <c r="AU669" s="247" t="s">
        <v>86</v>
      </c>
      <c r="AY669" s="18" t="s">
        <v>169</v>
      </c>
      <c r="BE669" s="248">
        <f>IF(N669="základní",J669,0)</f>
        <v>0</v>
      </c>
      <c r="BF669" s="248">
        <f>IF(N669="snížená",J669,0)</f>
        <v>0</v>
      </c>
      <c r="BG669" s="248">
        <f>IF(N669="zákl. přenesená",J669,0)</f>
        <v>0</v>
      </c>
      <c r="BH669" s="248">
        <f>IF(N669="sníž. přenesená",J669,0)</f>
        <v>0</v>
      </c>
      <c r="BI669" s="248">
        <f>IF(N669="nulová",J669,0)</f>
        <v>0</v>
      </c>
      <c r="BJ669" s="18" t="s">
        <v>84</v>
      </c>
      <c r="BK669" s="248">
        <f>ROUND(I669*H669,2)</f>
        <v>0</v>
      </c>
      <c r="BL669" s="18" t="s">
        <v>286</v>
      </c>
      <c r="BM669" s="247" t="s">
        <v>3155</v>
      </c>
    </row>
    <row r="670" spans="1:65" s="2" customFormat="1" ht="21.75" customHeight="1">
      <c r="A670" s="39"/>
      <c r="B670" s="40"/>
      <c r="C670" s="235" t="s">
        <v>746</v>
      </c>
      <c r="D670" s="235" t="s">
        <v>173</v>
      </c>
      <c r="E670" s="236" t="s">
        <v>3156</v>
      </c>
      <c r="F670" s="237" t="s">
        <v>3157</v>
      </c>
      <c r="G670" s="238" t="s">
        <v>327</v>
      </c>
      <c r="H670" s="239">
        <v>7</v>
      </c>
      <c r="I670" s="240"/>
      <c r="J670" s="241">
        <f>ROUND(I670*H670,2)</f>
        <v>0</v>
      </c>
      <c r="K670" s="242"/>
      <c r="L670" s="45"/>
      <c r="M670" s="243" t="s">
        <v>1</v>
      </c>
      <c r="N670" s="244" t="s">
        <v>41</v>
      </c>
      <c r="O670" s="92"/>
      <c r="P670" s="245">
        <f>O670*H670</f>
        <v>0</v>
      </c>
      <c r="Q670" s="245">
        <v>0</v>
      </c>
      <c r="R670" s="245">
        <f>Q670*H670</f>
        <v>0</v>
      </c>
      <c r="S670" s="245">
        <v>0</v>
      </c>
      <c r="T670" s="246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7" t="s">
        <v>286</v>
      </c>
      <c r="AT670" s="247" t="s">
        <v>173</v>
      </c>
      <c r="AU670" s="247" t="s">
        <v>86</v>
      </c>
      <c r="AY670" s="18" t="s">
        <v>169</v>
      </c>
      <c r="BE670" s="248">
        <f>IF(N670="základní",J670,0)</f>
        <v>0</v>
      </c>
      <c r="BF670" s="248">
        <f>IF(N670="snížená",J670,0)</f>
        <v>0</v>
      </c>
      <c r="BG670" s="248">
        <f>IF(N670="zákl. přenesená",J670,0)</f>
        <v>0</v>
      </c>
      <c r="BH670" s="248">
        <f>IF(N670="sníž. přenesená",J670,0)</f>
        <v>0</v>
      </c>
      <c r="BI670" s="248">
        <f>IF(N670="nulová",J670,0)</f>
        <v>0</v>
      </c>
      <c r="BJ670" s="18" t="s">
        <v>84</v>
      </c>
      <c r="BK670" s="248">
        <f>ROUND(I670*H670,2)</f>
        <v>0</v>
      </c>
      <c r="BL670" s="18" t="s">
        <v>286</v>
      </c>
      <c r="BM670" s="247" t="s">
        <v>3158</v>
      </c>
    </row>
    <row r="671" spans="1:65" s="2" customFormat="1" ht="21.75" customHeight="1">
      <c r="A671" s="39"/>
      <c r="B671" s="40"/>
      <c r="C671" s="235" t="s">
        <v>587</v>
      </c>
      <c r="D671" s="235" t="s">
        <v>173</v>
      </c>
      <c r="E671" s="236" t="s">
        <v>3159</v>
      </c>
      <c r="F671" s="237" t="s">
        <v>3160</v>
      </c>
      <c r="G671" s="238" t="s">
        <v>249</v>
      </c>
      <c r="H671" s="239">
        <v>1.157</v>
      </c>
      <c r="I671" s="240"/>
      <c r="J671" s="241">
        <f>ROUND(I671*H671,2)</f>
        <v>0</v>
      </c>
      <c r="K671" s="242"/>
      <c r="L671" s="45"/>
      <c r="M671" s="243" t="s">
        <v>1</v>
      </c>
      <c r="N671" s="244" t="s">
        <v>41</v>
      </c>
      <c r="O671" s="92"/>
      <c r="P671" s="245">
        <f>O671*H671</f>
        <v>0</v>
      </c>
      <c r="Q671" s="245">
        <v>0</v>
      </c>
      <c r="R671" s="245">
        <f>Q671*H671</f>
        <v>0</v>
      </c>
      <c r="S671" s="245">
        <v>0</v>
      </c>
      <c r="T671" s="246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47" t="s">
        <v>286</v>
      </c>
      <c r="AT671" s="247" t="s">
        <v>173</v>
      </c>
      <c r="AU671" s="247" t="s">
        <v>86</v>
      </c>
      <c r="AY671" s="18" t="s">
        <v>169</v>
      </c>
      <c r="BE671" s="248">
        <f>IF(N671="základní",J671,0)</f>
        <v>0</v>
      </c>
      <c r="BF671" s="248">
        <f>IF(N671="snížená",J671,0)</f>
        <v>0</v>
      </c>
      <c r="BG671" s="248">
        <f>IF(N671="zákl. přenesená",J671,0)</f>
        <v>0</v>
      </c>
      <c r="BH671" s="248">
        <f>IF(N671="sníž. přenesená",J671,0)</f>
        <v>0</v>
      </c>
      <c r="BI671" s="248">
        <f>IF(N671="nulová",J671,0)</f>
        <v>0</v>
      </c>
      <c r="BJ671" s="18" t="s">
        <v>84</v>
      </c>
      <c r="BK671" s="248">
        <f>ROUND(I671*H671,2)</f>
        <v>0</v>
      </c>
      <c r="BL671" s="18" t="s">
        <v>286</v>
      </c>
      <c r="BM671" s="247" t="s">
        <v>3161</v>
      </c>
    </row>
    <row r="672" spans="1:63" s="12" customFormat="1" ht="22.8" customHeight="1">
      <c r="A672" s="12"/>
      <c r="B672" s="219"/>
      <c r="C672" s="220"/>
      <c r="D672" s="221" t="s">
        <v>75</v>
      </c>
      <c r="E672" s="233" t="s">
        <v>1346</v>
      </c>
      <c r="F672" s="233" t="s">
        <v>2599</v>
      </c>
      <c r="G672" s="220"/>
      <c r="H672" s="220"/>
      <c r="I672" s="223"/>
      <c r="J672" s="234">
        <f>BK672</f>
        <v>0</v>
      </c>
      <c r="K672" s="220"/>
      <c r="L672" s="225"/>
      <c r="M672" s="226"/>
      <c r="N672" s="227"/>
      <c r="O672" s="227"/>
      <c r="P672" s="228">
        <f>SUM(P673:P709)</f>
        <v>0</v>
      </c>
      <c r="Q672" s="227"/>
      <c r="R672" s="228">
        <f>SUM(R673:R709)</f>
        <v>0.23191290000000003</v>
      </c>
      <c r="S672" s="227"/>
      <c r="T672" s="229">
        <f>SUM(T673:T709)</f>
        <v>0.039247649999999995</v>
      </c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R672" s="230" t="s">
        <v>86</v>
      </c>
      <c r="AT672" s="231" t="s">
        <v>75</v>
      </c>
      <c r="AU672" s="231" t="s">
        <v>84</v>
      </c>
      <c r="AY672" s="230" t="s">
        <v>169</v>
      </c>
      <c r="BK672" s="232">
        <f>SUM(BK673:BK709)</f>
        <v>0</v>
      </c>
    </row>
    <row r="673" spans="1:65" s="2" customFormat="1" ht="21.75" customHeight="1">
      <c r="A673" s="39"/>
      <c r="B673" s="40"/>
      <c r="C673" s="235" t="s">
        <v>347</v>
      </c>
      <c r="D673" s="235" t="s">
        <v>173</v>
      </c>
      <c r="E673" s="236" t="s">
        <v>1348</v>
      </c>
      <c r="F673" s="237" t="s">
        <v>1349</v>
      </c>
      <c r="G673" s="238" t="s">
        <v>176</v>
      </c>
      <c r="H673" s="239">
        <v>261.651</v>
      </c>
      <c r="I673" s="240"/>
      <c r="J673" s="241">
        <f>ROUND(I673*H673,2)</f>
        <v>0</v>
      </c>
      <c r="K673" s="242"/>
      <c r="L673" s="45"/>
      <c r="M673" s="243" t="s">
        <v>1</v>
      </c>
      <c r="N673" s="244" t="s">
        <v>41</v>
      </c>
      <c r="O673" s="92"/>
      <c r="P673" s="245">
        <f>O673*H673</f>
        <v>0</v>
      </c>
      <c r="Q673" s="245">
        <v>0</v>
      </c>
      <c r="R673" s="245">
        <f>Q673*H673</f>
        <v>0</v>
      </c>
      <c r="S673" s="245">
        <v>0.00015</v>
      </c>
      <c r="T673" s="246">
        <f>S673*H673</f>
        <v>0.039247649999999995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47" t="s">
        <v>286</v>
      </c>
      <c r="AT673" s="247" t="s">
        <v>173</v>
      </c>
      <c r="AU673" s="247" t="s">
        <v>86</v>
      </c>
      <c r="AY673" s="18" t="s">
        <v>169</v>
      </c>
      <c r="BE673" s="248">
        <f>IF(N673="základní",J673,0)</f>
        <v>0</v>
      </c>
      <c r="BF673" s="248">
        <f>IF(N673="snížená",J673,0)</f>
        <v>0</v>
      </c>
      <c r="BG673" s="248">
        <f>IF(N673="zákl. přenesená",J673,0)</f>
        <v>0</v>
      </c>
      <c r="BH673" s="248">
        <f>IF(N673="sníž. přenesená",J673,0)</f>
        <v>0</v>
      </c>
      <c r="BI673" s="248">
        <f>IF(N673="nulová",J673,0)</f>
        <v>0</v>
      </c>
      <c r="BJ673" s="18" t="s">
        <v>84</v>
      </c>
      <c r="BK673" s="248">
        <f>ROUND(I673*H673,2)</f>
        <v>0</v>
      </c>
      <c r="BL673" s="18" t="s">
        <v>286</v>
      </c>
      <c r="BM673" s="247" t="s">
        <v>3162</v>
      </c>
    </row>
    <row r="674" spans="1:51" s="13" customFormat="1" ht="12">
      <c r="A674" s="13"/>
      <c r="B674" s="249"/>
      <c r="C674" s="250"/>
      <c r="D674" s="251" t="s">
        <v>179</v>
      </c>
      <c r="E674" s="252" t="s">
        <v>1</v>
      </c>
      <c r="F674" s="253" t="s">
        <v>3163</v>
      </c>
      <c r="G674" s="250"/>
      <c r="H674" s="254">
        <v>17.253</v>
      </c>
      <c r="I674" s="255"/>
      <c r="J674" s="250"/>
      <c r="K674" s="250"/>
      <c r="L674" s="256"/>
      <c r="M674" s="257"/>
      <c r="N674" s="258"/>
      <c r="O674" s="258"/>
      <c r="P674" s="258"/>
      <c r="Q674" s="258"/>
      <c r="R674" s="258"/>
      <c r="S674" s="258"/>
      <c r="T674" s="25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0" t="s">
        <v>179</v>
      </c>
      <c r="AU674" s="260" t="s">
        <v>86</v>
      </c>
      <c r="AV674" s="13" t="s">
        <v>86</v>
      </c>
      <c r="AW674" s="13" t="s">
        <v>32</v>
      </c>
      <c r="AX674" s="13" t="s">
        <v>76</v>
      </c>
      <c r="AY674" s="260" t="s">
        <v>169</v>
      </c>
    </row>
    <row r="675" spans="1:51" s="13" customFormat="1" ht="12">
      <c r="A675" s="13"/>
      <c r="B675" s="249"/>
      <c r="C675" s="250"/>
      <c r="D675" s="251" t="s">
        <v>179</v>
      </c>
      <c r="E675" s="252" t="s">
        <v>1</v>
      </c>
      <c r="F675" s="253" t="s">
        <v>3164</v>
      </c>
      <c r="G675" s="250"/>
      <c r="H675" s="254">
        <v>4.914</v>
      </c>
      <c r="I675" s="255"/>
      <c r="J675" s="250"/>
      <c r="K675" s="250"/>
      <c r="L675" s="256"/>
      <c r="M675" s="257"/>
      <c r="N675" s="258"/>
      <c r="O675" s="258"/>
      <c r="P675" s="258"/>
      <c r="Q675" s="258"/>
      <c r="R675" s="258"/>
      <c r="S675" s="258"/>
      <c r="T675" s="25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0" t="s">
        <v>179</v>
      </c>
      <c r="AU675" s="260" t="s">
        <v>86</v>
      </c>
      <c r="AV675" s="13" t="s">
        <v>86</v>
      </c>
      <c r="AW675" s="13" t="s">
        <v>32</v>
      </c>
      <c r="AX675" s="13" t="s">
        <v>76</v>
      </c>
      <c r="AY675" s="260" t="s">
        <v>169</v>
      </c>
    </row>
    <row r="676" spans="1:51" s="13" customFormat="1" ht="12">
      <c r="A676" s="13"/>
      <c r="B676" s="249"/>
      <c r="C676" s="250"/>
      <c r="D676" s="251" t="s">
        <v>179</v>
      </c>
      <c r="E676" s="252" t="s">
        <v>1</v>
      </c>
      <c r="F676" s="253" t="s">
        <v>3165</v>
      </c>
      <c r="G676" s="250"/>
      <c r="H676" s="254">
        <v>16.372</v>
      </c>
      <c r="I676" s="255"/>
      <c r="J676" s="250"/>
      <c r="K676" s="250"/>
      <c r="L676" s="256"/>
      <c r="M676" s="257"/>
      <c r="N676" s="258"/>
      <c r="O676" s="258"/>
      <c r="P676" s="258"/>
      <c r="Q676" s="258"/>
      <c r="R676" s="258"/>
      <c r="S676" s="258"/>
      <c r="T676" s="25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0" t="s">
        <v>179</v>
      </c>
      <c r="AU676" s="260" t="s">
        <v>86</v>
      </c>
      <c r="AV676" s="13" t="s">
        <v>86</v>
      </c>
      <c r="AW676" s="13" t="s">
        <v>32</v>
      </c>
      <c r="AX676" s="13" t="s">
        <v>76</v>
      </c>
      <c r="AY676" s="260" t="s">
        <v>169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3166</v>
      </c>
      <c r="G677" s="250"/>
      <c r="H677" s="254">
        <v>3.61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3167</v>
      </c>
      <c r="G678" s="250"/>
      <c r="H678" s="254">
        <v>23.265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3" customFormat="1" ht="12">
      <c r="A679" s="13"/>
      <c r="B679" s="249"/>
      <c r="C679" s="250"/>
      <c r="D679" s="251" t="s">
        <v>179</v>
      </c>
      <c r="E679" s="252" t="s">
        <v>1</v>
      </c>
      <c r="F679" s="253" t="s">
        <v>3168</v>
      </c>
      <c r="G679" s="250"/>
      <c r="H679" s="254">
        <v>28.75</v>
      </c>
      <c r="I679" s="255"/>
      <c r="J679" s="250"/>
      <c r="K679" s="250"/>
      <c r="L679" s="256"/>
      <c r="M679" s="257"/>
      <c r="N679" s="258"/>
      <c r="O679" s="258"/>
      <c r="P679" s="258"/>
      <c r="Q679" s="258"/>
      <c r="R679" s="258"/>
      <c r="S679" s="258"/>
      <c r="T679" s="25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0" t="s">
        <v>179</v>
      </c>
      <c r="AU679" s="260" t="s">
        <v>86</v>
      </c>
      <c r="AV679" s="13" t="s">
        <v>86</v>
      </c>
      <c r="AW679" s="13" t="s">
        <v>32</v>
      </c>
      <c r="AX679" s="13" t="s">
        <v>76</v>
      </c>
      <c r="AY679" s="260" t="s">
        <v>169</v>
      </c>
    </row>
    <row r="680" spans="1:51" s="13" customFormat="1" ht="12">
      <c r="A680" s="13"/>
      <c r="B680" s="249"/>
      <c r="C680" s="250"/>
      <c r="D680" s="251" t="s">
        <v>179</v>
      </c>
      <c r="E680" s="252" t="s">
        <v>1</v>
      </c>
      <c r="F680" s="253" t="s">
        <v>2790</v>
      </c>
      <c r="G680" s="250"/>
      <c r="H680" s="254">
        <v>24.512</v>
      </c>
      <c r="I680" s="255"/>
      <c r="J680" s="250"/>
      <c r="K680" s="250"/>
      <c r="L680" s="256"/>
      <c r="M680" s="257"/>
      <c r="N680" s="258"/>
      <c r="O680" s="258"/>
      <c r="P680" s="258"/>
      <c r="Q680" s="258"/>
      <c r="R680" s="258"/>
      <c r="S680" s="258"/>
      <c r="T680" s="25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0" t="s">
        <v>179</v>
      </c>
      <c r="AU680" s="260" t="s">
        <v>86</v>
      </c>
      <c r="AV680" s="13" t="s">
        <v>86</v>
      </c>
      <c r="AW680" s="13" t="s">
        <v>32</v>
      </c>
      <c r="AX680" s="13" t="s">
        <v>76</v>
      </c>
      <c r="AY680" s="260" t="s">
        <v>169</v>
      </c>
    </row>
    <row r="681" spans="1:51" s="13" customFormat="1" ht="12">
      <c r="A681" s="13"/>
      <c r="B681" s="249"/>
      <c r="C681" s="250"/>
      <c r="D681" s="251" t="s">
        <v>179</v>
      </c>
      <c r="E681" s="252" t="s">
        <v>1</v>
      </c>
      <c r="F681" s="253" t="s">
        <v>3169</v>
      </c>
      <c r="G681" s="250"/>
      <c r="H681" s="254">
        <v>55.78</v>
      </c>
      <c r="I681" s="255"/>
      <c r="J681" s="250"/>
      <c r="K681" s="250"/>
      <c r="L681" s="256"/>
      <c r="M681" s="257"/>
      <c r="N681" s="258"/>
      <c r="O681" s="258"/>
      <c r="P681" s="258"/>
      <c r="Q681" s="258"/>
      <c r="R681" s="258"/>
      <c r="S681" s="258"/>
      <c r="T681" s="25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0" t="s">
        <v>179</v>
      </c>
      <c r="AU681" s="260" t="s">
        <v>86</v>
      </c>
      <c r="AV681" s="13" t="s">
        <v>86</v>
      </c>
      <c r="AW681" s="13" t="s">
        <v>32</v>
      </c>
      <c r="AX681" s="13" t="s">
        <v>76</v>
      </c>
      <c r="AY681" s="260" t="s">
        <v>169</v>
      </c>
    </row>
    <row r="682" spans="1:51" s="13" customFormat="1" ht="12">
      <c r="A682" s="13"/>
      <c r="B682" s="249"/>
      <c r="C682" s="250"/>
      <c r="D682" s="251" t="s">
        <v>179</v>
      </c>
      <c r="E682" s="252" t="s">
        <v>1</v>
      </c>
      <c r="F682" s="253" t="s">
        <v>3170</v>
      </c>
      <c r="G682" s="250"/>
      <c r="H682" s="254">
        <v>56</v>
      </c>
      <c r="I682" s="255"/>
      <c r="J682" s="250"/>
      <c r="K682" s="250"/>
      <c r="L682" s="256"/>
      <c r="M682" s="257"/>
      <c r="N682" s="258"/>
      <c r="O682" s="258"/>
      <c r="P682" s="258"/>
      <c r="Q682" s="258"/>
      <c r="R682" s="258"/>
      <c r="S682" s="258"/>
      <c r="T682" s="25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0" t="s">
        <v>179</v>
      </c>
      <c r="AU682" s="260" t="s">
        <v>86</v>
      </c>
      <c r="AV682" s="13" t="s">
        <v>86</v>
      </c>
      <c r="AW682" s="13" t="s">
        <v>32</v>
      </c>
      <c r="AX682" s="13" t="s">
        <v>76</v>
      </c>
      <c r="AY682" s="260" t="s">
        <v>169</v>
      </c>
    </row>
    <row r="683" spans="1:51" s="13" customFormat="1" ht="12">
      <c r="A683" s="13"/>
      <c r="B683" s="249"/>
      <c r="C683" s="250"/>
      <c r="D683" s="251" t="s">
        <v>179</v>
      </c>
      <c r="E683" s="252" t="s">
        <v>1</v>
      </c>
      <c r="F683" s="253" t="s">
        <v>2820</v>
      </c>
      <c r="G683" s="250"/>
      <c r="H683" s="254">
        <v>18.606</v>
      </c>
      <c r="I683" s="255"/>
      <c r="J683" s="250"/>
      <c r="K683" s="250"/>
      <c r="L683" s="256"/>
      <c r="M683" s="257"/>
      <c r="N683" s="258"/>
      <c r="O683" s="258"/>
      <c r="P683" s="258"/>
      <c r="Q683" s="258"/>
      <c r="R683" s="258"/>
      <c r="S683" s="258"/>
      <c r="T683" s="25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0" t="s">
        <v>179</v>
      </c>
      <c r="AU683" s="260" t="s">
        <v>86</v>
      </c>
      <c r="AV683" s="13" t="s">
        <v>86</v>
      </c>
      <c r="AW683" s="13" t="s">
        <v>32</v>
      </c>
      <c r="AX683" s="13" t="s">
        <v>76</v>
      </c>
      <c r="AY683" s="260" t="s">
        <v>169</v>
      </c>
    </row>
    <row r="684" spans="1:51" s="13" customFormat="1" ht="12">
      <c r="A684" s="13"/>
      <c r="B684" s="249"/>
      <c r="C684" s="250"/>
      <c r="D684" s="251" t="s">
        <v>179</v>
      </c>
      <c r="E684" s="252" t="s">
        <v>1</v>
      </c>
      <c r="F684" s="253" t="s">
        <v>2783</v>
      </c>
      <c r="G684" s="250"/>
      <c r="H684" s="254">
        <v>25.914</v>
      </c>
      <c r="I684" s="255"/>
      <c r="J684" s="250"/>
      <c r="K684" s="250"/>
      <c r="L684" s="256"/>
      <c r="M684" s="257"/>
      <c r="N684" s="258"/>
      <c r="O684" s="258"/>
      <c r="P684" s="258"/>
      <c r="Q684" s="258"/>
      <c r="R684" s="258"/>
      <c r="S684" s="258"/>
      <c r="T684" s="25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0" t="s">
        <v>179</v>
      </c>
      <c r="AU684" s="260" t="s">
        <v>86</v>
      </c>
      <c r="AV684" s="13" t="s">
        <v>86</v>
      </c>
      <c r="AW684" s="13" t="s">
        <v>32</v>
      </c>
      <c r="AX684" s="13" t="s">
        <v>76</v>
      </c>
      <c r="AY684" s="260" t="s">
        <v>169</v>
      </c>
    </row>
    <row r="685" spans="1:51" s="13" customFormat="1" ht="12">
      <c r="A685" s="13"/>
      <c r="B685" s="249"/>
      <c r="C685" s="250"/>
      <c r="D685" s="251" t="s">
        <v>179</v>
      </c>
      <c r="E685" s="252" t="s">
        <v>1</v>
      </c>
      <c r="F685" s="253" t="s">
        <v>3171</v>
      </c>
      <c r="G685" s="250"/>
      <c r="H685" s="254">
        <v>-13.325</v>
      </c>
      <c r="I685" s="255"/>
      <c r="J685" s="250"/>
      <c r="K685" s="250"/>
      <c r="L685" s="256"/>
      <c r="M685" s="257"/>
      <c r="N685" s="258"/>
      <c r="O685" s="258"/>
      <c r="P685" s="258"/>
      <c r="Q685" s="258"/>
      <c r="R685" s="258"/>
      <c r="S685" s="258"/>
      <c r="T685" s="25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0" t="s">
        <v>179</v>
      </c>
      <c r="AU685" s="260" t="s">
        <v>86</v>
      </c>
      <c r="AV685" s="13" t="s">
        <v>86</v>
      </c>
      <c r="AW685" s="13" t="s">
        <v>32</v>
      </c>
      <c r="AX685" s="13" t="s">
        <v>76</v>
      </c>
      <c r="AY685" s="260" t="s">
        <v>169</v>
      </c>
    </row>
    <row r="686" spans="1:51" s="14" customFormat="1" ht="12">
      <c r="A686" s="14"/>
      <c r="B686" s="261"/>
      <c r="C686" s="262"/>
      <c r="D686" s="251" t="s">
        <v>179</v>
      </c>
      <c r="E686" s="263" t="s">
        <v>1</v>
      </c>
      <c r="F686" s="264" t="s">
        <v>182</v>
      </c>
      <c r="G686" s="262"/>
      <c r="H686" s="265">
        <v>261.651</v>
      </c>
      <c r="I686" s="266"/>
      <c r="J686" s="262"/>
      <c r="K686" s="262"/>
      <c r="L686" s="267"/>
      <c r="M686" s="268"/>
      <c r="N686" s="269"/>
      <c r="O686" s="269"/>
      <c r="P686" s="269"/>
      <c r="Q686" s="269"/>
      <c r="R686" s="269"/>
      <c r="S686" s="269"/>
      <c r="T686" s="27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1" t="s">
        <v>179</v>
      </c>
      <c r="AU686" s="271" t="s">
        <v>86</v>
      </c>
      <c r="AV686" s="14" t="s">
        <v>177</v>
      </c>
      <c r="AW686" s="14" t="s">
        <v>32</v>
      </c>
      <c r="AX686" s="14" t="s">
        <v>84</v>
      </c>
      <c r="AY686" s="271" t="s">
        <v>169</v>
      </c>
    </row>
    <row r="687" spans="1:65" s="2" customFormat="1" ht="21.75" customHeight="1">
      <c r="A687" s="39"/>
      <c r="B687" s="40"/>
      <c r="C687" s="235" t="s">
        <v>329</v>
      </c>
      <c r="D687" s="235" t="s">
        <v>173</v>
      </c>
      <c r="E687" s="236" t="s">
        <v>1356</v>
      </c>
      <c r="F687" s="237" t="s">
        <v>1357</v>
      </c>
      <c r="G687" s="238" t="s">
        <v>176</v>
      </c>
      <c r="H687" s="239">
        <v>261.651</v>
      </c>
      <c r="I687" s="240"/>
      <c r="J687" s="241">
        <f>ROUND(I687*H687,2)</f>
        <v>0</v>
      </c>
      <c r="K687" s="242"/>
      <c r="L687" s="45"/>
      <c r="M687" s="243" t="s">
        <v>1</v>
      </c>
      <c r="N687" s="244" t="s">
        <v>41</v>
      </c>
      <c r="O687" s="92"/>
      <c r="P687" s="245">
        <f>O687*H687</f>
        <v>0</v>
      </c>
      <c r="Q687" s="245">
        <v>0.0002</v>
      </c>
      <c r="R687" s="245">
        <f>Q687*H687</f>
        <v>0.05233020000000001</v>
      </c>
      <c r="S687" s="245">
        <v>0</v>
      </c>
      <c r="T687" s="246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47" t="s">
        <v>286</v>
      </c>
      <c r="AT687" s="247" t="s">
        <v>173</v>
      </c>
      <c r="AU687" s="247" t="s">
        <v>86</v>
      </c>
      <c r="AY687" s="18" t="s">
        <v>169</v>
      </c>
      <c r="BE687" s="248">
        <f>IF(N687="základní",J687,0)</f>
        <v>0</v>
      </c>
      <c r="BF687" s="248">
        <f>IF(N687="snížená",J687,0)</f>
        <v>0</v>
      </c>
      <c r="BG687" s="248">
        <f>IF(N687="zákl. přenesená",J687,0)</f>
        <v>0</v>
      </c>
      <c r="BH687" s="248">
        <f>IF(N687="sníž. přenesená",J687,0)</f>
        <v>0</v>
      </c>
      <c r="BI687" s="248">
        <f>IF(N687="nulová",J687,0)</f>
        <v>0</v>
      </c>
      <c r="BJ687" s="18" t="s">
        <v>84</v>
      </c>
      <c r="BK687" s="248">
        <f>ROUND(I687*H687,2)</f>
        <v>0</v>
      </c>
      <c r="BL687" s="18" t="s">
        <v>286</v>
      </c>
      <c r="BM687" s="247" t="s">
        <v>3172</v>
      </c>
    </row>
    <row r="688" spans="1:65" s="2" customFormat="1" ht="33" customHeight="1">
      <c r="A688" s="39"/>
      <c r="B688" s="40"/>
      <c r="C688" s="235" t="s">
        <v>7</v>
      </c>
      <c r="D688" s="235" t="s">
        <v>173</v>
      </c>
      <c r="E688" s="236" t="s">
        <v>2610</v>
      </c>
      <c r="F688" s="237" t="s">
        <v>2611</v>
      </c>
      <c r="G688" s="238" t="s">
        <v>176</v>
      </c>
      <c r="H688" s="239">
        <v>299.107</v>
      </c>
      <c r="I688" s="240"/>
      <c r="J688" s="241">
        <f>ROUND(I688*H688,2)</f>
        <v>0</v>
      </c>
      <c r="K688" s="242"/>
      <c r="L688" s="45"/>
      <c r="M688" s="243" t="s">
        <v>1</v>
      </c>
      <c r="N688" s="244" t="s">
        <v>41</v>
      </c>
      <c r="O688" s="92"/>
      <c r="P688" s="245">
        <f>O688*H688</f>
        <v>0</v>
      </c>
      <c r="Q688" s="245">
        <v>0.00026</v>
      </c>
      <c r="R688" s="245">
        <f>Q688*H688</f>
        <v>0.07776782</v>
      </c>
      <c r="S688" s="245">
        <v>0</v>
      </c>
      <c r="T688" s="246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47" t="s">
        <v>286</v>
      </c>
      <c r="AT688" s="247" t="s">
        <v>173</v>
      </c>
      <c r="AU688" s="247" t="s">
        <v>86</v>
      </c>
      <c r="AY688" s="18" t="s">
        <v>169</v>
      </c>
      <c r="BE688" s="248">
        <f>IF(N688="základní",J688,0)</f>
        <v>0</v>
      </c>
      <c r="BF688" s="248">
        <f>IF(N688="snížená",J688,0)</f>
        <v>0</v>
      </c>
      <c r="BG688" s="248">
        <f>IF(N688="zákl. přenesená",J688,0)</f>
        <v>0</v>
      </c>
      <c r="BH688" s="248">
        <f>IF(N688="sníž. přenesená",J688,0)</f>
        <v>0</v>
      </c>
      <c r="BI688" s="248">
        <f>IF(N688="nulová",J688,0)</f>
        <v>0</v>
      </c>
      <c r="BJ688" s="18" t="s">
        <v>84</v>
      </c>
      <c r="BK688" s="248">
        <f>ROUND(I688*H688,2)</f>
        <v>0</v>
      </c>
      <c r="BL688" s="18" t="s">
        <v>286</v>
      </c>
      <c r="BM688" s="247" t="s">
        <v>3173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3174</v>
      </c>
      <c r="G689" s="250"/>
      <c r="H689" s="254">
        <v>38.583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3" customFormat="1" ht="12">
      <c r="A690" s="13"/>
      <c r="B690" s="249"/>
      <c r="C690" s="250"/>
      <c r="D690" s="251" t="s">
        <v>179</v>
      </c>
      <c r="E690" s="252" t="s">
        <v>1</v>
      </c>
      <c r="F690" s="253" t="s">
        <v>3175</v>
      </c>
      <c r="G690" s="250"/>
      <c r="H690" s="254">
        <v>25.55</v>
      </c>
      <c r="I690" s="255"/>
      <c r="J690" s="250"/>
      <c r="K690" s="250"/>
      <c r="L690" s="256"/>
      <c r="M690" s="257"/>
      <c r="N690" s="258"/>
      <c r="O690" s="258"/>
      <c r="P690" s="258"/>
      <c r="Q690" s="258"/>
      <c r="R690" s="258"/>
      <c r="S690" s="258"/>
      <c r="T690" s="25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0" t="s">
        <v>179</v>
      </c>
      <c r="AU690" s="260" t="s">
        <v>86</v>
      </c>
      <c r="AV690" s="13" t="s">
        <v>86</v>
      </c>
      <c r="AW690" s="13" t="s">
        <v>32</v>
      </c>
      <c r="AX690" s="13" t="s">
        <v>76</v>
      </c>
      <c r="AY690" s="260" t="s">
        <v>169</v>
      </c>
    </row>
    <row r="691" spans="1:51" s="13" customFormat="1" ht="12">
      <c r="A691" s="13"/>
      <c r="B691" s="249"/>
      <c r="C691" s="250"/>
      <c r="D691" s="251" t="s">
        <v>179</v>
      </c>
      <c r="E691" s="252" t="s">
        <v>1</v>
      </c>
      <c r="F691" s="253" t="s">
        <v>3176</v>
      </c>
      <c r="G691" s="250"/>
      <c r="H691" s="254">
        <v>10.671</v>
      </c>
      <c r="I691" s="255"/>
      <c r="J691" s="250"/>
      <c r="K691" s="250"/>
      <c r="L691" s="256"/>
      <c r="M691" s="257"/>
      <c r="N691" s="258"/>
      <c r="O691" s="258"/>
      <c r="P691" s="258"/>
      <c r="Q691" s="258"/>
      <c r="R691" s="258"/>
      <c r="S691" s="258"/>
      <c r="T691" s="259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0" t="s">
        <v>179</v>
      </c>
      <c r="AU691" s="260" t="s">
        <v>86</v>
      </c>
      <c r="AV691" s="13" t="s">
        <v>86</v>
      </c>
      <c r="AW691" s="13" t="s">
        <v>32</v>
      </c>
      <c r="AX691" s="13" t="s">
        <v>76</v>
      </c>
      <c r="AY691" s="260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3166</v>
      </c>
      <c r="G692" s="250"/>
      <c r="H692" s="254">
        <v>3.61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2816</v>
      </c>
      <c r="G693" s="250"/>
      <c r="H693" s="254">
        <v>24.372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3" customFormat="1" ht="12">
      <c r="A694" s="13"/>
      <c r="B694" s="249"/>
      <c r="C694" s="250"/>
      <c r="D694" s="251" t="s">
        <v>179</v>
      </c>
      <c r="E694" s="252" t="s">
        <v>1</v>
      </c>
      <c r="F694" s="253" t="s">
        <v>3177</v>
      </c>
      <c r="G694" s="250"/>
      <c r="H694" s="254">
        <v>24.9</v>
      </c>
      <c r="I694" s="255"/>
      <c r="J694" s="250"/>
      <c r="K694" s="250"/>
      <c r="L694" s="256"/>
      <c r="M694" s="257"/>
      <c r="N694" s="258"/>
      <c r="O694" s="258"/>
      <c r="P694" s="258"/>
      <c r="Q694" s="258"/>
      <c r="R694" s="258"/>
      <c r="S694" s="258"/>
      <c r="T694" s="25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0" t="s">
        <v>179</v>
      </c>
      <c r="AU694" s="260" t="s">
        <v>86</v>
      </c>
      <c r="AV694" s="13" t="s">
        <v>86</v>
      </c>
      <c r="AW694" s="13" t="s">
        <v>32</v>
      </c>
      <c r="AX694" s="13" t="s">
        <v>76</v>
      </c>
      <c r="AY694" s="260" t="s">
        <v>169</v>
      </c>
    </row>
    <row r="695" spans="1:51" s="13" customFormat="1" ht="12">
      <c r="A695" s="13"/>
      <c r="B695" s="249"/>
      <c r="C695" s="250"/>
      <c r="D695" s="251" t="s">
        <v>179</v>
      </c>
      <c r="E695" s="252" t="s">
        <v>1</v>
      </c>
      <c r="F695" s="253" t="s">
        <v>2790</v>
      </c>
      <c r="G695" s="250"/>
      <c r="H695" s="254">
        <v>24.512</v>
      </c>
      <c r="I695" s="255"/>
      <c r="J695" s="250"/>
      <c r="K695" s="250"/>
      <c r="L695" s="256"/>
      <c r="M695" s="257"/>
      <c r="N695" s="258"/>
      <c r="O695" s="258"/>
      <c r="P695" s="258"/>
      <c r="Q695" s="258"/>
      <c r="R695" s="258"/>
      <c r="S695" s="258"/>
      <c r="T695" s="25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0" t="s">
        <v>179</v>
      </c>
      <c r="AU695" s="260" t="s">
        <v>86</v>
      </c>
      <c r="AV695" s="13" t="s">
        <v>86</v>
      </c>
      <c r="AW695" s="13" t="s">
        <v>32</v>
      </c>
      <c r="AX695" s="13" t="s">
        <v>76</v>
      </c>
      <c r="AY695" s="260" t="s">
        <v>169</v>
      </c>
    </row>
    <row r="696" spans="1:51" s="13" customFormat="1" ht="12">
      <c r="A696" s="13"/>
      <c r="B696" s="249"/>
      <c r="C696" s="250"/>
      <c r="D696" s="251" t="s">
        <v>179</v>
      </c>
      <c r="E696" s="252" t="s">
        <v>1</v>
      </c>
      <c r="F696" s="253" t="s">
        <v>3169</v>
      </c>
      <c r="G696" s="250"/>
      <c r="H696" s="254">
        <v>55.78</v>
      </c>
      <c r="I696" s="255"/>
      <c r="J696" s="250"/>
      <c r="K696" s="250"/>
      <c r="L696" s="256"/>
      <c r="M696" s="257"/>
      <c r="N696" s="258"/>
      <c r="O696" s="258"/>
      <c r="P696" s="258"/>
      <c r="Q696" s="258"/>
      <c r="R696" s="258"/>
      <c r="S696" s="258"/>
      <c r="T696" s="259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0" t="s">
        <v>179</v>
      </c>
      <c r="AU696" s="260" t="s">
        <v>86</v>
      </c>
      <c r="AV696" s="13" t="s">
        <v>86</v>
      </c>
      <c r="AW696" s="13" t="s">
        <v>32</v>
      </c>
      <c r="AX696" s="13" t="s">
        <v>76</v>
      </c>
      <c r="AY696" s="260" t="s">
        <v>169</v>
      </c>
    </row>
    <row r="697" spans="1:51" s="13" customFormat="1" ht="12">
      <c r="A697" s="13"/>
      <c r="B697" s="249"/>
      <c r="C697" s="250"/>
      <c r="D697" s="251" t="s">
        <v>179</v>
      </c>
      <c r="E697" s="252" t="s">
        <v>1</v>
      </c>
      <c r="F697" s="253" t="s">
        <v>2819</v>
      </c>
      <c r="G697" s="250"/>
      <c r="H697" s="254">
        <v>56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0" t="s">
        <v>179</v>
      </c>
      <c r="AU697" s="260" t="s">
        <v>86</v>
      </c>
      <c r="AV697" s="13" t="s">
        <v>86</v>
      </c>
      <c r="AW697" s="13" t="s">
        <v>32</v>
      </c>
      <c r="AX697" s="13" t="s">
        <v>76</v>
      </c>
      <c r="AY697" s="260" t="s">
        <v>169</v>
      </c>
    </row>
    <row r="698" spans="1:51" s="13" customFormat="1" ht="12">
      <c r="A698" s="13"/>
      <c r="B698" s="249"/>
      <c r="C698" s="250"/>
      <c r="D698" s="251" t="s">
        <v>179</v>
      </c>
      <c r="E698" s="252" t="s">
        <v>1</v>
      </c>
      <c r="F698" s="253" t="s">
        <v>3178</v>
      </c>
      <c r="G698" s="250"/>
      <c r="H698" s="254">
        <v>22.54</v>
      </c>
      <c r="I698" s="255"/>
      <c r="J698" s="250"/>
      <c r="K698" s="250"/>
      <c r="L698" s="256"/>
      <c r="M698" s="257"/>
      <c r="N698" s="258"/>
      <c r="O698" s="258"/>
      <c r="P698" s="258"/>
      <c r="Q698" s="258"/>
      <c r="R698" s="258"/>
      <c r="S698" s="258"/>
      <c r="T698" s="25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0" t="s">
        <v>179</v>
      </c>
      <c r="AU698" s="260" t="s">
        <v>86</v>
      </c>
      <c r="AV698" s="13" t="s">
        <v>86</v>
      </c>
      <c r="AW698" s="13" t="s">
        <v>32</v>
      </c>
      <c r="AX698" s="13" t="s">
        <v>76</v>
      </c>
      <c r="AY698" s="260" t="s">
        <v>169</v>
      </c>
    </row>
    <row r="699" spans="1:51" s="13" customFormat="1" ht="12">
      <c r="A699" s="13"/>
      <c r="B699" s="249"/>
      <c r="C699" s="250"/>
      <c r="D699" s="251" t="s">
        <v>179</v>
      </c>
      <c r="E699" s="252" t="s">
        <v>1</v>
      </c>
      <c r="F699" s="253" t="s">
        <v>2783</v>
      </c>
      <c r="G699" s="250"/>
      <c r="H699" s="254">
        <v>25.914</v>
      </c>
      <c r="I699" s="255"/>
      <c r="J699" s="250"/>
      <c r="K699" s="250"/>
      <c r="L699" s="256"/>
      <c r="M699" s="257"/>
      <c r="N699" s="258"/>
      <c r="O699" s="258"/>
      <c r="P699" s="258"/>
      <c r="Q699" s="258"/>
      <c r="R699" s="258"/>
      <c r="S699" s="258"/>
      <c r="T699" s="25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60" t="s">
        <v>179</v>
      </c>
      <c r="AU699" s="260" t="s">
        <v>86</v>
      </c>
      <c r="AV699" s="13" t="s">
        <v>86</v>
      </c>
      <c r="AW699" s="13" t="s">
        <v>32</v>
      </c>
      <c r="AX699" s="13" t="s">
        <v>76</v>
      </c>
      <c r="AY699" s="260" t="s">
        <v>169</v>
      </c>
    </row>
    <row r="700" spans="1:51" s="13" customFormat="1" ht="12">
      <c r="A700" s="13"/>
      <c r="B700" s="249"/>
      <c r="C700" s="250"/>
      <c r="D700" s="251" t="s">
        <v>179</v>
      </c>
      <c r="E700" s="252" t="s">
        <v>1</v>
      </c>
      <c r="F700" s="253" t="s">
        <v>3171</v>
      </c>
      <c r="G700" s="250"/>
      <c r="H700" s="254">
        <v>-13.325</v>
      </c>
      <c r="I700" s="255"/>
      <c r="J700" s="250"/>
      <c r="K700" s="250"/>
      <c r="L700" s="256"/>
      <c r="M700" s="257"/>
      <c r="N700" s="258"/>
      <c r="O700" s="258"/>
      <c r="P700" s="258"/>
      <c r="Q700" s="258"/>
      <c r="R700" s="258"/>
      <c r="S700" s="258"/>
      <c r="T700" s="25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0" t="s">
        <v>179</v>
      </c>
      <c r="AU700" s="260" t="s">
        <v>86</v>
      </c>
      <c r="AV700" s="13" t="s">
        <v>86</v>
      </c>
      <c r="AW700" s="13" t="s">
        <v>32</v>
      </c>
      <c r="AX700" s="13" t="s">
        <v>76</v>
      </c>
      <c r="AY700" s="260" t="s">
        <v>169</v>
      </c>
    </row>
    <row r="701" spans="1:51" s="14" customFormat="1" ht="12">
      <c r="A701" s="14"/>
      <c r="B701" s="261"/>
      <c r="C701" s="262"/>
      <c r="D701" s="251" t="s">
        <v>179</v>
      </c>
      <c r="E701" s="263" t="s">
        <v>1</v>
      </c>
      <c r="F701" s="264" t="s">
        <v>182</v>
      </c>
      <c r="G701" s="262"/>
      <c r="H701" s="265">
        <v>299.107</v>
      </c>
      <c r="I701" s="266"/>
      <c r="J701" s="262"/>
      <c r="K701" s="262"/>
      <c r="L701" s="267"/>
      <c r="M701" s="268"/>
      <c r="N701" s="269"/>
      <c r="O701" s="269"/>
      <c r="P701" s="269"/>
      <c r="Q701" s="269"/>
      <c r="R701" s="269"/>
      <c r="S701" s="269"/>
      <c r="T701" s="27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1" t="s">
        <v>179</v>
      </c>
      <c r="AU701" s="271" t="s">
        <v>86</v>
      </c>
      <c r="AV701" s="14" t="s">
        <v>177</v>
      </c>
      <c r="AW701" s="14" t="s">
        <v>32</v>
      </c>
      <c r="AX701" s="14" t="s">
        <v>84</v>
      </c>
      <c r="AY701" s="271" t="s">
        <v>169</v>
      </c>
    </row>
    <row r="702" spans="1:65" s="2" customFormat="1" ht="16.5" customHeight="1">
      <c r="A702" s="39"/>
      <c r="B702" s="40"/>
      <c r="C702" s="235" t="s">
        <v>1950</v>
      </c>
      <c r="D702" s="235" t="s">
        <v>173</v>
      </c>
      <c r="E702" s="236" t="s">
        <v>3179</v>
      </c>
      <c r="F702" s="237" t="s">
        <v>3180</v>
      </c>
      <c r="G702" s="238" t="s">
        <v>176</v>
      </c>
      <c r="H702" s="239">
        <v>10.854</v>
      </c>
      <c r="I702" s="240"/>
      <c r="J702" s="241">
        <f>ROUND(I702*H702,2)</f>
        <v>0</v>
      </c>
      <c r="K702" s="242"/>
      <c r="L702" s="45"/>
      <c r="M702" s="243" t="s">
        <v>1</v>
      </c>
      <c r="N702" s="244" t="s">
        <v>41</v>
      </c>
      <c r="O702" s="92"/>
      <c r="P702" s="245">
        <f>O702*H702</f>
        <v>0</v>
      </c>
      <c r="Q702" s="245">
        <v>0.00022</v>
      </c>
      <c r="R702" s="245">
        <f>Q702*H702</f>
        <v>0.0023878799999999998</v>
      </c>
      <c r="S702" s="245">
        <v>0</v>
      </c>
      <c r="T702" s="246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47" t="s">
        <v>286</v>
      </c>
      <c r="AT702" s="247" t="s">
        <v>173</v>
      </c>
      <c r="AU702" s="247" t="s">
        <v>86</v>
      </c>
      <c r="AY702" s="18" t="s">
        <v>169</v>
      </c>
      <c r="BE702" s="248">
        <f>IF(N702="základní",J702,0)</f>
        <v>0</v>
      </c>
      <c r="BF702" s="248">
        <f>IF(N702="snížená",J702,0)</f>
        <v>0</v>
      </c>
      <c r="BG702" s="248">
        <f>IF(N702="zákl. přenesená",J702,0)</f>
        <v>0</v>
      </c>
      <c r="BH702" s="248">
        <f>IF(N702="sníž. přenesená",J702,0)</f>
        <v>0</v>
      </c>
      <c r="BI702" s="248">
        <f>IF(N702="nulová",J702,0)</f>
        <v>0</v>
      </c>
      <c r="BJ702" s="18" t="s">
        <v>84</v>
      </c>
      <c r="BK702" s="248">
        <f>ROUND(I702*H702,2)</f>
        <v>0</v>
      </c>
      <c r="BL702" s="18" t="s">
        <v>286</v>
      </c>
      <c r="BM702" s="247" t="s">
        <v>3181</v>
      </c>
    </row>
    <row r="703" spans="1:51" s="13" customFormat="1" ht="12">
      <c r="A703" s="13"/>
      <c r="B703" s="249"/>
      <c r="C703" s="250"/>
      <c r="D703" s="251" t="s">
        <v>179</v>
      </c>
      <c r="E703" s="252" t="s">
        <v>1</v>
      </c>
      <c r="F703" s="253" t="s">
        <v>3182</v>
      </c>
      <c r="G703" s="250"/>
      <c r="H703" s="254">
        <v>10.854</v>
      </c>
      <c r="I703" s="255"/>
      <c r="J703" s="250"/>
      <c r="K703" s="250"/>
      <c r="L703" s="256"/>
      <c r="M703" s="257"/>
      <c r="N703" s="258"/>
      <c r="O703" s="258"/>
      <c r="P703" s="258"/>
      <c r="Q703" s="258"/>
      <c r="R703" s="258"/>
      <c r="S703" s="258"/>
      <c r="T703" s="25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0" t="s">
        <v>179</v>
      </c>
      <c r="AU703" s="260" t="s">
        <v>86</v>
      </c>
      <c r="AV703" s="13" t="s">
        <v>86</v>
      </c>
      <c r="AW703" s="13" t="s">
        <v>32</v>
      </c>
      <c r="AX703" s="13" t="s">
        <v>84</v>
      </c>
      <c r="AY703" s="260" t="s">
        <v>169</v>
      </c>
    </row>
    <row r="704" spans="1:65" s="2" customFormat="1" ht="21.75" customHeight="1">
      <c r="A704" s="39"/>
      <c r="B704" s="40"/>
      <c r="C704" s="304" t="s">
        <v>1945</v>
      </c>
      <c r="D704" s="304" t="s">
        <v>1283</v>
      </c>
      <c r="E704" s="305" t="s">
        <v>3183</v>
      </c>
      <c r="F704" s="306" t="s">
        <v>3184</v>
      </c>
      <c r="G704" s="307" t="s">
        <v>176</v>
      </c>
      <c r="H704" s="308">
        <v>10.854</v>
      </c>
      <c r="I704" s="309"/>
      <c r="J704" s="310">
        <f>ROUND(I704*H704,2)</f>
        <v>0</v>
      </c>
      <c r="K704" s="311"/>
      <c r="L704" s="312"/>
      <c r="M704" s="313" t="s">
        <v>1</v>
      </c>
      <c r="N704" s="314" t="s">
        <v>41</v>
      </c>
      <c r="O704" s="92"/>
      <c r="P704" s="245">
        <f>O704*H704</f>
        <v>0</v>
      </c>
      <c r="Q704" s="245">
        <v>0</v>
      </c>
      <c r="R704" s="245">
        <f>Q704*H704</f>
        <v>0</v>
      </c>
      <c r="S704" s="245">
        <v>0</v>
      </c>
      <c r="T704" s="246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47" t="s">
        <v>298</v>
      </c>
      <c r="AT704" s="247" t="s">
        <v>1283</v>
      </c>
      <c r="AU704" s="247" t="s">
        <v>86</v>
      </c>
      <c r="AY704" s="18" t="s">
        <v>169</v>
      </c>
      <c r="BE704" s="248">
        <f>IF(N704="základní",J704,0)</f>
        <v>0</v>
      </c>
      <c r="BF704" s="248">
        <f>IF(N704="snížená",J704,0)</f>
        <v>0</v>
      </c>
      <c r="BG704" s="248">
        <f>IF(N704="zákl. přenesená",J704,0)</f>
        <v>0</v>
      </c>
      <c r="BH704" s="248">
        <f>IF(N704="sníž. přenesená",J704,0)</f>
        <v>0</v>
      </c>
      <c r="BI704" s="248">
        <f>IF(N704="nulová",J704,0)</f>
        <v>0</v>
      </c>
      <c r="BJ704" s="18" t="s">
        <v>84</v>
      </c>
      <c r="BK704" s="248">
        <f>ROUND(I704*H704,2)</f>
        <v>0</v>
      </c>
      <c r="BL704" s="18" t="s">
        <v>286</v>
      </c>
      <c r="BM704" s="247" t="s">
        <v>3185</v>
      </c>
    </row>
    <row r="705" spans="1:65" s="2" customFormat="1" ht="44.25" customHeight="1">
      <c r="A705" s="39"/>
      <c r="B705" s="40"/>
      <c r="C705" s="235" t="s">
        <v>364</v>
      </c>
      <c r="D705" s="235" t="s">
        <v>173</v>
      </c>
      <c r="E705" s="236" t="s">
        <v>2632</v>
      </c>
      <c r="F705" s="237" t="s">
        <v>2633</v>
      </c>
      <c r="G705" s="238" t="s">
        <v>176</v>
      </c>
      <c r="H705" s="239">
        <v>26.165</v>
      </c>
      <c r="I705" s="240"/>
      <c r="J705" s="241">
        <f>ROUND(I705*H705,2)</f>
        <v>0</v>
      </c>
      <c r="K705" s="242"/>
      <c r="L705" s="45"/>
      <c r="M705" s="243" t="s">
        <v>1</v>
      </c>
      <c r="N705" s="244" t="s">
        <v>41</v>
      </c>
      <c r="O705" s="92"/>
      <c r="P705" s="245">
        <f>O705*H705</f>
        <v>0</v>
      </c>
      <c r="Q705" s="245">
        <v>0.0038</v>
      </c>
      <c r="R705" s="245">
        <f>Q705*H705</f>
        <v>0.099427</v>
      </c>
      <c r="S705" s="245">
        <v>0</v>
      </c>
      <c r="T705" s="246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47" t="s">
        <v>286</v>
      </c>
      <c r="AT705" s="247" t="s">
        <v>173</v>
      </c>
      <c r="AU705" s="247" t="s">
        <v>86</v>
      </c>
      <c r="AY705" s="18" t="s">
        <v>169</v>
      </c>
      <c r="BE705" s="248">
        <f>IF(N705="základní",J705,0)</f>
        <v>0</v>
      </c>
      <c r="BF705" s="248">
        <f>IF(N705="snížená",J705,0)</f>
        <v>0</v>
      </c>
      <c r="BG705" s="248">
        <f>IF(N705="zákl. přenesená",J705,0)</f>
        <v>0</v>
      </c>
      <c r="BH705" s="248">
        <f>IF(N705="sníž. přenesená",J705,0)</f>
        <v>0</v>
      </c>
      <c r="BI705" s="248">
        <f>IF(N705="nulová",J705,0)</f>
        <v>0</v>
      </c>
      <c r="BJ705" s="18" t="s">
        <v>84</v>
      </c>
      <c r="BK705" s="248">
        <f>ROUND(I705*H705,2)</f>
        <v>0</v>
      </c>
      <c r="BL705" s="18" t="s">
        <v>286</v>
      </c>
      <c r="BM705" s="247" t="s">
        <v>3186</v>
      </c>
    </row>
    <row r="706" spans="1:51" s="16" customFormat="1" ht="12">
      <c r="A706" s="16"/>
      <c r="B706" s="283"/>
      <c r="C706" s="284"/>
      <c r="D706" s="251" t="s">
        <v>179</v>
      </c>
      <c r="E706" s="285" t="s">
        <v>1</v>
      </c>
      <c r="F706" s="286" t="s">
        <v>2794</v>
      </c>
      <c r="G706" s="284"/>
      <c r="H706" s="285" t="s">
        <v>1</v>
      </c>
      <c r="I706" s="287"/>
      <c r="J706" s="284"/>
      <c r="K706" s="284"/>
      <c r="L706" s="288"/>
      <c r="M706" s="289"/>
      <c r="N706" s="290"/>
      <c r="O706" s="290"/>
      <c r="P706" s="290"/>
      <c r="Q706" s="290"/>
      <c r="R706" s="290"/>
      <c r="S706" s="290"/>
      <c r="T706" s="291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T706" s="292" t="s">
        <v>179</v>
      </c>
      <c r="AU706" s="292" t="s">
        <v>86</v>
      </c>
      <c r="AV706" s="16" t="s">
        <v>84</v>
      </c>
      <c r="AW706" s="16" t="s">
        <v>32</v>
      </c>
      <c r="AX706" s="16" t="s">
        <v>76</v>
      </c>
      <c r="AY706" s="292" t="s">
        <v>169</v>
      </c>
    </row>
    <row r="707" spans="1:51" s="13" customFormat="1" ht="12">
      <c r="A707" s="13"/>
      <c r="B707" s="249"/>
      <c r="C707" s="250"/>
      <c r="D707" s="251" t="s">
        <v>179</v>
      </c>
      <c r="E707" s="252" t="s">
        <v>1</v>
      </c>
      <c r="F707" s="253" t="s">
        <v>3187</v>
      </c>
      <c r="G707" s="250"/>
      <c r="H707" s="254">
        <v>7.358</v>
      </c>
      <c r="I707" s="255"/>
      <c r="J707" s="250"/>
      <c r="K707" s="250"/>
      <c r="L707" s="256"/>
      <c r="M707" s="257"/>
      <c r="N707" s="258"/>
      <c r="O707" s="258"/>
      <c r="P707" s="258"/>
      <c r="Q707" s="258"/>
      <c r="R707" s="258"/>
      <c r="S707" s="258"/>
      <c r="T707" s="259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60" t="s">
        <v>179</v>
      </c>
      <c r="AU707" s="260" t="s">
        <v>86</v>
      </c>
      <c r="AV707" s="13" t="s">
        <v>86</v>
      </c>
      <c r="AW707" s="13" t="s">
        <v>32</v>
      </c>
      <c r="AX707" s="13" t="s">
        <v>76</v>
      </c>
      <c r="AY707" s="260" t="s">
        <v>169</v>
      </c>
    </row>
    <row r="708" spans="1:51" s="13" customFormat="1" ht="12">
      <c r="A708" s="13"/>
      <c r="B708" s="249"/>
      <c r="C708" s="250"/>
      <c r="D708" s="251" t="s">
        <v>179</v>
      </c>
      <c r="E708" s="252" t="s">
        <v>1</v>
      </c>
      <c r="F708" s="253" t="s">
        <v>2796</v>
      </c>
      <c r="G708" s="250"/>
      <c r="H708" s="254">
        <v>18.807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0" t="s">
        <v>179</v>
      </c>
      <c r="AU708" s="260" t="s">
        <v>86</v>
      </c>
      <c r="AV708" s="13" t="s">
        <v>86</v>
      </c>
      <c r="AW708" s="13" t="s">
        <v>32</v>
      </c>
      <c r="AX708" s="13" t="s">
        <v>76</v>
      </c>
      <c r="AY708" s="260" t="s">
        <v>169</v>
      </c>
    </row>
    <row r="709" spans="1:51" s="14" customFormat="1" ht="12">
      <c r="A709" s="14"/>
      <c r="B709" s="261"/>
      <c r="C709" s="262"/>
      <c r="D709" s="251" t="s">
        <v>179</v>
      </c>
      <c r="E709" s="263" t="s">
        <v>1</v>
      </c>
      <c r="F709" s="264" t="s">
        <v>182</v>
      </c>
      <c r="G709" s="262"/>
      <c r="H709" s="265">
        <v>26.165</v>
      </c>
      <c r="I709" s="266"/>
      <c r="J709" s="262"/>
      <c r="K709" s="262"/>
      <c r="L709" s="267"/>
      <c r="M709" s="293"/>
      <c r="N709" s="294"/>
      <c r="O709" s="294"/>
      <c r="P709" s="294"/>
      <c r="Q709" s="294"/>
      <c r="R709" s="294"/>
      <c r="S709" s="294"/>
      <c r="T709" s="29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1" t="s">
        <v>179</v>
      </c>
      <c r="AU709" s="271" t="s">
        <v>86</v>
      </c>
      <c r="AV709" s="14" t="s">
        <v>177</v>
      </c>
      <c r="AW709" s="14" t="s">
        <v>32</v>
      </c>
      <c r="AX709" s="14" t="s">
        <v>84</v>
      </c>
      <c r="AY709" s="271" t="s">
        <v>169</v>
      </c>
    </row>
    <row r="710" spans="1:31" s="2" customFormat="1" ht="6.95" customHeight="1">
      <c r="A710" s="39"/>
      <c r="B710" s="67"/>
      <c r="C710" s="68"/>
      <c r="D710" s="68"/>
      <c r="E710" s="68"/>
      <c r="F710" s="68"/>
      <c r="G710" s="68"/>
      <c r="H710" s="68"/>
      <c r="I710" s="68"/>
      <c r="J710" s="68"/>
      <c r="K710" s="68"/>
      <c r="L710" s="45"/>
      <c r="M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</row>
  </sheetData>
  <sheetProtection password="CC35" sheet="1" objects="1" scenarios="1" formatColumns="0" formatRows="0" autoFilter="0"/>
  <autoFilter ref="C142:K709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CORE-I5-4460\Martina</dc:creator>
  <cp:keywords/>
  <dc:description/>
  <cp:lastModifiedBy>CORE-I5-4460\Martina</cp:lastModifiedBy>
  <dcterms:created xsi:type="dcterms:W3CDTF">2021-04-20T08:54:29Z</dcterms:created>
  <dcterms:modified xsi:type="dcterms:W3CDTF">2021-04-20T08:54:58Z</dcterms:modified>
  <cp:category/>
  <cp:version/>
  <cp:contentType/>
  <cp:contentStatus/>
</cp:coreProperties>
</file>