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enovace ploch" sheetId="2" r:id="rId2"/>
    <sheet name="02 - Závlahový systém" sheetId="3" r:id="rId3"/>
    <sheet name="VORN - Vedlejší a ostatní..." sheetId="4" r:id="rId4"/>
  </sheets>
  <definedNames>
    <definedName name="_xlnm.Print_Area" localSheetId="0">'Rekapitulace stavby'!$D$4:$AO$76,'Rekapitulace stavby'!$C$82:$AQ$98</definedName>
    <definedName name="_xlnm._FilterDatabase" localSheetId="1" hidden="1">'01 - Renovace ploch'!$C$119:$K$186</definedName>
    <definedName name="_xlnm.Print_Area" localSheetId="1">'01 - Renovace ploch'!$C$4:$J$76,'01 - Renovace ploch'!$C$82:$J$101,'01 - Renovace ploch'!$C$107:$J$186</definedName>
    <definedName name="_xlnm._FilterDatabase" localSheetId="2" hidden="1">'02 - Závlahový systém'!$C$126:$K$326</definedName>
    <definedName name="_xlnm.Print_Area" localSheetId="2">'02 - Závlahový systém'!$C$4:$J$76,'02 - Závlahový systém'!$C$82:$J$108,'02 - Závlahový systém'!$C$114:$J$326</definedName>
    <definedName name="_xlnm._FilterDatabase" localSheetId="3" hidden="1">'VORN - Vedlejší a ostatní...'!$C$117:$K$122</definedName>
    <definedName name="_xlnm.Print_Area" localSheetId="3">'VORN - Vedlejší a ostatní...'!$C$4:$J$76,'VORN - Vedlejší a ostatní...'!$C$82:$J$99,'VORN - Vedlejší a ostatní...'!$C$105:$J$122</definedName>
    <definedName name="_xlnm.Print_Titles" localSheetId="0">'Rekapitulace stavby'!$92:$92</definedName>
    <definedName name="_xlnm.Print_Titles" localSheetId="1">'01 - Renovace ploch'!$119:$119</definedName>
    <definedName name="_xlnm.Print_Titles" localSheetId="2">'02 - Závlahový systém'!$126:$126</definedName>
    <definedName name="_xlnm.Print_Titles" localSheetId="3">'VORN - Vedlejší a ostatní...'!$117:$117</definedName>
  </definedNames>
  <calcPr fullCalcOnLoad="1"/>
</workbook>
</file>

<file path=xl/sharedStrings.xml><?xml version="1.0" encoding="utf-8"?>
<sst xmlns="http://schemas.openxmlformats.org/spreadsheetml/2006/main" count="2732" uniqueCount="548">
  <si>
    <t>Export Komplet</t>
  </si>
  <si>
    <t/>
  </si>
  <si>
    <t>2.0</t>
  </si>
  <si>
    <t>ZAMOK</t>
  </si>
  <si>
    <t>False</t>
  </si>
  <si>
    <t>{38cb1ed1-1187-4e74-8ca7-c8329b6f3ae8}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</si>
  <si>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</si>
  <si>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</si>
  <si>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</si>
  <si>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</si>
  <si>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</si>
  <si>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</si>
  <si>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</si>
  <si>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</si>
  <si>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</si>
  <si>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</si>
  <si>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</si>
  <si>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Renovace plochy baseballového hřiště včetně instalace automatického zavlažovacího systému</t>
  </si>
  <si>
    <t>KSO:</t>
  </si>
  <si>
    <t>CC-CZ:</t>
  </si>
  <si>
    <t>Místo:</t>
  </si>
  <si>
    <t>Trutnov</t>
  </si>
  <si>
    <t>Datum:</t>
  </si>
  <si>
    <t>16. 4. 2021</t>
  </si>
  <si>
    <t>Zadavatel:</t>
  </si>
  <si>
    <t>IČ:</t>
  </si>
  <si>
    <t>00278360</t>
  </si>
  <si>
    <t>Město Trutnov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</si>
  <si>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</si>
  <si>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</si>
  <si>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</si>
  <si>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</si>
  <si>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</si>
  <si>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</si>
  <si>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</si>
  <si>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</si>
  <si>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</si>
  <si>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</si>
  <si>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</si>
  <si>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</si>
  <si>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</si>
  <si>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</si>
  <si>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</si>
  <si>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</si>
  <si>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</si>
  <si>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</si>
  <si>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</si>
  <si>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</si>
  <si>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</si>
  <si>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</si>
  <si>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</si>
  <si>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</si>
  <si>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</si>
  <si>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</si>
  <si>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</si>
  <si>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</si>
  <si>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</si>
  <si>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</si>
  <si>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</si>
  <si>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</si>
  <si>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</si>
  <si>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</si>
  <si>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</si>
  <si>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</si>
  <si>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</si>
  <si>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</si>
  <si>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</si>
  <si>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</si>
  <si>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</si>
  <si>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</si>
  <si>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</si>
  <si>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</si>
  <si>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</si>
  <si>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</si>
  <si>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</si>
  <si>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</si>
  <si>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</si>
  <si>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</si>
  <si>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</si>
  <si>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</si>
  <si>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</si>
  <si>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01</t>
  </si>
  <si>
    <t>Renovace ploch</t>
  </si>
  <si>
    <t>STA</t>
  </si>
  <si>
    <t>1</t>
  </si>
  <si>
    <t>{b08d91f3-61d0-4b7f-9a6f-a7040f7ce580}</t>
  </si>
  <si>
    <t>2</t>
  </si>
  <si>
    <t>02</t>
  </si>
  <si>
    <t>Závlahový systém</t>
  </si>
  <si>
    <t>{44f17c31-e33b-4104-977e-f1550d8b4aba}</t>
  </si>
  <si>
    <t>VORN</t>
  </si>
  <si>
    <t>Vedlejší a ostatní...</t>
  </si>
  <si>
    <t>{9080af54-cb3c-4844-9639-9e9d3811fc62}</t>
  </si>
  <si>
    <t>KRYCÍ LIST SOUPISU PRACÍ</t>
  </si>
  <si>
    <t>Objekt:</t>
  </si>
  <si>
    <t>01 - Renovace ploch</t>
  </si>
  <si>
    <t>REKAPITULACE ČLENĚNÍ SOUPISU PRACÍ</t>
  </si>
  <si>
    <t>Kód dílu - Popis</t>
  </si>
  <si>
    <t>Cena celkem [CZK]</t>
  </si>
  <si>
    <t>Náklady ze soupisu prací</t>
  </si>
  <si>
    <t>-1</t>
  </si>
  <si>
    <t>D1 - Trávnaté plochy</t>
  </si>
  <si>
    <t>D2 - Rozvojová péče - vybavení pro servis travnatých ploch</t>
  </si>
  <si>
    <t>D3 - Antukové plochy</t>
  </si>
  <si>
    <t>D4 - Oplocení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</si>
  <si>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</si>
  <si>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</si>
  <si>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</si>
  <si>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</si>
  <si>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</si>
  <si>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</si>
  <si>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</si>
  <si>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</si>
  <si>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</si>
  <si>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</si>
  <si>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</si>
  <si>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</si>
  <si>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</si>
  <si>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</si>
  <si>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Trávnaté plochy</t>
  </si>
  <si>
    <t>ROZPOCET</t>
  </si>
  <si>
    <t>K</t>
  </si>
  <si>
    <t>Pol1</t>
  </si>
  <si>
    <t>Postřik stávajícího porostu</t>
  </si>
  <si>
    <t>m2</t>
  </si>
  <si>
    <t>4</t>
  </si>
  <si>
    <t>PP</t>
  </si>
  <si>
    <t>P</t>
  </si>
  <si>
    <t>Poznámka k položce:
Poznámka k položce: přesné strojové dávkování totálního herbicidu</t>
  </si>
  <si>
    <t>Pol2</t>
  </si>
  <si>
    <t>Rozprostření trávníkového substrátu</t>
  </si>
  <si>
    <t>Poznámka k položce:
Poznámka k položce: Použítí nakrývacího válce; 2 vrstvy (1. vrstva nivelační, 2. vrstva krycí) vč. manipulace sypkých hmot horizontální v prostorách dotčených pozemků a uválcování</t>
  </si>
  <si>
    <t>3</t>
  </si>
  <si>
    <t>Pol3</t>
  </si>
  <si>
    <t>Trávníkový substrát</t>
  </si>
  <si>
    <t>m3</t>
  </si>
  <si>
    <t>6</t>
  </si>
  <si>
    <t>Poznámka k položce:
Poznámka k položce: Bezplevelný trávníkový substrát volně ložený</t>
  </si>
  <si>
    <t>Pol4</t>
  </si>
  <si>
    <t>Výsev travního semene</t>
  </si>
  <si>
    <t>8</t>
  </si>
  <si>
    <t xml:space="preserve">Poznámka k položce:
Poznámka k položce:
Strojně přesné setí kalibrovanou sekačkou vč. manipulace osiva horizontální po dotčených pozemcích. </t>
  </si>
  <si>
    <t>5</t>
  </si>
  <si>
    <t>Pol5</t>
  </si>
  <si>
    <t>Travní osivo</t>
  </si>
  <si>
    <t>kg</t>
  </si>
  <si>
    <t>10</t>
  </si>
  <si>
    <t>Poznámka k položce:
Poznámka k položce: Směs pro suchá stanoviště (např. MLD STAR) zajišťující rychlé klíčení a zapojení drnu. Vysoká odolnost proti zasolení, vysoká odolnost proti infekčním chorobám. Výsev 40g/m2</t>
  </si>
  <si>
    <t>Pol6</t>
  </si>
  <si>
    <t>Nahnojení výsevu</t>
  </si>
  <si>
    <t>12</t>
  </si>
  <si>
    <t>Poznámka k položce:
Poznámka k položce: Strojní hnojení kalibrovanou sečkou 30g/m2.  Hnojivo vhodné pro nově vyseté či doseté trávníkové plochy. Vysoký podíl fosforu pro stavbu a rozvoj kořenové soustavy.(Referenční hnojivo AgroMix P)</t>
  </si>
  <si>
    <t>Pol7</t>
  </si>
  <si>
    <t xml:space="preserve">Skrývka antukového podloží </t>
  </si>
  <si>
    <t>1956482028</t>
  </si>
  <si>
    <t>Poznámka k položce:
Poznámka k položce: Odtěžení antukového podloží velkého hřiště vč. naložení výkopku a přesun v rámci areálu pro další využití</t>
  </si>
  <si>
    <t>16</t>
  </si>
  <si>
    <t>Pol8</t>
  </si>
  <si>
    <t>Podloží travnatého hřiště</t>
  </si>
  <si>
    <t>1193229436</t>
  </si>
  <si>
    <t xml:space="preserve">Poznámka k položce:
Poznámka k položce: doplnění zeminy zakládací - 69 m3, rozrovnání, hutnění, nivelace
 - zemina propískovaná zakládací DIN 18035/4
 - doprava zeminy
 - manipulace strojní
 - rozhrnutí a urovnání strojní 
 - válcování </t>
  </si>
  <si>
    <t>D2</t>
  </si>
  <si>
    <t>Rozvojová péče - vybavení pro servis travnatých ploch</t>
  </si>
  <si>
    <t>29</t>
  </si>
  <si>
    <t>Pol11</t>
  </si>
  <si>
    <t>Sezónní rozvojová péče o travnaté plochy</t>
  </si>
  <si>
    <t>-1846413090</t>
  </si>
  <si>
    <t>Poznámka k položce:
Poznámka k položce: Aplikace rychlerozpustných hnojiv v kombinaci s foliárním hnojením, vertikutace (jarní/podzimní) atd.</t>
  </si>
  <si>
    <t>7</t>
  </si>
  <si>
    <t>Pol12</t>
  </si>
  <si>
    <t>Postřikovač na aplikace fungicidů, herbicidů a foliární výživy</t>
  </si>
  <si>
    <t>ks</t>
  </si>
  <si>
    <t>14</t>
  </si>
  <si>
    <t>Poznámka k položce:
Poznámka k položce: bateriový postřikovač s širokým záběrem 2 metry a 35 litrovou nádrží (referenční stroj ACUSPRAY SOLO 35  www.techneat.cz/#SOLO)</t>
  </si>
  <si>
    <t>Pol13</t>
  </si>
  <si>
    <t>Rozmetadlo pro granulovaná hnojiva a vápence</t>
  </si>
  <si>
    <t>Poznámka k položce:
Poznámka k položce: Rozmetadlo pro aplikaci hnojiv na velkých trávníkových hřištích velikost zásobníku min. 50 kg (referenční stroj Spyker S60-12020 https://www.spyker.cz/#S60-12020)</t>
  </si>
  <si>
    <t>9</t>
  </si>
  <si>
    <t>Pol14</t>
  </si>
  <si>
    <t>Aplikační válec na úpravu vegetační plochy</t>
  </si>
  <si>
    <t>18</t>
  </si>
  <si>
    <t>Poznámka k položce:
Poznámka k položce: Kovový válec pro rozrovnání substrátu do tenké, kompaktní vrstvy (referenční stroj https://www.travnik-realizace.cz/produkt/valec-pro-rozrovnani-substratu/</t>
  </si>
  <si>
    <t>Pol15</t>
  </si>
  <si>
    <t>Žací stroj</t>
  </si>
  <si>
    <t>20</t>
  </si>
  <si>
    <t>Poznámka k položce:
Poznámka k položce: Motorový žací stroj s nulovým poloměrem otáčení. Šířka záběru min. 100 cm. Metoda sečení 3-v-1 Mulčování / Sběr do koše na trávu / Boční výhoz posečené trávy. Produktivita: min. 8500 m²/h (Referenční stroj: Husqvarna Z 242 F ZTH)</t>
  </si>
  <si>
    <t>D3</t>
  </si>
  <si>
    <t>Antukové plochy</t>
  </si>
  <si>
    <t>11</t>
  </si>
  <si>
    <t>Pol16</t>
  </si>
  <si>
    <t>Postřik stávajícího porostu vyrovnání povrchu</t>
  </si>
  <si>
    <t>22</t>
  </si>
  <si>
    <t>Poznámka k položce:
Poznámka k položce: Přesné strojové dávkování selektivního herbicidu a mechanické vyrovnání antukových povrchů.</t>
  </si>
  <si>
    <t>Pol17</t>
  </si>
  <si>
    <t>Antuka kategorie CS1</t>
  </si>
  <si>
    <t>t</t>
  </si>
  <si>
    <t>24</t>
  </si>
  <si>
    <t>Poznámka k položce:
Poznámka k položce: Antuku, která je vhodná pro údržbu povrchů sportovišť a pro opravy, při nichž se odstraňuje jen část staré antuky. Volně ložená vč. dopravy.</t>
  </si>
  <si>
    <t>13</t>
  </si>
  <si>
    <t>Pol18</t>
  </si>
  <si>
    <t>Rozprostření antuky</t>
  </si>
  <si>
    <t>26</t>
  </si>
  <si>
    <t>Poznámka k položce:
Poznámka k položce: Rozprostření antuky po vrstvách do 5 mm vč. manipulace syplkých hmot horizontální v prostorách dotčených pozemků.</t>
  </si>
  <si>
    <t>Pol19</t>
  </si>
  <si>
    <t>Zaválcování povrchu antuky</t>
  </si>
  <si>
    <t>28</t>
  </si>
  <si>
    <t>17</t>
  </si>
  <si>
    <t>Pol20</t>
  </si>
  <si>
    <t>Úprava okrajových ploch hřiště</t>
  </si>
  <si>
    <t>1931312075</t>
  </si>
  <si>
    <t xml:space="preserve">Poznámka k položce:
Poznámka k položce: použije se recyklát a stará antuka ze skrývky hlavního hřiště - vrstva 5 cm - (87 m3 materiálu - ze skrývky bude 69 m3)
 - manipulace strojní
 - rozhrnutí a urovnání strojní
 - prach lomový 0/4 mm
 - doprava zeminy
 - hutnění strojní </t>
  </si>
  <si>
    <t>D4</t>
  </si>
  <si>
    <t>Oplocení</t>
  </si>
  <si>
    <t>131111333</t>
  </si>
  <si>
    <t>Vrtání jamek pro plotové sloupky D do 300 mm - ručně s motorovým vrtákem</t>
  </si>
  <si>
    <t>m</t>
  </si>
  <si>
    <t>1620695997</t>
  </si>
  <si>
    <t>Vrtání jamek ručním motorovým vrtákem průměru přes 200 do 300 mm</t>
  </si>
  <si>
    <t>19</t>
  </si>
  <si>
    <t>338171123</t>
  </si>
  <si>
    <t>Osazování sloupků a vzpěr plotových ocelových v do 2,60 m se zabetonováním</t>
  </si>
  <si>
    <t>kus</t>
  </si>
  <si>
    <t>1966507013</t>
  </si>
  <si>
    <t>M</t>
  </si>
  <si>
    <t>55342263</t>
  </si>
  <si>
    <t>sloupek plotový koncový Pz a komaxitový 2500/48x1,5mm</t>
  </si>
  <si>
    <t>1485922493</t>
  </si>
  <si>
    <t>55342274</t>
  </si>
  <si>
    <t>vzpěra plotová 38x1,5mm včetně krytky s uchem 2500mm</t>
  </si>
  <si>
    <t>-1720274107</t>
  </si>
  <si>
    <t>348401130</t>
  </si>
  <si>
    <t>Montáž oplocení ze strojového pletiva s napínacími dráty výšky do 2,0 m</t>
  </si>
  <si>
    <t>-1910207070</t>
  </si>
  <si>
    <t>31327506</t>
  </si>
  <si>
    <t>pletivo drátěné plastifikované se čtvercovými oky 50/2,7 mm v 1800mm</t>
  </si>
  <si>
    <t>-1509550416</t>
  </si>
  <si>
    <t>27</t>
  </si>
  <si>
    <t>348101210</t>
  </si>
  <si>
    <t>Osazení vrat a vrátek k oplocení na ocelové sloupky do 2 m2</t>
  </si>
  <si>
    <t>-1875656339</t>
  </si>
  <si>
    <t>55342334</t>
  </si>
  <si>
    <t>branka plotová jednokřídlá Pz s PVC vrstvou 1000x1800mm</t>
  </si>
  <si>
    <t>607209172</t>
  </si>
  <si>
    <t>02 - Závlahový systém</t>
  </si>
  <si>
    <t>D1 - Zemní práce</t>
  </si>
  <si>
    <t>D2 - Potrubí a příslušenství</t>
  </si>
  <si>
    <t xml:space="preserve">    D3 - Doupouštění</t>
  </si>
  <si>
    <t xml:space="preserve">    D4 - Hlavní řad</t>
  </si>
  <si>
    <t xml:space="preserve">    D5 - Distgribuční vedení</t>
  </si>
  <si>
    <t xml:space="preserve">    D6 - Uzavírací armatury a příslušenství</t>
  </si>
  <si>
    <t xml:space="preserve">    D7 - Postřikovače a příslušenství</t>
  </si>
  <si>
    <t xml:space="preserve">    D8 - Ovládací systém</t>
  </si>
  <si>
    <t>D9 - Čerpací stanice</t>
  </si>
  <si>
    <t xml:space="preserve">    D10 - Čerpadlo pro závlahy</t>
  </si>
  <si>
    <t xml:space="preserve">    D11 - Retenční nádrž a její dopouštění</t>
  </si>
  <si>
    <t>Zemní práce</t>
  </si>
  <si>
    <t>Vytyčení tras pro položení potrubí, umístění armatur, ventilových boxů, postřikovačů a ostatních částí zavlažovacího systému dle PD</t>
  </si>
  <si>
    <t>soubor</t>
  </si>
  <si>
    <t>Poznámka k položce:
Poznámka k položce: armatur, ventilových boxů, postřikovačů a;   ostatních částí zavlažovacího systému dle;   projektu</t>
  </si>
  <si>
    <t>Vyhloubení rýhy pro potrubí distribučních řadů</t>
  </si>
  <si>
    <t>Poznámka k položce:
Poznámka k položce: a ovládacích kabelů v hornině 3-4 včetně ;   odvozu přebyt. výkopku v rámci staveniště</t>
  </si>
  <si>
    <t>Podsyp a obsyp potrubí a ovládacích kabelů jemnozrnným obsypem 0-4mm</t>
  </si>
  <si>
    <t>Poznámka k položce:
Poznámka k položce: jemnozrnným obsypem 0-4mm.</t>
  </si>
  <si>
    <t>Obsypový materiál pro obsyp potrubí a kabelů - dle potřeby</t>
  </si>
  <si>
    <t>Poznámka k položce:
Poznámka k položce: (dle potřeby)</t>
  </si>
  <si>
    <t>Zásyp a hutnění výkopů</t>
  </si>
  <si>
    <t>Výkop pro postřikovač, jeho výškové osazení do úrovně terénu včetně podsypu pískem,zásypu a odvozu přebytečného výkopku v rámci staveniště</t>
  </si>
  <si>
    <t>Poznámka k položce:
Poznámka k položce: do úrovně terénu včetně podsypu pískem,;   zásypu a odvozu přebytečného výkopku v ;   rámci staveniště</t>
  </si>
  <si>
    <t>Pol9</t>
  </si>
  <si>
    <t>Výkop pro ventilovou šachtici, její výškové osazení do úrovně terénu včetně podsypu pískem   zásypu a odvozu přebytečného výkopku v rámci staveniště</t>
  </si>
  <si>
    <t>Potrubí a příslušenství</t>
  </si>
  <si>
    <t>Doupouštění</t>
  </si>
  <si>
    <t>Dodávka tlakového potrubí HD-PE DN 50, PN 10 (63x3,8)</t>
  </si>
  <si>
    <t>Pol9.1</t>
  </si>
  <si>
    <t>Montáž tlakového potrubí HD-PE DN 50, PN 10 (63x3,8)</t>
  </si>
  <si>
    <t>Pol10</t>
  </si>
  <si>
    <t>Koleno 63 Elysee PN16</t>
  </si>
  <si>
    <t>Další materiál pro napojení na vodovodní řad a pro dopouštění</t>
  </si>
  <si>
    <t>Hlavní řad</t>
  </si>
  <si>
    <t>Dodávka tlakového potrubí HD-PE DN 63, PN 10 (75x4,5)</t>
  </si>
  <si>
    <t>Montáž tlakového potrubí HD-PE DN 63, PN 10 (75x4,5)</t>
  </si>
  <si>
    <t>30</t>
  </si>
  <si>
    <t>Přechodka přímá 75x3" vnější závit</t>
  </si>
  <si>
    <t>32</t>
  </si>
  <si>
    <t>Přechodka přímá 75x2" vnější závit</t>
  </si>
  <si>
    <t>34</t>
  </si>
  <si>
    <t>T-kus 75  Elysee PN16</t>
  </si>
  <si>
    <t>36</t>
  </si>
  <si>
    <t>Navrtavací pas 63x6/4"  Elysee PN16</t>
  </si>
  <si>
    <t>38</t>
  </si>
  <si>
    <t>PVC vsuvka 6/4" PN16</t>
  </si>
  <si>
    <t>40</t>
  </si>
  <si>
    <t>Pol21</t>
  </si>
  <si>
    <t>Zátka 63  Elysee PN16</t>
  </si>
  <si>
    <t>42</t>
  </si>
  <si>
    <t>Pol22</t>
  </si>
  <si>
    <t>T-kus 63  Elysee PN16</t>
  </si>
  <si>
    <t>44</t>
  </si>
  <si>
    <t>23</t>
  </si>
  <si>
    <t>Pol23</t>
  </si>
  <si>
    <t>46</t>
  </si>
  <si>
    <t>Pol24</t>
  </si>
  <si>
    <t>Navrtavací pas 63x1"  Elysee PN16</t>
  </si>
  <si>
    <t>48</t>
  </si>
  <si>
    <t>25</t>
  </si>
  <si>
    <t>Pol25</t>
  </si>
  <si>
    <t>PVC vsuvka 1" PN16</t>
  </si>
  <si>
    <t>50</t>
  </si>
  <si>
    <t>D5</t>
  </si>
  <si>
    <t>Distgribuční vedení</t>
  </si>
  <si>
    <t>Pol26</t>
  </si>
  <si>
    <t>52</t>
  </si>
  <si>
    <t>Pol27</t>
  </si>
  <si>
    <t>54</t>
  </si>
  <si>
    <t>Pol28</t>
  </si>
  <si>
    <t>Dodávka tlakového potrubí HD-PE DN 32, PN 10 (40x2,4)</t>
  </si>
  <si>
    <t>56</t>
  </si>
  <si>
    <t>Pol29</t>
  </si>
  <si>
    <t>Montáž tlakového potrubí HD-PE DN 32, PN 10 (40x2,4)</t>
  </si>
  <si>
    <t>58</t>
  </si>
  <si>
    <t>Pol30</t>
  </si>
  <si>
    <t>Přechodka přímá 63x6,4" vnější závit  Elysee PN16</t>
  </si>
  <si>
    <t>60</t>
  </si>
  <si>
    <t>31</t>
  </si>
  <si>
    <t>Pol31</t>
  </si>
  <si>
    <t>62</t>
  </si>
  <si>
    <t>Pol32</t>
  </si>
  <si>
    <t>64</t>
  </si>
  <si>
    <t>33</t>
  </si>
  <si>
    <t>Pol33</t>
  </si>
  <si>
    <t>Navrtavací pas 40x3,4"  Elysee PN16</t>
  </si>
  <si>
    <t>66</t>
  </si>
  <si>
    <t>Pol34</t>
  </si>
  <si>
    <t>Přechodka přímá 40x3,4" vnitřní závit  Elysee PN16</t>
  </si>
  <si>
    <t>68</t>
  </si>
  <si>
    <t>35</t>
  </si>
  <si>
    <t>Pol35</t>
  </si>
  <si>
    <t>Přechodka přímá 40x1" vnitřní závit  Elysee PN16</t>
  </si>
  <si>
    <t>70</t>
  </si>
  <si>
    <t>Pol36</t>
  </si>
  <si>
    <t>72</t>
  </si>
  <si>
    <t>37</t>
  </si>
  <si>
    <t>Pol37</t>
  </si>
  <si>
    <t>T-kus 40  Elysee PN16</t>
  </si>
  <si>
    <t>74</t>
  </si>
  <si>
    <t>Pol38</t>
  </si>
  <si>
    <t>SP-FLEX 30m</t>
  </si>
  <si>
    <t>76</t>
  </si>
  <si>
    <t>39</t>
  </si>
  <si>
    <t>Pol39</t>
  </si>
  <si>
    <t>Spojka redukovaná 63x40  Elysee PN16</t>
  </si>
  <si>
    <t>78</t>
  </si>
  <si>
    <t>Pol40</t>
  </si>
  <si>
    <t>Tangit těsnící šňůra 160 metrů</t>
  </si>
  <si>
    <t>80</t>
  </si>
  <si>
    <t>D6</t>
  </si>
  <si>
    <t>Uzavírací armatury a příslušenství</t>
  </si>
  <si>
    <t>41</t>
  </si>
  <si>
    <t>Pol41</t>
  </si>
  <si>
    <t>Kulový ventil 2"</t>
  </si>
  <si>
    <t>82</t>
  </si>
  <si>
    <t>Pol42</t>
  </si>
  <si>
    <t>Filtr AMIAD 2, 30MESH</t>
  </si>
  <si>
    <t>84</t>
  </si>
  <si>
    <t>43</t>
  </si>
  <si>
    <t>Pol43</t>
  </si>
  <si>
    <t>5LRC ventil - rychlospojný 1"</t>
  </si>
  <si>
    <t>86</t>
  </si>
  <si>
    <t>Pol44</t>
  </si>
  <si>
    <t>R-QCV rychlospojný ventil 1" IG, mosaz</t>
  </si>
  <si>
    <t>88</t>
  </si>
  <si>
    <t>45</t>
  </si>
  <si>
    <t>Pol45</t>
  </si>
  <si>
    <t>klíč pro R-QCV 1", mosaz</t>
  </si>
  <si>
    <t>90</t>
  </si>
  <si>
    <t>Pol46</t>
  </si>
  <si>
    <t>otočná koncovka hadice pro klíč pro R-QCV 1", mosaz</t>
  </si>
  <si>
    <t>92</t>
  </si>
  <si>
    <t>47</t>
  </si>
  <si>
    <t>Pol47</t>
  </si>
  <si>
    <t>Další podružný materiál pro vystrojení hlavní sestavy</t>
  </si>
  <si>
    <t>94</t>
  </si>
  <si>
    <t>D7</t>
  </si>
  <si>
    <t>Postřikovače a příslušenství</t>
  </si>
  <si>
    <t>Pol48</t>
  </si>
  <si>
    <t>RAIN BIRD vodotěsné konektory 2,5 mm2, DBRY-6</t>
  </si>
  <si>
    <t>96</t>
  </si>
  <si>
    <t>49</t>
  </si>
  <si>
    <t>Pol49</t>
  </si>
  <si>
    <t>RAIN BIRD výs.postř. 8005</t>
  </si>
  <si>
    <t>98</t>
  </si>
  <si>
    <t>Pol50</t>
  </si>
  <si>
    <t>Hadice 3/4 30 m s ruční pistolí a rychlospojkami</t>
  </si>
  <si>
    <t>sada</t>
  </si>
  <si>
    <t>100</t>
  </si>
  <si>
    <t>51</t>
  </si>
  <si>
    <t>Pol52</t>
  </si>
  <si>
    <t>RAIN BIRD elektromagnetický ventil 150 PGA</t>
  </si>
  <si>
    <t>102</t>
  </si>
  <si>
    <t>Pol53</t>
  </si>
  <si>
    <t>RAIN BIRD ventilová šachtice VB-JMB-H</t>
  </si>
  <si>
    <t>104</t>
  </si>
  <si>
    <t>53</t>
  </si>
  <si>
    <t>Pol54</t>
  </si>
  <si>
    <t>RAIN BIRD ventilová šachtice VB-10RND</t>
  </si>
  <si>
    <t>106</t>
  </si>
  <si>
    <t>Pol55</t>
  </si>
  <si>
    <t>RAIN BIRD kloubová přípojka SJ-12-100-22</t>
  </si>
  <si>
    <t>108</t>
  </si>
  <si>
    <t>57</t>
  </si>
  <si>
    <t>Pol58</t>
  </si>
  <si>
    <t>Montáž postřik. typu 8005/6504/5004 vč.trysek</t>
  </si>
  <si>
    <t>114</t>
  </si>
  <si>
    <t>Pol59</t>
  </si>
  <si>
    <t>Montáž elektromagnetického ventilu 150 PGA/100 PGA</t>
  </si>
  <si>
    <t>116</t>
  </si>
  <si>
    <t>Poznámka k položce:
Poznámka k položce: montáž včetně armatur</t>
  </si>
  <si>
    <t>59</t>
  </si>
  <si>
    <t>Pol60</t>
  </si>
  <si>
    <t>Montáž přípojek SJ-100-12</t>
  </si>
  <si>
    <t>118</t>
  </si>
  <si>
    <t>Pol61</t>
  </si>
  <si>
    <t>instalace systému, dopravy osob a materiálu</t>
  </si>
  <si>
    <t>120</t>
  </si>
  <si>
    <t>D8</t>
  </si>
  <si>
    <t>Ovládací systém</t>
  </si>
  <si>
    <t>61</t>
  </si>
  <si>
    <t>Pol62</t>
  </si>
  <si>
    <t>Ovládací kabel 24V, CYKY-J 5x1,5   včetně montáže a proměření průchodnosti</t>
  </si>
  <si>
    <t>122</t>
  </si>
  <si>
    <t>Poznámka k položce:
Poznámka k položce: včetně montáže a proměření průchodnosti</t>
  </si>
  <si>
    <t>Pol63</t>
  </si>
  <si>
    <t>RAIN BIRD ESP ME (4 sekce) vč. trafa 230/24 V</t>
  </si>
  <si>
    <t>124</t>
  </si>
  <si>
    <t>63</t>
  </si>
  <si>
    <t>Pol64</t>
  </si>
  <si>
    <t>RAIN BIRD rozšiřující modul 6 sekcí</t>
  </si>
  <si>
    <t>126</t>
  </si>
  <si>
    <t>Pol65</t>
  </si>
  <si>
    <t>RAIN BIRD Wi-Fi LNK</t>
  </si>
  <si>
    <t>128</t>
  </si>
  <si>
    <t>65</t>
  </si>
  <si>
    <t>Pol66</t>
  </si>
  <si>
    <t>RAIN BIRD bezdrátové čidlo srážek WRC-RFC-868</t>
  </si>
  <si>
    <t>130</t>
  </si>
  <si>
    <t>Pol67</t>
  </si>
  <si>
    <t>Montážní práce na ovládacím systému</t>
  </si>
  <si>
    <t>132</t>
  </si>
  <si>
    <t>67</t>
  </si>
  <si>
    <t>Pol68</t>
  </si>
  <si>
    <t>Programování a zprovoznění systému, zaškolení obsluhy</t>
  </si>
  <si>
    <t>134</t>
  </si>
  <si>
    <t>Pol69</t>
  </si>
  <si>
    <t>Schema skutečného provedení</t>
  </si>
  <si>
    <t>136</t>
  </si>
  <si>
    <t>69</t>
  </si>
  <si>
    <t>Pol70</t>
  </si>
  <si>
    <t>První zazimování a jarní zprovoznění vč. materiálu a dopravy</t>
  </si>
  <si>
    <t>138</t>
  </si>
  <si>
    <t>D9</t>
  </si>
  <si>
    <t>Čerpací stanice</t>
  </si>
  <si>
    <t>D10</t>
  </si>
  <si>
    <t>Čerpadlo pro závlahy</t>
  </si>
  <si>
    <t>Pol71</t>
  </si>
  <si>
    <t>Sací čerpadlo STAIRS SBI 15-7, 5,5kW, 400V</t>
  </si>
  <si>
    <t>140</t>
  </si>
  <si>
    <t>Poznámka k položce:
Poznámka k položce: Q= 8,0-14,0 m3/hod, H= 80 m</t>
  </si>
  <si>
    <t>71</t>
  </si>
  <si>
    <t>Pol72</t>
  </si>
  <si>
    <t>Stojatá tl. Nádoba 60l 10 ´bar připojení 1" 90st.C</t>
  </si>
  <si>
    <t>142</t>
  </si>
  <si>
    <t>Pol73</t>
  </si>
  <si>
    <t>5-ti cestná armatura</t>
  </si>
  <si>
    <t>144</t>
  </si>
  <si>
    <t>73</t>
  </si>
  <si>
    <t>Pol74</t>
  </si>
  <si>
    <t>Snímač tlaku, 0-10bar, kabel 20 m</t>
  </si>
  <si>
    <t>146</t>
  </si>
  <si>
    <t>Pol75</t>
  </si>
  <si>
    <t>Manometr boční do 10 m, glycerinový</t>
  </si>
  <si>
    <t>148</t>
  </si>
  <si>
    <t>75</t>
  </si>
  <si>
    <t>Pol76</t>
  </si>
  <si>
    <t>Sací koš KULI 3"</t>
  </si>
  <si>
    <t>150</t>
  </si>
  <si>
    <t>Pol77</t>
  </si>
  <si>
    <t>Napájecí kabel k čerpadlu CYKY-J 5x2,5mm / 5x4,0mm</t>
  </si>
  <si>
    <t>152</t>
  </si>
  <si>
    <t>77</t>
  </si>
  <si>
    <t>Pol78</t>
  </si>
  <si>
    <t>Frekvenční měnič GD20A, 400V, 5,5 kW</t>
  </si>
  <si>
    <t>154</t>
  </si>
  <si>
    <t>Poznámka k položce:
Poznámka k položce: Tato skříň zabezpečuje:;   1) jištění čerpadla (zkrat / přetížení/výpadek fáze, podpětí);   2) jištění ovládacích obvodů;   3) blokování - běh na sucho bez použití sond; 4) signalizace stvu hladiny; 5) napojení tl. snímače - nastavení tlaků.</t>
  </si>
  <si>
    <t>Pol79</t>
  </si>
  <si>
    <t>Rozvodná skříň kovová pro měniče</t>
  </si>
  <si>
    <t>156</t>
  </si>
  <si>
    <t>79</t>
  </si>
  <si>
    <t>Pol80</t>
  </si>
  <si>
    <t>Propojení do automatické stanice</t>
  </si>
  <si>
    <t>158</t>
  </si>
  <si>
    <t>Poznámka k položce:
Poznámka k položce: obsahuje propojovací potrubí na výtlaku čerpadel s tlakovou nádobou, pojistným ventilem, tlakovým spínačem a kontrolním manometrem. Včetně tvarovek a armatur.</t>
  </si>
  <si>
    <t>Pol81</t>
  </si>
  <si>
    <t>Montáž  - vlastní propojení na místě, nastavení pracovních parametrů</t>
  </si>
  <si>
    <t>160</t>
  </si>
  <si>
    <t>Poznámka k položce:
Poznámka k položce: uvedení do provozu, výchozí elektrorevize,; vyškolení obsluhy a předání provozního řádu</t>
  </si>
  <si>
    <t>81</t>
  </si>
  <si>
    <t>Pol82</t>
  </si>
  <si>
    <t>Připojovací tvarovky a armatury</t>
  </si>
  <si>
    <t>162</t>
  </si>
  <si>
    <t>Pol89</t>
  </si>
  <si>
    <t>Přípojka elektro</t>
  </si>
  <si>
    <t>1243795448</t>
  </si>
  <si>
    <t>Poznámka k položce:
Poznámka k položce: Přípojka elektro ze stávajícího rozvaděče v délce 50m. Specifikace kabelu dle potřeby zavlažovacího systému a čerpadel. Součástí jsou i zemní práce.</t>
  </si>
  <si>
    <t>D11</t>
  </si>
  <si>
    <t>Retenční nádrž a její dopouštění</t>
  </si>
  <si>
    <t>Pol83</t>
  </si>
  <si>
    <t>Čerpadlo do vrtu</t>
  </si>
  <si>
    <t>164</t>
  </si>
  <si>
    <t>Poznámka k položce:
Poznámka k položce:   Předpokládané parametry závislé na podmínkách vrtu a čerpací zkoušky. 9m3/80m, 4kW, 400V (vč. kabelu 75 m) Kompletní instalace a osazení vč. podružného materiály, elektroinstalace atd.</t>
  </si>
  <si>
    <t>83</t>
  </si>
  <si>
    <t>Pol84</t>
  </si>
  <si>
    <t>Vodoměr DN 32/5/4“</t>
  </si>
  <si>
    <t>166</t>
  </si>
  <si>
    <t>Pol85</t>
  </si>
  <si>
    <t>Trubní a montážní materiál</t>
  </si>
  <si>
    <t>168</t>
  </si>
  <si>
    <t>85</t>
  </si>
  <si>
    <t>Pol86</t>
  </si>
  <si>
    <t>Elektrorozvaděč</t>
  </si>
  <si>
    <t>170</t>
  </si>
  <si>
    <t>Pol87</t>
  </si>
  <si>
    <t>Montáž a doprava</t>
  </si>
  <si>
    <t>172</t>
  </si>
  <si>
    <t>87</t>
  </si>
  <si>
    <t>Pol88</t>
  </si>
  <si>
    <t>Pomocný elektromontážní materiál</t>
  </si>
  <si>
    <t>174</t>
  </si>
  <si>
    <t xml:space="preserve">Poznámka k položce:
Poznámka k položce: </t>
  </si>
  <si>
    <t>VORN - Vedlejší a ostatní...</t>
  </si>
  <si>
    <t>VRN - Vedlejší rozpočtové náklady</t>
  </si>
  <si>
    <t xml:space="preserve">    VRN7 - Provozní vlivy</t>
  </si>
  <si>
    <t>VRN</t>
  </si>
  <si>
    <t>Vedlejší rozpočtové náklady</t>
  </si>
  <si>
    <t>VRN7</t>
  </si>
  <si>
    <t>Provozní vlivy</t>
  </si>
  <si>
    <t>070001000</t>
  </si>
  <si>
    <t>Provozní vlivy - doprava materiálu, mechanizace, pracovníků aj.</t>
  </si>
  <si>
    <t>…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</si>
</sst>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47.25" customHeight="1">
      <c r="B23" s="18"/>
      <c r="C23" s="19"/>
      <c r="D23" s="19"/>
      <c r="E23" s="33" t="s">
        <v>36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IMPORT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Renovace plochy baseballového hřiště včetně instalace automatického zavlažovacího systému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Trutnov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16. 4. 2021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Trutnov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14</v>
      </c>
      <c r="BW94" s="114" t="s">
        <v>5</v>
      </c>
      <c r="BX94" s="114" t="s">
        <v>79</v>
      </c>
      <c r="CL94" s="114" t="s">
        <v>1</v>
      </c>
    </row>
    <row r="95" spans="1:91" s="7" customFormat="1" ht="16.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Renovace ploch'!J30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'01 - Renovace ploch'!P120</f>
        <v>0</v>
      </c>
      <c r="AV95" s="125">
        <f>'01 - Renovace ploch'!J33</f>
        <v>0</v>
      </c>
      <c r="AW95" s="125">
        <f>'01 - Renovace ploch'!J34</f>
        <v>0</v>
      </c>
      <c r="AX95" s="125">
        <f>'01 - Renovace ploch'!J35</f>
        <v>0</v>
      </c>
      <c r="AY95" s="125">
        <f>'01 - Renovace ploch'!J36</f>
        <v>0</v>
      </c>
      <c r="AZ95" s="125">
        <f>'01 - Renovace ploch'!F33</f>
        <v>0</v>
      </c>
      <c r="BA95" s="125">
        <f>'01 - Renovace ploch'!F34</f>
        <v>0</v>
      </c>
      <c r="BB95" s="125">
        <f>'01 - Renovace ploch'!F35</f>
        <v>0</v>
      </c>
      <c r="BC95" s="125">
        <f>'01 - Renovace ploch'!F36</f>
        <v>0</v>
      </c>
      <c r="BD95" s="127">
        <f>'01 - Renovace ploch'!F37</f>
        <v>0</v>
      </c>
      <c r="BE95" s="7"/>
      <c r="BT95" s="128" t="s">
        <v>84</v>
      </c>
      <c r="BV95" s="128" t="s">
        <v>14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1" s="7" customFormat="1" ht="16.5" customHeight="1">
      <c r="A96" s="116" t="s">
        <v>80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Závlahový systém'!J30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4">
        <v>0</v>
      </c>
      <c r="AT96" s="125">
        <f>ROUND(SUM(AV96:AW96),2)</f>
        <v>0</v>
      </c>
      <c r="AU96" s="126">
        <f>'02 - Závlahový systém'!P127</f>
        <v>0</v>
      </c>
      <c r="AV96" s="125">
        <f>'02 - Závlahový systém'!J33</f>
        <v>0</v>
      </c>
      <c r="AW96" s="125">
        <f>'02 - Závlahový systém'!J34</f>
        <v>0</v>
      </c>
      <c r="AX96" s="125">
        <f>'02 - Závlahový systém'!J35</f>
        <v>0</v>
      </c>
      <c r="AY96" s="125">
        <f>'02 - Závlahový systém'!J36</f>
        <v>0</v>
      </c>
      <c r="AZ96" s="125">
        <f>'02 - Závlahový systém'!F33</f>
        <v>0</v>
      </c>
      <c r="BA96" s="125">
        <f>'02 - Závlahový systém'!F34</f>
        <v>0</v>
      </c>
      <c r="BB96" s="125">
        <f>'02 - Závlahový systém'!F35</f>
        <v>0</v>
      </c>
      <c r="BC96" s="125">
        <f>'02 - Závlahový systém'!F36</f>
        <v>0</v>
      </c>
      <c r="BD96" s="127">
        <f>'02 - Závlahový systém'!F37</f>
        <v>0</v>
      </c>
      <c r="BE96" s="7"/>
      <c r="BT96" s="128" t="s">
        <v>84</v>
      </c>
      <c r="BV96" s="128" t="s">
        <v>14</v>
      </c>
      <c r="BW96" s="128" t="s">
        <v>89</v>
      </c>
      <c r="BX96" s="128" t="s">
        <v>5</v>
      </c>
      <c r="CL96" s="128" t="s">
        <v>1</v>
      </c>
      <c r="CM96" s="128" t="s">
        <v>86</v>
      </c>
    </row>
    <row r="97" spans="1:91" s="7" customFormat="1" ht="16.5" customHeight="1">
      <c r="A97" s="116" t="s">
        <v>80</v>
      </c>
      <c r="B97" s="117"/>
      <c r="C97" s="118"/>
      <c r="D97" s="119" t="s">
        <v>90</v>
      </c>
      <c r="E97" s="119"/>
      <c r="F97" s="119"/>
      <c r="G97" s="119"/>
      <c r="H97" s="119"/>
      <c r="I97" s="120"/>
      <c r="J97" s="119" t="s">
        <v>91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'VORN - Vedlejší a ostatní...'!J30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83</v>
      </c>
      <c r="AR97" s="123"/>
      <c r="AS97" s="129">
        <v>0</v>
      </c>
      <c r="AT97" s="130">
        <f>ROUND(SUM(AV97:AW97),2)</f>
        <v>0</v>
      </c>
      <c r="AU97" s="131">
        <f>'VORN - Vedlejší a ostatní...'!P118</f>
        <v>0</v>
      </c>
      <c r="AV97" s="130">
        <f>'VORN - Vedlejší a ostatní...'!J33</f>
        <v>0</v>
      </c>
      <c r="AW97" s="130">
        <f>'VORN - Vedlejší a ostatní...'!J34</f>
        <v>0</v>
      </c>
      <c r="AX97" s="130">
        <f>'VORN - Vedlejší a ostatní...'!J35</f>
        <v>0</v>
      </c>
      <c r="AY97" s="130">
        <f>'VORN - Vedlejší a ostatní...'!J36</f>
        <v>0</v>
      </c>
      <c r="AZ97" s="130">
        <f>'VORN - Vedlejší a ostatní...'!F33</f>
        <v>0</v>
      </c>
      <c r="BA97" s="130">
        <f>'VORN - Vedlejší a ostatní...'!F34</f>
        <v>0</v>
      </c>
      <c r="BB97" s="130">
        <f>'VORN - Vedlejší a ostatní...'!F35</f>
        <v>0</v>
      </c>
      <c r="BC97" s="130">
        <f>'VORN - Vedlejší a ostatní...'!F36</f>
        <v>0</v>
      </c>
      <c r="BD97" s="132">
        <f>'VORN - Vedlejší a ostatní...'!F37</f>
        <v>0</v>
      </c>
      <c r="BE97" s="7"/>
      <c r="BT97" s="128" t="s">
        <v>84</v>
      </c>
      <c r="BV97" s="128" t="s">
        <v>14</v>
      </c>
      <c r="BW97" s="128" t="s">
        <v>92</v>
      </c>
      <c r="BX97" s="128" t="s">
        <v>5</v>
      </c>
      <c r="CL97" s="128" t="s">
        <v>1</v>
      </c>
      <c r="CM97" s="128" t="s">
        <v>86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Renovace ploch'!C2" display="/"/>
    <hyperlink ref="A96" location="'02 - Závlahový systém'!C2" display="/"/>
    <hyperlink ref="A97" location="'VORN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Renovace plochy baseballového hřiště včetně instalace automatického zavlažovacího systému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16. 4. 2021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ROUND(J120,2)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ROUND((SUM(BE120:BE186)),2)</f>
        <v>0</v>
      </c>
      <c r="G33" s="35"/>
      <c r="H33" s="35"/>
      <c r="I33" s="152">
        <v>0.21</v>
      </c>
      <c r="J33" s="151">
        <f>ROUND(((SUM(BE120:BE186))*I33),2)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ROUND((SUM(BF120:BF186)),2)</f>
        <v>0</v>
      </c>
      <c r="G34" s="35"/>
      <c r="H34" s="35"/>
      <c r="I34" s="152">
        <v>0.15</v>
      </c>
      <c r="J34" s="151">
        <f>ROUND(((SUM(BF120:BF186))*I34),2)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ROUND((SUM(BG120:BG186)),2)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ROUND((SUM(BH120:BH186)),2)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ROUND((SUM(BI120:BI186)),2)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Renovace plochy baseballového hřiště včetně instalace automatického zavlažovacího systému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Renovace ploch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Trutnov</v>
      </c>
      <c r="G89" s="37"/>
      <c r="H89" s="37"/>
      <c r="I89" s="29" t="s">
        <v>22</v>
      </c>
      <c r="J89" s="76" t="str">
        <f>IF(J12="","",J12)</f>
        <v>16. 4. 2021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Trutnov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>
      <c r="A97" s="9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J121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6"/>
      <c r="C98" s="177"/>
      <c r="D98" s="178" t="s">
        <v>102</v>
      </c>
      <c r="E98" s="179"/>
      <c r="F98" s="179"/>
      <c r="G98" s="179"/>
      <c r="H98" s="179"/>
      <c r="I98" s="179"/>
      <c r="J98" s="180">
        <f>J146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6"/>
      <c r="C99" s="177"/>
      <c r="D99" s="178" t="s">
        <v>103</v>
      </c>
      <c r="E99" s="179"/>
      <c r="F99" s="179"/>
      <c r="G99" s="179"/>
      <c r="H99" s="179"/>
      <c r="I99" s="179"/>
      <c r="J99" s="180">
        <f>J162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6"/>
      <c r="C100" s="177"/>
      <c r="D100" s="178" t="s">
        <v>104</v>
      </c>
      <c r="E100" s="179"/>
      <c r="F100" s="179"/>
      <c r="G100" s="179"/>
      <c r="H100" s="179"/>
      <c r="I100" s="179"/>
      <c r="J100" s="180">
        <f>J177</f>
        <v>0</v>
      </c>
      <c r="K100" s="177"/>
      <c r="L100" s="18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105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171" t="str">
        <f>E7</f>
        <v>Renovace plochy baseballového hřiště včetně instalace automatického zavlažovacího systému</v>
      </c>
      <c r="F110" s="29"/>
      <c r="G110" s="29"/>
      <c r="H110" s="29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94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E9</f>
        <v>01 - Renovace ploch</v>
      </c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>Trutnov</v>
      </c>
      <c r="G114" s="37"/>
      <c r="H114" s="37"/>
      <c r="I114" s="29" t="s">
        <v>22</v>
      </c>
      <c r="J114" s="76" t="str">
        <f>IF(J12="","",J12)</f>
        <v>16. 4. 2021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>Město Trutnov</v>
      </c>
      <c r="G116" s="37"/>
      <c r="H116" s="37"/>
      <c r="I116" s="29" t="s">
        <v>31</v>
      </c>
      <c r="J116" s="33" t="str">
        <f>E21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29</v>
      </c>
      <c r="D117" s="37"/>
      <c r="E117" s="37"/>
      <c r="F117" s="24" t="str">
        <f>IF(E18="","",E18)</f>
        <v>Vyplň údaj</v>
      </c>
      <c r="G117" s="37"/>
      <c r="H117" s="37"/>
      <c r="I117" s="29" t="s">
        <v>34</v>
      </c>
      <c r="J117" s="33" t="str">
        <f>E24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0" customFormat="1" ht="29.25" customHeight="1">
      <c r="A119" s="182"/>
      <c r="B119" s="183"/>
      <c r="C119" s="184" t="s">
        <v>106</v>
      </c>
      <c r="D119" s="185" t="s">
        <v>62</v>
      </c>
      <c r="E119" s="185" t="s">
        <v>58</v>
      </c>
      <c r="F119" s="185" t="s">
        <v>59</v>
      </c>
      <c r="G119" s="185" t="s">
        <v>107</v>
      </c>
      <c r="H119" s="185" t="s">
        <v>108</v>
      </c>
      <c r="I119" s="185" t="s">
        <v>109</v>
      </c>
      <c r="J119" s="186" t="s">
        <v>98</v>
      </c>
      <c r="K119" s="187" t="s">
        <v>110</v>
      </c>
      <c r="L119" s="188"/>
      <c r="M119" s="97" t="s">
        <v>1</v>
      </c>
      <c r="N119" s="98" t="s">
        <v>41</v>
      </c>
      <c r="O119" s="98" t="s">
        <v>111</v>
      </c>
      <c r="P119" s="98" t="s">
        <v>112</v>
      </c>
      <c r="Q119" s="98" t="s">
        <v>113</v>
      </c>
      <c r="R119" s="98" t="s">
        <v>114</v>
      </c>
      <c r="S119" s="98" t="s">
        <v>115</v>
      </c>
      <c r="T119" s="99" t="s">
        <v>116</v>
      </c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</row>
    <row r="120" spans="1:63" s="2" customFormat="1" ht="22.8" customHeight="1">
      <c r="A120" s="35"/>
      <c r="B120" s="36"/>
      <c r="C120" s="104" t="s">
        <v>117</v>
      </c>
      <c r="D120" s="37"/>
      <c r="E120" s="37"/>
      <c r="F120" s="37"/>
      <c r="G120" s="37"/>
      <c r="H120" s="37"/>
      <c r="I120" s="37"/>
      <c r="J120" s="189">
        <f>BK120</f>
        <v>0</v>
      </c>
      <c r="K120" s="37"/>
      <c r="L120" s="41"/>
      <c r="M120" s="100"/>
      <c r="N120" s="190"/>
      <c r="O120" s="101"/>
      <c r="P120" s="191">
        <f>P121+P146+P162+P177</f>
        <v>0</v>
      </c>
      <c r="Q120" s="101"/>
      <c r="R120" s="191">
        <f>R121+R146+R162+R177</f>
        <v>10.337879999999998</v>
      </c>
      <c r="S120" s="101"/>
      <c r="T120" s="192">
        <f>T121+T146+T162+T177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76</v>
      </c>
      <c r="AU120" s="14" t="s">
        <v>100</v>
      </c>
      <c r="BK120" s="193">
        <f>BK121+BK146+BK162+BK177</f>
        <v>0</v>
      </c>
    </row>
    <row r="121" spans="1:63" s="11" customFormat="1" ht="25.9" customHeight="1">
      <c r="A121" s="11"/>
      <c r="B121" s="194"/>
      <c r="C121" s="195"/>
      <c r="D121" s="196" t="s">
        <v>76</v>
      </c>
      <c r="E121" s="197" t="s">
        <v>118</v>
      </c>
      <c r="F121" s="197" t="s">
        <v>119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SUM(P122:P145)</f>
        <v>0</v>
      </c>
      <c r="Q121" s="202"/>
      <c r="R121" s="203">
        <f>SUM(R122:R145)</f>
        <v>0</v>
      </c>
      <c r="S121" s="202"/>
      <c r="T121" s="204">
        <f>SUM(T122:T145)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205" t="s">
        <v>84</v>
      </c>
      <c r="AT121" s="206" t="s">
        <v>76</v>
      </c>
      <c r="AU121" s="206" t="s">
        <v>77</v>
      </c>
      <c r="AY121" s="205" t="s">
        <v>120</v>
      </c>
      <c r="BK121" s="207">
        <f>SUM(BK122:BK145)</f>
        <v>0</v>
      </c>
    </row>
    <row r="122" spans="1:65" s="2" customFormat="1" ht="14.4" customHeight="1">
      <c r="A122" s="35"/>
      <c r="B122" s="36"/>
      <c r="C122" s="208" t="s">
        <v>84</v>
      </c>
      <c r="D122" s="208" t="s">
        <v>121</v>
      </c>
      <c r="E122" s="209" t="s">
        <v>122</v>
      </c>
      <c r="F122" s="210" t="s">
        <v>123</v>
      </c>
      <c r="G122" s="211" t="s">
        <v>124</v>
      </c>
      <c r="H122" s="212">
        <v>8600</v>
      </c>
      <c r="I122" s="213"/>
      <c r="J122" s="214">
        <f>ROUND(I122*H122,2)</f>
        <v>0</v>
      </c>
      <c r="K122" s="215"/>
      <c r="L122" s="41"/>
      <c r="M122" s="216" t="s">
        <v>1</v>
      </c>
      <c r="N122" s="217" t="s">
        <v>42</v>
      </c>
      <c r="O122" s="88"/>
      <c r="P122" s="218">
        <f>O122*H122</f>
        <v>0</v>
      </c>
      <c r="Q122" s="218">
        <v>0</v>
      </c>
      <c r="R122" s="218">
        <f>Q122*H122</f>
        <v>0</v>
      </c>
      <c r="S122" s="218">
        <v>0</v>
      </c>
      <c r="T122" s="21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0" t="s">
        <v>125</v>
      </c>
      <c r="AT122" s="220" t="s">
        <v>121</v>
      </c>
      <c r="AU122" s="220" t="s">
        <v>84</v>
      </c>
      <c r="AY122" s="14" t="s">
        <v>120</v>
      </c>
      <c r="BE122" s="221">
        <f>IF(N122="základní",J122,0)</f>
        <v>0</v>
      </c>
      <c r="BF122" s="221">
        <f>IF(N122="snížená",J122,0)</f>
        <v>0</v>
      </c>
      <c r="BG122" s="221">
        <f>IF(N122="zákl. přenesená",J122,0)</f>
        <v>0</v>
      </c>
      <c r="BH122" s="221">
        <f>IF(N122="sníž. přenesená",J122,0)</f>
        <v>0</v>
      </c>
      <c r="BI122" s="221">
        <f>IF(N122="nulová",J122,0)</f>
        <v>0</v>
      </c>
      <c r="BJ122" s="14" t="s">
        <v>84</v>
      </c>
      <c r="BK122" s="221">
        <f>ROUND(I122*H122,2)</f>
        <v>0</v>
      </c>
      <c r="BL122" s="14" t="s">
        <v>125</v>
      </c>
      <c r="BM122" s="220" t="s">
        <v>86</v>
      </c>
    </row>
    <row r="123" spans="1:47" s="2" customFormat="1" ht="12">
      <c r="A123" s="35"/>
      <c r="B123" s="36"/>
      <c r="C123" s="37"/>
      <c r="D123" s="222" t="s">
        <v>126</v>
      </c>
      <c r="E123" s="37"/>
      <c r="F123" s="223" t="s">
        <v>123</v>
      </c>
      <c r="G123" s="37"/>
      <c r="H123" s="37"/>
      <c r="I123" s="224"/>
      <c r="J123" s="37"/>
      <c r="K123" s="37"/>
      <c r="L123" s="41"/>
      <c r="M123" s="225"/>
      <c r="N123" s="226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126</v>
      </c>
      <c r="AU123" s="14" t="s">
        <v>84</v>
      </c>
    </row>
    <row r="124" spans="1:47" s="2" customFormat="1" ht="12">
      <c r="A124" s="35"/>
      <c r="B124" s="36"/>
      <c r="C124" s="37"/>
      <c r="D124" s="222" t="s">
        <v>127</v>
      </c>
      <c r="E124" s="37"/>
      <c r="F124" s="227" t="s">
        <v>128</v>
      </c>
      <c r="G124" s="37"/>
      <c r="H124" s="37"/>
      <c r="I124" s="224"/>
      <c r="J124" s="37"/>
      <c r="K124" s="37"/>
      <c r="L124" s="41"/>
      <c r="M124" s="225"/>
      <c r="N124" s="226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127</v>
      </c>
      <c r="AU124" s="14" t="s">
        <v>84</v>
      </c>
    </row>
    <row r="125" spans="1:65" s="2" customFormat="1" ht="14.4" customHeight="1">
      <c r="A125" s="35"/>
      <c r="B125" s="36"/>
      <c r="C125" s="208" t="s">
        <v>86</v>
      </c>
      <c r="D125" s="208" t="s">
        <v>121</v>
      </c>
      <c r="E125" s="209" t="s">
        <v>129</v>
      </c>
      <c r="F125" s="210" t="s">
        <v>130</v>
      </c>
      <c r="G125" s="211" t="s">
        <v>124</v>
      </c>
      <c r="H125" s="212">
        <v>8600</v>
      </c>
      <c r="I125" s="213"/>
      <c r="J125" s="214">
        <f>ROUND(I125*H125,2)</f>
        <v>0</v>
      </c>
      <c r="K125" s="215"/>
      <c r="L125" s="41"/>
      <c r="M125" s="216" t="s">
        <v>1</v>
      </c>
      <c r="N125" s="217" t="s">
        <v>42</v>
      </c>
      <c r="O125" s="88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0" t="s">
        <v>125</v>
      </c>
      <c r="AT125" s="220" t="s">
        <v>121</v>
      </c>
      <c r="AU125" s="220" t="s">
        <v>84</v>
      </c>
      <c r="AY125" s="14" t="s">
        <v>120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4" t="s">
        <v>84</v>
      </c>
      <c r="BK125" s="221">
        <f>ROUND(I125*H125,2)</f>
        <v>0</v>
      </c>
      <c r="BL125" s="14" t="s">
        <v>125</v>
      </c>
      <c r="BM125" s="220" t="s">
        <v>125</v>
      </c>
    </row>
    <row r="126" spans="1:47" s="2" customFormat="1" ht="12">
      <c r="A126" s="35"/>
      <c r="B126" s="36"/>
      <c r="C126" s="37"/>
      <c r="D126" s="222" t="s">
        <v>126</v>
      </c>
      <c r="E126" s="37"/>
      <c r="F126" s="223" t="s">
        <v>130</v>
      </c>
      <c r="G126" s="37"/>
      <c r="H126" s="37"/>
      <c r="I126" s="224"/>
      <c r="J126" s="37"/>
      <c r="K126" s="37"/>
      <c r="L126" s="41"/>
      <c r="M126" s="225"/>
      <c r="N126" s="226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126</v>
      </c>
      <c r="AU126" s="14" t="s">
        <v>84</v>
      </c>
    </row>
    <row r="127" spans="1:47" s="2" customFormat="1" ht="12">
      <c r="A127" s="35"/>
      <c r="B127" s="36"/>
      <c r="C127" s="37"/>
      <c r="D127" s="222" t="s">
        <v>127</v>
      </c>
      <c r="E127" s="37"/>
      <c r="F127" s="227" t="s">
        <v>131</v>
      </c>
      <c r="G127" s="37"/>
      <c r="H127" s="37"/>
      <c r="I127" s="224"/>
      <c r="J127" s="37"/>
      <c r="K127" s="37"/>
      <c r="L127" s="41"/>
      <c r="M127" s="225"/>
      <c r="N127" s="226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127</v>
      </c>
      <c r="AU127" s="14" t="s">
        <v>84</v>
      </c>
    </row>
    <row r="128" spans="1:65" s="2" customFormat="1" ht="14.4" customHeight="1">
      <c r="A128" s="35"/>
      <c r="B128" s="36"/>
      <c r="C128" s="208" t="s">
        <v>132</v>
      </c>
      <c r="D128" s="208" t="s">
        <v>121</v>
      </c>
      <c r="E128" s="209" t="s">
        <v>133</v>
      </c>
      <c r="F128" s="210" t="s">
        <v>134</v>
      </c>
      <c r="G128" s="211" t="s">
        <v>135</v>
      </c>
      <c r="H128" s="212">
        <v>86</v>
      </c>
      <c r="I128" s="213"/>
      <c r="J128" s="214">
        <f>ROUND(I128*H128,2)</f>
        <v>0</v>
      </c>
      <c r="K128" s="215"/>
      <c r="L128" s="41"/>
      <c r="M128" s="216" t="s">
        <v>1</v>
      </c>
      <c r="N128" s="217" t="s">
        <v>42</v>
      </c>
      <c r="O128" s="88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0" t="s">
        <v>125</v>
      </c>
      <c r="AT128" s="220" t="s">
        <v>121</v>
      </c>
      <c r="AU128" s="220" t="s">
        <v>84</v>
      </c>
      <c r="AY128" s="14" t="s">
        <v>120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4" t="s">
        <v>84</v>
      </c>
      <c r="BK128" s="221">
        <f>ROUND(I128*H128,2)</f>
        <v>0</v>
      </c>
      <c r="BL128" s="14" t="s">
        <v>125</v>
      </c>
      <c r="BM128" s="220" t="s">
        <v>136</v>
      </c>
    </row>
    <row r="129" spans="1:47" s="2" customFormat="1" ht="12">
      <c r="A129" s="35"/>
      <c r="B129" s="36"/>
      <c r="C129" s="37"/>
      <c r="D129" s="222" t="s">
        <v>126</v>
      </c>
      <c r="E129" s="37"/>
      <c r="F129" s="223" t="s">
        <v>134</v>
      </c>
      <c r="G129" s="37"/>
      <c r="H129" s="37"/>
      <c r="I129" s="224"/>
      <c r="J129" s="37"/>
      <c r="K129" s="37"/>
      <c r="L129" s="41"/>
      <c r="M129" s="225"/>
      <c r="N129" s="226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126</v>
      </c>
      <c r="AU129" s="14" t="s">
        <v>84</v>
      </c>
    </row>
    <row r="130" spans="1:47" s="2" customFormat="1" ht="12">
      <c r="A130" s="35"/>
      <c r="B130" s="36"/>
      <c r="C130" s="37"/>
      <c r="D130" s="222" t="s">
        <v>127</v>
      </c>
      <c r="E130" s="37"/>
      <c r="F130" s="227" t="s">
        <v>137</v>
      </c>
      <c r="G130" s="37"/>
      <c r="H130" s="37"/>
      <c r="I130" s="224"/>
      <c r="J130" s="37"/>
      <c r="K130" s="37"/>
      <c r="L130" s="41"/>
      <c r="M130" s="225"/>
      <c r="N130" s="226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127</v>
      </c>
      <c r="AU130" s="14" t="s">
        <v>84</v>
      </c>
    </row>
    <row r="131" spans="1:65" s="2" customFormat="1" ht="14.4" customHeight="1">
      <c r="A131" s="35"/>
      <c r="B131" s="36"/>
      <c r="C131" s="208" t="s">
        <v>125</v>
      </c>
      <c r="D131" s="208" t="s">
        <v>121</v>
      </c>
      <c r="E131" s="209" t="s">
        <v>138</v>
      </c>
      <c r="F131" s="210" t="s">
        <v>139</v>
      </c>
      <c r="G131" s="211" t="s">
        <v>124</v>
      </c>
      <c r="H131" s="212">
        <v>9290</v>
      </c>
      <c r="I131" s="213"/>
      <c r="J131" s="214">
        <f>ROUND(I131*H131,2)</f>
        <v>0</v>
      </c>
      <c r="K131" s="215"/>
      <c r="L131" s="41"/>
      <c r="M131" s="216" t="s">
        <v>1</v>
      </c>
      <c r="N131" s="217" t="s">
        <v>42</v>
      </c>
      <c r="O131" s="88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0" t="s">
        <v>125</v>
      </c>
      <c r="AT131" s="220" t="s">
        <v>121</v>
      </c>
      <c r="AU131" s="220" t="s">
        <v>84</v>
      </c>
      <c r="AY131" s="14" t="s">
        <v>120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4" t="s">
        <v>84</v>
      </c>
      <c r="BK131" s="221">
        <f>ROUND(I131*H131,2)</f>
        <v>0</v>
      </c>
      <c r="BL131" s="14" t="s">
        <v>125</v>
      </c>
      <c r="BM131" s="220" t="s">
        <v>140</v>
      </c>
    </row>
    <row r="132" spans="1:47" s="2" customFormat="1" ht="12">
      <c r="A132" s="35"/>
      <c r="B132" s="36"/>
      <c r="C132" s="37"/>
      <c r="D132" s="222" t="s">
        <v>126</v>
      </c>
      <c r="E132" s="37"/>
      <c r="F132" s="223" t="s">
        <v>139</v>
      </c>
      <c r="G132" s="37"/>
      <c r="H132" s="37"/>
      <c r="I132" s="224"/>
      <c r="J132" s="37"/>
      <c r="K132" s="37"/>
      <c r="L132" s="41"/>
      <c r="M132" s="225"/>
      <c r="N132" s="226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126</v>
      </c>
      <c r="AU132" s="14" t="s">
        <v>84</v>
      </c>
    </row>
    <row r="133" spans="1:47" s="2" customFormat="1" ht="12">
      <c r="A133" s="35"/>
      <c r="B133" s="36"/>
      <c r="C133" s="37"/>
      <c r="D133" s="222" t="s">
        <v>127</v>
      </c>
      <c r="E133" s="37"/>
      <c r="F133" s="227" t="s">
        <v>141</v>
      </c>
      <c r="G133" s="37"/>
      <c r="H133" s="37"/>
      <c r="I133" s="224"/>
      <c r="J133" s="37"/>
      <c r="K133" s="37"/>
      <c r="L133" s="41"/>
      <c r="M133" s="225"/>
      <c r="N133" s="226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127</v>
      </c>
      <c r="AU133" s="14" t="s">
        <v>84</v>
      </c>
    </row>
    <row r="134" spans="1:65" s="2" customFormat="1" ht="14.4" customHeight="1">
      <c r="A134" s="35"/>
      <c r="B134" s="36"/>
      <c r="C134" s="208" t="s">
        <v>142</v>
      </c>
      <c r="D134" s="208" t="s">
        <v>121</v>
      </c>
      <c r="E134" s="209" t="s">
        <v>143</v>
      </c>
      <c r="F134" s="210" t="s">
        <v>144</v>
      </c>
      <c r="G134" s="211" t="s">
        <v>145</v>
      </c>
      <c r="H134" s="212">
        <v>372</v>
      </c>
      <c r="I134" s="213"/>
      <c r="J134" s="214">
        <f>ROUND(I134*H134,2)</f>
        <v>0</v>
      </c>
      <c r="K134" s="215"/>
      <c r="L134" s="41"/>
      <c r="M134" s="216" t="s">
        <v>1</v>
      </c>
      <c r="N134" s="217" t="s">
        <v>42</v>
      </c>
      <c r="O134" s="88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0" t="s">
        <v>125</v>
      </c>
      <c r="AT134" s="220" t="s">
        <v>121</v>
      </c>
      <c r="AU134" s="220" t="s">
        <v>84</v>
      </c>
      <c r="AY134" s="14" t="s">
        <v>120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4" t="s">
        <v>84</v>
      </c>
      <c r="BK134" s="221">
        <f>ROUND(I134*H134,2)</f>
        <v>0</v>
      </c>
      <c r="BL134" s="14" t="s">
        <v>125</v>
      </c>
      <c r="BM134" s="220" t="s">
        <v>146</v>
      </c>
    </row>
    <row r="135" spans="1:47" s="2" customFormat="1" ht="12">
      <c r="A135" s="35"/>
      <c r="B135" s="36"/>
      <c r="C135" s="37"/>
      <c r="D135" s="222" t="s">
        <v>126</v>
      </c>
      <c r="E135" s="37"/>
      <c r="F135" s="223" t="s">
        <v>144</v>
      </c>
      <c r="G135" s="37"/>
      <c r="H135" s="37"/>
      <c r="I135" s="224"/>
      <c r="J135" s="37"/>
      <c r="K135" s="37"/>
      <c r="L135" s="41"/>
      <c r="M135" s="225"/>
      <c r="N135" s="226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126</v>
      </c>
      <c r="AU135" s="14" t="s">
        <v>84</v>
      </c>
    </row>
    <row r="136" spans="1:47" s="2" customFormat="1" ht="12">
      <c r="A136" s="35"/>
      <c r="B136" s="36"/>
      <c r="C136" s="37"/>
      <c r="D136" s="222" t="s">
        <v>127</v>
      </c>
      <c r="E136" s="37"/>
      <c r="F136" s="227" t="s">
        <v>147</v>
      </c>
      <c r="G136" s="37"/>
      <c r="H136" s="37"/>
      <c r="I136" s="224"/>
      <c r="J136" s="37"/>
      <c r="K136" s="37"/>
      <c r="L136" s="41"/>
      <c r="M136" s="225"/>
      <c r="N136" s="226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127</v>
      </c>
      <c r="AU136" s="14" t="s">
        <v>84</v>
      </c>
    </row>
    <row r="137" spans="1:65" s="2" customFormat="1" ht="14.4" customHeight="1">
      <c r="A137" s="35"/>
      <c r="B137" s="36"/>
      <c r="C137" s="208" t="s">
        <v>136</v>
      </c>
      <c r="D137" s="208" t="s">
        <v>121</v>
      </c>
      <c r="E137" s="209" t="s">
        <v>148</v>
      </c>
      <c r="F137" s="210" t="s">
        <v>149</v>
      </c>
      <c r="G137" s="211" t="s">
        <v>124</v>
      </c>
      <c r="H137" s="212">
        <v>9290</v>
      </c>
      <c r="I137" s="213"/>
      <c r="J137" s="214">
        <f>ROUND(I137*H137,2)</f>
        <v>0</v>
      </c>
      <c r="K137" s="215"/>
      <c r="L137" s="41"/>
      <c r="M137" s="216" t="s">
        <v>1</v>
      </c>
      <c r="N137" s="217" t="s">
        <v>42</v>
      </c>
      <c r="O137" s="88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0" t="s">
        <v>125</v>
      </c>
      <c r="AT137" s="220" t="s">
        <v>121</v>
      </c>
      <c r="AU137" s="220" t="s">
        <v>84</v>
      </c>
      <c r="AY137" s="14" t="s">
        <v>120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4" t="s">
        <v>84</v>
      </c>
      <c r="BK137" s="221">
        <f>ROUND(I137*H137,2)</f>
        <v>0</v>
      </c>
      <c r="BL137" s="14" t="s">
        <v>125</v>
      </c>
      <c r="BM137" s="220" t="s">
        <v>150</v>
      </c>
    </row>
    <row r="138" spans="1:47" s="2" customFormat="1" ht="12">
      <c r="A138" s="35"/>
      <c r="B138" s="36"/>
      <c r="C138" s="37"/>
      <c r="D138" s="222" t="s">
        <v>126</v>
      </c>
      <c r="E138" s="37"/>
      <c r="F138" s="223" t="s">
        <v>149</v>
      </c>
      <c r="G138" s="37"/>
      <c r="H138" s="37"/>
      <c r="I138" s="224"/>
      <c r="J138" s="37"/>
      <c r="K138" s="37"/>
      <c r="L138" s="41"/>
      <c r="M138" s="225"/>
      <c r="N138" s="226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126</v>
      </c>
      <c r="AU138" s="14" t="s">
        <v>84</v>
      </c>
    </row>
    <row r="139" spans="1:47" s="2" customFormat="1" ht="12">
      <c r="A139" s="35"/>
      <c r="B139" s="36"/>
      <c r="C139" s="37"/>
      <c r="D139" s="222" t="s">
        <v>127</v>
      </c>
      <c r="E139" s="37"/>
      <c r="F139" s="227" t="s">
        <v>151</v>
      </c>
      <c r="G139" s="37"/>
      <c r="H139" s="37"/>
      <c r="I139" s="224"/>
      <c r="J139" s="37"/>
      <c r="K139" s="37"/>
      <c r="L139" s="41"/>
      <c r="M139" s="225"/>
      <c r="N139" s="226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127</v>
      </c>
      <c r="AU139" s="14" t="s">
        <v>84</v>
      </c>
    </row>
    <row r="140" spans="1:65" s="2" customFormat="1" ht="14.4" customHeight="1">
      <c r="A140" s="35"/>
      <c r="B140" s="36"/>
      <c r="C140" s="208" t="s">
        <v>8</v>
      </c>
      <c r="D140" s="208" t="s">
        <v>121</v>
      </c>
      <c r="E140" s="209" t="s">
        <v>152</v>
      </c>
      <c r="F140" s="210" t="s">
        <v>153</v>
      </c>
      <c r="G140" s="211" t="s">
        <v>135</v>
      </c>
      <c r="H140" s="212">
        <v>69</v>
      </c>
      <c r="I140" s="213"/>
      <c r="J140" s="214">
        <f>ROUND(I140*H140,2)</f>
        <v>0</v>
      </c>
      <c r="K140" s="215"/>
      <c r="L140" s="41"/>
      <c r="M140" s="216" t="s">
        <v>1</v>
      </c>
      <c r="N140" s="217" t="s">
        <v>42</v>
      </c>
      <c r="O140" s="88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0" t="s">
        <v>125</v>
      </c>
      <c r="AT140" s="220" t="s">
        <v>121</v>
      </c>
      <c r="AU140" s="220" t="s">
        <v>84</v>
      </c>
      <c r="AY140" s="14" t="s">
        <v>120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4" t="s">
        <v>84</v>
      </c>
      <c r="BK140" s="221">
        <f>ROUND(I140*H140,2)</f>
        <v>0</v>
      </c>
      <c r="BL140" s="14" t="s">
        <v>125</v>
      </c>
      <c r="BM140" s="220" t="s">
        <v>154</v>
      </c>
    </row>
    <row r="141" spans="1:47" s="2" customFormat="1" ht="12">
      <c r="A141" s="35"/>
      <c r="B141" s="36"/>
      <c r="C141" s="37"/>
      <c r="D141" s="222" t="s">
        <v>126</v>
      </c>
      <c r="E141" s="37"/>
      <c r="F141" s="223" t="s">
        <v>153</v>
      </c>
      <c r="G141" s="37"/>
      <c r="H141" s="37"/>
      <c r="I141" s="224"/>
      <c r="J141" s="37"/>
      <c r="K141" s="37"/>
      <c r="L141" s="41"/>
      <c r="M141" s="225"/>
      <c r="N141" s="226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126</v>
      </c>
      <c r="AU141" s="14" t="s">
        <v>84</v>
      </c>
    </row>
    <row r="142" spans="1:47" s="2" customFormat="1" ht="12">
      <c r="A142" s="35"/>
      <c r="B142" s="36"/>
      <c r="C142" s="37"/>
      <c r="D142" s="222" t="s">
        <v>127</v>
      </c>
      <c r="E142" s="37"/>
      <c r="F142" s="227" t="s">
        <v>155</v>
      </c>
      <c r="G142" s="37"/>
      <c r="H142" s="37"/>
      <c r="I142" s="224"/>
      <c r="J142" s="37"/>
      <c r="K142" s="37"/>
      <c r="L142" s="41"/>
      <c r="M142" s="225"/>
      <c r="N142" s="226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127</v>
      </c>
      <c r="AU142" s="14" t="s">
        <v>84</v>
      </c>
    </row>
    <row r="143" spans="1:65" s="2" customFormat="1" ht="14.4" customHeight="1">
      <c r="A143" s="35"/>
      <c r="B143" s="36"/>
      <c r="C143" s="208" t="s">
        <v>156</v>
      </c>
      <c r="D143" s="208" t="s">
        <v>121</v>
      </c>
      <c r="E143" s="209" t="s">
        <v>157</v>
      </c>
      <c r="F143" s="210" t="s">
        <v>158</v>
      </c>
      <c r="G143" s="211" t="s">
        <v>135</v>
      </c>
      <c r="H143" s="212">
        <v>69</v>
      </c>
      <c r="I143" s="213"/>
      <c r="J143" s="214">
        <f>ROUND(I143*H143,2)</f>
        <v>0</v>
      </c>
      <c r="K143" s="215"/>
      <c r="L143" s="41"/>
      <c r="M143" s="216" t="s">
        <v>1</v>
      </c>
      <c r="N143" s="217" t="s">
        <v>42</v>
      </c>
      <c r="O143" s="88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0" t="s">
        <v>125</v>
      </c>
      <c r="AT143" s="220" t="s">
        <v>121</v>
      </c>
      <c r="AU143" s="220" t="s">
        <v>84</v>
      </c>
      <c r="AY143" s="14" t="s">
        <v>120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4" t="s">
        <v>84</v>
      </c>
      <c r="BK143" s="221">
        <f>ROUND(I143*H143,2)</f>
        <v>0</v>
      </c>
      <c r="BL143" s="14" t="s">
        <v>125</v>
      </c>
      <c r="BM143" s="220" t="s">
        <v>159</v>
      </c>
    </row>
    <row r="144" spans="1:47" s="2" customFormat="1" ht="12">
      <c r="A144" s="35"/>
      <c r="B144" s="36"/>
      <c r="C144" s="37"/>
      <c r="D144" s="222" t="s">
        <v>126</v>
      </c>
      <c r="E144" s="37"/>
      <c r="F144" s="223" t="s">
        <v>158</v>
      </c>
      <c r="G144" s="37"/>
      <c r="H144" s="37"/>
      <c r="I144" s="224"/>
      <c r="J144" s="37"/>
      <c r="K144" s="37"/>
      <c r="L144" s="41"/>
      <c r="M144" s="225"/>
      <c r="N144" s="226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126</v>
      </c>
      <c r="AU144" s="14" t="s">
        <v>84</v>
      </c>
    </row>
    <row r="145" spans="1:47" s="2" customFormat="1" ht="12">
      <c r="A145" s="35"/>
      <c r="B145" s="36"/>
      <c r="C145" s="37"/>
      <c r="D145" s="222" t="s">
        <v>127</v>
      </c>
      <c r="E145" s="37"/>
      <c r="F145" s="227" t="s">
        <v>160</v>
      </c>
      <c r="G145" s="37"/>
      <c r="H145" s="37"/>
      <c r="I145" s="224"/>
      <c r="J145" s="37"/>
      <c r="K145" s="37"/>
      <c r="L145" s="41"/>
      <c r="M145" s="225"/>
      <c r="N145" s="226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127</v>
      </c>
      <c r="AU145" s="14" t="s">
        <v>84</v>
      </c>
    </row>
    <row r="146" spans="1:63" s="11" customFormat="1" ht="25.9" customHeight="1">
      <c r="A146" s="11"/>
      <c r="B146" s="194"/>
      <c r="C146" s="195"/>
      <c r="D146" s="196" t="s">
        <v>76</v>
      </c>
      <c r="E146" s="197" t="s">
        <v>161</v>
      </c>
      <c r="F146" s="197" t="s">
        <v>162</v>
      </c>
      <c r="G146" s="195"/>
      <c r="H146" s="195"/>
      <c r="I146" s="198"/>
      <c r="J146" s="199">
        <f>BK146</f>
        <v>0</v>
      </c>
      <c r="K146" s="195"/>
      <c r="L146" s="200"/>
      <c r="M146" s="201"/>
      <c r="N146" s="202"/>
      <c r="O146" s="202"/>
      <c r="P146" s="203">
        <f>SUM(P147:P161)</f>
        <v>0</v>
      </c>
      <c r="Q146" s="202"/>
      <c r="R146" s="203">
        <f>SUM(R147:R161)</f>
        <v>0</v>
      </c>
      <c r="S146" s="202"/>
      <c r="T146" s="204">
        <f>SUM(T147:T161)</f>
        <v>0</v>
      </c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R146" s="205" t="s">
        <v>84</v>
      </c>
      <c r="AT146" s="206" t="s">
        <v>76</v>
      </c>
      <c r="AU146" s="206" t="s">
        <v>77</v>
      </c>
      <c r="AY146" s="205" t="s">
        <v>120</v>
      </c>
      <c r="BK146" s="207">
        <f>SUM(BK147:BK161)</f>
        <v>0</v>
      </c>
    </row>
    <row r="147" spans="1:65" s="2" customFormat="1" ht="14.4" customHeight="1">
      <c r="A147" s="35"/>
      <c r="B147" s="36"/>
      <c r="C147" s="208" t="s">
        <v>163</v>
      </c>
      <c r="D147" s="208" t="s">
        <v>121</v>
      </c>
      <c r="E147" s="209" t="s">
        <v>164</v>
      </c>
      <c r="F147" s="210" t="s">
        <v>165</v>
      </c>
      <c r="G147" s="211" t="s">
        <v>124</v>
      </c>
      <c r="H147" s="212">
        <v>9290</v>
      </c>
      <c r="I147" s="213"/>
      <c r="J147" s="214">
        <f>ROUND(I147*H147,2)</f>
        <v>0</v>
      </c>
      <c r="K147" s="215"/>
      <c r="L147" s="41"/>
      <c r="M147" s="216" t="s">
        <v>1</v>
      </c>
      <c r="N147" s="217" t="s">
        <v>42</v>
      </c>
      <c r="O147" s="88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0" t="s">
        <v>125</v>
      </c>
      <c r="AT147" s="220" t="s">
        <v>121</v>
      </c>
      <c r="AU147" s="220" t="s">
        <v>84</v>
      </c>
      <c r="AY147" s="14" t="s">
        <v>120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4" t="s">
        <v>84</v>
      </c>
      <c r="BK147" s="221">
        <f>ROUND(I147*H147,2)</f>
        <v>0</v>
      </c>
      <c r="BL147" s="14" t="s">
        <v>125</v>
      </c>
      <c r="BM147" s="220" t="s">
        <v>166</v>
      </c>
    </row>
    <row r="148" spans="1:47" s="2" customFormat="1" ht="12">
      <c r="A148" s="35"/>
      <c r="B148" s="36"/>
      <c r="C148" s="37"/>
      <c r="D148" s="222" t="s">
        <v>126</v>
      </c>
      <c r="E148" s="37"/>
      <c r="F148" s="223" t="s">
        <v>165</v>
      </c>
      <c r="G148" s="37"/>
      <c r="H148" s="37"/>
      <c r="I148" s="224"/>
      <c r="J148" s="37"/>
      <c r="K148" s="37"/>
      <c r="L148" s="41"/>
      <c r="M148" s="225"/>
      <c r="N148" s="226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126</v>
      </c>
      <c r="AU148" s="14" t="s">
        <v>84</v>
      </c>
    </row>
    <row r="149" spans="1:47" s="2" customFormat="1" ht="12">
      <c r="A149" s="35"/>
      <c r="B149" s="36"/>
      <c r="C149" s="37"/>
      <c r="D149" s="222" t="s">
        <v>127</v>
      </c>
      <c r="E149" s="37"/>
      <c r="F149" s="227" t="s">
        <v>167</v>
      </c>
      <c r="G149" s="37"/>
      <c r="H149" s="37"/>
      <c r="I149" s="224"/>
      <c r="J149" s="37"/>
      <c r="K149" s="37"/>
      <c r="L149" s="41"/>
      <c r="M149" s="225"/>
      <c r="N149" s="226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127</v>
      </c>
      <c r="AU149" s="14" t="s">
        <v>84</v>
      </c>
    </row>
    <row r="150" spans="1:65" s="2" customFormat="1" ht="24.15" customHeight="1">
      <c r="A150" s="35"/>
      <c r="B150" s="36"/>
      <c r="C150" s="208" t="s">
        <v>168</v>
      </c>
      <c r="D150" s="208" t="s">
        <v>121</v>
      </c>
      <c r="E150" s="209" t="s">
        <v>169</v>
      </c>
      <c r="F150" s="210" t="s">
        <v>170</v>
      </c>
      <c r="G150" s="211" t="s">
        <v>171</v>
      </c>
      <c r="H150" s="212">
        <v>1</v>
      </c>
      <c r="I150" s="213"/>
      <c r="J150" s="214">
        <f>ROUND(I150*H150,2)</f>
        <v>0</v>
      </c>
      <c r="K150" s="215"/>
      <c r="L150" s="41"/>
      <c r="M150" s="216" t="s">
        <v>1</v>
      </c>
      <c r="N150" s="217" t="s">
        <v>42</v>
      </c>
      <c r="O150" s="88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0" t="s">
        <v>125</v>
      </c>
      <c r="AT150" s="220" t="s">
        <v>121</v>
      </c>
      <c r="AU150" s="220" t="s">
        <v>84</v>
      </c>
      <c r="AY150" s="14" t="s">
        <v>120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4" t="s">
        <v>84</v>
      </c>
      <c r="BK150" s="221">
        <f>ROUND(I150*H150,2)</f>
        <v>0</v>
      </c>
      <c r="BL150" s="14" t="s">
        <v>125</v>
      </c>
      <c r="BM150" s="220" t="s">
        <v>172</v>
      </c>
    </row>
    <row r="151" spans="1:47" s="2" customFormat="1" ht="12">
      <c r="A151" s="35"/>
      <c r="B151" s="36"/>
      <c r="C151" s="37"/>
      <c r="D151" s="222" t="s">
        <v>126</v>
      </c>
      <c r="E151" s="37"/>
      <c r="F151" s="223" t="s">
        <v>170</v>
      </c>
      <c r="G151" s="37"/>
      <c r="H151" s="37"/>
      <c r="I151" s="224"/>
      <c r="J151" s="37"/>
      <c r="K151" s="37"/>
      <c r="L151" s="41"/>
      <c r="M151" s="225"/>
      <c r="N151" s="226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126</v>
      </c>
      <c r="AU151" s="14" t="s">
        <v>84</v>
      </c>
    </row>
    <row r="152" spans="1:47" s="2" customFormat="1" ht="12">
      <c r="A152" s="35"/>
      <c r="B152" s="36"/>
      <c r="C152" s="37"/>
      <c r="D152" s="222" t="s">
        <v>127</v>
      </c>
      <c r="E152" s="37"/>
      <c r="F152" s="227" t="s">
        <v>173</v>
      </c>
      <c r="G152" s="37"/>
      <c r="H152" s="37"/>
      <c r="I152" s="224"/>
      <c r="J152" s="37"/>
      <c r="K152" s="37"/>
      <c r="L152" s="41"/>
      <c r="M152" s="225"/>
      <c r="N152" s="226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127</v>
      </c>
      <c r="AU152" s="14" t="s">
        <v>84</v>
      </c>
    </row>
    <row r="153" spans="1:65" s="2" customFormat="1" ht="14.4" customHeight="1">
      <c r="A153" s="35"/>
      <c r="B153" s="36"/>
      <c r="C153" s="208" t="s">
        <v>140</v>
      </c>
      <c r="D153" s="208" t="s">
        <v>121</v>
      </c>
      <c r="E153" s="209" t="s">
        <v>174</v>
      </c>
      <c r="F153" s="210" t="s">
        <v>175</v>
      </c>
      <c r="G153" s="211" t="s">
        <v>171</v>
      </c>
      <c r="H153" s="212">
        <v>1</v>
      </c>
      <c r="I153" s="213"/>
      <c r="J153" s="214">
        <f>ROUND(I153*H153,2)</f>
        <v>0</v>
      </c>
      <c r="K153" s="215"/>
      <c r="L153" s="41"/>
      <c r="M153" s="216" t="s">
        <v>1</v>
      </c>
      <c r="N153" s="217" t="s">
        <v>42</v>
      </c>
      <c r="O153" s="88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0" t="s">
        <v>125</v>
      </c>
      <c r="AT153" s="220" t="s">
        <v>121</v>
      </c>
      <c r="AU153" s="220" t="s">
        <v>84</v>
      </c>
      <c r="AY153" s="14" t="s">
        <v>120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4" t="s">
        <v>84</v>
      </c>
      <c r="BK153" s="221">
        <f>ROUND(I153*H153,2)</f>
        <v>0</v>
      </c>
      <c r="BL153" s="14" t="s">
        <v>125</v>
      </c>
      <c r="BM153" s="220" t="s">
        <v>156</v>
      </c>
    </row>
    <row r="154" spans="1:47" s="2" customFormat="1" ht="12">
      <c r="A154" s="35"/>
      <c r="B154" s="36"/>
      <c r="C154" s="37"/>
      <c r="D154" s="222" t="s">
        <v>126</v>
      </c>
      <c r="E154" s="37"/>
      <c r="F154" s="223" t="s">
        <v>175</v>
      </c>
      <c r="G154" s="37"/>
      <c r="H154" s="37"/>
      <c r="I154" s="224"/>
      <c r="J154" s="37"/>
      <c r="K154" s="37"/>
      <c r="L154" s="41"/>
      <c r="M154" s="225"/>
      <c r="N154" s="226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126</v>
      </c>
      <c r="AU154" s="14" t="s">
        <v>84</v>
      </c>
    </row>
    <row r="155" spans="1:47" s="2" customFormat="1" ht="12">
      <c r="A155" s="35"/>
      <c r="B155" s="36"/>
      <c r="C155" s="37"/>
      <c r="D155" s="222" t="s">
        <v>127</v>
      </c>
      <c r="E155" s="37"/>
      <c r="F155" s="227" t="s">
        <v>176</v>
      </c>
      <c r="G155" s="37"/>
      <c r="H155" s="37"/>
      <c r="I155" s="224"/>
      <c r="J155" s="37"/>
      <c r="K155" s="37"/>
      <c r="L155" s="41"/>
      <c r="M155" s="225"/>
      <c r="N155" s="226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127</v>
      </c>
      <c r="AU155" s="14" t="s">
        <v>84</v>
      </c>
    </row>
    <row r="156" spans="1:65" s="2" customFormat="1" ht="14.4" customHeight="1">
      <c r="A156" s="35"/>
      <c r="B156" s="36"/>
      <c r="C156" s="208" t="s">
        <v>177</v>
      </c>
      <c r="D156" s="208" t="s">
        <v>121</v>
      </c>
      <c r="E156" s="209" t="s">
        <v>178</v>
      </c>
      <c r="F156" s="210" t="s">
        <v>179</v>
      </c>
      <c r="G156" s="211" t="s">
        <v>171</v>
      </c>
      <c r="H156" s="212">
        <v>1</v>
      </c>
      <c r="I156" s="213"/>
      <c r="J156" s="214">
        <f>ROUND(I156*H156,2)</f>
        <v>0</v>
      </c>
      <c r="K156" s="215"/>
      <c r="L156" s="41"/>
      <c r="M156" s="216" t="s">
        <v>1</v>
      </c>
      <c r="N156" s="217" t="s">
        <v>42</v>
      </c>
      <c r="O156" s="88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0" t="s">
        <v>125</v>
      </c>
      <c r="AT156" s="220" t="s">
        <v>121</v>
      </c>
      <c r="AU156" s="220" t="s">
        <v>84</v>
      </c>
      <c r="AY156" s="14" t="s">
        <v>120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4" t="s">
        <v>84</v>
      </c>
      <c r="BK156" s="221">
        <f>ROUND(I156*H156,2)</f>
        <v>0</v>
      </c>
      <c r="BL156" s="14" t="s">
        <v>125</v>
      </c>
      <c r="BM156" s="220" t="s">
        <v>180</v>
      </c>
    </row>
    <row r="157" spans="1:47" s="2" customFormat="1" ht="12">
      <c r="A157" s="35"/>
      <c r="B157" s="36"/>
      <c r="C157" s="37"/>
      <c r="D157" s="222" t="s">
        <v>126</v>
      </c>
      <c r="E157" s="37"/>
      <c r="F157" s="223" t="s">
        <v>179</v>
      </c>
      <c r="G157" s="37"/>
      <c r="H157" s="37"/>
      <c r="I157" s="224"/>
      <c r="J157" s="37"/>
      <c r="K157" s="37"/>
      <c r="L157" s="41"/>
      <c r="M157" s="225"/>
      <c r="N157" s="226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126</v>
      </c>
      <c r="AU157" s="14" t="s">
        <v>84</v>
      </c>
    </row>
    <row r="158" spans="1:47" s="2" customFormat="1" ht="12">
      <c r="A158" s="35"/>
      <c r="B158" s="36"/>
      <c r="C158" s="37"/>
      <c r="D158" s="222" t="s">
        <v>127</v>
      </c>
      <c r="E158" s="37"/>
      <c r="F158" s="227" t="s">
        <v>181</v>
      </c>
      <c r="G158" s="37"/>
      <c r="H158" s="37"/>
      <c r="I158" s="224"/>
      <c r="J158" s="37"/>
      <c r="K158" s="37"/>
      <c r="L158" s="41"/>
      <c r="M158" s="225"/>
      <c r="N158" s="226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127</v>
      </c>
      <c r="AU158" s="14" t="s">
        <v>84</v>
      </c>
    </row>
    <row r="159" spans="1:65" s="2" customFormat="1" ht="14.4" customHeight="1">
      <c r="A159" s="35"/>
      <c r="B159" s="36"/>
      <c r="C159" s="208" t="s">
        <v>146</v>
      </c>
      <c r="D159" s="208" t="s">
        <v>121</v>
      </c>
      <c r="E159" s="209" t="s">
        <v>182</v>
      </c>
      <c r="F159" s="210" t="s">
        <v>183</v>
      </c>
      <c r="G159" s="211" t="s">
        <v>171</v>
      </c>
      <c r="H159" s="212">
        <v>1</v>
      </c>
      <c r="I159" s="213"/>
      <c r="J159" s="214">
        <f>ROUND(I159*H159,2)</f>
        <v>0</v>
      </c>
      <c r="K159" s="215"/>
      <c r="L159" s="41"/>
      <c r="M159" s="216" t="s">
        <v>1</v>
      </c>
      <c r="N159" s="217" t="s">
        <v>42</v>
      </c>
      <c r="O159" s="88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0" t="s">
        <v>125</v>
      </c>
      <c r="AT159" s="220" t="s">
        <v>121</v>
      </c>
      <c r="AU159" s="220" t="s">
        <v>84</v>
      </c>
      <c r="AY159" s="14" t="s">
        <v>120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4" t="s">
        <v>84</v>
      </c>
      <c r="BK159" s="221">
        <f>ROUND(I159*H159,2)</f>
        <v>0</v>
      </c>
      <c r="BL159" s="14" t="s">
        <v>125</v>
      </c>
      <c r="BM159" s="220" t="s">
        <v>184</v>
      </c>
    </row>
    <row r="160" spans="1:47" s="2" customFormat="1" ht="12">
      <c r="A160" s="35"/>
      <c r="B160" s="36"/>
      <c r="C160" s="37"/>
      <c r="D160" s="222" t="s">
        <v>126</v>
      </c>
      <c r="E160" s="37"/>
      <c r="F160" s="223" t="s">
        <v>183</v>
      </c>
      <c r="G160" s="37"/>
      <c r="H160" s="37"/>
      <c r="I160" s="224"/>
      <c r="J160" s="37"/>
      <c r="K160" s="37"/>
      <c r="L160" s="41"/>
      <c r="M160" s="225"/>
      <c r="N160" s="226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126</v>
      </c>
      <c r="AU160" s="14" t="s">
        <v>84</v>
      </c>
    </row>
    <row r="161" spans="1:47" s="2" customFormat="1" ht="12">
      <c r="A161" s="35"/>
      <c r="B161" s="36"/>
      <c r="C161" s="37"/>
      <c r="D161" s="222" t="s">
        <v>127</v>
      </c>
      <c r="E161" s="37"/>
      <c r="F161" s="227" t="s">
        <v>185</v>
      </c>
      <c r="G161" s="37"/>
      <c r="H161" s="37"/>
      <c r="I161" s="224"/>
      <c r="J161" s="37"/>
      <c r="K161" s="37"/>
      <c r="L161" s="41"/>
      <c r="M161" s="225"/>
      <c r="N161" s="226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127</v>
      </c>
      <c r="AU161" s="14" t="s">
        <v>84</v>
      </c>
    </row>
    <row r="162" spans="1:63" s="11" customFormat="1" ht="25.9" customHeight="1">
      <c r="A162" s="11"/>
      <c r="B162" s="194"/>
      <c r="C162" s="195"/>
      <c r="D162" s="196" t="s">
        <v>76</v>
      </c>
      <c r="E162" s="197" t="s">
        <v>186</v>
      </c>
      <c r="F162" s="197" t="s">
        <v>187</v>
      </c>
      <c r="G162" s="195"/>
      <c r="H162" s="195"/>
      <c r="I162" s="198"/>
      <c r="J162" s="199">
        <f>BK162</f>
        <v>0</v>
      </c>
      <c r="K162" s="195"/>
      <c r="L162" s="200"/>
      <c r="M162" s="201"/>
      <c r="N162" s="202"/>
      <c r="O162" s="202"/>
      <c r="P162" s="203">
        <f>SUM(P163:P176)</f>
        <v>0</v>
      </c>
      <c r="Q162" s="202"/>
      <c r="R162" s="203">
        <f>SUM(R163:R176)</f>
        <v>0</v>
      </c>
      <c r="S162" s="202"/>
      <c r="T162" s="204">
        <f>SUM(T163:T176)</f>
        <v>0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205" t="s">
        <v>84</v>
      </c>
      <c r="AT162" s="206" t="s">
        <v>76</v>
      </c>
      <c r="AU162" s="206" t="s">
        <v>77</v>
      </c>
      <c r="AY162" s="205" t="s">
        <v>120</v>
      </c>
      <c r="BK162" s="207">
        <f>SUM(BK163:BK176)</f>
        <v>0</v>
      </c>
    </row>
    <row r="163" spans="1:65" s="2" customFormat="1" ht="14.4" customHeight="1">
      <c r="A163" s="35"/>
      <c r="B163" s="36"/>
      <c r="C163" s="208" t="s">
        <v>188</v>
      </c>
      <c r="D163" s="208" t="s">
        <v>121</v>
      </c>
      <c r="E163" s="209" t="s">
        <v>189</v>
      </c>
      <c r="F163" s="210" t="s">
        <v>190</v>
      </c>
      <c r="G163" s="211" t="s">
        <v>124</v>
      </c>
      <c r="H163" s="212">
        <v>3930</v>
      </c>
      <c r="I163" s="213"/>
      <c r="J163" s="214">
        <f>ROUND(I163*H163,2)</f>
        <v>0</v>
      </c>
      <c r="K163" s="215"/>
      <c r="L163" s="41"/>
      <c r="M163" s="216" t="s">
        <v>1</v>
      </c>
      <c r="N163" s="217" t="s">
        <v>42</v>
      </c>
      <c r="O163" s="88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0" t="s">
        <v>125</v>
      </c>
      <c r="AT163" s="220" t="s">
        <v>121</v>
      </c>
      <c r="AU163" s="220" t="s">
        <v>84</v>
      </c>
      <c r="AY163" s="14" t="s">
        <v>120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4" t="s">
        <v>84</v>
      </c>
      <c r="BK163" s="221">
        <f>ROUND(I163*H163,2)</f>
        <v>0</v>
      </c>
      <c r="BL163" s="14" t="s">
        <v>125</v>
      </c>
      <c r="BM163" s="220" t="s">
        <v>191</v>
      </c>
    </row>
    <row r="164" spans="1:47" s="2" customFormat="1" ht="12">
      <c r="A164" s="35"/>
      <c r="B164" s="36"/>
      <c r="C164" s="37"/>
      <c r="D164" s="222" t="s">
        <v>126</v>
      </c>
      <c r="E164" s="37"/>
      <c r="F164" s="223" t="s">
        <v>190</v>
      </c>
      <c r="G164" s="37"/>
      <c r="H164" s="37"/>
      <c r="I164" s="224"/>
      <c r="J164" s="37"/>
      <c r="K164" s="37"/>
      <c r="L164" s="41"/>
      <c r="M164" s="225"/>
      <c r="N164" s="226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126</v>
      </c>
      <c r="AU164" s="14" t="s">
        <v>84</v>
      </c>
    </row>
    <row r="165" spans="1:47" s="2" customFormat="1" ht="12">
      <c r="A165" s="35"/>
      <c r="B165" s="36"/>
      <c r="C165" s="37"/>
      <c r="D165" s="222" t="s">
        <v>127</v>
      </c>
      <c r="E165" s="37"/>
      <c r="F165" s="227" t="s">
        <v>192</v>
      </c>
      <c r="G165" s="37"/>
      <c r="H165" s="37"/>
      <c r="I165" s="224"/>
      <c r="J165" s="37"/>
      <c r="K165" s="37"/>
      <c r="L165" s="41"/>
      <c r="M165" s="225"/>
      <c r="N165" s="226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127</v>
      </c>
      <c r="AU165" s="14" t="s">
        <v>84</v>
      </c>
    </row>
    <row r="166" spans="1:65" s="2" customFormat="1" ht="14.4" customHeight="1">
      <c r="A166" s="35"/>
      <c r="B166" s="36"/>
      <c r="C166" s="208" t="s">
        <v>150</v>
      </c>
      <c r="D166" s="208" t="s">
        <v>121</v>
      </c>
      <c r="E166" s="209" t="s">
        <v>193</v>
      </c>
      <c r="F166" s="210" t="s">
        <v>194</v>
      </c>
      <c r="G166" s="211" t="s">
        <v>195</v>
      </c>
      <c r="H166" s="212">
        <v>20</v>
      </c>
      <c r="I166" s="213"/>
      <c r="J166" s="214">
        <f>ROUND(I166*H166,2)</f>
        <v>0</v>
      </c>
      <c r="K166" s="215"/>
      <c r="L166" s="41"/>
      <c r="M166" s="216" t="s">
        <v>1</v>
      </c>
      <c r="N166" s="217" t="s">
        <v>42</v>
      </c>
      <c r="O166" s="88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0" t="s">
        <v>125</v>
      </c>
      <c r="AT166" s="220" t="s">
        <v>121</v>
      </c>
      <c r="AU166" s="220" t="s">
        <v>84</v>
      </c>
      <c r="AY166" s="14" t="s">
        <v>120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4" t="s">
        <v>84</v>
      </c>
      <c r="BK166" s="221">
        <f>ROUND(I166*H166,2)</f>
        <v>0</v>
      </c>
      <c r="BL166" s="14" t="s">
        <v>125</v>
      </c>
      <c r="BM166" s="220" t="s">
        <v>196</v>
      </c>
    </row>
    <row r="167" spans="1:47" s="2" customFormat="1" ht="12">
      <c r="A167" s="35"/>
      <c r="B167" s="36"/>
      <c r="C167" s="37"/>
      <c r="D167" s="222" t="s">
        <v>126</v>
      </c>
      <c r="E167" s="37"/>
      <c r="F167" s="223" t="s">
        <v>194</v>
      </c>
      <c r="G167" s="37"/>
      <c r="H167" s="37"/>
      <c r="I167" s="224"/>
      <c r="J167" s="37"/>
      <c r="K167" s="37"/>
      <c r="L167" s="41"/>
      <c r="M167" s="225"/>
      <c r="N167" s="226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126</v>
      </c>
      <c r="AU167" s="14" t="s">
        <v>84</v>
      </c>
    </row>
    <row r="168" spans="1:47" s="2" customFormat="1" ht="12">
      <c r="A168" s="35"/>
      <c r="B168" s="36"/>
      <c r="C168" s="37"/>
      <c r="D168" s="222" t="s">
        <v>127</v>
      </c>
      <c r="E168" s="37"/>
      <c r="F168" s="227" t="s">
        <v>197</v>
      </c>
      <c r="G168" s="37"/>
      <c r="H168" s="37"/>
      <c r="I168" s="224"/>
      <c r="J168" s="37"/>
      <c r="K168" s="37"/>
      <c r="L168" s="41"/>
      <c r="M168" s="225"/>
      <c r="N168" s="226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127</v>
      </c>
      <c r="AU168" s="14" t="s">
        <v>84</v>
      </c>
    </row>
    <row r="169" spans="1:65" s="2" customFormat="1" ht="14.4" customHeight="1">
      <c r="A169" s="35"/>
      <c r="B169" s="36"/>
      <c r="C169" s="208" t="s">
        <v>198</v>
      </c>
      <c r="D169" s="208" t="s">
        <v>121</v>
      </c>
      <c r="E169" s="209" t="s">
        <v>199</v>
      </c>
      <c r="F169" s="210" t="s">
        <v>200</v>
      </c>
      <c r="G169" s="211" t="s">
        <v>124</v>
      </c>
      <c r="H169" s="212">
        <v>2200</v>
      </c>
      <c r="I169" s="213"/>
      <c r="J169" s="214">
        <f>ROUND(I169*H169,2)</f>
        <v>0</v>
      </c>
      <c r="K169" s="215"/>
      <c r="L169" s="41"/>
      <c r="M169" s="216" t="s">
        <v>1</v>
      </c>
      <c r="N169" s="217" t="s">
        <v>42</v>
      </c>
      <c r="O169" s="88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0" t="s">
        <v>125</v>
      </c>
      <c r="AT169" s="220" t="s">
        <v>121</v>
      </c>
      <c r="AU169" s="220" t="s">
        <v>84</v>
      </c>
      <c r="AY169" s="14" t="s">
        <v>120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4" t="s">
        <v>84</v>
      </c>
      <c r="BK169" s="221">
        <f>ROUND(I169*H169,2)</f>
        <v>0</v>
      </c>
      <c r="BL169" s="14" t="s">
        <v>125</v>
      </c>
      <c r="BM169" s="220" t="s">
        <v>201</v>
      </c>
    </row>
    <row r="170" spans="1:47" s="2" customFormat="1" ht="12">
      <c r="A170" s="35"/>
      <c r="B170" s="36"/>
      <c r="C170" s="37"/>
      <c r="D170" s="222" t="s">
        <v>126</v>
      </c>
      <c r="E170" s="37"/>
      <c r="F170" s="223" t="s">
        <v>200</v>
      </c>
      <c r="G170" s="37"/>
      <c r="H170" s="37"/>
      <c r="I170" s="224"/>
      <c r="J170" s="37"/>
      <c r="K170" s="37"/>
      <c r="L170" s="41"/>
      <c r="M170" s="225"/>
      <c r="N170" s="226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126</v>
      </c>
      <c r="AU170" s="14" t="s">
        <v>84</v>
      </c>
    </row>
    <row r="171" spans="1:47" s="2" customFormat="1" ht="12">
      <c r="A171" s="35"/>
      <c r="B171" s="36"/>
      <c r="C171" s="37"/>
      <c r="D171" s="222" t="s">
        <v>127</v>
      </c>
      <c r="E171" s="37"/>
      <c r="F171" s="227" t="s">
        <v>202</v>
      </c>
      <c r="G171" s="37"/>
      <c r="H171" s="37"/>
      <c r="I171" s="224"/>
      <c r="J171" s="37"/>
      <c r="K171" s="37"/>
      <c r="L171" s="41"/>
      <c r="M171" s="225"/>
      <c r="N171" s="226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127</v>
      </c>
      <c r="AU171" s="14" t="s">
        <v>84</v>
      </c>
    </row>
    <row r="172" spans="1:65" s="2" customFormat="1" ht="14.4" customHeight="1">
      <c r="A172" s="35"/>
      <c r="B172" s="36"/>
      <c r="C172" s="208" t="s">
        <v>172</v>
      </c>
      <c r="D172" s="208" t="s">
        <v>121</v>
      </c>
      <c r="E172" s="209" t="s">
        <v>203</v>
      </c>
      <c r="F172" s="210" t="s">
        <v>204</v>
      </c>
      <c r="G172" s="211" t="s">
        <v>124</v>
      </c>
      <c r="H172" s="212">
        <v>2200</v>
      </c>
      <c r="I172" s="213"/>
      <c r="J172" s="214">
        <f>ROUND(I172*H172,2)</f>
        <v>0</v>
      </c>
      <c r="K172" s="215"/>
      <c r="L172" s="41"/>
      <c r="M172" s="216" t="s">
        <v>1</v>
      </c>
      <c r="N172" s="217" t="s">
        <v>42</v>
      </c>
      <c r="O172" s="88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0" t="s">
        <v>125</v>
      </c>
      <c r="AT172" s="220" t="s">
        <v>121</v>
      </c>
      <c r="AU172" s="220" t="s">
        <v>84</v>
      </c>
      <c r="AY172" s="14" t="s">
        <v>120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4" t="s">
        <v>84</v>
      </c>
      <c r="BK172" s="221">
        <f>ROUND(I172*H172,2)</f>
        <v>0</v>
      </c>
      <c r="BL172" s="14" t="s">
        <v>125</v>
      </c>
      <c r="BM172" s="220" t="s">
        <v>205</v>
      </c>
    </row>
    <row r="173" spans="1:47" s="2" customFormat="1" ht="12">
      <c r="A173" s="35"/>
      <c r="B173" s="36"/>
      <c r="C173" s="37"/>
      <c r="D173" s="222" t="s">
        <v>126</v>
      </c>
      <c r="E173" s="37"/>
      <c r="F173" s="223" t="s">
        <v>204</v>
      </c>
      <c r="G173" s="37"/>
      <c r="H173" s="37"/>
      <c r="I173" s="224"/>
      <c r="J173" s="37"/>
      <c r="K173" s="37"/>
      <c r="L173" s="41"/>
      <c r="M173" s="225"/>
      <c r="N173" s="226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126</v>
      </c>
      <c r="AU173" s="14" t="s">
        <v>84</v>
      </c>
    </row>
    <row r="174" spans="1:65" s="2" customFormat="1" ht="14.4" customHeight="1">
      <c r="A174" s="35"/>
      <c r="B174" s="36"/>
      <c r="C174" s="208" t="s">
        <v>206</v>
      </c>
      <c r="D174" s="208" t="s">
        <v>121</v>
      </c>
      <c r="E174" s="209" t="s">
        <v>207</v>
      </c>
      <c r="F174" s="210" t="s">
        <v>208</v>
      </c>
      <c r="G174" s="211" t="s">
        <v>124</v>
      </c>
      <c r="H174" s="212">
        <v>1730</v>
      </c>
      <c r="I174" s="213"/>
      <c r="J174" s="214">
        <f>ROUND(I174*H174,2)</f>
        <v>0</v>
      </c>
      <c r="K174" s="215"/>
      <c r="L174" s="41"/>
      <c r="M174" s="216" t="s">
        <v>1</v>
      </c>
      <c r="N174" s="217" t="s">
        <v>42</v>
      </c>
      <c r="O174" s="88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0" t="s">
        <v>125</v>
      </c>
      <c r="AT174" s="220" t="s">
        <v>121</v>
      </c>
      <c r="AU174" s="220" t="s">
        <v>84</v>
      </c>
      <c r="AY174" s="14" t="s">
        <v>120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4" t="s">
        <v>84</v>
      </c>
      <c r="BK174" s="221">
        <f>ROUND(I174*H174,2)</f>
        <v>0</v>
      </c>
      <c r="BL174" s="14" t="s">
        <v>125</v>
      </c>
      <c r="BM174" s="220" t="s">
        <v>209</v>
      </c>
    </row>
    <row r="175" spans="1:47" s="2" customFormat="1" ht="12">
      <c r="A175" s="35"/>
      <c r="B175" s="36"/>
      <c r="C175" s="37"/>
      <c r="D175" s="222" t="s">
        <v>126</v>
      </c>
      <c r="E175" s="37"/>
      <c r="F175" s="223" t="s">
        <v>208</v>
      </c>
      <c r="G175" s="37"/>
      <c r="H175" s="37"/>
      <c r="I175" s="224"/>
      <c r="J175" s="37"/>
      <c r="K175" s="37"/>
      <c r="L175" s="41"/>
      <c r="M175" s="225"/>
      <c r="N175" s="226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126</v>
      </c>
      <c r="AU175" s="14" t="s">
        <v>84</v>
      </c>
    </row>
    <row r="176" spans="1:47" s="2" customFormat="1" ht="12">
      <c r="A176" s="35"/>
      <c r="B176" s="36"/>
      <c r="C176" s="37"/>
      <c r="D176" s="222" t="s">
        <v>127</v>
      </c>
      <c r="E176" s="37"/>
      <c r="F176" s="227" t="s">
        <v>210</v>
      </c>
      <c r="G176" s="37"/>
      <c r="H176" s="37"/>
      <c r="I176" s="224"/>
      <c r="J176" s="37"/>
      <c r="K176" s="37"/>
      <c r="L176" s="41"/>
      <c r="M176" s="225"/>
      <c r="N176" s="226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127</v>
      </c>
      <c r="AU176" s="14" t="s">
        <v>84</v>
      </c>
    </row>
    <row r="177" spans="1:63" s="11" customFormat="1" ht="25.9" customHeight="1">
      <c r="A177" s="11"/>
      <c r="B177" s="194"/>
      <c r="C177" s="195"/>
      <c r="D177" s="196" t="s">
        <v>76</v>
      </c>
      <c r="E177" s="197" t="s">
        <v>211</v>
      </c>
      <c r="F177" s="197" t="s">
        <v>212</v>
      </c>
      <c r="G177" s="195"/>
      <c r="H177" s="195"/>
      <c r="I177" s="198"/>
      <c r="J177" s="199">
        <f>BK177</f>
        <v>0</v>
      </c>
      <c r="K177" s="195"/>
      <c r="L177" s="200"/>
      <c r="M177" s="201"/>
      <c r="N177" s="202"/>
      <c r="O177" s="202"/>
      <c r="P177" s="203">
        <f>SUM(P178:P186)</f>
        <v>0</v>
      </c>
      <c r="Q177" s="202"/>
      <c r="R177" s="203">
        <f>SUM(R178:R186)</f>
        <v>10.337879999999998</v>
      </c>
      <c r="S177" s="202"/>
      <c r="T177" s="204">
        <f>SUM(T178:T186)</f>
        <v>0</v>
      </c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R177" s="205" t="s">
        <v>84</v>
      </c>
      <c r="AT177" s="206" t="s">
        <v>76</v>
      </c>
      <c r="AU177" s="206" t="s">
        <v>77</v>
      </c>
      <c r="AY177" s="205" t="s">
        <v>120</v>
      </c>
      <c r="BK177" s="207">
        <f>SUM(BK178:BK186)</f>
        <v>0</v>
      </c>
    </row>
    <row r="178" spans="1:65" s="2" customFormat="1" ht="24.15" customHeight="1">
      <c r="A178" s="35"/>
      <c r="B178" s="36"/>
      <c r="C178" s="208" t="s">
        <v>196</v>
      </c>
      <c r="D178" s="208" t="s">
        <v>121</v>
      </c>
      <c r="E178" s="209" t="s">
        <v>213</v>
      </c>
      <c r="F178" s="210" t="s">
        <v>214</v>
      </c>
      <c r="G178" s="211" t="s">
        <v>215</v>
      </c>
      <c r="H178" s="212">
        <v>34.2</v>
      </c>
      <c r="I178" s="213"/>
      <c r="J178" s="214">
        <f>ROUND(I178*H178,2)</f>
        <v>0</v>
      </c>
      <c r="K178" s="215"/>
      <c r="L178" s="41"/>
      <c r="M178" s="216" t="s">
        <v>1</v>
      </c>
      <c r="N178" s="217" t="s">
        <v>42</v>
      </c>
      <c r="O178" s="88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0" t="s">
        <v>125</v>
      </c>
      <c r="AT178" s="220" t="s">
        <v>121</v>
      </c>
      <c r="AU178" s="220" t="s">
        <v>84</v>
      </c>
      <c r="AY178" s="14" t="s">
        <v>120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4" t="s">
        <v>84</v>
      </c>
      <c r="BK178" s="221">
        <f>ROUND(I178*H178,2)</f>
        <v>0</v>
      </c>
      <c r="BL178" s="14" t="s">
        <v>125</v>
      </c>
      <c r="BM178" s="220" t="s">
        <v>216</v>
      </c>
    </row>
    <row r="179" spans="1:47" s="2" customFormat="1" ht="12">
      <c r="A179" s="35"/>
      <c r="B179" s="36"/>
      <c r="C179" s="37"/>
      <c r="D179" s="222" t="s">
        <v>126</v>
      </c>
      <c r="E179" s="37"/>
      <c r="F179" s="223" t="s">
        <v>217</v>
      </c>
      <c r="G179" s="37"/>
      <c r="H179" s="37"/>
      <c r="I179" s="224"/>
      <c r="J179" s="37"/>
      <c r="K179" s="37"/>
      <c r="L179" s="41"/>
      <c r="M179" s="225"/>
      <c r="N179" s="226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126</v>
      </c>
      <c r="AU179" s="14" t="s">
        <v>84</v>
      </c>
    </row>
    <row r="180" spans="1:65" s="2" customFormat="1" ht="24.15" customHeight="1">
      <c r="A180" s="35"/>
      <c r="B180" s="36"/>
      <c r="C180" s="208" t="s">
        <v>218</v>
      </c>
      <c r="D180" s="208" t="s">
        <v>121</v>
      </c>
      <c r="E180" s="209" t="s">
        <v>219</v>
      </c>
      <c r="F180" s="210" t="s">
        <v>220</v>
      </c>
      <c r="G180" s="211" t="s">
        <v>221</v>
      </c>
      <c r="H180" s="212">
        <v>57</v>
      </c>
      <c r="I180" s="213"/>
      <c r="J180" s="214">
        <f>ROUND(I180*H180,2)</f>
        <v>0</v>
      </c>
      <c r="K180" s="215"/>
      <c r="L180" s="41"/>
      <c r="M180" s="216" t="s">
        <v>1</v>
      </c>
      <c r="N180" s="217" t="s">
        <v>42</v>
      </c>
      <c r="O180" s="88"/>
      <c r="P180" s="218">
        <f>O180*H180</f>
        <v>0</v>
      </c>
      <c r="Q180" s="218">
        <v>0.17489</v>
      </c>
      <c r="R180" s="218">
        <f>Q180*H180</f>
        <v>9.968729999999999</v>
      </c>
      <c r="S180" s="218">
        <v>0</v>
      </c>
      <c r="T180" s="21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0" t="s">
        <v>125</v>
      </c>
      <c r="AT180" s="220" t="s">
        <v>121</v>
      </c>
      <c r="AU180" s="220" t="s">
        <v>84</v>
      </c>
      <c r="AY180" s="14" t="s">
        <v>120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4" t="s">
        <v>84</v>
      </c>
      <c r="BK180" s="221">
        <f>ROUND(I180*H180,2)</f>
        <v>0</v>
      </c>
      <c r="BL180" s="14" t="s">
        <v>125</v>
      </c>
      <c r="BM180" s="220" t="s">
        <v>222</v>
      </c>
    </row>
    <row r="181" spans="1:65" s="2" customFormat="1" ht="24.15" customHeight="1">
      <c r="A181" s="35"/>
      <c r="B181" s="36"/>
      <c r="C181" s="228" t="s">
        <v>184</v>
      </c>
      <c r="D181" s="228" t="s">
        <v>223</v>
      </c>
      <c r="E181" s="229" t="s">
        <v>224</v>
      </c>
      <c r="F181" s="230" t="s">
        <v>225</v>
      </c>
      <c r="G181" s="231" t="s">
        <v>221</v>
      </c>
      <c r="H181" s="232">
        <v>42</v>
      </c>
      <c r="I181" s="233"/>
      <c r="J181" s="234">
        <f>ROUND(I181*H181,2)</f>
        <v>0</v>
      </c>
      <c r="K181" s="235"/>
      <c r="L181" s="236"/>
      <c r="M181" s="237" t="s">
        <v>1</v>
      </c>
      <c r="N181" s="238" t="s">
        <v>42</v>
      </c>
      <c r="O181" s="88"/>
      <c r="P181" s="218">
        <f>O181*H181</f>
        <v>0</v>
      </c>
      <c r="Q181" s="218">
        <v>0.0043</v>
      </c>
      <c r="R181" s="218">
        <f>Q181*H181</f>
        <v>0.1806</v>
      </c>
      <c r="S181" s="218">
        <v>0</v>
      </c>
      <c r="T181" s="21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0" t="s">
        <v>140</v>
      </c>
      <c r="AT181" s="220" t="s">
        <v>223</v>
      </c>
      <c r="AU181" s="220" t="s">
        <v>84</v>
      </c>
      <c r="AY181" s="14" t="s">
        <v>120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4" t="s">
        <v>84</v>
      </c>
      <c r="BK181" s="221">
        <f>ROUND(I181*H181,2)</f>
        <v>0</v>
      </c>
      <c r="BL181" s="14" t="s">
        <v>125</v>
      </c>
      <c r="BM181" s="220" t="s">
        <v>226</v>
      </c>
    </row>
    <row r="182" spans="1:65" s="2" customFormat="1" ht="24.15" customHeight="1">
      <c r="A182" s="35"/>
      <c r="B182" s="36"/>
      <c r="C182" s="228" t="s">
        <v>7</v>
      </c>
      <c r="D182" s="228" t="s">
        <v>223</v>
      </c>
      <c r="E182" s="229" t="s">
        <v>227</v>
      </c>
      <c r="F182" s="230" t="s">
        <v>228</v>
      </c>
      <c r="G182" s="231" t="s">
        <v>221</v>
      </c>
      <c r="H182" s="232">
        <v>15</v>
      </c>
      <c r="I182" s="233"/>
      <c r="J182" s="234">
        <f>ROUND(I182*H182,2)</f>
        <v>0</v>
      </c>
      <c r="K182" s="235"/>
      <c r="L182" s="236"/>
      <c r="M182" s="237" t="s">
        <v>1</v>
      </c>
      <c r="N182" s="238" t="s">
        <v>42</v>
      </c>
      <c r="O182" s="88"/>
      <c r="P182" s="218">
        <f>O182*H182</f>
        <v>0</v>
      </c>
      <c r="Q182" s="218">
        <v>0.0034</v>
      </c>
      <c r="R182" s="218">
        <f>Q182*H182</f>
        <v>0.051</v>
      </c>
      <c r="S182" s="218">
        <v>0</v>
      </c>
      <c r="T182" s="21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0" t="s">
        <v>140</v>
      </c>
      <c r="AT182" s="220" t="s">
        <v>223</v>
      </c>
      <c r="AU182" s="220" t="s">
        <v>84</v>
      </c>
      <c r="AY182" s="14" t="s">
        <v>120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4" t="s">
        <v>84</v>
      </c>
      <c r="BK182" s="221">
        <f>ROUND(I182*H182,2)</f>
        <v>0</v>
      </c>
      <c r="BL182" s="14" t="s">
        <v>125</v>
      </c>
      <c r="BM182" s="220" t="s">
        <v>229</v>
      </c>
    </row>
    <row r="183" spans="1:65" s="2" customFormat="1" ht="24.15" customHeight="1">
      <c r="A183" s="35"/>
      <c r="B183" s="36"/>
      <c r="C183" s="208" t="s">
        <v>191</v>
      </c>
      <c r="D183" s="208" t="s">
        <v>121</v>
      </c>
      <c r="E183" s="209" t="s">
        <v>230</v>
      </c>
      <c r="F183" s="210" t="s">
        <v>231</v>
      </c>
      <c r="G183" s="211" t="s">
        <v>215</v>
      </c>
      <c r="H183" s="212">
        <v>102</v>
      </c>
      <c r="I183" s="213"/>
      <c r="J183" s="214">
        <f>ROUND(I183*H183,2)</f>
        <v>0</v>
      </c>
      <c r="K183" s="215"/>
      <c r="L183" s="41"/>
      <c r="M183" s="216" t="s">
        <v>1</v>
      </c>
      <c r="N183" s="217" t="s">
        <v>42</v>
      </c>
      <c r="O183" s="88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0" t="s">
        <v>125</v>
      </c>
      <c r="AT183" s="220" t="s">
        <v>121</v>
      </c>
      <c r="AU183" s="220" t="s">
        <v>84</v>
      </c>
      <c r="AY183" s="14" t="s">
        <v>120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4" t="s">
        <v>84</v>
      </c>
      <c r="BK183" s="221">
        <f>ROUND(I183*H183,2)</f>
        <v>0</v>
      </c>
      <c r="BL183" s="14" t="s">
        <v>125</v>
      </c>
      <c r="BM183" s="220" t="s">
        <v>232</v>
      </c>
    </row>
    <row r="184" spans="1:65" s="2" customFormat="1" ht="24.15" customHeight="1">
      <c r="A184" s="35"/>
      <c r="B184" s="36"/>
      <c r="C184" s="228" t="s">
        <v>201</v>
      </c>
      <c r="D184" s="228" t="s">
        <v>223</v>
      </c>
      <c r="E184" s="229" t="s">
        <v>233</v>
      </c>
      <c r="F184" s="230" t="s">
        <v>234</v>
      </c>
      <c r="G184" s="231" t="s">
        <v>215</v>
      </c>
      <c r="H184" s="232">
        <v>105</v>
      </c>
      <c r="I184" s="233"/>
      <c r="J184" s="234">
        <f>ROUND(I184*H184,2)</f>
        <v>0</v>
      </c>
      <c r="K184" s="235"/>
      <c r="L184" s="236"/>
      <c r="M184" s="237" t="s">
        <v>1</v>
      </c>
      <c r="N184" s="238" t="s">
        <v>42</v>
      </c>
      <c r="O184" s="88"/>
      <c r="P184" s="218">
        <f>O184*H184</f>
        <v>0</v>
      </c>
      <c r="Q184" s="218">
        <v>0.00131</v>
      </c>
      <c r="R184" s="218">
        <f>Q184*H184</f>
        <v>0.13755</v>
      </c>
      <c r="S184" s="218">
        <v>0</v>
      </c>
      <c r="T184" s="21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0" t="s">
        <v>140</v>
      </c>
      <c r="AT184" s="220" t="s">
        <v>223</v>
      </c>
      <c r="AU184" s="220" t="s">
        <v>84</v>
      </c>
      <c r="AY184" s="14" t="s">
        <v>120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4" t="s">
        <v>84</v>
      </c>
      <c r="BK184" s="221">
        <f>ROUND(I184*H184,2)</f>
        <v>0</v>
      </c>
      <c r="BL184" s="14" t="s">
        <v>125</v>
      </c>
      <c r="BM184" s="220" t="s">
        <v>235</v>
      </c>
    </row>
    <row r="185" spans="1:65" s="2" customFormat="1" ht="24.15" customHeight="1">
      <c r="A185" s="35"/>
      <c r="B185" s="36"/>
      <c r="C185" s="208" t="s">
        <v>236</v>
      </c>
      <c r="D185" s="208" t="s">
        <v>121</v>
      </c>
      <c r="E185" s="209" t="s">
        <v>237</v>
      </c>
      <c r="F185" s="210" t="s">
        <v>238</v>
      </c>
      <c r="G185" s="211" t="s">
        <v>221</v>
      </c>
      <c r="H185" s="212">
        <v>1</v>
      </c>
      <c r="I185" s="213"/>
      <c r="J185" s="214">
        <f>ROUND(I185*H185,2)</f>
        <v>0</v>
      </c>
      <c r="K185" s="215"/>
      <c r="L185" s="41"/>
      <c r="M185" s="216" t="s">
        <v>1</v>
      </c>
      <c r="N185" s="217" t="s">
        <v>42</v>
      </c>
      <c r="O185" s="88"/>
      <c r="P185" s="218">
        <f>O185*H185</f>
        <v>0</v>
      </c>
      <c r="Q185" s="218">
        <v>0</v>
      </c>
      <c r="R185" s="218">
        <f>Q185*H185</f>
        <v>0</v>
      </c>
      <c r="S185" s="218">
        <v>0</v>
      </c>
      <c r="T185" s="21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0" t="s">
        <v>125</v>
      </c>
      <c r="AT185" s="220" t="s">
        <v>121</v>
      </c>
      <c r="AU185" s="220" t="s">
        <v>84</v>
      </c>
      <c r="AY185" s="14" t="s">
        <v>120</v>
      </c>
      <c r="BE185" s="221">
        <f>IF(N185="základní",J185,0)</f>
        <v>0</v>
      </c>
      <c r="BF185" s="221">
        <f>IF(N185="snížená",J185,0)</f>
        <v>0</v>
      </c>
      <c r="BG185" s="221">
        <f>IF(N185="zákl. přenesená",J185,0)</f>
        <v>0</v>
      </c>
      <c r="BH185" s="221">
        <f>IF(N185="sníž. přenesená",J185,0)</f>
        <v>0</v>
      </c>
      <c r="BI185" s="221">
        <f>IF(N185="nulová",J185,0)</f>
        <v>0</v>
      </c>
      <c r="BJ185" s="14" t="s">
        <v>84</v>
      </c>
      <c r="BK185" s="221">
        <f>ROUND(I185*H185,2)</f>
        <v>0</v>
      </c>
      <c r="BL185" s="14" t="s">
        <v>125</v>
      </c>
      <c r="BM185" s="220" t="s">
        <v>239</v>
      </c>
    </row>
    <row r="186" spans="1:65" s="2" customFormat="1" ht="24.15" customHeight="1">
      <c r="A186" s="35"/>
      <c r="B186" s="36"/>
      <c r="C186" s="228" t="s">
        <v>205</v>
      </c>
      <c r="D186" s="228" t="s">
        <v>223</v>
      </c>
      <c r="E186" s="229" t="s">
        <v>240</v>
      </c>
      <c r="F186" s="230" t="s">
        <v>241</v>
      </c>
      <c r="G186" s="231" t="s">
        <v>221</v>
      </c>
      <c r="H186" s="232">
        <v>1</v>
      </c>
      <c r="I186" s="233"/>
      <c r="J186" s="234">
        <f>ROUND(I186*H186,2)</f>
        <v>0</v>
      </c>
      <c r="K186" s="235"/>
      <c r="L186" s="236"/>
      <c r="M186" s="239" t="s">
        <v>1</v>
      </c>
      <c r="N186" s="240" t="s">
        <v>42</v>
      </c>
      <c r="O186" s="241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0" t="s">
        <v>140</v>
      </c>
      <c r="AT186" s="220" t="s">
        <v>223</v>
      </c>
      <c r="AU186" s="220" t="s">
        <v>84</v>
      </c>
      <c r="AY186" s="14" t="s">
        <v>120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4" t="s">
        <v>84</v>
      </c>
      <c r="BK186" s="221">
        <f>ROUND(I186*H186,2)</f>
        <v>0</v>
      </c>
      <c r="BL186" s="14" t="s">
        <v>125</v>
      </c>
      <c r="BM186" s="220" t="s">
        <v>242</v>
      </c>
    </row>
    <row r="187" spans="1:31" s="2" customFormat="1" ht="6.95" customHeight="1">
      <c r="A187" s="35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41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password="CC35" sheet="1" objects="1" scenarios="1" formatColumns="0" formatRows="0" autoFilter="0"/>
  <autoFilter ref="C119:K18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Renovace plochy baseballového hřiště včetně instalace automatického zavlažovacího systému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243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16. 4. 2021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ROUND((SUM(BE127:BE326)),2)</f>
        <v>0</v>
      </c>
      <c r="G33" s="35"/>
      <c r="H33" s="35"/>
      <c r="I33" s="152">
        <v>0.21</v>
      </c>
      <c r="J33" s="151">
        <f>ROUND(((SUM(BE127:BE326))*I33),2)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ROUND((SUM(BF127:BF326)),2)</f>
        <v>0</v>
      </c>
      <c r="G34" s="35"/>
      <c r="H34" s="35"/>
      <c r="I34" s="152">
        <v>0.15</v>
      </c>
      <c r="J34" s="151">
        <f>ROUND(((SUM(BF127:BF326))*I34),2)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ROUND((SUM(BG127:BG326)),2)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ROUND((SUM(BH127:BH326)),2)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ROUND((SUM(BI127:BI326)),2)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Renovace plochy baseballového hřiště včetně instalace automatického zavlažovacího systému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02 - Závlahový systém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Trutnov</v>
      </c>
      <c r="G89" s="37"/>
      <c r="H89" s="37"/>
      <c r="I89" s="29" t="s">
        <v>22</v>
      </c>
      <c r="J89" s="76" t="str">
        <f>IF(J12="","",J12)</f>
        <v>16. 4. 2021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Trutnov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>
      <c r="A97" s="9"/>
      <c r="B97" s="176"/>
      <c r="C97" s="177"/>
      <c r="D97" s="178" t="s">
        <v>244</v>
      </c>
      <c r="E97" s="179"/>
      <c r="F97" s="179"/>
      <c r="G97" s="179"/>
      <c r="H97" s="179"/>
      <c r="I97" s="179"/>
      <c r="J97" s="180">
        <f>J128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6"/>
      <c r="C98" s="177"/>
      <c r="D98" s="178" t="s">
        <v>245</v>
      </c>
      <c r="E98" s="179"/>
      <c r="F98" s="179"/>
      <c r="G98" s="179"/>
      <c r="H98" s="179"/>
      <c r="I98" s="179"/>
      <c r="J98" s="180">
        <f>J149</f>
        <v>0</v>
      </c>
      <c r="K98" s="177"/>
      <c r="L98" s="18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2" customFormat="1" ht="19.9" customHeight="1">
      <c r="A99" s="12"/>
      <c r="B99" s="244"/>
      <c r="C99" s="245"/>
      <c r="D99" s="246" t="s">
        <v>246</v>
      </c>
      <c r="E99" s="247"/>
      <c r="F99" s="247"/>
      <c r="G99" s="247"/>
      <c r="H99" s="247"/>
      <c r="I99" s="247"/>
      <c r="J99" s="248">
        <f>J150</f>
        <v>0</v>
      </c>
      <c r="K99" s="245"/>
      <c r="L99" s="249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12" customFormat="1" ht="19.9" customHeight="1">
      <c r="A100" s="12"/>
      <c r="B100" s="244"/>
      <c r="C100" s="245"/>
      <c r="D100" s="246" t="s">
        <v>247</v>
      </c>
      <c r="E100" s="247"/>
      <c r="F100" s="247"/>
      <c r="G100" s="247"/>
      <c r="H100" s="247"/>
      <c r="I100" s="247"/>
      <c r="J100" s="248">
        <f>J159</f>
        <v>0</v>
      </c>
      <c r="K100" s="245"/>
      <c r="L100" s="249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44"/>
      <c r="C101" s="245"/>
      <c r="D101" s="246" t="s">
        <v>248</v>
      </c>
      <c r="E101" s="247"/>
      <c r="F101" s="247"/>
      <c r="G101" s="247"/>
      <c r="H101" s="247"/>
      <c r="I101" s="247"/>
      <c r="J101" s="248">
        <f>J188</f>
        <v>0</v>
      </c>
      <c r="K101" s="245"/>
      <c r="L101" s="249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44"/>
      <c r="C102" s="245"/>
      <c r="D102" s="246" t="s">
        <v>249</v>
      </c>
      <c r="E102" s="247"/>
      <c r="F102" s="247"/>
      <c r="G102" s="247"/>
      <c r="H102" s="247"/>
      <c r="I102" s="247"/>
      <c r="J102" s="248">
        <f>J219</f>
        <v>0</v>
      </c>
      <c r="K102" s="245"/>
      <c r="L102" s="249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12" customFormat="1" ht="19.9" customHeight="1">
      <c r="A103" s="12"/>
      <c r="B103" s="244"/>
      <c r="C103" s="245"/>
      <c r="D103" s="246" t="s">
        <v>250</v>
      </c>
      <c r="E103" s="247"/>
      <c r="F103" s="247"/>
      <c r="G103" s="247"/>
      <c r="H103" s="247"/>
      <c r="I103" s="247"/>
      <c r="J103" s="248">
        <f>J234</f>
        <v>0</v>
      </c>
      <c r="K103" s="245"/>
      <c r="L103" s="249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s="12" customFormat="1" ht="19.9" customHeight="1">
      <c r="A104" s="12"/>
      <c r="B104" s="244"/>
      <c r="C104" s="245"/>
      <c r="D104" s="246" t="s">
        <v>251</v>
      </c>
      <c r="E104" s="247"/>
      <c r="F104" s="247"/>
      <c r="G104" s="247"/>
      <c r="H104" s="247"/>
      <c r="I104" s="247"/>
      <c r="J104" s="248">
        <f>J258</f>
        <v>0</v>
      </c>
      <c r="K104" s="245"/>
      <c r="L104" s="249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s="9" customFormat="1" ht="24.95" customHeight="1">
      <c r="A105" s="9"/>
      <c r="B105" s="176"/>
      <c r="C105" s="177"/>
      <c r="D105" s="178" t="s">
        <v>252</v>
      </c>
      <c r="E105" s="179"/>
      <c r="F105" s="179"/>
      <c r="G105" s="179"/>
      <c r="H105" s="179"/>
      <c r="I105" s="179"/>
      <c r="J105" s="180">
        <f>J278</f>
        <v>0</v>
      </c>
      <c r="K105" s="177"/>
      <c r="L105" s="18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2" customFormat="1" ht="19.9" customHeight="1">
      <c r="A106" s="12"/>
      <c r="B106" s="244"/>
      <c r="C106" s="245"/>
      <c r="D106" s="246" t="s">
        <v>253</v>
      </c>
      <c r="E106" s="247"/>
      <c r="F106" s="247"/>
      <c r="G106" s="247"/>
      <c r="H106" s="247"/>
      <c r="I106" s="247"/>
      <c r="J106" s="248">
        <f>J279</f>
        <v>0</v>
      </c>
      <c r="K106" s="245"/>
      <c r="L106" s="249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s="12" customFormat="1" ht="19.9" customHeight="1">
      <c r="A107" s="12"/>
      <c r="B107" s="244"/>
      <c r="C107" s="245"/>
      <c r="D107" s="246" t="s">
        <v>254</v>
      </c>
      <c r="E107" s="247"/>
      <c r="F107" s="247"/>
      <c r="G107" s="247"/>
      <c r="H107" s="247"/>
      <c r="I107" s="247"/>
      <c r="J107" s="248">
        <f>J311</f>
        <v>0</v>
      </c>
      <c r="K107" s="245"/>
      <c r="L107" s="249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105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6.25" customHeight="1">
      <c r="A117" s="35"/>
      <c r="B117" s="36"/>
      <c r="C117" s="37"/>
      <c r="D117" s="37"/>
      <c r="E117" s="171" t="str">
        <f>E7</f>
        <v>Renovace plochy baseballového hřiště včetně instalace automatického zavlažovacího systému</v>
      </c>
      <c r="F117" s="29"/>
      <c r="G117" s="29"/>
      <c r="H117" s="29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94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02 - Závlahový systém</v>
      </c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>Trutnov</v>
      </c>
      <c r="G121" s="37"/>
      <c r="H121" s="37"/>
      <c r="I121" s="29" t="s">
        <v>22</v>
      </c>
      <c r="J121" s="76" t="str">
        <f>IF(J12="","",J12)</f>
        <v>16. 4. 2021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>Město Trutnov</v>
      </c>
      <c r="G123" s="37"/>
      <c r="H123" s="37"/>
      <c r="I123" s="29" t="s">
        <v>31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29</v>
      </c>
      <c r="D124" s="37"/>
      <c r="E124" s="37"/>
      <c r="F124" s="24" t="str">
        <f>IF(E18="","",E18)</f>
        <v>Vyplň údaj</v>
      </c>
      <c r="G124" s="37"/>
      <c r="H124" s="37"/>
      <c r="I124" s="29" t="s">
        <v>34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82"/>
      <c r="B126" s="183"/>
      <c r="C126" s="184" t="s">
        <v>106</v>
      </c>
      <c r="D126" s="185" t="s">
        <v>62</v>
      </c>
      <c r="E126" s="185" t="s">
        <v>58</v>
      </c>
      <c r="F126" s="185" t="s">
        <v>59</v>
      </c>
      <c r="G126" s="185" t="s">
        <v>107</v>
      </c>
      <c r="H126" s="185" t="s">
        <v>108</v>
      </c>
      <c r="I126" s="185" t="s">
        <v>109</v>
      </c>
      <c r="J126" s="186" t="s">
        <v>98</v>
      </c>
      <c r="K126" s="187" t="s">
        <v>110</v>
      </c>
      <c r="L126" s="188"/>
      <c r="M126" s="97" t="s">
        <v>1</v>
      </c>
      <c r="N126" s="98" t="s">
        <v>41</v>
      </c>
      <c r="O126" s="98" t="s">
        <v>111</v>
      </c>
      <c r="P126" s="98" t="s">
        <v>112</v>
      </c>
      <c r="Q126" s="98" t="s">
        <v>113</v>
      </c>
      <c r="R126" s="98" t="s">
        <v>114</v>
      </c>
      <c r="S126" s="98" t="s">
        <v>115</v>
      </c>
      <c r="T126" s="99" t="s">
        <v>116</v>
      </c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</row>
    <row r="127" spans="1:63" s="2" customFormat="1" ht="22.8" customHeight="1">
      <c r="A127" s="35"/>
      <c r="B127" s="36"/>
      <c r="C127" s="104" t="s">
        <v>117</v>
      </c>
      <c r="D127" s="37"/>
      <c r="E127" s="37"/>
      <c r="F127" s="37"/>
      <c r="G127" s="37"/>
      <c r="H127" s="37"/>
      <c r="I127" s="37"/>
      <c r="J127" s="189">
        <f>BK127</f>
        <v>0</v>
      </c>
      <c r="K127" s="37"/>
      <c r="L127" s="41"/>
      <c r="M127" s="100"/>
      <c r="N127" s="190"/>
      <c r="O127" s="101"/>
      <c r="P127" s="191">
        <f>P128+P149+P278</f>
        <v>0</v>
      </c>
      <c r="Q127" s="101"/>
      <c r="R127" s="191">
        <f>R128+R149+R278</f>
        <v>0</v>
      </c>
      <c r="S127" s="101"/>
      <c r="T127" s="192">
        <f>T128+T149+T278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76</v>
      </c>
      <c r="AU127" s="14" t="s">
        <v>100</v>
      </c>
      <c r="BK127" s="193">
        <f>BK128+BK149+BK278</f>
        <v>0</v>
      </c>
    </row>
    <row r="128" spans="1:63" s="11" customFormat="1" ht="25.9" customHeight="1">
      <c r="A128" s="11"/>
      <c r="B128" s="194"/>
      <c r="C128" s="195"/>
      <c r="D128" s="196" t="s">
        <v>76</v>
      </c>
      <c r="E128" s="197" t="s">
        <v>118</v>
      </c>
      <c r="F128" s="197" t="s">
        <v>255</v>
      </c>
      <c r="G128" s="195"/>
      <c r="H128" s="195"/>
      <c r="I128" s="198"/>
      <c r="J128" s="199">
        <f>BK128</f>
        <v>0</v>
      </c>
      <c r="K128" s="195"/>
      <c r="L128" s="200"/>
      <c r="M128" s="201"/>
      <c r="N128" s="202"/>
      <c r="O128" s="202"/>
      <c r="P128" s="203">
        <f>SUM(P129:P148)</f>
        <v>0</v>
      </c>
      <c r="Q128" s="202"/>
      <c r="R128" s="203">
        <f>SUM(R129:R148)</f>
        <v>0</v>
      </c>
      <c r="S128" s="202"/>
      <c r="T128" s="204">
        <f>SUM(T129:T148)</f>
        <v>0</v>
      </c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R128" s="205" t="s">
        <v>84</v>
      </c>
      <c r="AT128" s="206" t="s">
        <v>76</v>
      </c>
      <c r="AU128" s="206" t="s">
        <v>77</v>
      </c>
      <c r="AY128" s="205" t="s">
        <v>120</v>
      </c>
      <c r="BK128" s="207">
        <f>SUM(BK129:BK148)</f>
        <v>0</v>
      </c>
    </row>
    <row r="129" spans="1:65" s="2" customFormat="1" ht="37.8" customHeight="1">
      <c r="A129" s="35"/>
      <c r="B129" s="36"/>
      <c r="C129" s="208" t="s">
        <v>84</v>
      </c>
      <c r="D129" s="208" t="s">
        <v>121</v>
      </c>
      <c r="E129" s="209" t="s">
        <v>122</v>
      </c>
      <c r="F129" s="210" t="s">
        <v>256</v>
      </c>
      <c r="G129" s="211" t="s">
        <v>257</v>
      </c>
      <c r="H129" s="212">
        <v>1</v>
      </c>
      <c r="I129" s="213"/>
      <c r="J129" s="214">
        <f>ROUND(I129*H129,2)</f>
        <v>0</v>
      </c>
      <c r="K129" s="215"/>
      <c r="L129" s="41"/>
      <c r="M129" s="216" t="s">
        <v>1</v>
      </c>
      <c r="N129" s="217" t="s">
        <v>42</v>
      </c>
      <c r="O129" s="88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0" t="s">
        <v>125</v>
      </c>
      <c r="AT129" s="220" t="s">
        <v>121</v>
      </c>
      <c r="AU129" s="220" t="s">
        <v>84</v>
      </c>
      <c r="AY129" s="14" t="s">
        <v>120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4" t="s">
        <v>84</v>
      </c>
      <c r="BK129" s="221">
        <f>ROUND(I129*H129,2)</f>
        <v>0</v>
      </c>
      <c r="BL129" s="14" t="s">
        <v>125</v>
      </c>
      <c r="BM129" s="220" t="s">
        <v>86</v>
      </c>
    </row>
    <row r="130" spans="1:47" s="2" customFormat="1" ht="12">
      <c r="A130" s="35"/>
      <c r="B130" s="36"/>
      <c r="C130" s="37"/>
      <c r="D130" s="222" t="s">
        <v>126</v>
      </c>
      <c r="E130" s="37"/>
      <c r="F130" s="223" t="s">
        <v>256</v>
      </c>
      <c r="G130" s="37"/>
      <c r="H130" s="37"/>
      <c r="I130" s="224"/>
      <c r="J130" s="37"/>
      <c r="K130" s="37"/>
      <c r="L130" s="41"/>
      <c r="M130" s="225"/>
      <c r="N130" s="226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126</v>
      </c>
      <c r="AU130" s="14" t="s">
        <v>84</v>
      </c>
    </row>
    <row r="131" spans="1:47" s="2" customFormat="1" ht="12">
      <c r="A131" s="35"/>
      <c r="B131" s="36"/>
      <c r="C131" s="37"/>
      <c r="D131" s="222" t="s">
        <v>127</v>
      </c>
      <c r="E131" s="37"/>
      <c r="F131" s="227" t="s">
        <v>258</v>
      </c>
      <c r="G131" s="37"/>
      <c r="H131" s="37"/>
      <c r="I131" s="224"/>
      <c r="J131" s="37"/>
      <c r="K131" s="37"/>
      <c r="L131" s="41"/>
      <c r="M131" s="225"/>
      <c r="N131" s="226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127</v>
      </c>
      <c r="AU131" s="14" t="s">
        <v>84</v>
      </c>
    </row>
    <row r="132" spans="1:65" s="2" customFormat="1" ht="14.4" customHeight="1">
      <c r="A132" s="35"/>
      <c r="B132" s="36"/>
      <c r="C132" s="208" t="s">
        <v>86</v>
      </c>
      <c r="D132" s="208" t="s">
        <v>121</v>
      </c>
      <c r="E132" s="209" t="s">
        <v>129</v>
      </c>
      <c r="F132" s="210" t="s">
        <v>259</v>
      </c>
      <c r="G132" s="211" t="s">
        <v>215</v>
      </c>
      <c r="H132" s="212">
        <v>1290</v>
      </c>
      <c r="I132" s="213"/>
      <c r="J132" s="214">
        <f>ROUND(I132*H132,2)</f>
        <v>0</v>
      </c>
      <c r="K132" s="215"/>
      <c r="L132" s="41"/>
      <c r="M132" s="216" t="s">
        <v>1</v>
      </c>
      <c r="N132" s="217" t="s">
        <v>42</v>
      </c>
      <c r="O132" s="88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0" t="s">
        <v>125</v>
      </c>
      <c r="AT132" s="220" t="s">
        <v>121</v>
      </c>
      <c r="AU132" s="220" t="s">
        <v>84</v>
      </c>
      <c r="AY132" s="14" t="s">
        <v>120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4" t="s">
        <v>84</v>
      </c>
      <c r="BK132" s="221">
        <f>ROUND(I132*H132,2)</f>
        <v>0</v>
      </c>
      <c r="BL132" s="14" t="s">
        <v>125</v>
      </c>
      <c r="BM132" s="220" t="s">
        <v>125</v>
      </c>
    </row>
    <row r="133" spans="1:47" s="2" customFormat="1" ht="12">
      <c r="A133" s="35"/>
      <c r="B133" s="36"/>
      <c r="C133" s="37"/>
      <c r="D133" s="222" t="s">
        <v>126</v>
      </c>
      <c r="E133" s="37"/>
      <c r="F133" s="223" t="s">
        <v>259</v>
      </c>
      <c r="G133" s="37"/>
      <c r="H133" s="37"/>
      <c r="I133" s="224"/>
      <c r="J133" s="37"/>
      <c r="K133" s="37"/>
      <c r="L133" s="41"/>
      <c r="M133" s="225"/>
      <c r="N133" s="226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126</v>
      </c>
      <c r="AU133" s="14" t="s">
        <v>84</v>
      </c>
    </row>
    <row r="134" spans="1:47" s="2" customFormat="1" ht="12">
      <c r="A134" s="35"/>
      <c r="B134" s="36"/>
      <c r="C134" s="37"/>
      <c r="D134" s="222" t="s">
        <v>127</v>
      </c>
      <c r="E134" s="37"/>
      <c r="F134" s="227" t="s">
        <v>260</v>
      </c>
      <c r="G134" s="37"/>
      <c r="H134" s="37"/>
      <c r="I134" s="224"/>
      <c r="J134" s="37"/>
      <c r="K134" s="37"/>
      <c r="L134" s="41"/>
      <c r="M134" s="225"/>
      <c r="N134" s="226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127</v>
      </c>
      <c r="AU134" s="14" t="s">
        <v>84</v>
      </c>
    </row>
    <row r="135" spans="1:65" s="2" customFormat="1" ht="24.15" customHeight="1">
      <c r="A135" s="35"/>
      <c r="B135" s="36"/>
      <c r="C135" s="208" t="s">
        <v>132</v>
      </c>
      <c r="D135" s="208" t="s">
        <v>121</v>
      </c>
      <c r="E135" s="209" t="s">
        <v>133</v>
      </c>
      <c r="F135" s="210" t="s">
        <v>261</v>
      </c>
      <c r="G135" s="211" t="s">
        <v>215</v>
      </c>
      <c r="H135" s="212">
        <v>1290</v>
      </c>
      <c r="I135" s="213"/>
      <c r="J135" s="214">
        <f>ROUND(I135*H135,2)</f>
        <v>0</v>
      </c>
      <c r="K135" s="215"/>
      <c r="L135" s="41"/>
      <c r="M135" s="216" t="s">
        <v>1</v>
      </c>
      <c r="N135" s="217" t="s">
        <v>42</v>
      </c>
      <c r="O135" s="88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0" t="s">
        <v>125</v>
      </c>
      <c r="AT135" s="220" t="s">
        <v>121</v>
      </c>
      <c r="AU135" s="220" t="s">
        <v>84</v>
      </c>
      <c r="AY135" s="14" t="s">
        <v>120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4" t="s">
        <v>84</v>
      </c>
      <c r="BK135" s="221">
        <f>ROUND(I135*H135,2)</f>
        <v>0</v>
      </c>
      <c r="BL135" s="14" t="s">
        <v>125</v>
      </c>
      <c r="BM135" s="220" t="s">
        <v>136</v>
      </c>
    </row>
    <row r="136" spans="1:47" s="2" customFormat="1" ht="12">
      <c r="A136" s="35"/>
      <c r="B136" s="36"/>
      <c r="C136" s="37"/>
      <c r="D136" s="222" t="s">
        <v>126</v>
      </c>
      <c r="E136" s="37"/>
      <c r="F136" s="223" t="s">
        <v>261</v>
      </c>
      <c r="G136" s="37"/>
      <c r="H136" s="37"/>
      <c r="I136" s="224"/>
      <c r="J136" s="37"/>
      <c r="K136" s="37"/>
      <c r="L136" s="41"/>
      <c r="M136" s="225"/>
      <c r="N136" s="226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126</v>
      </c>
      <c r="AU136" s="14" t="s">
        <v>84</v>
      </c>
    </row>
    <row r="137" spans="1:47" s="2" customFormat="1" ht="12">
      <c r="A137" s="35"/>
      <c r="B137" s="36"/>
      <c r="C137" s="37"/>
      <c r="D137" s="222" t="s">
        <v>127</v>
      </c>
      <c r="E137" s="37"/>
      <c r="F137" s="227" t="s">
        <v>262</v>
      </c>
      <c r="G137" s="37"/>
      <c r="H137" s="37"/>
      <c r="I137" s="224"/>
      <c r="J137" s="37"/>
      <c r="K137" s="37"/>
      <c r="L137" s="41"/>
      <c r="M137" s="225"/>
      <c r="N137" s="226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127</v>
      </c>
      <c r="AU137" s="14" t="s">
        <v>84</v>
      </c>
    </row>
    <row r="138" spans="1:65" s="2" customFormat="1" ht="24.15" customHeight="1">
      <c r="A138" s="35"/>
      <c r="B138" s="36"/>
      <c r="C138" s="208" t="s">
        <v>125</v>
      </c>
      <c r="D138" s="208" t="s">
        <v>121</v>
      </c>
      <c r="E138" s="209" t="s">
        <v>138</v>
      </c>
      <c r="F138" s="210" t="s">
        <v>263</v>
      </c>
      <c r="G138" s="211" t="s">
        <v>195</v>
      </c>
      <c r="H138" s="212">
        <v>30</v>
      </c>
      <c r="I138" s="213"/>
      <c r="J138" s="214">
        <f>ROUND(I138*H138,2)</f>
        <v>0</v>
      </c>
      <c r="K138" s="215"/>
      <c r="L138" s="41"/>
      <c r="M138" s="216" t="s">
        <v>1</v>
      </c>
      <c r="N138" s="217" t="s">
        <v>42</v>
      </c>
      <c r="O138" s="88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0" t="s">
        <v>125</v>
      </c>
      <c r="AT138" s="220" t="s">
        <v>121</v>
      </c>
      <c r="AU138" s="220" t="s">
        <v>84</v>
      </c>
      <c r="AY138" s="14" t="s">
        <v>120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4" t="s">
        <v>84</v>
      </c>
      <c r="BK138" s="221">
        <f>ROUND(I138*H138,2)</f>
        <v>0</v>
      </c>
      <c r="BL138" s="14" t="s">
        <v>125</v>
      </c>
      <c r="BM138" s="220" t="s">
        <v>140</v>
      </c>
    </row>
    <row r="139" spans="1:47" s="2" customFormat="1" ht="12">
      <c r="A139" s="35"/>
      <c r="B139" s="36"/>
      <c r="C139" s="37"/>
      <c r="D139" s="222" t="s">
        <v>126</v>
      </c>
      <c r="E139" s="37"/>
      <c r="F139" s="223" t="s">
        <v>263</v>
      </c>
      <c r="G139" s="37"/>
      <c r="H139" s="37"/>
      <c r="I139" s="224"/>
      <c r="J139" s="37"/>
      <c r="K139" s="37"/>
      <c r="L139" s="41"/>
      <c r="M139" s="225"/>
      <c r="N139" s="226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126</v>
      </c>
      <c r="AU139" s="14" t="s">
        <v>84</v>
      </c>
    </row>
    <row r="140" spans="1:47" s="2" customFormat="1" ht="12">
      <c r="A140" s="35"/>
      <c r="B140" s="36"/>
      <c r="C140" s="37"/>
      <c r="D140" s="222" t="s">
        <v>127</v>
      </c>
      <c r="E140" s="37"/>
      <c r="F140" s="227" t="s">
        <v>264</v>
      </c>
      <c r="G140" s="37"/>
      <c r="H140" s="37"/>
      <c r="I140" s="224"/>
      <c r="J140" s="37"/>
      <c r="K140" s="37"/>
      <c r="L140" s="41"/>
      <c r="M140" s="225"/>
      <c r="N140" s="226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127</v>
      </c>
      <c r="AU140" s="14" t="s">
        <v>84</v>
      </c>
    </row>
    <row r="141" spans="1:65" s="2" customFormat="1" ht="14.4" customHeight="1">
      <c r="A141" s="35"/>
      <c r="B141" s="36"/>
      <c r="C141" s="208" t="s">
        <v>142</v>
      </c>
      <c r="D141" s="208" t="s">
        <v>121</v>
      </c>
      <c r="E141" s="209" t="s">
        <v>143</v>
      </c>
      <c r="F141" s="210" t="s">
        <v>265</v>
      </c>
      <c r="G141" s="211" t="s">
        <v>215</v>
      </c>
      <c r="H141" s="212">
        <v>1290</v>
      </c>
      <c r="I141" s="213"/>
      <c r="J141" s="214">
        <f>ROUND(I141*H141,2)</f>
        <v>0</v>
      </c>
      <c r="K141" s="215"/>
      <c r="L141" s="41"/>
      <c r="M141" s="216" t="s">
        <v>1</v>
      </c>
      <c r="N141" s="217" t="s">
        <v>42</v>
      </c>
      <c r="O141" s="88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0" t="s">
        <v>125</v>
      </c>
      <c r="AT141" s="220" t="s">
        <v>121</v>
      </c>
      <c r="AU141" s="220" t="s">
        <v>84</v>
      </c>
      <c r="AY141" s="14" t="s">
        <v>120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4" t="s">
        <v>84</v>
      </c>
      <c r="BK141" s="221">
        <f>ROUND(I141*H141,2)</f>
        <v>0</v>
      </c>
      <c r="BL141" s="14" t="s">
        <v>125</v>
      </c>
      <c r="BM141" s="220" t="s">
        <v>146</v>
      </c>
    </row>
    <row r="142" spans="1:47" s="2" customFormat="1" ht="12">
      <c r="A142" s="35"/>
      <c r="B142" s="36"/>
      <c r="C142" s="37"/>
      <c r="D142" s="222" t="s">
        <v>126</v>
      </c>
      <c r="E142" s="37"/>
      <c r="F142" s="223" t="s">
        <v>265</v>
      </c>
      <c r="G142" s="37"/>
      <c r="H142" s="37"/>
      <c r="I142" s="224"/>
      <c r="J142" s="37"/>
      <c r="K142" s="37"/>
      <c r="L142" s="41"/>
      <c r="M142" s="225"/>
      <c r="N142" s="226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126</v>
      </c>
      <c r="AU142" s="14" t="s">
        <v>84</v>
      </c>
    </row>
    <row r="143" spans="1:65" s="2" customFormat="1" ht="37.8" customHeight="1">
      <c r="A143" s="35"/>
      <c r="B143" s="36"/>
      <c r="C143" s="208" t="s">
        <v>136</v>
      </c>
      <c r="D143" s="208" t="s">
        <v>121</v>
      </c>
      <c r="E143" s="209" t="s">
        <v>148</v>
      </c>
      <c r="F143" s="210" t="s">
        <v>266</v>
      </c>
      <c r="G143" s="211" t="s">
        <v>221</v>
      </c>
      <c r="H143" s="212">
        <v>61</v>
      </c>
      <c r="I143" s="213"/>
      <c r="J143" s="214">
        <f>ROUND(I143*H143,2)</f>
        <v>0</v>
      </c>
      <c r="K143" s="215"/>
      <c r="L143" s="41"/>
      <c r="M143" s="216" t="s">
        <v>1</v>
      </c>
      <c r="N143" s="217" t="s">
        <v>42</v>
      </c>
      <c r="O143" s="88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0" t="s">
        <v>125</v>
      </c>
      <c r="AT143" s="220" t="s">
        <v>121</v>
      </c>
      <c r="AU143" s="220" t="s">
        <v>84</v>
      </c>
      <c r="AY143" s="14" t="s">
        <v>120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4" t="s">
        <v>84</v>
      </c>
      <c r="BK143" s="221">
        <f>ROUND(I143*H143,2)</f>
        <v>0</v>
      </c>
      <c r="BL143" s="14" t="s">
        <v>125</v>
      </c>
      <c r="BM143" s="220" t="s">
        <v>150</v>
      </c>
    </row>
    <row r="144" spans="1:47" s="2" customFormat="1" ht="12">
      <c r="A144" s="35"/>
      <c r="B144" s="36"/>
      <c r="C144" s="37"/>
      <c r="D144" s="222" t="s">
        <v>126</v>
      </c>
      <c r="E144" s="37"/>
      <c r="F144" s="223" t="s">
        <v>266</v>
      </c>
      <c r="G144" s="37"/>
      <c r="H144" s="37"/>
      <c r="I144" s="224"/>
      <c r="J144" s="37"/>
      <c r="K144" s="37"/>
      <c r="L144" s="41"/>
      <c r="M144" s="225"/>
      <c r="N144" s="226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126</v>
      </c>
      <c r="AU144" s="14" t="s">
        <v>84</v>
      </c>
    </row>
    <row r="145" spans="1:47" s="2" customFormat="1" ht="12">
      <c r="A145" s="35"/>
      <c r="B145" s="36"/>
      <c r="C145" s="37"/>
      <c r="D145" s="222" t="s">
        <v>127</v>
      </c>
      <c r="E145" s="37"/>
      <c r="F145" s="227" t="s">
        <v>267</v>
      </c>
      <c r="G145" s="37"/>
      <c r="H145" s="37"/>
      <c r="I145" s="224"/>
      <c r="J145" s="37"/>
      <c r="K145" s="37"/>
      <c r="L145" s="41"/>
      <c r="M145" s="225"/>
      <c r="N145" s="226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127</v>
      </c>
      <c r="AU145" s="14" t="s">
        <v>84</v>
      </c>
    </row>
    <row r="146" spans="1:65" s="2" customFormat="1" ht="37.8" customHeight="1">
      <c r="A146" s="35"/>
      <c r="B146" s="36"/>
      <c r="C146" s="208" t="s">
        <v>168</v>
      </c>
      <c r="D146" s="208" t="s">
        <v>121</v>
      </c>
      <c r="E146" s="209" t="s">
        <v>268</v>
      </c>
      <c r="F146" s="210" t="s">
        <v>269</v>
      </c>
      <c r="G146" s="211" t="s">
        <v>221</v>
      </c>
      <c r="H146" s="212">
        <v>13</v>
      </c>
      <c r="I146" s="213"/>
      <c r="J146" s="214">
        <f>ROUND(I146*H146,2)</f>
        <v>0</v>
      </c>
      <c r="K146" s="215"/>
      <c r="L146" s="41"/>
      <c r="M146" s="216" t="s">
        <v>1</v>
      </c>
      <c r="N146" s="217" t="s">
        <v>42</v>
      </c>
      <c r="O146" s="88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0" t="s">
        <v>125</v>
      </c>
      <c r="AT146" s="220" t="s">
        <v>121</v>
      </c>
      <c r="AU146" s="220" t="s">
        <v>84</v>
      </c>
      <c r="AY146" s="14" t="s">
        <v>120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4" t="s">
        <v>84</v>
      </c>
      <c r="BK146" s="221">
        <f>ROUND(I146*H146,2)</f>
        <v>0</v>
      </c>
      <c r="BL146" s="14" t="s">
        <v>125</v>
      </c>
      <c r="BM146" s="220" t="s">
        <v>172</v>
      </c>
    </row>
    <row r="147" spans="1:47" s="2" customFormat="1" ht="12">
      <c r="A147" s="35"/>
      <c r="B147" s="36"/>
      <c r="C147" s="37"/>
      <c r="D147" s="222" t="s">
        <v>126</v>
      </c>
      <c r="E147" s="37"/>
      <c r="F147" s="223" t="s">
        <v>269</v>
      </c>
      <c r="G147" s="37"/>
      <c r="H147" s="37"/>
      <c r="I147" s="224"/>
      <c r="J147" s="37"/>
      <c r="K147" s="37"/>
      <c r="L147" s="41"/>
      <c r="M147" s="225"/>
      <c r="N147" s="226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126</v>
      </c>
      <c r="AU147" s="14" t="s">
        <v>84</v>
      </c>
    </row>
    <row r="148" spans="1:47" s="2" customFormat="1" ht="12">
      <c r="A148" s="35"/>
      <c r="B148" s="36"/>
      <c r="C148" s="37"/>
      <c r="D148" s="222" t="s">
        <v>127</v>
      </c>
      <c r="E148" s="37"/>
      <c r="F148" s="227" t="s">
        <v>267</v>
      </c>
      <c r="G148" s="37"/>
      <c r="H148" s="37"/>
      <c r="I148" s="224"/>
      <c r="J148" s="37"/>
      <c r="K148" s="37"/>
      <c r="L148" s="41"/>
      <c r="M148" s="225"/>
      <c r="N148" s="226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127</v>
      </c>
      <c r="AU148" s="14" t="s">
        <v>84</v>
      </c>
    </row>
    <row r="149" spans="1:63" s="11" customFormat="1" ht="25.9" customHeight="1">
      <c r="A149" s="11"/>
      <c r="B149" s="194"/>
      <c r="C149" s="195"/>
      <c r="D149" s="196" t="s">
        <v>76</v>
      </c>
      <c r="E149" s="197" t="s">
        <v>161</v>
      </c>
      <c r="F149" s="197" t="s">
        <v>270</v>
      </c>
      <c r="G149" s="195"/>
      <c r="H149" s="195"/>
      <c r="I149" s="198"/>
      <c r="J149" s="199">
        <f>BK149</f>
        <v>0</v>
      </c>
      <c r="K149" s="195"/>
      <c r="L149" s="200"/>
      <c r="M149" s="201"/>
      <c r="N149" s="202"/>
      <c r="O149" s="202"/>
      <c r="P149" s="203">
        <f>P150+P159+P188+P219+P234+P258</f>
        <v>0</v>
      </c>
      <c r="Q149" s="202"/>
      <c r="R149" s="203">
        <f>R150+R159+R188+R219+R234+R258</f>
        <v>0</v>
      </c>
      <c r="S149" s="202"/>
      <c r="T149" s="204">
        <f>T150+T159+T188+T219+T234+T258</f>
        <v>0</v>
      </c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R149" s="205" t="s">
        <v>84</v>
      </c>
      <c r="AT149" s="206" t="s">
        <v>76</v>
      </c>
      <c r="AU149" s="206" t="s">
        <v>77</v>
      </c>
      <c r="AY149" s="205" t="s">
        <v>120</v>
      </c>
      <c r="BK149" s="207">
        <f>BK150+BK159+BK188+BK219+BK234+BK258</f>
        <v>0</v>
      </c>
    </row>
    <row r="150" spans="1:63" s="11" customFormat="1" ht="22.8" customHeight="1">
      <c r="A150" s="11"/>
      <c r="B150" s="194"/>
      <c r="C150" s="195"/>
      <c r="D150" s="196" t="s">
        <v>76</v>
      </c>
      <c r="E150" s="250" t="s">
        <v>186</v>
      </c>
      <c r="F150" s="250" t="s">
        <v>271</v>
      </c>
      <c r="G150" s="195"/>
      <c r="H150" s="195"/>
      <c r="I150" s="198"/>
      <c r="J150" s="251">
        <f>BK150</f>
        <v>0</v>
      </c>
      <c r="K150" s="195"/>
      <c r="L150" s="200"/>
      <c r="M150" s="201"/>
      <c r="N150" s="202"/>
      <c r="O150" s="202"/>
      <c r="P150" s="203">
        <f>SUM(P151:P158)</f>
        <v>0</v>
      </c>
      <c r="Q150" s="202"/>
      <c r="R150" s="203">
        <f>SUM(R151:R158)</f>
        <v>0</v>
      </c>
      <c r="S150" s="202"/>
      <c r="T150" s="204">
        <f>SUM(T151:T158)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5" t="s">
        <v>84</v>
      </c>
      <c r="AT150" s="206" t="s">
        <v>76</v>
      </c>
      <c r="AU150" s="206" t="s">
        <v>84</v>
      </c>
      <c r="AY150" s="205" t="s">
        <v>120</v>
      </c>
      <c r="BK150" s="207">
        <f>SUM(BK151:BK158)</f>
        <v>0</v>
      </c>
    </row>
    <row r="151" spans="1:65" s="2" customFormat="1" ht="24.15" customHeight="1">
      <c r="A151" s="35"/>
      <c r="B151" s="36"/>
      <c r="C151" s="208" t="s">
        <v>140</v>
      </c>
      <c r="D151" s="208" t="s">
        <v>121</v>
      </c>
      <c r="E151" s="209" t="s">
        <v>157</v>
      </c>
      <c r="F151" s="210" t="s">
        <v>272</v>
      </c>
      <c r="G151" s="211" t="s">
        <v>215</v>
      </c>
      <c r="H151" s="212">
        <v>300</v>
      </c>
      <c r="I151" s="213"/>
      <c r="J151" s="214">
        <f>ROUND(I151*H151,2)</f>
        <v>0</v>
      </c>
      <c r="K151" s="215"/>
      <c r="L151" s="41"/>
      <c r="M151" s="216" t="s">
        <v>1</v>
      </c>
      <c r="N151" s="217" t="s">
        <v>42</v>
      </c>
      <c r="O151" s="88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0" t="s">
        <v>125</v>
      </c>
      <c r="AT151" s="220" t="s">
        <v>121</v>
      </c>
      <c r="AU151" s="220" t="s">
        <v>86</v>
      </c>
      <c r="AY151" s="14" t="s">
        <v>120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4" t="s">
        <v>84</v>
      </c>
      <c r="BK151" s="221">
        <f>ROUND(I151*H151,2)</f>
        <v>0</v>
      </c>
      <c r="BL151" s="14" t="s">
        <v>125</v>
      </c>
      <c r="BM151" s="220" t="s">
        <v>156</v>
      </c>
    </row>
    <row r="152" spans="1:47" s="2" customFormat="1" ht="12">
      <c r="A152" s="35"/>
      <c r="B152" s="36"/>
      <c r="C152" s="37"/>
      <c r="D152" s="222" t="s">
        <v>126</v>
      </c>
      <c r="E152" s="37"/>
      <c r="F152" s="223" t="s">
        <v>272</v>
      </c>
      <c r="G152" s="37"/>
      <c r="H152" s="37"/>
      <c r="I152" s="224"/>
      <c r="J152" s="37"/>
      <c r="K152" s="37"/>
      <c r="L152" s="41"/>
      <c r="M152" s="225"/>
      <c r="N152" s="226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126</v>
      </c>
      <c r="AU152" s="14" t="s">
        <v>86</v>
      </c>
    </row>
    <row r="153" spans="1:65" s="2" customFormat="1" ht="24.15" customHeight="1">
      <c r="A153" s="35"/>
      <c r="B153" s="36"/>
      <c r="C153" s="208" t="s">
        <v>177</v>
      </c>
      <c r="D153" s="208" t="s">
        <v>121</v>
      </c>
      <c r="E153" s="209" t="s">
        <v>273</v>
      </c>
      <c r="F153" s="210" t="s">
        <v>274</v>
      </c>
      <c r="G153" s="211" t="s">
        <v>215</v>
      </c>
      <c r="H153" s="212">
        <v>300</v>
      </c>
      <c r="I153" s="213"/>
      <c r="J153" s="214">
        <f>ROUND(I153*H153,2)</f>
        <v>0</v>
      </c>
      <c r="K153" s="215"/>
      <c r="L153" s="41"/>
      <c r="M153" s="216" t="s">
        <v>1</v>
      </c>
      <c r="N153" s="217" t="s">
        <v>42</v>
      </c>
      <c r="O153" s="88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0" t="s">
        <v>125</v>
      </c>
      <c r="AT153" s="220" t="s">
        <v>121</v>
      </c>
      <c r="AU153" s="220" t="s">
        <v>86</v>
      </c>
      <c r="AY153" s="14" t="s">
        <v>120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4" t="s">
        <v>84</v>
      </c>
      <c r="BK153" s="221">
        <f>ROUND(I153*H153,2)</f>
        <v>0</v>
      </c>
      <c r="BL153" s="14" t="s">
        <v>125</v>
      </c>
      <c r="BM153" s="220" t="s">
        <v>180</v>
      </c>
    </row>
    <row r="154" spans="1:47" s="2" customFormat="1" ht="12">
      <c r="A154" s="35"/>
      <c r="B154" s="36"/>
      <c r="C154" s="37"/>
      <c r="D154" s="222" t="s">
        <v>126</v>
      </c>
      <c r="E154" s="37"/>
      <c r="F154" s="223" t="s">
        <v>274</v>
      </c>
      <c r="G154" s="37"/>
      <c r="H154" s="37"/>
      <c r="I154" s="224"/>
      <c r="J154" s="37"/>
      <c r="K154" s="37"/>
      <c r="L154" s="41"/>
      <c r="M154" s="225"/>
      <c r="N154" s="226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126</v>
      </c>
      <c r="AU154" s="14" t="s">
        <v>86</v>
      </c>
    </row>
    <row r="155" spans="1:65" s="2" customFormat="1" ht="14.4" customHeight="1">
      <c r="A155" s="35"/>
      <c r="B155" s="36"/>
      <c r="C155" s="208" t="s">
        <v>146</v>
      </c>
      <c r="D155" s="208" t="s">
        <v>121</v>
      </c>
      <c r="E155" s="209" t="s">
        <v>275</v>
      </c>
      <c r="F155" s="210" t="s">
        <v>276</v>
      </c>
      <c r="G155" s="211" t="s">
        <v>221</v>
      </c>
      <c r="H155" s="212">
        <v>10</v>
      </c>
      <c r="I155" s="213"/>
      <c r="J155" s="214">
        <f>ROUND(I155*H155,2)</f>
        <v>0</v>
      </c>
      <c r="K155" s="215"/>
      <c r="L155" s="41"/>
      <c r="M155" s="216" t="s">
        <v>1</v>
      </c>
      <c r="N155" s="217" t="s">
        <v>42</v>
      </c>
      <c r="O155" s="88"/>
      <c r="P155" s="218">
        <f>O155*H155</f>
        <v>0</v>
      </c>
      <c r="Q155" s="218">
        <v>0</v>
      </c>
      <c r="R155" s="218">
        <f>Q155*H155</f>
        <v>0</v>
      </c>
      <c r="S155" s="218">
        <v>0</v>
      </c>
      <c r="T155" s="21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0" t="s">
        <v>125</v>
      </c>
      <c r="AT155" s="220" t="s">
        <v>121</v>
      </c>
      <c r="AU155" s="220" t="s">
        <v>86</v>
      </c>
      <c r="AY155" s="14" t="s">
        <v>120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4" t="s">
        <v>84</v>
      </c>
      <c r="BK155" s="221">
        <f>ROUND(I155*H155,2)</f>
        <v>0</v>
      </c>
      <c r="BL155" s="14" t="s">
        <v>125</v>
      </c>
      <c r="BM155" s="220" t="s">
        <v>184</v>
      </c>
    </row>
    <row r="156" spans="1:47" s="2" customFormat="1" ht="12">
      <c r="A156" s="35"/>
      <c r="B156" s="36"/>
      <c r="C156" s="37"/>
      <c r="D156" s="222" t="s">
        <v>126</v>
      </c>
      <c r="E156" s="37"/>
      <c r="F156" s="223" t="s">
        <v>276</v>
      </c>
      <c r="G156" s="37"/>
      <c r="H156" s="37"/>
      <c r="I156" s="224"/>
      <c r="J156" s="37"/>
      <c r="K156" s="37"/>
      <c r="L156" s="41"/>
      <c r="M156" s="225"/>
      <c r="N156" s="226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126</v>
      </c>
      <c r="AU156" s="14" t="s">
        <v>86</v>
      </c>
    </row>
    <row r="157" spans="1:65" s="2" customFormat="1" ht="24.15" customHeight="1">
      <c r="A157" s="35"/>
      <c r="B157" s="36"/>
      <c r="C157" s="208" t="s">
        <v>188</v>
      </c>
      <c r="D157" s="208" t="s">
        <v>121</v>
      </c>
      <c r="E157" s="209" t="s">
        <v>164</v>
      </c>
      <c r="F157" s="210" t="s">
        <v>277</v>
      </c>
      <c r="G157" s="211" t="s">
        <v>257</v>
      </c>
      <c r="H157" s="212">
        <v>1</v>
      </c>
      <c r="I157" s="213"/>
      <c r="J157" s="214">
        <f>ROUND(I157*H157,2)</f>
        <v>0</v>
      </c>
      <c r="K157" s="215"/>
      <c r="L157" s="41"/>
      <c r="M157" s="216" t="s">
        <v>1</v>
      </c>
      <c r="N157" s="217" t="s">
        <v>42</v>
      </c>
      <c r="O157" s="88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0" t="s">
        <v>125</v>
      </c>
      <c r="AT157" s="220" t="s">
        <v>121</v>
      </c>
      <c r="AU157" s="220" t="s">
        <v>86</v>
      </c>
      <c r="AY157" s="14" t="s">
        <v>120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4" t="s">
        <v>84</v>
      </c>
      <c r="BK157" s="221">
        <f>ROUND(I157*H157,2)</f>
        <v>0</v>
      </c>
      <c r="BL157" s="14" t="s">
        <v>125</v>
      </c>
      <c r="BM157" s="220" t="s">
        <v>191</v>
      </c>
    </row>
    <row r="158" spans="1:47" s="2" customFormat="1" ht="12">
      <c r="A158" s="35"/>
      <c r="B158" s="36"/>
      <c r="C158" s="37"/>
      <c r="D158" s="222" t="s">
        <v>126</v>
      </c>
      <c r="E158" s="37"/>
      <c r="F158" s="223" t="s">
        <v>277</v>
      </c>
      <c r="G158" s="37"/>
      <c r="H158" s="37"/>
      <c r="I158" s="224"/>
      <c r="J158" s="37"/>
      <c r="K158" s="37"/>
      <c r="L158" s="41"/>
      <c r="M158" s="225"/>
      <c r="N158" s="226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126</v>
      </c>
      <c r="AU158" s="14" t="s">
        <v>86</v>
      </c>
    </row>
    <row r="159" spans="1:63" s="11" customFormat="1" ht="22.8" customHeight="1">
      <c r="A159" s="11"/>
      <c r="B159" s="194"/>
      <c r="C159" s="195"/>
      <c r="D159" s="196" t="s">
        <v>76</v>
      </c>
      <c r="E159" s="250" t="s">
        <v>211</v>
      </c>
      <c r="F159" s="250" t="s">
        <v>278</v>
      </c>
      <c r="G159" s="195"/>
      <c r="H159" s="195"/>
      <c r="I159" s="198"/>
      <c r="J159" s="251">
        <f>BK159</f>
        <v>0</v>
      </c>
      <c r="K159" s="195"/>
      <c r="L159" s="200"/>
      <c r="M159" s="201"/>
      <c r="N159" s="202"/>
      <c r="O159" s="202"/>
      <c r="P159" s="203">
        <f>SUM(P160:P187)</f>
        <v>0</v>
      </c>
      <c r="Q159" s="202"/>
      <c r="R159" s="203">
        <f>SUM(R160:R187)</f>
        <v>0</v>
      </c>
      <c r="S159" s="202"/>
      <c r="T159" s="204">
        <f>SUM(T160:T187)</f>
        <v>0</v>
      </c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R159" s="205" t="s">
        <v>84</v>
      </c>
      <c r="AT159" s="206" t="s">
        <v>76</v>
      </c>
      <c r="AU159" s="206" t="s">
        <v>84</v>
      </c>
      <c r="AY159" s="205" t="s">
        <v>120</v>
      </c>
      <c r="BK159" s="207">
        <f>SUM(BK160:BK187)</f>
        <v>0</v>
      </c>
    </row>
    <row r="160" spans="1:65" s="2" customFormat="1" ht="24.15" customHeight="1">
      <c r="A160" s="35"/>
      <c r="B160" s="36"/>
      <c r="C160" s="208" t="s">
        <v>150</v>
      </c>
      <c r="D160" s="208" t="s">
        <v>121</v>
      </c>
      <c r="E160" s="209" t="s">
        <v>169</v>
      </c>
      <c r="F160" s="210" t="s">
        <v>279</v>
      </c>
      <c r="G160" s="211" t="s">
        <v>215</v>
      </c>
      <c r="H160" s="212">
        <v>50</v>
      </c>
      <c r="I160" s="213"/>
      <c r="J160" s="214">
        <f>ROUND(I160*H160,2)</f>
        <v>0</v>
      </c>
      <c r="K160" s="215"/>
      <c r="L160" s="41"/>
      <c r="M160" s="216" t="s">
        <v>1</v>
      </c>
      <c r="N160" s="217" t="s">
        <v>42</v>
      </c>
      <c r="O160" s="88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0" t="s">
        <v>125</v>
      </c>
      <c r="AT160" s="220" t="s">
        <v>121</v>
      </c>
      <c r="AU160" s="220" t="s">
        <v>86</v>
      </c>
      <c r="AY160" s="14" t="s">
        <v>120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4" t="s">
        <v>84</v>
      </c>
      <c r="BK160" s="221">
        <f>ROUND(I160*H160,2)</f>
        <v>0</v>
      </c>
      <c r="BL160" s="14" t="s">
        <v>125</v>
      </c>
      <c r="BM160" s="220" t="s">
        <v>196</v>
      </c>
    </row>
    <row r="161" spans="1:47" s="2" customFormat="1" ht="12">
      <c r="A161" s="35"/>
      <c r="B161" s="36"/>
      <c r="C161" s="37"/>
      <c r="D161" s="222" t="s">
        <v>126</v>
      </c>
      <c r="E161" s="37"/>
      <c r="F161" s="223" t="s">
        <v>279</v>
      </c>
      <c r="G161" s="37"/>
      <c r="H161" s="37"/>
      <c r="I161" s="224"/>
      <c r="J161" s="37"/>
      <c r="K161" s="37"/>
      <c r="L161" s="41"/>
      <c r="M161" s="225"/>
      <c r="N161" s="226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126</v>
      </c>
      <c r="AU161" s="14" t="s">
        <v>86</v>
      </c>
    </row>
    <row r="162" spans="1:65" s="2" customFormat="1" ht="24.15" customHeight="1">
      <c r="A162" s="35"/>
      <c r="B162" s="36"/>
      <c r="C162" s="208" t="s">
        <v>198</v>
      </c>
      <c r="D162" s="208" t="s">
        <v>121</v>
      </c>
      <c r="E162" s="209" t="s">
        <v>174</v>
      </c>
      <c r="F162" s="210" t="s">
        <v>280</v>
      </c>
      <c r="G162" s="211" t="s">
        <v>215</v>
      </c>
      <c r="H162" s="212">
        <v>50</v>
      </c>
      <c r="I162" s="213"/>
      <c r="J162" s="214">
        <f>ROUND(I162*H162,2)</f>
        <v>0</v>
      </c>
      <c r="K162" s="215"/>
      <c r="L162" s="41"/>
      <c r="M162" s="216" t="s">
        <v>1</v>
      </c>
      <c r="N162" s="217" t="s">
        <v>42</v>
      </c>
      <c r="O162" s="88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0" t="s">
        <v>125</v>
      </c>
      <c r="AT162" s="220" t="s">
        <v>121</v>
      </c>
      <c r="AU162" s="220" t="s">
        <v>86</v>
      </c>
      <c r="AY162" s="14" t="s">
        <v>120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4" t="s">
        <v>84</v>
      </c>
      <c r="BK162" s="221">
        <f>ROUND(I162*H162,2)</f>
        <v>0</v>
      </c>
      <c r="BL162" s="14" t="s">
        <v>125</v>
      </c>
      <c r="BM162" s="220" t="s">
        <v>201</v>
      </c>
    </row>
    <row r="163" spans="1:47" s="2" customFormat="1" ht="12">
      <c r="A163" s="35"/>
      <c r="B163" s="36"/>
      <c r="C163" s="37"/>
      <c r="D163" s="222" t="s">
        <v>126</v>
      </c>
      <c r="E163" s="37"/>
      <c r="F163" s="223" t="s">
        <v>280</v>
      </c>
      <c r="G163" s="37"/>
      <c r="H163" s="37"/>
      <c r="I163" s="224"/>
      <c r="J163" s="37"/>
      <c r="K163" s="37"/>
      <c r="L163" s="41"/>
      <c r="M163" s="225"/>
      <c r="N163" s="226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126</v>
      </c>
      <c r="AU163" s="14" t="s">
        <v>86</v>
      </c>
    </row>
    <row r="164" spans="1:65" s="2" customFormat="1" ht="24.15" customHeight="1">
      <c r="A164" s="35"/>
      <c r="B164" s="36"/>
      <c r="C164" s="208" t="s">
        <v>172</v>
      </c>
      <c r="D164" s="208" t="s">
        <v>121</v>
      </c>
      <c r="E164" s="209" t="s">
        <v>178</v>
      </c>
      <c r="F164" s="210" t="s">
        <v>272</v>
      </c>
      <c r="G164" s="211" t="s">
        <v>215</v>
      </c>
      <c r="H164" s="212">
        <v>450</v>
      </c>
      <c r="I164" s="213"/>
      <c r="J164" s="214">
        <f>ROUND(I164*H164,2)</f>
        <v>0</v>
      </c>
      <c r="K164" s="215"/>
      <c r="L164" s="41"/>
      <c r="M164" s="216" t="s">
        <v>1</v>
      </c>
      <c r="N164" s="217" t="s">
        <v>42</v>
      </c>
      <c r="O164" s="88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0" t="s">
        <v>125</v>
      </c>
      <c r="AT164" s="220" t="s">
        <v>121</v>
      </c>
      <c r="AU164" s="220" t="s">
        <v>86</v>
      </c>
      <c r="AY164" s="14" t="s">
        <v>120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4" t="s">
        <v>84</v>
      </c>
      <c r="BK164" s="221">
        <f>ROUND(I164*H164,2)</f>
        <v>0</v>
      </c>
      <c r="BL164" s="14" t="s">
        <v>125</v>
      </c>
      <c r="BM164" s="220" t="s">
        <v>205</v>
      </c>
    </row>
    <row r="165" spans="1:47" s="2" customFormat="1" ht="12">
      <c r="A165" s="35"/>
      <c r="B165" s="36"/>
      <c r="C165" s="37"/>
      <c r="D165" s="222" t="s">
        <v>126</v>
      </c>
      <c r="E165" s="37"/>
      <c r="F165" s="223" t="s">
        <v>272</v>
      </c>
      <c r="G165" s="37"/>
      <c r="H165" s="37"/>
      <c r="I165" s="224"/>
      <c r="J165" s="37"/>
      <c r="K165" s="37"/>
      <c r="L165" s="41"/>
      <c r="M165" s="225"/>
      <c r="N165" s="226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126</v>
      </c>
      <c r="AU165" s="14" t="s">
        <v>86</v>
      </c>
    </row>
    <row r="166" spans="1:65" s="2" customFormat="1" ht="24.15" customHeight="1">
      <c r="A166" s="35"/>
      <c r="B166" s="36"/>
      <c r="C166" s="208" t="s">
        <v>8</v>
      </c>
      <c r="D166" s="208" t="s">
        <v>121</v>
      </c>
      <c r="E166" s="209" t="s">
        <v>182</v>
      </c>
      <c r="F166" s="210" t="s">
        <v>274</v>
      </c>
      <c r="G166" s="211" t="s">
        <v>215</v>
      </c>
      <c r="H166" s="212">
        <v>450</v>
      </c>
      <c r="I166" s="213"/>
      <c r="J166" s="214">
        <f>ROUND(I166*H166,2)</f>
        <v>0</v>
      </c>
      <c r="K166" s="215"/>
      <c r="L166" s="41"/>
      <c r="M166" s="216" t="s">
        <v>1</v>
      </c>
      <c r="N166" s="217" t="s">
        <v>42</v>
      </c>
      <c r="O166" s="88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0" t="s">
        <v>125</v>
      </c>
      <c r="AT166" s="220" t="s">
        <v>121</v>
      </c>
      <c r="AU166" s="220" t="s">
        <v>86</v>
      </c>
      <c r="AY166" s="14" t="s">
        <v>120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4" t="s">
        <v>84</v>
      </c>
      <c r="BK166" s="221">
        <f>ROUND(I166*H166,2)</f>
        <v>0</v>
      </c>
      <c r="BL166" s="14" t="s">
        <v>125</v>
      </c>
      <c r="BM166" s="220" t="s">
        <v>281</v>
      </c>
    </row>
    <row r="167" spans="1:47" s="2" customFormat="1" ht="12">
      <c r="A167" s="35"/>
      <c r="B167" s="36"/>
      <c r="C167" s="37"/>
      <c r="D167" s="222" t="s">
        <v>126</v>
      </c>
      <c r="E167" s="37"/>
      <c r="F167" s="223" t="s">
        <v>274</v>
      </c>
      <c r="G167" s="37"/>
      <c r="H167" s="37"/>
      <c r="I167" s="224"/>
      <c r="J167" s="37"/>
      <c r="K167" s="37"/>
      <c r="L167" s="41"/>
      <c r="M167" s="225"/>
      <c r="N167" s="226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126</v>
      </c>
      <c r="AU167" s="14" t="s">
        <v>86</v>
      </c>
    </row>
    <row r="168" spans="1:65" s="2" customFormat="1" ht="14.4" customHeight="1">
      <c r="A168" s="35"/>
      <c r="B168" s="36"/>
      <c r="C168" s="208" t="s">
        <v>156</v>
      </c>
      <c r="D168" s="208" t="s">
        <v>121</v>
      </c>
      <c r="E168" s="209" t="s">
        <v>189</v>
      </c>
      <c r="F168" s="210" t="s">
        <v>282</v>
      </c>
      <c r="G168" s="211" t="s">
        <v>221</v>
      </c>
      <c r="H168" s="212">
        <v>1</v>
      </c>
      <c r="I168" s="213"/>
      <c r="J168" s="214">
        <f>ROUND(I168*H168,2)</f>
        <v>0</v>
      </c>
      <c r="K168" s="215"/>
      <c r="L168" s="41"/>
      <c r="M168" s="216" t="s">
        <v>1</v>
      </c>
      <c r="N168" s="217" t="s">
        <v>42</v>
      </c>
      <c r="O168" s="88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0" t="s">
        <v>125</v>
      </c>
      <c r="AT168" s="220" t="s">
        <v>121</v>
      </c>
      <c r="AU168" s="220" t="s">
        <v>86</v>
      </c>
      <c r="AY168" s="14" t="s">
        <v>120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4" t="s">
        <v>84</v>
      </c>
      <c r="BK168" s="221">
        <f>ROUND(I168*H168,2)</f>
        <v>0</v>
      </c>
      <c r="BL168" s="14" t="s">
        <v>125</v>
      </c>
      <c r="BM168" s="220" t="s">
        <v>283</v>
      </c>
    </row>
    <row r="169" spans="1:47" s="2" customFormat="1" ht="12">
      <c r="A169" s="35"/>
      <c r="B169" s="36"/>
      <c r="C169" s="37"/>
      <c r="D169" s="222" t="s">
        <v>126</v>
      </c>
      <c r="E169" s="37"/>
      <c r="F169" s="223" t="s">
        <v>282</v>
      </c>
      <c r="G169" s="37"/>
      <c r="H169" s="37"/>
      <c r="I169" s="224"/>
      <c r="J169" s="37"/>
      <c r="K169" s="37"/>
      <c r="L169" s="41"/>
      <c r="M169" s="225"/>
      <c r="N169" s="226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126</v>
      </c>
      <c r="AU169" s="14" t="s">
        <v>86</v>
      </c>
    </row>
    <row r="170" spans="1:65" s="2" customFormat="1" ht="14.4" customHeight="1">
      <c r="A170" s="35"/>
      <c r="B170" s="36"/>
      <c r="C170" s="208" t="s">
        <v>206</v>
      </c>
      <c r="D170" s="208" t="s">
        <v>121</v>
      </c>
      <c r="E170" s="209" t="s">
        <v>193</v>
      </c>
      <c r="F170" s="210" t="s">
        <v>284</v>
      </c>
      <c r="G170" s="211" t="s">
        <v>221</v>
      </c>
      <c r="H170" s="212">
        <v>2</v>
      </c>
      <c r="I170" s="213"/>
      <c r="J170" s="214">
        <f>ROUND(I170*H170,2)</f>
        <v>0</v>
      </c>
      <c r="K170" s="215"/>
      <c r="L170" s="41"/>
      <c r="M170" s="216" t="s">
        <v>1</v>
      </c>
      <c r="N170" s="217" t="s">
        <v>42</v>
      </c>
      <c r="O170" s="88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0" t="s">
        <v>125</v>
      </c>
      <c r="AT170" s="220" t="s">
        <v>121</v>
      </c>
      <c r="AU170" s="220" t="s">
        <v>86</v>
      </c>
      <c r="AY170" s="14" t="s">
        <v>120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4" t="s">
        <v>84</v>
      </c>
      <c r="BK170" s="221">
        <f>ROUND(I170*H170,2)</f>
        <v>0</v>
      </c>
      <c r="BL170" s="14" t="s">
        <v>125</v>
      </c>
      <c r="BM170" s="220" t="s">
        <v>285</v>
      </c>
    </row>
    <row r="171" spans="1:47" s="2" customFormat="1" ht="12">
      <c r="A171" s="35"/>
      <c r="B171" s="36"/>
      <c r="C171" s="37"/>
      <c r="D171" s="222" t="s">
        <v>126</v>
      </c>
      <c r="E171" s="37"/>
      <c r="F171" s="223" t="s">
        <v>284</v>
      </c>
      <c r="G171" s="37"/>
      <c r="H171" s="37"/>
      <c r="I171" s="224"/>
      <c r="J171" s="37"/>
      <c r="K171" s="37"/>
      <c r="L171" s="41"/>
      <c r="M171" s="225"/>
      <c r="N171" s="226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126</v>
      </c>
      <c r="AU171" s="14" t="s">
        <v>86</v>
      </c>
    </row>
    <row r="172" spans="1:65" s="2" customFormat="1" ht="14.4" customHeight="1">
      <c r="A172" s="35"/>
      <c r="B172" s="36"/>
      <c r="C172" s="208" t="s">
        <v>180</v>
      </c>
      <c r="D172" s="208" t="s">
        <v>121</v>
      </c>
      <c r="E172" s="209" t="s">
        <v>199</v>
      </c>
      <c r="F172" s="210" t="s">
        <v>286</v>
      </c>
      <c r="G172" s="211" t="s">
        <v>221</v>
      </c>
      <c r="H172" s="212">
        <v>1</v>
      </c>
      <c r="I172" s="213"/>
      <c r="J172" s="214">
        <f>ROUND(I172*H172,2)</f>
        <v>0</v>
      </c>
      <c r="K172" s="215"/>
      <c r="L172" s="41"/>
      <c r="M172" s="216" t="s">
        <v>1</v>
      </c>
      <c r="N172" s="217" t="s">
        <v>42</v>
      </c>
      <c r="O172" s="88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0" t="s">
        <v>125</v>
      </c>
      <c r="AT172" s="220" t="s">
        <v>121</v>
      </c>
      <c r="AU172" s="220" t="s">
        <v>86</v>
      </c>
      <c r="AY172" s="14" t="s">
        <v>120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4" t="s">
        <v>84</v>
      </c>
      <c r="BK172" s="221">
        <f>ROUND(I172*H172,2)</f>
        <v>0</v>
      </c>
      <c r="BL172" s="14" t="s">
        <v>125</v>
      </c>
      <c r="BM172" s="220" t="s">
        <v>287</v>
      </c>
    </row>
    <row r="173" spans="1:47" s="2" customFormat="1" ht="12">
      <c r="A173" s="35"/>
      <c r="B173" s="36"/>
      <c r="C173" s="37"/>
      <c r="D173" s="222" t="s">
        <v>126</v>
      </c>
      <c r="E173" s="37"/>
      <c r="F173" s="223" t="s">
        <v>286</v>
      </c>
      <c r="G173" s="37"/>
      <c r="H173" s="37"/>
      <c r="I173" s="224"/>
      <c r="J173" s="37"/>
      <c r="K173" s="37"/>
      <c r="L173" s="41"/>
      <c r="M173" s="225"/>
      <c r="N173" s="226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126</v>
      </c>
      <c r="AU173" s="14" t="s">
        <v>86</v>
      </c>
    </row>
    <row r="174" spans="1:65" s="2" customFormat="1" ht="14.4" customHeight="1">
      <c r="A174" s="35"/>
      <c r="B174" s="36"/>
      <c r="C174" s="208" t="s">
        <v>218</v>
      </c>
      <c r="D174" s="208" t="s">
        <v>121</v>
      </c>
      <c r="E174" s="209" t="s">
        <v>203</v>
      </c>
      <c r="F174" s="210" t="s">
        <v>288</v>
      </c>
      <c r="G174" s="211" t="s">
        <v>221</v>
      </c>
      <c r="H174" s="212">
        <v>18</v>
      </c>
      <c r="I174" s="213"/>
      <c r="J174" s="214">
        <f>ROUND(I174*H174,2)</f>
        <v>0</v>
      </c>
      <c r="K174" s="215"/>
      <c r="L174" s="41"/>
      <c r="M174" s="216" t="s">
        <v>1</v>
      </c>
      <c r="N174" s="217" t="s">
        <v>42</v>
      </c>
      <c r="O174" s="88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0" t="s">
        <v>125</v>
      </c>
      <c r="AT174" s="220" t="s">
        <v>121</v>
      </c>
      <c r="AU174" s="220" t="s">
        <v>86</v>
      </c>
      <c r="AY174" s="14" t="s">
        <v>120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4" t="s">
        <v>84</v>
      </c>
      <c r="BK174" s="221">
        <f>ROUND(I174*H174,2)</f>
        <v>0</v>
      </c>
      <c r="BL174" s="14" t="s">
        <v>125</v>
      </c>
      <c r="BM174" s="220" t="s">
        <v>289</v>
      </c>
    </row>
    <row r="175" spans="1:47" s="2" customFormat="1" ht="12">
      <c r="A175" s="35"/>
      <c r="B175" s="36"/>
      <c r="C175" s="37"/>
      <c r="D175" s="222" t="s">
        <v>126</v>
      </c>
      <c r="E175" s="37"/>
      <c r="F175" s="223" t="s">
        <v>288</v>
      </c>
      <c r="G175" s="37"/>
      <c r="H175" s="37"/>
      <c r="I175" s="224"/>
      <c r="J175" s="37"/>
      <c r="K175" s="37"/>
      <c r="L175" s="41"/>
      <c r="M175" s="225"/>
      <c r="N175" s="226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126</v>
      </c>
      <c r="AU175" s="14" t="s">
        <v>86</v>
      </c>
    </row>
    <row r="176" spans="1:65" s="2" customFormat="1" ht="14.4" customHeight="1">
      <c r="A176" s="35"/>
      <c r="B176" s="36"/>
      <c r="C176" s="208" t="s">
        <v>184</v>
      </c>
      <c r="D176" s="208" t="s">
        <v>121</v>
      </c>
      <c r="E176" s="209" t="s">
        <v>207</v>
      </c>
      <c r="F176" s="210" t="s">
        <v>290</v>
      </c>
      <c r="G176" s="211" t="s">
        <v>221</v>
      </c>
      <c r="H176" s="212">
        <v>18</v>
      </c>
      <c r="I176" s="213"/>
      <c r="J176" s="214">
        <f>ROUND(I176*H176,2)</f>
        <v>0</v>
      </c>
      <c r="K176" s="215"/>
      <c r="L176" s="41"/>
      <c r="M176" s="216" t="s">
        <v>1</v>
      </c>
      <c r="N176" s="217" t="s">
        <v>42</v>
      </c>
      <c r="O176" s="88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0" t="s">
        <v>125</v>
      </c>
      <c r="AT176" s="220" t="s">
        <v>121</v>
      </c>
      <c r="AU176" s="220" t="s">
        <v>86</v>
      </c>
      <c r="AY176" s="14" t="s">
        <v>120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4" t="s">
        <v>84</v>
      </c>
      <c r="BK176" s="221">
        <f>ROUND(I176*H176,2)</f>
        <v>0</v>
      </c>
      <c r="BL176" s="14" t="s">
        <v>125</v>
      </c>
      <c r="BM176" s="220" t="s">
        <v>291</v>
      </c>
    </row>
    <row r="177" spans="1:47" s="2" customFormat="1" ht="12">
      <c r="A177" s="35"/>
      <c r="B177" s="36"/>
      <c r="C177" s="37"/>
      <c r="D177" s="222" t="s">
        <v>126</v>
      </c>
      <c r="E177" s="37"/>
      <c r="F177" s="223" t="s">
        <v>290</v>
      </c>
      <c r="G177" s="37"/>
      <c r="H177" s="37"/>
      <c r="I177" s="224"/>
      <c r="J177" s="37"/>
      <c r="K177" s="37"/>
      <c r="L177" s="41"/>
      <c r="M177" s="225"/>
      <c r="N177" s="226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126</v>
      </c>
      <c r="AU177" s="14" t="s">
        <v>86</v>
      </c>
    </row>
    <row r="178" spans="1:65" s="2" customFormat="1" ht="14.4" customHeight="1">
      <c r="A178" s="35"/>
      <c r="B178" s="36"/>
      <c r="C178" s="208" t="s">
        <v>7</v>
      </c>
      <c r="D178" s="208" t="s">
        <v>121</v>
      </c>
      <c r="E178" s="209" t="s">
        <v>292</v>
      </c>
      <c r="F178" s="210" t="s">
        <v>293</v>
      </c>
      <c r="G178" s="211" t="s">
        <v>221</v>
      </c>
      <c r="H178" s="212">
        <v>2</v>
      </c>
      <c r="I178" s="213"/>
      <c r="J178" s="214">
        <f>ROUND(I178*H178,2)</f>
        <v>0</v>
      </c>
      <c r="K178" s="215"/>
      <c r="L178" s="41"/>
      <c r="M178" s="216" t="s">
        <v>1</v>
      </c>
      <c r="N178" s="217" t="s">
        <v>42</v>
      </c>
      <c r="O178" s="88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0" t="s">
        <v>125</v>
      </c>
      <c r="AT178" s="220" t="s">
        <v>121</v>
      </c>
      <c r="AU178" s="220" t="s">
        <v>86</v>
      </c>
      <c r="AY178" s="14" t="s">
        <v>120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4" t="s">
        <v>84</v>
      </c>
      <c r="BK178" s="221">
        <f>ROUND(I178*H178,2)</f>
        <v>0</v>
      </c>
      <c r="BL178" s="14" t="s">
        <v>125</v>
      </c>
      <c r="BM178" s="220" t="s">
        <v>294</v>
      </c>
    </row>
    <row r="179" spans="1:47" s="2" customFormat="1" ht="12">
      <c r="A179" s="35"/>
      <c r="B179" s="36"/>
      <c r="C179" s="37"/>
      <c r="D179" s="222" t="s">
        <v>126</v>
      </c>
      <c r="E179" s="37"/>
      <c r="F179" s="223" t="s">
        <v>293</v>
      </c>
      <c r="G179" s="37"/>
      <c r="H179" s="37"/>
      <c r="I179" s="224"/>
      <c r="J179" s="37"/>
      <c r="K179" s="37"/>
      <c r="L179" s="41"/>
      <c r="M179" s="225"/>
      <c r="N179" s="226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126</v>
      </c>
      <c r="AU179" s="14" t="s">
        <v>86</v>
      </c>
    </row>
    <row r="180" spans="1:65" s="2" customFormat="1" ht="14.4" customHeight="1">
      <c r="A180" s="35"/>
      <c r="B180" s="36"/>
      <c r="C180" s="208" t="s">
        <v>191</v>
      </c>
      <c r="D180" s="208" t="s">
        <v>121</v>
      </c>
      <c r="E180" s="209" t="s">
        <v>295</v>
      </c>
      <c r="F180" s="210" t="s">
        <v>296</v>
      </c>
      <c r="G180" s="211" t="s">
        <v>221</v>
      </c>
      <c r="H180" s="212">
        <v>4</v>
      </c>
      <c r="I180" s="213"/>
      <c r="J180" s="214">
        <f>ROUND(I180*H180,2)</f>
        <v>0</v>
      </c>
      <c r="K180" s="215"/>
      <c r="L180" s="41"/>
      <c r="M180" s="216" t="s">
        <v>1</v>
      </c>
      <c r="N180" s="217" t="s">
        <v>42</v>
      </c>
      <c r="O180" s="88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0" t="s">
        <v>125</v>
      </c>
      <c r="AT180" s="220" t="s">
        <v>121</v>
      </c>
      <c r="AU180" s="220" t="s">
        <v>86</v>
      </c>
      <c r="AY180" s="14" t="s">
        <v>120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4" t="s">
        <v>84</v>
      </c>
      <c r="BK180" s="221">
        <f>ROUND(I180*H180,2)</f>
        <v>0</v>
      </c>
      <c r="BL180" s="14" t="s">
        <v>125</v>
      </c>
      <c r="BM180" s="220" t="s">
        <v>297</v>
      </c>
    </row>
    <row r="181" spans="1:47" s="2" customFormat="1" ht="12">
      <c r="A181" s="35"/>
      <c r="B181" s="36"/>
      <c r="C181" s="37"/>
      <c r="D181" s="222" t="s">
        <v>126</v>
      </c>
      <c r="E181" s="37"/>
      <c r="F181" s="223" t="s">
        <v>296</v>
      </c>
      <c r="G181" s="37"/>
      <c r="H181" s="37"/>
      <c r="I181" s="224"/>
      <c r="J181" s="37"/>
      <c r="K181" s="37"/>
      <c r="L181" s="41"/>
      <c r="M181" s="225"/>
      <c r="N181" s="226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126</v>
      </c>
      <c r="AU181" s="14" t="s">
        <v>86</v>
      </c>
    </row>
    <row r="182" spans="1:65" s="2" customFormat="1" ht="14.4" customHeight="1">
      <c r="A182" s="35"/>
      <c r="B182" s="36"/>
      <c r="C182" s="208" t="s">
        <v>298</v>
      </c>
      <c r="D182" s="208" t="s">
        <v>121</v>
      </c>
      <c r="E182" s="209" t="s">
        <v>299</v>
      </c>
      <c r="F182" s="210" t="s">
        <v>276</v>
      </c>
      <c r="G182" s="211" t="s">
        <v>221</v>
      </c>
      <c r="H182" s="212">
        <v>10</v>
      </c>
      <c r="I182" s="213"/>
      <c r="J182" s="214">
        <f>ROUND(I182*H182,2)</f>
        <v>0</v>
      </c>
      <c r="K182" s="215"/>
      <c r="L182" s="41"/>
      <c r="M182" s="216" t="s">
        <v>1</v>
      </c>
      <c r="N182" s="217" t="s">
        <v>42</v>
      </c>
      <c r="O182" s="88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0" t="s">
        <v>125</v>
      </c>
      <c r="AT182" s="220" t="s">
        <v>121</v>
      </c>
      <c r="AU182" s="220" t="s">
        <v>86</v>
      </c>
      <c r="AY182" s="14" t="s">
        <v>120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4" t="s">
        <v>84</v>
      </c>
      <c r="BK182" s="221">
        <f>ROUND(I182*H182,2)</f>
        <v>0</v>
      </c>
      <c r="BL182" s="14" t="s">
        <v>125</v>
      </c>
      <c r="BM182" s="220" t="s">
        <v>300</v>
      </c>
    </row>
    <row r="183" spans="1:47" s="2" customFormat="1" ht="12">
      <c r="A183" s="35"/>
      <c r="B183" s="36"/>
      <c r="C183" s="37"/>
      <c r="D183" s="222" t="s">
        <v>126</v>
      </c>
      <c r="E183" s="37"/>
      <c r="F183" s="223" t="s">
        <v>276</v>
      </c>
      <c r="G183" s="37"/>
      <c r="H183" s="37"/>
      <c r="I183" s="224"/>
      <c r="J183" s="37"/>
      <c r="K183" s="37"/>
      <c r="L183" s="41"/>
      <c r="M183" s="225"/>
      <c r="N183" s="226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126</v>
      </c>
      <c r="AU183" s="14" t="s">
        <v>86</v>
      </c>
    </row>
    <row r="184" spans="1:65" s="2" customFormat="1" ht="14.4" customHeight="1">
      <c r="A184" s="35"/>
      <c r="B184" s="36"/>
      <c r="C184" s="208" t="s">
        <v>196</v>
      </c>
      <c r="D184" s="208" t="s">
        <v>121</v>
      </c>
      <c r="E184" s="209" t="s">
        <v>301</v>
      </c>
      <c r="F184" s="210" t="s">
        <v>302</v>
      </c>
      <c r="G184" s="211" t="s">
        <v>221</v>
      </c>
      <c r="H184" s="212">
        <v>4</v>
      </c>
      <c r="I184" s="213"/>
      <c r="J184" s="214">
        <f>ROUND(I184*H184,2)</f>
        <v>0</v>
      </c>
      <c r="K184" s="215"/>
      <c r="L184" s="41"/>
      <c r="M184" s="216" t="s">
        <v>1</v>
      </c>
      <c r="N184" s="217" t="s">
        <v>42</v>
      </c>
      <c r="O184" s="88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0" t="s">
        <v>125</v>
      </c>
      <c r="AT184" s="220" t="s">
        <v>121</v>
      </c>
      <c r="AU184" s="220" t="s">
        <v>86</v>
      </c>
      <c r="AY184" s="14" t="s">
        <v>120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4" t="s">
        <v>84</v>
      </c>
      <c r="BK184" s="221">
        <f>ROUND(I184*H184,2)</f>
        <v>0</v>
      </c>
      <c r="BL184" s="14" t="s">
        <v>125</v>
      </c>
      <c r="BM184" s="220" t="s">
        <v>303</v>
      </c>
    </row>
    <row r="185" spans="1:47" s="2" customFormat="1" ht="12">
      <c r="A185" s="35"/>
      <c r="B185" s="36"/>
      <c r="C185" s="37"/>
      <c r="D185" s="222" t="s">
        <v>126</v>
      </c>
      <c r="E185" s="37"/>
      <c r="F185" s="223" t="s">
        <v>302</v>
      </c>
      <c r="G185" s="37"/>
      <c r="H185" s="37"/>
      <c r="I185" s="224"/>
      <c r="J185" s="37"/>
      <c r="K185" s="37"/>
      <c r="L185" s="41"/>
      <c r="M185" s="225"/>
      <c r="N185" s="226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126</v>
      </c>
      <c r="AU185" s="14" t="s">
        <v>86</v>
      </c>
    </row>
    <row r="186" spans="1:65" s="2" customFormat="1" ht="14.4" customHeight="1">
      <c r="A186" s="35"/>
      <c r="B186" s="36"/>
      <c r="C186" s="208" t="s">
        <v>304</v>
      </c>
      <c r="D186" s="208" t="s">
        <v>121</v>
      </c>
      <c r="E186" s="209" t="s">
        <v>305</v>
      </c>
      <c r="F186" s="210" t="s">
        <v>306</v>
      </c>
      <c r="G186" s="211" t="s">
        <v>221</v>
      </c>
      <c r="H186" s="212">
        <v>4</v>
      </c>
      <c r="I186" s="213"/>
      <c r="J186" s="214">
        <f>ROUND(I186*H186,2)</f>
        <v>0</v>
      </c>
      <c r="K186" s="215"/>
      <c r="L186" s="41"/>
      <c r="M186" s="216" t="s">
        <v>1</v>
      </c>
      <c r="N186" s="217" t="s">
        <v>42</v>
      </c>
      <c r="O186" s="88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0" t="s">
        <v>125</v>
      </c>
      <c r="AT186" s="220" t="s">
        <v>121</v>
      </c>
      <c r="AU186" s="220" t="s">
        <v>86</v>
      </c>
      <c r="AY186" s="14" t="s">
        <v>120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4" t="s">
        <v>84</v>
      </c>
      <c r="BK186" s="221">
        <f>ROUND(I186*H186,2)</f>
        <v>0</v>
      </c>
      <c r="BL186" s="14" t="s">
        <v>125</v>
      </c>
      <c r="BM186" s="220" t="s">
        <v>307</v>
      </c>
    </row>
    <row r="187" spans="1:47" s="2" customFormat="1" ht="12">
      <c r="A187" s="35"/>
      <c r="B187" s="36"/>
      <c r="C187" s="37"/>
      <c r="D187" s="222" t="s">
        <v>126</v>
      </c>
      <c r="E187" s="37"/>
      <c r="F187" s="223" t="s">
        <v>306</v>
      </c>
      <c r="G187" s="37"/>
      <c r="H187" s="37"/>
      <c r="I187" s="224"/>
      <c r="J187" s="37"/>
      <c r="K187" s="37"/>
      <c r="L187" s="41"/>
      <c r="M187" s="225"/>
      <c r="N187" s="226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126</v>
      </c>
      <c r="AU187" s="14" t="s">
        <v>86</v>
      </c>
    </row>
    <row r="188" spans="1:63" s="11" customFormat="1" ht="22.8" customHeight="1">
      <c r="A188" s="11"/>
      <c r="B188" s="194"/>
      <c r="C188" s="195"/>
      <c r="D188" s="196" t="s">
        <v>76</v>
      </c>
      <c r="E188" s="250" t="s">
        <v>308</v>
      </c>
      <c r="F188" s="250" t="s">
        <v>309</v>
      </c>
      <c r="G188" s="195"/>
      <c r="H188" s="195"/>
      <c r="I188" s="198"/>
      <c r="J188" s="251">
        <f>BK188</f>
        <v>0</v>
      </c>
      <c r="K188" s="195"/>
      <c r="L188" s="200"/>
      <c r="M188" s="201"/>
      <c r="N188" s="202"/>
      <c r="O188" s="202"/>
      <c r="P188" s="203">
        <f>SUM(P189:P218)</f>
        <v>0</v>
      </c>
      <c r="Q188" s="202"/>
      <c r="R188" s="203">
        <f>SUM(R189:R218)</f>
        <v>0</v>
      </c>
      <c r="S188" s="202"/>
      <c r="T188" s="204">
        <f>SUM(T189:T218)</f>
        <v>0</v>
      </c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R188" s="205" t="s">
        <v>84</v>
      </c>
      <c r="AT188" s="206" t="s">
        <v>76</v>
      </c>
      <c r="AU188" s="206" t="s">
        <v>84</v>
      </c>
      <c r="AY188" s="205" t="s">
        <v>120</v>
      </c>
      <c r="BK188" s="207">
        <f>SUM(BK189:BK218)</f>
        <v>0</v>
      </c>
    </row>
    <row r="189" spans="1:65" s="2" customFormat="1" ht="24.15" customHeight="1">
      <c r="A189" s="35"/>
      <c r="B189" s="36"/>
      <c r="C189" s="208" t="s">
        <v>201</v>
      </c>
      <c r="D189" s="208" t="s">
        <v>121</v>
      </c>
      <c r="E189" s="209" t="s">
        <v>310</v>
      </c>
      <c r="F189" s="210" t="s">
        <v>272</v>
      </c>
      <c r="G189" s="211" t="s">
        <v>215</v>
      </c>
      <c r="H189" s="212">
        <v>450</v>
      </c>
      <c r="I189" s="213"/>
      <c r="J189" s="214">
        <f>ROUND(I189*H189,2)</f>
        <v>0</v>
      </c>
      <c r="K189" s="215"/>
      <c r="L189" s="41"/>
      <c r="M189" s="216" t="s">
        <v>1</v>
      </c>
      <c r="N189" s="217" t="s">
        <v>42</v>
      </c>
      <c r="O189" s="88"/>
      <c r="P189" s="218">
        <f>O189*H189</f>
        <v>0</v>
      </c>
      <c r="Q189" s="218">
        <v>0</v>
      </c>
      <c r="R189" s="218">
        <f>Q189*H189</f>
        <v>0</v>
      </c>
      <c r="S189" s="218">
        <v>0</v>
      </c>
      <c r="T189" s="21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0" t="s">
        <v>125</v>
      </c>
      <c r="AT189" s="220" t="s">
        <v>121</v>
      </c>
      <c r="AU189" s="220" t="s">
        <v>86</v>
      </c>
      <c r="AY189" s="14" t="s">
        <v>120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4" t="s">
        <v>84</v>
      </c>
      <c r="BK189" s="221">
        <f>ROUND(I189*H189,2)</f>
        <v>0</v>
      </c>
      <c r="BL189" s="14" t="s">
        <v>125</v>
      </c>
      <c r="BM189" s="220" t="s">
        <v>311</v>
      </c>
    </row>
    <row r="190" spans="1:47" s="2" customFormat="1" ht="12">
      <c r="A190" s="35"/>
      <c r="B190" s="36"/>
      <c r="C190" s="37"/>
      <c r="D190" s="222" t="s">
        <v>126</v>
      </c>
      <c r="E190" s="37"/>
      <c r="F190" s="223" t="s">
        <v>272</v>
      </c>
      <c r="G190" s="37"/>
      <c r="H190" s="37"/>
      <c r="I190" s="224"/>
      <c r="J190" s="37"/>
      <c r="K190" s="37"/>
      <c r="L190" s="41"/>
      <c r="M190" s="225"/>
      <c r="N190" s="226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126</v>
      </c>
      <c r="AU190" s="14" t="s">
        <v>86</v>
      </c>
    </row>
    <row r="191" spans="1:65" s="2" customFormat="1" ht="24.15" customHeight="1">
      <c r="A191" s="35"/>
      <c r="B191" s="36"/>
      <c r="C191" s="208" t="s">
        <v>236</v>
      </c>
      <c r="D191" s="208" t="s">
        <v>121</v>
      </c>
      <c r="E191" s="209" t="s">
        <v>312</v>
      </c>
      <c r="F191" s="210" t="s">
        <v>274</v>
      </c>
      <c r="G191" s="211" t="s">
        <v>215</v>
      </c>
      <c r="H191" s="212">
        <v>450</v>
      </c>
      <c r="I191" s="213"/>
      <c r="J191" s="214">
        <f>ROUND(I191*H191,2)</f>
        <v>0</v>
      </c>
      <c r="K191" s="215"/>
      <c r="L191" s="41"/>
      <c r="M191" s="216" t="s">
        <v>1</v>
      </c>
      <c r="N191" s="217" t="s">
        <v>42</v>
      </c>
      <c r="O191" s="88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0" t="s">
        <v>125</v>
      </c>
      <c r="AT191" s="220" t="s">
        <v>121</v>
      </c>
      <c r="AU191" s="220" t="s">
        <v>86</v>
      </c>
      <c r="AY191" s="14" t="s">
        <v>120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4" t="s">
        <v>84</v>
      </c>
      <c r="BK191" s="221">
        <f>ROUND(I191*H191,2)</f>
        <v>0</v>
      </c>
      <c r="BL191" s="14" t="s">
        <v>125</v>
      </c>
      <c r="BM191" s="220" t="s">
        <v>313</v>
      </c>
    </row>
    <row r="192" spans="1:47" s="2" customFormat="1" ht="12">
      <c r="A192" s="35"/>
      <c r="B192" s="36"/>
      <c r="C192" s="37"/>
      <c r="D192" s="222" t="s">
        <v>126</v>
      </c>
      <c r="E192" s="37"/>
      <c r="F192" s="223" t="s">
        <v>274</v>
      </c>
      <c r="G192" s="37"/>
      <c r="H192" s="37"/>
      <c r="I192" s="224"/>
      <c r="J192" s="37"/>
      <c r="K192" s="37"/>
      <c r="L192" s="41"/>
      <c r="M192" s="225"/>
      <c r="N192" s="226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126</v>
      </c>
      <c r="AU192" s="14" t="s">
        <v>86</v>
      </c>
    </row>
    <row r="193" spans="1:65" s="2" customFormat="1" ht="24.15" customHeight="1">
      <c r="A193" s="35"/>
      <c r="B193" s="36"/>
      <c r="C193" s="208" t="s">
        <v>205</v>
      </c>
      <c r="D193" s="208" t="s">
        <v>121</v>
      </c>
      <c r="E193" s="209" t="s">
        <v>314</v>
      </c>
      <c r="F193" s="210" t="s">
        <v>315</v>
      </c>
      <c r="G193" s="211" t="s">
        <v>215</v>
      </c>
      <c r="H193" s="212">
        <v>800</v>
      </c>
      <c r="I193" s="213"/>
      <c r="J193" s="214">
        <f>ROUND(I193*H193,2)</f>
        <v>0</v>
      </c>
      <c r="K193" s="215"/>
      <c r="L193" s="41"/>
      <c r="M193" s="216" t="s">
        <v>1</v>
      </c>
      <c r="N193" s="217" t="s">
        <v>42</v>
      </c>
      <c r="O193" s="88"/>
      <c r="P193" s="218">
        <f>O193*H193</f>
        <v>0</v>
      </c>
      <c r="Q193" s="218">
        <v>0</v>
      </c>
      <c r="R193" s="218">
        <f>Q193*H193</f>
        <v>0</v>
      </c>
      <c r="S193" s="218">
        <v>0</v>
      </c>
      <c r="T193" s="21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0" t="s">
        <v>125</v>
      </c>
      <c r="AT193" s="220" t="s">
        <v>121</v>
      </c>
      <c r="AU193" s="220" t="s">
        <v>86</v>
      </c>
      <c r="AY193" s="14" t="s">
        <v>120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4" t="s">
        <v>84</v>
      </c>
      <c r="BK193" s="221">
        <f>ROUND(I193*H193,2)</f>
        <v>0</v>
      </c>
      <c r="BL193" s="14" t="s">
        <v>125</v>
      </c>
      <c r="BM193" s="220" t="s">
        <v>316</v>
      </c>
    </row>
    <row r="194" spans="1:47" s="2" customFormat="1" ht="12">
      <c r="A194" s="35"/>
      <c r="B194" s="36"/>
      <c r="C194" s="37"/>
      <c r="D194" s="222" t="s">
        <v>126</v>
      </c>
      <c r="E194" s="37"/>
      <c r="F194" s="223" t="s">
        <v>315</v>
      </c>
      <c r="G194" s="37"/>
      <c r="H194" s="37"/>
      <c r="I194" s="224"/>
      <c r="J194" s="37"/>
      <c r="K194" s="37"/>
      <c r="L194" s="41"/>
      <c r="M194" s="225"/>
      <c r="N194" s="226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126</v>
      </c>
      <c r="AU194" s="14" t="s">
        <v>86</v>
      </c>
    </row>
    <row r="195" spans="1:65" s="2" customFormat="1" ht="24.15" customHeight="1">
      <c r="A195" s="35"/>
      <c r="B195" s="36"/>
      <c r="C195" s="208" t="s">
        <v>163</v>
      </c>
      <c r="D195" s="208" t="s">
        <v>121</v>
      </c>
      <c r="E195" s="209" t="s">
        <v>317</v>
      </c>
      <c r="F195" s="210" t="s">
        <v>318</v>
      </c>
      <c r="G195" s="211" t="s">
        <v>215</v>
      </c>
      <c r="H195" s="212">
        <v>800</v>
      </c>
      <c r="I195" s="213"/>
      <c r="J195" s="214">
        <f>ROUND(I195*H195,2)</f>
        <v>0</v>
      </c>
      <c r="K195" s="215"/>
      <c r="L195" s="41"/>
      <c r="M195" s="216" t="s">
        <v>1</v>
      </c>
      <c r="N195" s="217" t="s">
        <v>42</v>
      </c>
      <c r="O195" s="88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0" t="s">
        <v>125</v>
      </c>
      <c r="AT195" s="220" t="s">
        <v>121</v>
      </c>
      <c r="AU195" s="220" t="s">
        <v>86</v>
      </c>
      <c r="AY195" s="14" t="s">
        <v>120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4" t="s">
        <v>84</v>
      </c>
      <c r="BK195" s="221">
        <f>ROUND(I195*H195,2)</f>
        <v>0</v>
      </c>
      <c r="BL195" s="14" t="s">
        <v>125</v>
      </c>
      <c r="BM195" s="220" t="s">
        <v>319</v>
      </c>
    </row>
    <row r="196" spans="1:47" s="2" customFormat="1" ht="12">
      <c r="A196" s="35"/>
      <c r="B196" s="36"/>
      <c r="C196" s="37"/>
      <c r="D196" s="222" t="s">
        <v>126</v>
      </c>
      <c r="E196" s="37"/>
      <c r="F196" s="223" t="s">
        <v>318</v>
      </c>
      <c r="G196" s="37"/>
      <c r="H196" s="37"/>
      <c r="I196" s="224"/>
      <c r="J196" s="37"/>
      <c r="K196" s="37"/>
      <c r="L196" s="41"/>
      <c r="M196" s="225"/>
      <c r="N196" s="226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126</v>
      </c>
      <c r="AU196" s="14" t="s">
        <v>86</v>
      </c>
    </row>
    <row r="197" spans="1:65" s="2" customFormat="1" ht="14.4" customHeight="1">
      <c r="A197" s="35"/>
      <c r="B197" s="36"/>
      <c r="C197" s="208" t="s">
        <v>281</v>
      </c>
      <c r="D197" s="208" t="s">
        <v>121</v>
      </c>
      <c r="E197" s="209" t="s">
        <v>320</v>
      </c>
      <c r="F197" s="210" t="s">
        <v>321</v>
      </c>
      <c r="G197" s="211" t="s">
        <v>221</v>
      </c>
      <c r="H197" s="212">
        <v>18</v>
      </c>
      <c r="I197" s="213"/>
      <c r="J197" s="214">
        <f>ROUND(I197*H197,2)</f>
        <v>0</v>
      </c>
      <c r="K197" s="215"/>
      <c r="L197" s="41"/>
      <c r="M197" s="216" t="s">
        <v>1</v>
      </c>
      <c r="N197" s="217" t="s">
        <v>42</v>
      </c>
      <c r="O197" s="88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0" t="s">
        <v>125</v>
      </c>
      <c r="AT197" s="220" t="s">
        <v>121</v>
      </c>
      <c r="AU197" s="220" t="s">
        <v>86</v>
      </c>
      <c r="AY197" s="14" t="s">
        <v>120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4" t="s">
        <v>84</v>
      </c>
      <c r="BK197" s="221">
        <f>ROUND(I197*H197,2)</f>
        <v>0</v>
      </c>
      <c r="BL197" s="14" t="s">
        <v>125</v>
      </c>
      <c r="BM197" s="220" t="s">
        <v>322</v>
      </c>
    </row>
    <row r="198" spans="1:47" s="2" customFormat="1" ht="12">
      <c r="A198" s="35"/>
      <c r="B198" s="36"/>
      <c r="C198" s="37"/>
      <c r="D198" s="222" t="s">
        <v>126</v>
      </c>
      <c r="E198" s="37"/>
      <c r="F198" s="223" t="s">
        <v>321</v>
      </c>
      <c r="G198" s="37"/>
      <c r="H198" s="37"/>
      <c r="I198" s="224"/>
      <c r="J198" s="37"/>
      <c r="K198" s="37"/>
      <c r="L198" s="41"/>
      <c r="M198" s="225"/>
      <c r="N198" s="226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126</v>
      </c>
      <c r="AU198" s="14" t="s">
        <v>86</v>
      </c>
    </row>
    <row r="199" spans="1:65" s="2" customFormat="1" ht="14.4" customHeight="1">
      <c r="A199" s="35"/>
      <c r="B199" s="36"/>
      <c r="C199" s="208" t="s">
        <v>323</v>
      </c>
      <c r="D199" s="208" t="s">
        <v>121</v>
      </c>
      <c r="E199" s="209" t="s">
        <v>324</v>
      </c>
      <c r="F199" s="210" t="s">
        <v>276</v>
      </c>
      <c r="G199" s="211" t="s">
        <v>221</v>
      </c>
      <c r="H199" s="212">
        <v>30</v>
      </c>
      <c r="I199" s="213"/>
      <c r="J199" s="214">
        <f>ROUND(I199*H199,2)</f>
        <v>0</v>
      </c>
      <c r="K199" s="215"/>
      <c r="L199" s="41"/>
      <c r="M199" s="216" t="s">
        <v>1</v>
      </c>
      <c r="N199" s="217" t="s">
        <v>42</v>
      </c>
      <c r="O199" s="88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0" t="s">
        <v>125</v>
      </c>
      <c r="AT199" s="220" t="s">
        <v>121</v>
      </c>
      <c r="AU199" s="220" t="s">
        <v>86</v>
      </c>
      <c r="AY199" s="14" t="s">
        <v>120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4" t="s">
        <v>84</v>
      </c>
      <c r="BK199" s="221">
        <f>ROUND(I199*H199,2)</f>
        <v>0</v>
      </c>
      <c r="BL199" s="14" t="s">
        <v>125</v>
      </c>
      <c r="BM199" s="220" t="s">
        <v>325</v>
      </c>
    </row>
    <row r="200" spans="1:47" s="2" customFormat="1" ht="12">
      <c r="A200" s="35"/>
      <c r="B200" s="36"/>
      <c r="C200" s="37"/>
      <c r="D200" s="222" t="s">
        <v>126</v>
      </c>
      <c r="E200" s="37"/>
      <c r="F200" s="223" t="s">
        <v>276</v>
      </c>
      <c r="G200" s="37"/>
      <c r="H200" s="37"/>
      <c r="I200" s="224"/>
      <c r="J200" s="37"/>
      <c r="K200" s="37"/>
      <c r="L200" s="41"/>
      <c r="M200" s="225"/>
      <c r="N200" s="226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126</v>
      </c>
      <c r="AU200" s="14" t="s">
        <v>86</v>
      </c>
    </row>
    <row r="201" spans="1:65" s="2" customFormat="1" ht="14.4" customHeight="1">
      <c r="A201" s="35"/>
      <c r="B201" s="36"/>
      <c r="C201" s="208" t="s">
        <v>283</v>
      </c>
      <c r="D201" s="208" t="s">
        <v>121</v>
      </c>
      <c r="E201" s="209" t="s">
        <v>326</v>
      </c>
      <c r="F201" s="210" t="s">
        <v>302</v>
      </c>
      <c r="G201" s="211" t="s">
        <v>221</v>
      </c>
      <c r="H201" s="212">
        <v>22</v>
      </c>
      <c r="I201" s="213"/>
      <c r="J201" s="214">
        <f>ROUND(I201*H201,2)</f>
        <v>0</v>
      </c>
      <c r="K201" s="215"/>
      <c r="L201" s="41"/>
      <c r="M201" s="216" t="s">
        <v>1</v>
      </c>
      <c r="N201" s="217" t="s">
        <v>42</v>
      </c>
      <c r="O201" s="88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0" t="s">
        <v>125</v>
      </c>
      <c r="AT201" s="220" t="s">
        <v>121</v>
      </c>
      <c r="AU201" s="220" t="s">
        <v>86</v>
      </c>
      <c r="AY201" s="14" t="s">
        <v>120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4" t="s">
        <v>84</v>
      </c>
      <c r="BK201" s="221">
        <f>ROUND(I201*H201,2)</f>
        <v>0</v>
      </c>
      <c r="BL201" s="14" t="s">
        <v>125</v>
      </c>
      <c r="BM201" s="220" t="s">
        <v>327</v>
      </c>
    </row>
    <row r="202" spans="1:47" s="2" customFormat="1" ht="12">
      <c r="A202" s="35"/>
      <c r="B202" s="36"/>
      <c r="C202" s="37"/>
      <c r="D202" s="222" t="s">
        <v>126</v>
      </c>
      <c r="E202" s="37"/>
      <c r="F202" s="223" t="s">
        <v>302</v>
      </c>
      <c r="G202" s="37"/>
      <c r="H202" s="37"/>
      <c r="I202" s="224"/>
      <c r="J202" s="37"/>
      <c r="K202" s="37"/>
      <c r="L202" s="41"/>
      <c r="M202" s="225"/>
      <c r="N202" s="226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126</v>
      </c>
      <c r="AU202" s="14" t="s">
        <v>86</v>
      </c>
    </row>
    <row r="203" spans="1:65" s="2" customFormat="1" ht="14.4" customHeight="1">
      <c r="A203" s="35"/>
      <c r="B203" s="36"/>
      <c r="C203" s="208" t="s">
        <v>328</v>
      </c>
      <c r="D203" s="208" t="s">
        <v>121</v>
      </c>
      <c r="E203" s="209" t="s">
        <v>329</v>
      </c>
      <c r="F203" s="210" t="s">
        <v>330</v>
      </c>
      <c r="G203" s="211" t="s">
        <v>221</v>
      </c>
      <c r="H203" s="212">
        <v>17</v>
      </c>
      <c r="I203" s="213"/>
      <c r="J203" s="214">
        <f>ROUND(I203*H203,2)</f>
        <v>0</v>
      </c>
      <c r="K203" s="215"/>
      <c r="L203" s="41"/>
      <c r="M203" s="216" t="s">
        <v>1</v>
      </c>
      <c r="N203" s="217" t="s">
        <v>42</v>
      </c>
      <c r="O203" s="88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0" t="s">
        <v>125</v>
      </c>
      <c r="AT203" s="220" t="s">
        <v>121</v>
      </c>
      <c r="AU203" s="220" t="s">
        <v>86</v>
      </c>
      <c r="AY203" s="14" t="s">
        <v>120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4" t="s">
        <v>84</v>
      </c>
      <c r="BK203" s="221">
        <f>ROUND(I203*H203,2)</f>
        <v>0</v>
      </c>
      <c r="BL203" s="14" t="s">
        <v>125</v>
      </c>
      <c r="BM203" s="220" t="s">
        <v>331</v>
      </c>
    </row>
    <row r="204" spans="1:47" s="2" customFormat="1" ht="12">
      <c r="A204" s="35"/>
      <c r="B204" s="36"/>
      <c r="C204" s="37"/>
      <c r="D204" s="222" t="s">
        <v>126</v>
      </c>
      <c r="E204" s="37"/>
      <c r="F204" s="223" t="s">
        <v>330</v>
      </c>
      <c r="G204" s="37"/>
      <c r="H204" s="37"/>
      <c r="I204" s="224"/>
      <c r="J204" s="37"/>
      <c r="K204" s="37"/>
      <c r="L204" s="41"/>
      <c r="M204" s="225"/>
      <c r="N204" s="226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126</v>
      </c>
      <c r="AU204" s="14" t="s">
        <v>86</v>
      </c>
    </row>
    <row r="205" spans="1:65" s="2" customFormat="1" ht="14.4" customHeight="1">
      <c r="A205" s="35"/>
      <c r="B205" s="36"/>
      <c r="C205" s="208" t="s">
        <v>285</v>
      </c>
      <c r="D205" s="208" t="s">
        <v>121</v>
      </c>
      <c r="E205" s="209" t="s">
        <v>332</v>
      </c>
      <c r="F205" s="210" t="s">
        <v>333</v>
      </c>
      <c r="G205" s="211" t="s">
        <v>221</v>
      </c>
      <c r="H205" s="212">
        <v>4</v>
      </c>
      <c r="I205" s="213"/>
      <c r="J205" s="214">
        <f>ROUND(I205*H205,2)</f>
        <v>0</v>
      </c>
      <c r="K205" s="215"/>
      <c r="L205" s="41"/>
      <c r="M205" s="216" t="s">
        <v>1</v>
      </c>
      <c r="N205" s="217" t="s">
        <v>42</v>
      </c>
      <c r="O205" s="88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0" t="s">
        <v>125</v>
      </c>
      <c r="AT205" s="220" t="s">
        <v>121</v>
      </c>
      <c r="AU205" s="220" t="s">
        <v>86</v>
      </c>
      <c r="AY205" s="14" t="s">
        <v>120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4" t="s">
        <v>84</v>
      </c>
      <c r="BK205" s="221">
        <f>ROUND(I205*H205,2)</f>
        <v>0</v>
      </c>
      <c r="BL205" s="14" t="s">
        <v>125</v>
      </c>
      <c r="BM205" s="220" t="s">
        <v>334</v>
      </c>
    </row>
    <row r="206" spans="1:47" s="2" customFormat="1" ht="12">
      <c r="A206" s="35"/>
      <c r="B206" s="36"/>
      <c r="C206" s="37"/>
      <c r="D206" s="222" t="s">
        <v>126</v>
      </c>
      <c r="E206" s="37"/>
      <c r="F206" s="223" t="s">
        <v>333</v>
      </c>
      <c r="G206" s="37"/>
      <c r="H206" s="37"/>
      <c r="I206" s="224"/>
      <c r="J206" s="37"/>
      <c r="K206" s="37"/>
      <c r="L206" s="41"/>
      <c r="M206" s="225"/>
      <c r="N206" s="226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126</v>
      </c>
      <c r="AU206" s="14" t="s">
        <v>86</v>
      </c>
    </row>
    <row r="207" spans="1:65" s="2" customFormat="1" ht="14.4" customHeight="1">
      <c r="A207" s="35"/>
      <c r="B207" s="36"/>
      <c r="C207" s="208" t="s">
        <v>335</v>
      </c>
      <c r="D207" s="208" t="s">
        <v>121</v>
      </c>
      <c r="E207" s="209" t="s">
        <v>336</v>
      </c>
      <c r="F207" s="210" t="s">
        <v>337</v>
      </c>
      <c r="G207" s="211" t="s">
        <v>221</v>
      </c>
      <c r="H207" s="212">
        <v>22</v>
      </c>
      <c r="I207" s="213"/>
      <c r="J207" s="214">
        <f>ROUND(I207*H207,2)</f>
        <v>0</v>
      </c>
      <c r="K207" s="215"/>
      <c r="L207" s="41"/>
      <c r="M207" s="216" t="s">
        <v>1</v>
      </c>
      <c r="N207" s="217" t="s">
        <v>42</v>
      </c>
      <c r="O207" s="88"/>
      <c r="P207" s="218">
        <f>O207*H207</f>
        <v>0</v>
      </c>
      <c r="Q207" s="218">
        <v>0</v>
      </c>
      <c r="R207" s="218">
        <f>Q207*H207</f>
        <v>0</v>
      </c>
      <c r="S207" s="218">
        <v>0</v>
      </c>
      <c r="T207" s="21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0" t="s">
        <v>125</v>
      </c>
      <c r="AT207" s="220" t="s">
        <v>121</v>
      </c>
      <c r="AU207" s="220" t="s">
        <v>86</v>
      </c>
      <c r="AY207" s="14" t="s">
        <v>120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4" t="s">
        <v>84</v>
      </c>
      <c r="BK207" s="221">
        <f>ROUND(I207*H207,2)</f>
        <v>0</v>
      </c>
      <c r="BL207" s="14" t="s">
        <v>125</v>
      </c>
      <c r="BM207" s="220" t="s">
        <v>338</v>
      </c>
    </row>
    <row r="208" spans="1:47" s="2" customFormat="1" ht="12">
      <c r="A208" s="35"/>
      <c r="B208" s="36"/>
      <c r="C208" s="37"/>
      <c r="D208" s="222" t="s">
        <v>126</v>
      </c>
      <c r="E208" s="37"/>
      <c r="F208" s="223" t="s">
        <v>337</v>
      </c>
      <c r="G208" s="37"/>
      <c r="H208" s="37"/>
      <c r="I208" s="224"/>
      <c r="J208" s="37"/>
      <c r="K208" s="37"/>
      <c r="L208" s="41"/>
      <c r="M208" s="225"/>
      <c r="N208" s="226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126</v>
      </c>
      <c r="AU208" s="14" t="s">
        <v>86</v>
      </c>
    </row>
    <row r="209" spans="1:65" s="2" customFormat="1" ht="14.4" customHeight="1">
      <c r="A209" s="35"/>
      <c r="B209" s="36"/>
      <c r="C209" s="208" t="s">
        <v>287</v>
      </c>
      <c r="D209" s="208" t="s">
        <v>121</v>
      </c>
      <c r="E209" s="209" t="s">
        <v>339</v>
      </c>
      <c r="F209" s="210" t="s">
        <v>296</v>
      </c>
      <c r="G209" s="211" t="s">
        <v>221</v>
      </c>
      <c r="H209" s="212">
        <v>10</v>
      </c>
      <c r="I209" s="213"/>
      <c r="J209" s="214">
        <f>ROUND(I209*H209,2)</f>
        <v>0</v>
      </c>
      <c r="K209" s="215"/>
      <c r="L209" s="41"/>
      <c r="M209" s="216" t="s">
        <v>1</v>
      </c>
      <c r="N209" s="217" t="s">
        <v>42</v>
      </c>
      <c r="O209" s="88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0" t="s">
        <v>125</v>
      </c>
      <c r="AT209" s="220" t="s">
        <v>121</v>
      </c>
      <c r="AU209" s="220" t="s">
        <v>86</v>
      </c>
      <c r="AY209" s="14" t="s">
        <v>120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4" t="s">
        <v>84</v>
      </c>
      <c r="BK209" s="221">
        <f>ROUND(I209*H209,2)</f>
        <v>0</v>
      </c>
      <c r="BL209" s="14" t="s">
        <v>125</v>
      </c>
      <c r="BM209" s="220" t="s">
        <v>340</v>
      </c>
    </row>
    <row r="210" spans="1:47" s="2" customFormat="1" ht="12">
      <c r="A210" s="35"/>
      <c r="B210" s="36"/>
      <c r="C210" s="37"/>
      <c r="D210" s="222" t="s">
        <v>126</v>
      </c>
      <c r="E210" s="37"/>
      <c r="F210" s="223" t="s">
        <v>296</v>
      </c>
      <c r="G210" s="37"/>
      <c r="H210" s="37"/>
      <c r="I210" s="224"/>
      <c r="J210" s="37"/>
      <c r="K210" s="37"/>
      <c r="L210" s="41"/>
      <c r="M210" s="225"/>
      <c r="N210" s="226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126</v>
      </c>
      <c r="AU210" s="14" t="s">
        <v>86</v>
      </c>
    </row>
    <row r="211" spans="1:65" s="2" customFormat="1" ht="14.4" customHeight="1">
      <c r="A211" s="35"/>
      <c r="B211" s="36"/>
      <c r="C211" s="208" t="s">
        <v>341</v>
      </c>
      <c r="D211" s="208" t="s">
        <v>121</v>
      </c>
      <c r="E211" s="209" t="s">
        <v>342</v>
      </c>
      <c r="F211" s="210" t="s">
        <v>343</v>
      </c>
      <c r="G211" s="211" t="s">
        <v>221</v>
      </c>
      <c r="H211" s="212">
        <v>10</v>
      </c>
      <c r="I211" s="213"/>
      <c r="J211" s="214">
        <f>ROUND(I211*H211,2)</f>
        <v>0</v>
      </c>
      <c r="K211" s="215"/>
      <c r="L211" s="41"/>
      <c r="M211" s="216" t="s">
        <v>1</v>
      </c>
      <c r="N211" s="217" t="s">
        <v>42</v>
      </c>
      <c r="O211" s="88"/>
      <c r="P211" s="218">
        <f>O211*H211</f>
        <v>0</v>
      </c>
      <c r="Q211" s="218">
        <v>0</v>
      </c>
      <c r="R211" s="218">
        <f>Q211*H211</f>
        <v>0</v>
      </c>
      <c r="S211" s="218">
        <v>0</v>
      </c>
      <c r="T211" s="21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0" t="s">
        <v>125</v>
      </c>
      <c r="AT211" s="220" t="s">
        <v>121</v>
      </c>
      <c r="AU211" s="220" t="s">
        <v>86</v>
      </c>
      <c r="AY211" s="14" t="s">
        <v>120</v>
      </c>
      <c r="BE211" s="221">
        <f>IF(N211="základní",J211,0)</f>
        <v>0</v>
      </c>
      <c r="BF211" s="221">
        <f>IF(N211="snížená",J211,0)</f>
        <v>0</v>
      </c>
      <c r="BG211" s="221">
        <f>IF(N211="zákl. přenesená",J211,0)</f>
        <v>0</v>
      </c>
      <c r="BH211" s="221">
        <f>IF(N211="sníž. přenesená",J211,0)</f>
        <v>0</v>
      </c>
      <c r="BI211" s="221">
        <f>IF(N211="nulová",J211,0)</f>
        <v>0</v>
      </c>
      <c r="BJ211" s="14" t="s">
        <v>84</v>
      </c>
      <c r="BK211" s="221">
        <f>ROUND(I211*H211,2)</f>
        <v>0</v>
      </c>
      <c r="BL211" s="14" t="s">
        <v>125</v>
      </c>
      <c r="BM211" s="220" t="s">
        <v>344</v>
      </c>
    </row>
    <row r="212" spans="1:47" s="2" customFormat="1" ht="12">
      <c r="A212" s="35"/>
      <c r="B212" s="36"/>
      <c r="C212" s="37"/>
      <c r="D212" s="222" t="s">
        <v>126</v>
      </c>
      <c r="E212" s="37"/>
      <c r="F212" s="223" t="s">
        <v>343</v>
      </c>
      <c r="G212" s="37"/>
      <c r="H212" s="37"/>
      <c r="I212" s="224"/>
      <c r="J212" s="37"/>
      <c r="K212" s="37"/>
      <c r="L212" s="41"/>
      <c r="M212" s="225"/>
      <c r="N212" s="226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126</v>
      </c>
      <c r="AU212" s="14" t="s">
        <v>86</v>
      </c>
    </row>
    <row r="213" spans="1:65" s="2" customFormat="1" ht="14.4" customHeight="1">
      <c r="A213" s="35"/>
      <c r="B213" s="36"/>
      <c r="C213" s="208" t="s">
        <v>289</v>
      </c>
      <c r="D213" s="208" t="s">
        <v>121</v>
      </c>
      <c r="E213" s="209" t="s">
        <v>345</v>
      </c>
      <c r="F213" s="210" t="s">
        <v>346</v>
      </c>
      <c r="G213" s="211" t="s">
        <v>221</v>
      </c>
      <c r="H213" s="212">
        <v>2</v>
      </c>
      <c r="I213" s="213"/>
      <c r="J213" s="214">
        <f>ROUND(I213*H213,2)</f>
        <v>0</v>
      </c>
      <c r="K213" s="215"/>
      <c r="L213" s="41"/>
      <c r="M213" s="216" t="s">
        <v>1</v>
      </c>
      <c r="N213" s="217" t="s">
        <v>42</v>
      </c>
      <c r="O213" s="88"/>
      <c r="P213" s="218">
        <f>O213*H213</f>
        <v>0</v>
      </c>
      <c r="Q213" s="218">
        <v>0</v>
      </c>
      <c r="R213" s="218">
        <f>Q213*H213</f>
        <v>0</v>
      </c>
      <c r="S213" s="218">
        <v>0</v>
      </c>
      <c r="T213" s="21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0" t="s">
        <v>125</v>
      </c>
      <c r="AT213" s="220" t="s">
        <v>121</v>
      </c>
      <c r="AU213" s="220" t="s">
        <v>86</v>
      </c>
      <c r="AY213" s="14" t="s">
        <v>120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14" t="s">
        <v>84</v>
      </c>
      <c r="BK213" s="221">
        <f>ROUND(I213*H213,2)</f>
        <v>0</v>
      </c>
      <c r="BL213" s="14" t="s">
        <v>125</v>
      </c>
      <c r="BM213" s="220" t="s">
        <v>347</v>
      </c>
    </row>
    <row r="214" spans="1:47" s="2" customFormat="1" ht="12">
      <c r="A214" s="35"/>
      <c r="B214" s="36"/>
      <c r="C214" s="37"/>
      <c r="D214" s="222" t="s">
        <v>126</v>
      </c>
      <c r="E214" s="37"/>
      <c r="F214" s="223" t="s">
        <v>346</v>
      </c>
      <c r="G214" s="37"/>
      <c r="H214" s="37"/>
      <c r="I214" s="224"/>
      <c r="J214" s="37"/>
      <c r="K214" s="37"/>
      <c r="L214" s="41"/>
      <c r="M214" s="225"/>
      <c r="N214" s="226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126</v>
      </c>
      <c r="AU214" s="14" t="s">
        <v>86</v>
      </c>
    </row>
    <row r="215" spans="1:65" s="2" customFormat="1" ht="14.4" customHeight="1">
      <c r="A215" s="35"/>
      <c r="B215" s="36"/>
      <c r="C215" s="208" t="s">
        <v>348</v>
      </c>
      <c r="D215" s="208" t="s">
        <v>121</v>
      </c>
      <c r="E215" s="209" t="s">
        <v>349</v>
      </c>
      <c r="F215" s="210" t="s">
        <v>350</v>
      </c>
      <c r="G215" s="211" t="s">
        <v>221</v>
      </c>
      <c r="H215" s="212">
        <v>20</v>
      </c>
      <c r="I215" s="213"/>
      <c r="J215" s="214">
        <f>ROUND(I215*H215,2)</f>
        <v>0</v>
      </c>
      <c r="K215" s="215"/>
      <c r="L215" s="41"/>
      <c r="M215" s="216" t="s">
        <v>1</v>
      </c>
      <c r="N215" s="217" t="s">
        <v>42</v>
      </c>
      <c r="O215" s="88"/>
      <c r="P215" s="218">
        <f>O215*H215</f>
        <v>0</v>
      </c>
      <c r="Q215" s="218">
        <v>0</v>
      </c>
      <c r="R215" s="218">
        <f>Q215*H215</f>
        <v>0</v>
      </c>
      <c r="S215" s="218">
        <v>0</v>
      </c>
      <c r="T215" s="21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0" t="s">
        <v>125</v>
      </c>
      <c r="AT215" s="220" t="s">
        <v>121</v>
      </c>
      <c r="AU215" s="220" t="s">
        <v>86</v>
      </c>
      <c r="AY215" s="14" t="s">
        <v>120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14" t="s">
        <v>84</v>
      </c>
      <c r="BK215" s="221">
        <f>ROUND(I215*H215,2)</f>
        <v>0</v>
      </c>
      <c r="BL215" s="14" t="s">
        <v>125</v>
      </c>
      <c r="BM215" s="220" t="s">
        <v>351</v>
      </c>
    </row>
    <row r="216" spans="1:47" s="2" customFormat="1" ht="12">
      <c r="A216" s="35"/>
      <c r="B216" s="36"/>
      <c r="C216" s="37"/>
      <c r="D216" s="222" t="s">
        <v>126</v>
      </c>
      <c r="E216" s="37"/>
      <c r="F216" s="223" t="s">
        <v>350</v>
      </c>
      <c r="G216" s="37"/>
      <c r="H216" s="37"/>
      <c r="I216" s="224"/>
      <c r="J216" s="37"/>
      <c r="K216" s="37"/>
      <c r="L216" s="41"/>
      <c r="M216" s="225"/>
      <c r="N216" s="226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126</v>
      </c>
      <c r="AU216" s="14" t="s">
        <v>86</v>
      </c>
    </row>
    <row r="217" spans="1:65" s="2" customFormat="1" ht="14.4" customHeight="1">
      <c r="A217" s="35"/>
      <c r="B217" s="36"/>
      <c r="C217" s="208" t="s">
        <v>291</v>
      </c>
      <c r="D217" s="208" t="s">
        <v>121</v>
      </c>
      <c r="E217" s="209" t="s">
        <v>352</v>
      </c>
      <c r="F217" s="210" t="s">
        <v>353</v>
      </c>
      <c r="G217" s="211" t="s">
        <v>221</v>
      </c>
      <c r="H217" s="212">
        <v>4</v>
      </c>
      <c r="I217" s="213"/>
      <c r="J217" s="214">
        <f>ROUND(I217*H217,2)</f>
        <v>0</v>
      </c>
      <c r="K217" s="215"/>
      <c r="L217" s="41"/>
      <c r="M217" s="216" t="s">
        <v>1</v>
      </c>
      <c r="N217" s="217" t="s">
        <v>42</v>
      </c>
      <c r="O217" s="88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0" t="s">
        <v>125</v>
      </c>
      <c r="AT217" s="220" t="s">
        <v>121</v>
      </c>
      <c r="AU217" s="220" t="s">
        <v>86</v>
      </c>
      <c r="AY217" s="14" t="s">
        <v>120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4" t="s">
        <v>84</v>
      </c>
      <c r="BK217" s="221">
        <f>ROUND(I217*H217,2)</f>
        <v>0</v>
      </c>
      <c r="BL217" s="14" t="s">
        <v>125</v>
      </c>
      <c r="BM217" s="220" t="s">
        <v>354</v>
      </c>
    </row>
    <row r="218" spans="1:47" s="2" customFormat="1" ht="12">
      <c r="A218" s="35"/>
      <c r="B218" s="36"/>
      <c r="C218" s="37"/>
      <c r="D218" s="222" t="s">
        <v>126</v>
      </c>
      <c r="E218" s="37"/>
      <c r="F218" s="223" t="s">
        <v>353</v>
      </c>
      <c r="G218" s="37"/>
      <c r="H218" s="37"/>
      <c r="I218" s="224"/>
      <c r="J218" s="37"/>
      <c r="K218" s="37"/>
      <c r="L218" s="41"/>
      <c r="M218" s="225"/>
      <c r="N218" s="226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126</v>
      </c>
      <c r="AU218" s="14" t="s">
        <v>86</v>
      </c>
    </row>
    <row r="219" spans="1:63" s="11" customFormat="1" ht="22.8" customHeight="1">
      <c r="A219" s="11"/>
      <c r="B219" s="194"/>
      <c r="C219" s="195"/>
      <c r="D219" s="196" t="s">
        <v>76</v>
      </c>
      <c r="E219" s="250" t="s">
        <v>355</v>
      </c>
      <c r="F219" s="250" t="s">
        <v>356</v>
      </c>
      <c r="G219" s="195"/>
      <c r="H219" s="195"/>
      <c r="I219" s="198"/>
      <c r="J219" s="251">
        <f>BK219</f>
        <v>0</v>
      </c>
      <c r="K219" s="195"/>
      <c r="L219" s="200"/>
      <c r="M219" s="201"/>
      <c r="N219" s="202"/>
      <c r="O219" s="202"/>
      <c r="P219" s="203">
        <f>SUM(P220:P233)</f>
        <v>0</v>
      </c>
      <c r="Q219" s="202"/>
      <c r="R219" s="203">
        <f>SUM(R220:R233)</f>
        <v>0</v>
      </c>
      <c r="S219" s="202"/>
      <c r="T219" s="204">
        <f>SUM(T220:T233)</f>
        <v>0</v>
      </c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R219" s="205" t="s">
        <v>84</v>
      </c>
      <c r="AT219" s="206" t="s">
        <v>76</v>
      </c>
      <c r="AU219" s="206" t="s">
        <v>84</v>
      </c>
      <c r="AY219" s="205" t="s">
        <v>120</v>
      </c>
      <c r="BK219" s="207">
        <f>SUM(BK220:BK233)</f>
        <v>0</v>
      </c>
    </row>
    <row r="220" spans="1:65" s="2" customFormat="1" ht="14.4" customHeight="1">
      <c r="A220" s="35"/>
      <c r="B220" s="36"/>
      <c r="C220" s="208" t="s">
        <v>357</v>
      </c>
      <c r="D220" s="208" t="s">
        <v>121</v>
      </c>
      <c r="E220" s="209" t="s">
        <v>358</v>
      </c>
      <c r="F220" s="210" t="s">
        <v>359</v>
      </c>
      <c r="G220" s="211" t="s">
        <v>221</v>
      </c>
      <c r="H220" s="212">
        <v>3</v>
      </c>
      <c r="I220" s="213"/>
      <c r="J220" s="214">
        <f>ROUND(I220*H220,2)</f>
        <v>0</v>
      </c>
      <c r="K220" s="215"/>
      <c r="L220" s="41"/>
      <c r="M220" s="216" t="s">
        <v>1</v>
      </c>
      <c r="N220" s="217" t="s">
        <v>42</v>
      </c>
      <c r="O220" s="88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0" t="s">
        <v>125</v>
      </c>
      <c r="AT220" s="220" t="s">
        <v>121</v>
      </c>
      <c r="AU220" s="220" t="s">
        <v>86</v>
      </c>
      <c r="AY220" s="14" t="s">
        <v>120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14" t="s">
        <v>84</v>
      </c>
      <c r="BK220" s="221">
        <f>ROUND(I220*H220,2)</f>
        <v>0</v>
      </c>
      <c r="BL220" s="14" t="s">
        <v>125</v>
      </c>
      <c r="BM220" s="220" t="s">
        <v>360</v>
      </c>
    </row>
    <row r="221" spans="1:47" s="2" customFormat="1" ht="12">
      <c r="A221" s="35"/>
      <c r="B221" s="36"/>
      <c r="C221" s="37"/>
      <c r="D221" s="222" t="s">
        <v>126</v>
      </c>
      <c r="E221" s="37"/>
      <c r="F221" s="223" t="s">
        <v>359</v>
      </c>
      <c r="G221" s="37"/>
      <c r="H221" s="37"/>
      <c r="I221" s="224"/>
      <c r="J221" s="37"/>
      <c r="K221" s="37"/>
      <c r="L221" s="41"/>
      <c r="M221" s="225"/>
      <c r="N221" s="226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126</v>
      </c>
      <c r="AU221" s="14" t="s">
        <v>86</v>
      </c>
    </row>
    <row r="222" spans="1:65" s="2" customFormat="1" ht="14.4" customHeight="1">
      <c r="A222" s="35"/>
      <c r="B222" s="36"/>
      <c r="C222" s="208" t="s">
        <v>294</v>
      </c>
      <c r="D222" s="208" t="s">
        <v>121</v>
      </c>
      <c r="E222" s="209" t="s">
        <v>361</v>
      </c>
      <c r="F222" s="210" t="s">
        <v>362</v>
      </c>
      <c r="G222" s="211" t="s">
        <v>221</v>
      </c>
      <c r="H222" s="212">
        <v>1</v>
      </c>
      <c r="I222" s="213"/>
      <c r="J222" s="214">
        <f>ROUND(I222*H222,2)</f>
        <v>0</v>
      </c>
      <c r="K222" s="215"/>
      <c r="L222" s="41"/>
      <c r="M222" s="216" t="s">
        <v>1</v>
      </c>
      <c r="N222" s="217" t="s">
        <v>42</v>
      </c>
      <c r="O222" s="88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0" t="s">
        <v>125</v>
      </c>
      <c r="AT222" s="220" t="s">
        <v>121</v>
      </c>
      <c r="AU222" s="220" t="s">
        <v>86</v>
      </c>
      <c r="AY222" s="14" t="s">
        <v>120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4" t="s">
        <v>84</v>
      </c>
      <c r="BK222" s="221">
        <f>ROUND(I222*H222,2)</f>
        <v>0</v>
      </c>
      <c r="BL222" s="14" t="s">
        <v>125</v>
      </c>
      <c r="BM222" s="220" t="s">
        <v>363</v>
      </c>
    </row>
    <row r="223" spans="1:47" s="2" customFormat="1" ht="12">
      <c r="A223" s="35"/>
      <c r="B223" s="36"/>
      <c r="C223" s="37"/>
      <c r="D223" s="222" t="s">
        <v>126</v>
      </c>
      <c r="E223" s="37"/>
      <c r="F223" s="223" t="s">
        <v>362</v>
      </c>
      <c r="G223" s="37"/>
      <c r="H223" s="37"/>
      <c r="I223" s="224"/>
      <c r="J223" s="37"/>
      <c r="K223" s="37"/>
      <c r="L223" s="41"/>
      <c r="M223" s="225"/>
      <c r="N223" s="226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126</v>
      </c>
      <c r="AU223" s="14" t="s">
        <v>86</v>
      </c>
    </row>
    <row r="224" spans="1:65" s="2" customFormat="1" ht="14.4" customHeight="1">
      <c r="A224" s="35"/>
      <c r="B224" s="36"/>
      <c r="C224" s="208" t="s">
        <v>364</v>
      </c>
      <c r="D224" s="208" t="s">
        <v>121</v>
      </c>
      <c r="E224" s="209" t="s">
        <v>365</v>
      </c>
      <c r="F224" s="210" t="s">
        <v>366</v>
      </c>
      <c r="G224" s="211" t="s">
        <v>221</v>
      </c>
      <c r="H224" s="212">
        <v>1</v>
      </c>
      <c r="I224" s="213"/>
      <c r="J224" s="214">
        <f>ROUND(I224*H224,2)</f>
        <v>0</v>
      </c>
      <c r="K224" s="215"/>
      <c r="L224" s="41"/>
      <c r="M224" s="216" t="s">
        <v>1</v>
      </c>
      <c r="N224" s="217" t="s">
        <v>42</v>
      </c>
      <c r="O224" s="88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0" t="s">
        <v>125</v>
      </c>
      <c r="AT224" s="220" t="s">
        <v>121</v>
      </c>
      <c r="AU224" s="220" t="s">
        <v>86</v>
      </c>
      <c r="AY224" s="14" t="s">
        <v>120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4" t="s">
        <v>84</v>
      </c>
      <c r="BK224" s="221">
        <f>ROUND(I224*H224,2)</f>
        <v>0</v>
      </c>
      <c r="BL224" s="14" t="s">
        <v>125</v>
      </c>
      <c r="BM224" s="220" t="s">
        <v>367</v>
      </c>
    </row>
    <row r="225" spans="1:47" s="2" customFormat="1" ht="12">
      <c r="A225" s="35"/>
      <c r="B225" s="36"/>
      <c r="C225" s="37"/>
      <c r="D225" s="222" t="s">
        <v>126</v>
      </c>
      <c r="E225" s="37"/>
      <c r="F225" s="223" t="s">
        <v>366</v>
      </c>
      <c r="G225" s="37"/>
      <c r="H225" s="37"/>
      <c r="I225" s="224"/>
      <c r="J225" s="37"/>
      <c r="K225" s="37"/>
      <c r="L225" s="41"/>
      <c r="M225" s="225"/>
      <c r="N225" s="226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126</v>
      </c>
      <c r="AU225" s="14" t="s">
        <v>86</v>
      </c>
    </row>
    <row r="226" spans="1:65" s="2" customFormat="1" ht="14.4" customHeight="1">
      <c r="A226" s="35"/>
      <c r="B226" s="36"/>
      <c r="C226" s="208" t="s">
        <v>297</v>
      </c>
      <c r="D226" s="208" t="s">
        <v>121</v>
      </c>
      <c r="E226" s="209" t="s">
        <v>368</v>
      </c>
      <c r="F226" s="210" t="s">
        <v>369</v>
      </c>
      <c r="G226" s="211" t="s">
        <v>221</v>
      </c>
      <c r="H226" s="212">
        <v>4</v>
      </c>
      <c r="I226" s="213"/>
      <c r="J226" s="214">
        <f>ROUND(I226*H226,2)</f>
        <v>0</v>
      </c>
      <c r="K226" s="215"/>
      <c r="L226" s="41"/>
      <c r="M226" s="216" t="s">
        <v>1</v>
      </c>
      <c r="N226" s="217" t="s">
        <v>42</v>
      </c>
      <c r="O226" s="88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0" t="s">
        <v>125</v>
      </c>
      <c r="AT226" s="220" t="s">
        <v>121</v>
      </c>
      <c r="AU226" s="220" t="s">
        <v>86</v>
      </c>
      <c r="AY226" s="14" t="s">
        <v>120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4" t="s">
        <v>84</v>
      </c>
      <c r="BK226" s="221">
        <f>ROUND(I226*H226,2)</f>
        <v>0</v>
      </c>
      <c r="BL226" s="14" t="s">
        <v>125</v>
      </c>
      <c r="BM226" s="220" t="s">
        <v>370</v>
      </c>
    </row>
    <row r="227" spans="1:47" s="2" customFormat="1" ht="12">
      <c r="A227" s="35"/>
      <c r="B227" s="36"/>
      <c r="C227" s="37"/>
      <c r="D227" s="222" t="s">
        <v>126</v>
      </c>
      <c r="E227" s="37"/>
      <c r="F227" s="223" t="s">
        <v>369</v>
      </c>
      <c r="G227" s="37"/>
      <c r="H227" s="37"/>
      <c r="I227" s="224"/>
      <c r="J227" s="37"/>
      <c r="K227" s="37"/>
      <c r="L227" s="41"/>
      <c r="M227" s="225"/>
      <c r="N227" s="226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126</v>
      </c>
      <c r="AU227" s="14" t="s">
        <v>86</v>
      </c>
    </row>
    <row r="228" spans="1:65" s="2" customFormat="1" ht="14.4" customHeight="1">
      <c r="A228" s="35"/>
      <c r="B228" s="36"/>
      <c r="C228" s="208" t="s">
        <v>371</v>
      </c>
      <c r="D228" s="208" t="s">
        <v>121</v>
      </c>
      <c r="E228" s="209" t="s">
        <v>372</v>
      </c>
      <c r="F228" s="210" t="s">
        <v>373</v>
      </c>
      <c r="G228" s="211" t="s">
        <v>221</v>
      </c>
      <c r="H228" s="212">
        <v>1</v>
      </c>
      <c r="I228" s="213"/>
      <c r="J228" s="214">
        <f>ROUND(I228*H228,2)</f>
        <v>0</v>
      </c>
      <c r="K228" s="215"/>
      <c r="L228" s="41"/>
      <c r="M228" s="216" t="s">
        <v>1</v>
      </c>
      <c r="N228" s="217" t="s">
        <v>42</v>
      </c>
      <c r="O228" s="88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0" t="s">
        <v>125</v>
      </c>
      <c r="AT228" s="220" t="s">
        <v>121</v>
      </c>
      <c r="AU228" s="220" t="s">
        <v>86</v>
      </c>
      <c r="AY228" s="14" t="s">
        <v>120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4" t="s">
        <v>84</v>
      </c>
      <c r="BK228" s="221">
        <f>ROUND(I228*H228,2)</f>
        <v>0</v>
      </c>
      <c r="BL228" s="14" t="s">
        <v>125</v>
      </c>
      <c r="BM228" s="220" t="s">
        <v>374</v>
      </c>
    </row>
    <row r="229" spans="1:47" s="2" customFormat="1" ht="12">
      <c r="A229" s="35"/>
      <c r="B229" s="36"/>
      <c r="C229" s="37"/>
      <c r="D229" s="222" t="s">
        <v>126</v>
      </c>
      <c r="E229" s="37"/>
      <c r="F229" s="223" t="s">
        <v>373</v>
      </c>
      <c r="G229" s="37"/>
      <c r="H229" s="37"/>
      <c r="I229" s="224"/>
      <c r="J229" s="37"/>
      <c r="K229" s="37"/>
      <c r="L229" s="41"/>
      <c r="M229" s="225"/>
      <c r="N229" s="226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126</v>
      </c>
      <c r="AU229" s="14" t="s">
        <v>86</v>
      </c>
    </row>
    <row r="230" spans="1:65" s="2" customFormat="1" ht="14.4" customHeight="1">
      <c r="A230" s="35"/>
      <c r="B230" s="36"/>
      <c r="C230" s="208" t="s">
        <v>300</v>
      </c>
      <c r="D230" s="208" t="s">
        <v>121</v>
      </c>
      <c r="E230" s="209" t="s">
        <v>375</v>
      </c>
      <c r="F230" s="210" t="s">
        <v>376</v>
      </c>
      <c r="G230" s="211" t="s">
        <v>221</v>
      </c>
      <c r="H230" s="212">
        <v>1</v>
      </c>
      <c r="I230" s="213"/>
      <c r="J230" s="214">
        <f>ROUND(I230*H230,2)</f>
        <v>0</v>
      </c>
      <c r="K230" s="215"/>
      <c r="L230" s="41"/>
      <c r="M230" s="216" t="s">
        <v>1</v>
      </c>
      <c r="N230" s="217" t="s">
        <v>42</v>
      </c>
      <c r="O230" s="88"/>
      <c r="P230" s="218">
        <f>O230*H230</f>
        <v>0</v>
      </c>
      <c r="Q230" s="218">
        <v>0</v>
      </c>
      <c r="R230" s="218">
        <f>Q230*H230</f>
        <v>0</v>
      </c>
      <c r="S230" s="218">
        <v>0</v>
      </c>
      <c r="T230" s="21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0" t="s">
        <v>125</v>
      </c>
      <c r="AT230" s="220" t="s">
        <v>121</v>
      </c>
      <c r="AU230" s="220" t="s">
        <v>86</v>
      </c>
      <c r="AY230" s="14" t="s">
        <v>120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14" t="s">
        <v>84</v>
      </c>
      <c r="BK230" s="221">
        <f>ROUND(I230*H230,2)</f>
        <v>0</v>
      </c>
      <c r="BL230" s="14" t="s">
        <v>125</v>
      </c>
      <c r="BM230" s="220" t="s">
        <v>377</v>
      </c>
    </row>
    <row r="231" spans="1:47" s="2" customFormat="1" ht="12">
      <c r="A231" s="35"/>
      <c r="B231" s="36"/>
      <c r="C231" s="37"/>
      <c r="D231" s="222" t="s">
        <v>126</v>
      </c>
      <c r="E231" s="37"/>
      <c r="F231" s="223" t="s">
        <v>376</v>
      </c>
      <c r="G231" s="37"/>
      <c r="H231" s="37"/>
      <c r="I231" s="224"/>
      <c r="J231" s="37"/>
      <c r="K231" s="37"/>
      <c r="L231" s="41"/>
      <c r="M231" s="225"/>
      <c r="N231" s="226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126</v>
      </c>
      <c r="AU231" s="14" t="s">
        <v>86</v>
      </c>
    </row>
    <row r="232" spans="1:65" s="2" customFormat="1" ht="14.4" customHeight="1">
      <c r="A232" s="35"/>
      <c r="B232" s="36"/>
      <c r="C232" s="208" t="s">
        <v>378</v>
      </c>
      <c r="D232" s="208" t="s">
        <v>121</v>
      </c>
      <c r="E232" s="209" t="s">
        <v>379</v>
      </c>
      <c r="F232" s="210" t="s">
        <v>380</v>
      </c>
      <c r="G232" s="211" t="s">
        <v>257</v>
      </c>
      <c r="H232" s="212">
        <v>1</v>
      </c>
      <c r="I232" s="213"/>
      <c r="J232" s="214">
        <f>ROUND(I232*H232,2)</f>
        <v>0</v>
      </c>
      <c r="K232" s="215"/>
      <c r="L232" s="41"/>
      <c r="M232" s="216" t="s">
        <v>1</v>
      </c>
      <c r="N232" s="217" t="s">
        <v>42</v>
      </c>
      <c r="O232" s="88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0" t="s">
        <v>125</v>
      </c>
      <c r="AT232" s="220" t="s">
        <v>121</v>
      </c>
      <c r="AU232" s="220" t="s">
        <v>86</v>
      </c>
      <c r="AY232" s="14" t="s">
        <v>120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4" t="s">
        <v>84</v>
      </c>
      <c r="BK232" s="221">
        <f>ROUND(I232*H232,2)</f>
        <v>0</v>
      </c>
      <c r="BL232" s="14" t="s">
        <v>125</v>
      </c>
      <c r="BM232" s="220" t="s">
        <v>381</v>
      </c>
    </row>
    <row r="233" spans="1:47" s="2" customFormat="1" ht="12">
      <c r="A233" s="35"/>
      <c r="B233" s="36"/>
      <c r="C233" s="37"/>
      <c r="D233" s="222" t="s">
        <v>126</v>
      </c>
      <c r="E233" s="37"/>
      <c r="F233" s="223" t="s">
        <v>380</v>
      </c>
      <c r="G233" s="37"/>
      <c r="H233" s="37"/>
      <c r="I233" s="224"/>
      <c r="J233" s="37"/>
      <c r="K233" s="37"/>
      <c r="L233" s="41"/>
      <c r="M233" s="225"/>
      <c r="N233" s="226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126</v>
      </c>
      <c r="AU233" s="14" t="s">
        <v>86</v>
      </c>
    </row>
    <row r="234" spans="1:63" s="11" customFormat="1" ht="22.8" customHeight="1">
      <c r="A234" s="11"/>
      <c r="B234" s="194"/>
      <c r="C234" s="195"/>
      <c r="D234" s="196" t="s">
        <v>76</v>
      </c>
      <c r="E234" s="250" t="s">
        <v>382</v>
      </c>
      <c r="F234" s="250" t="s">
        <v>383</v>
      </c>
      <c r="G234" s="195"/>
      <c r="H234" s="195"/>
      <c r="I234" s="198"/>
      <c r="J234" s="251">
        <f>BK234</f>
        <v>0</v>
      </c>
      <c r="K234" s="195"/>
      <c r="L234" s="200"/>
      <c r="M234" s="201"/>
      <c r="N234" s="202"/>
      <c r="O234" s="202"/>
      <c r="P234" s="203">
        <f>SUM(P235:P257)</f>
        <v>0</v>
      </c>
      <c r="Q234" s="202"/>
      <c r="R234" s="203">
        <f>SUM(R235:R257)</f>
        <v>0</v>
      </c>
      <c r="S234" s="202"/>
      <c r="T234" s="204">
        <f>SUM(T235:T257)</f>
        <v>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205" t="s">
        <v>84</v>
      </c>
      <c r="AT234" s="206" t="s">
        <v>76</v>
      </c>
      <c r="AU234" s="206" t="s">
        <v>84</v>
      </c>
      <c r="AY234" s="205" t="s">
        <v>120</v>
      </c>
      <c r="BK234" s="207">
        <f>SUM(BK235:BK257)</f>
        <v>0</v>
      </c>
    </row>
    <row r="235" spans="1:65" s="2" customFormat="1" ht="14.4" customHeight="1">
      <c r="A235" s="35"/>
      <c r="B235" s="36"/>
      <c r="C235" s="208" t="s">
        <v>303</v>
      </c>
      <c r="D235" s="208" t="s">
        <v>121</v>
      </c>
      <c r="E235" s="209" t="s">
        <v>384</v>
      </c>
      <c r="F235" s="210" t="s">
        <v>385</v>
      </c>
      <c r="G235" s="211" t="s">
        <v>221</v>
      </c>
      <c r="H235" s="212">
        <v>30</v>
      </c>
      <c r="I235" s="213"/>
      <c r="J235" s="214">
        <f>ROUND(I235*H235,2)</f>
        <v>0</v>
      </c>
      <c r="K235" s="215"/>
      <c r="L235" s="41"/>
      <c r="M235" s="216" t="s">
        <v>1</v>
      </c>
      <c r="N235" s="217" t="s">
        <v>42</v>
      </c>
      <c r="O235" s="88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0" t="s">
        <v>125</v>
      </c>
      <c r="AT235" s="220" t="s">
        <v>121</v>
      </c>
      <c r="AU235" s="220" t="s">
        <v>86</v>
      </c>
      <c r="AY235" s="14" t="s">
        <v>120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4" t="s">
        <v>84</v>
      </c>
      <c r="BK235" s="221">
        <f>ROUND(I235*H235,2)</f>
        <v>0</v>
      </c>
      <c r="BL235" s="14" t="s">
        <v>125</v>
      </c>
      <c r="BM235" s="220" t="s">
        <v>386</v>
      </c>
    </row>
    <row r="236" spans="1:47" s="2" customFormat="1" ht="12">
      <c r="A236" s="35"/>
      <c r="B236" s="36"/>
      <c r="C236" s="37"/>
      <c r="D236" s="222" t="s">
        <v>126</v>
      </c>
      <c r="E236" s="37"/>
      <c r="F236" s="223" t="s">
        <v>385</v>
      </c>
      <c r="G236" s="37"/>
      <c r="H236" s="37"/>
      <c r="I236" s="224"/>
      <c r="J236" s="37"/>
      <c r="K236" s="37"/>
      <c r="L236" s="41"/>
      <c r="M236" s="225"/>
      <c r="N236" s="226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126</v>
      </c>
      <c r="AU236" s="14" t="s">
        <v>86</v>
      </c>
    </row>
    <row r="237" spans="1:65" s="2" customFormat="1" ht="14.4" customHeight="1">
      <c r="A237" s="35"/>
      <c r="B237" s="36"/>
      <c r="C237" s="208" t="s">
        <v>387</v>
      </c>
      <c r="D237" s="208" t="s">
        <v>121</v>
      </c>
      <c r="E237" s="209" t="s">
        <v>388</v>
      </c>
      <c r="F237" s="210" t="s">
        <v>389</v>
      </c>
      <c r="G237" s="211" t="s">
        <v>221</v>
      </c>
      <c r="H237" s="212">
        <v>33</v>
      </c>
      <c r="I237" s="213"/>
      <c r="J237" s="214">
        <f>ROUND(I237*H237,2)</f>
        <v>0</v>
      </c>
      <c r="K237" s="215"/>
      <c r="L237" s="41"/>
      <c r="M237" s="216" t="s">
        <v>1</v>
      </c>
      <c r="N237" s="217" t="s">
        <v>42</v>
      </c>
      <c r="O237" s="88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0" t="s">
        <v>125</v>
      </c>
      <c r="AT237" s="220" t="s">
        <v>121</v>
      </c>
      <c r="AU237" s="220" t="s">
        <v>86</v>
      </c>
      <c r="AY237" s="14" t="s">
        <v>120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4" t="s">
        <v>84</v>
      </c>
      <c r="BK237" s="221">
        <f>ROUND(I237*H237,2)</f>
        <v>0</v>
      </c>
      <c r="BL237" s="14" t="s">
        <v>125</v>
      </c>
      <c r="BM237" s="220" t="s">
        <v>390</v>
      </c>
    </row>
    <row r="238" spans="1:47" s="2" customFormat="1" ht="12">
      <c r="A238" s="35"/>
      <c r="B238" s="36"/>
      <c r="C238" s="37"/>
      <c r="D238" s="222" t="s">
        <v>126</v>
      </c>
      <c r="E238" s="37"/>
      <c r="F238" s="223" t="s">
        <v>389</v>
      </c>
      <c r="G238" s="37"/>
      <c r="H238" s="37"/>
      <c r="I238" s="224"/>
      <c r="J238" s="37"/>
      <c r="K238" s="37"/>
      <c r="L238" s="41"/>
      <c r="M238" s="225"/>
      <c r="N238" s="226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126</v>
      </c>
      <c r="AU238" s="14" t="s">
        <v>86</v>
      </c>
    </row>
    <row r="239" spans="1:65" s="2" customFormat="1" ht="14.4" customHeight="1">
      <c r="A239" s="35"/>
      <c r="B239" s="36"/>
      <c r="C239" s="208" t="s">
        <v>307</v>
      </c>
      <c r="D239" s="208" t="s">
        <v>121</v>
      </c>
      <c r="E239" s="209" t="s">
        <v>391</v>
      </c>
      <c r="F239" s="210" t="s">
        <v>392</v>
      </c>
      <c r="G239" s="211" t="s">
        <v>393</v>
      </c>
      <c r="H239" s="212">
        <v>2</v>
      </c>
      <c r="I239" s="213"/>
      <c r="J239" s="214">
        <f>ROUND(I239*H239,2)</f>
        <v>0</v>
      </c>
      <c r="K239" s="215"/>
      <c r="L239" s="41"/>
      <c r="M239" s="216" t="s">
        <v>1</v>
      </c>
      <c r="N239" s="217" t="s">
        <v>42</v>
      </c>
      <c r="O239" s="88"/>
      <c r="P239" s="218">
        <f>O239*H239</f>
        <v>0</v>
      </c>
      <c r="Q239" s="218">
        <v>0</v>
      </c>
      <c r="R239" s="218">
        <f>Q239*H239</f>
        <v>0</v>
      </c>
      <c r="S239" s="218">
        <v>0</v>
      </c>
      <c r="T239" s="21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0" t="s">
        <v>125</v>
      </c>
      <c r="AT239" s="220" t="s">
        <v>121</v>
      </c>
      <c r="AU239" s="220" t="s">
        <v>86</v>
      </c>
      <c r="AY239" s="14" t="s">
        <v>120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4" t="s">
        <v>84</v>
      </c>
      <c r="BK239" s="221">
        <f>ROUND(I239*H239,2)</f>
        <v>0</v>
      </c>
      <c r="BL239" s="14" t="s">
        <v>125</v>
      </c>
      <c r="BM239" s="220" t="s">
        <v>394</v>
      </c>
    </row>
    <row r="240" spans="1:47" s="2" customFormat="1" ht="12">
      <c r="A240" s="35"/>
      <c r="B240" s="36"/>
      <c r="C240" s="37"/>
      <c r="D240" s="222" t="s">
        <v>126</v>
      </c>
      <c r="E240" s="37"/>
      <c r="F240" s="223" t="s">
        <v>392</v>
      </c>
      <c r="G240" s="37"/>
      <c r="H240" s="37"/>
      <c r="I240" s="224"/>
      <c r="J240" s="37"/>
      <c r="K240" s="37"/>
      <c r="L240" s="41"/>
      <c r="M240" s="225"/>
      <c r="N240" s="226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126</v>
      </c>
      <c r="AU240" s="14" t="s">
        <v>86</v>
      </c>
    </row>
    <row r="241" spans="1:65" s="2" customFormat="1" ht="14.4" customHeight="1">
      <c r="A241" s="35"/>
      <c r="B241" s="36"/>
      <c r="C241" s="208" t="s">
        <v>395</v>
      </c>
      <c r="D241" s="208" t="s">
        <v>121</v>
      </c>
      <c r="E241" s="209" t="s">
        <v>396</v>
      </c>
      <c r="F241" s="210" t="s">
        <v>397</v>
      </c>
      <c r="G241" s="211" t="s">
        <v>221</v>
      </c>
      <c r="H241" s="212">
        <v>16</v>
      </c>
      <c r="I241" s="213"/>
      <c r="J241" s="214">
        <f>ROUND(I241*H241,2)</f>
        <v>0</v>
      </c>
      <c r="K241" s="215"/>
      <c r="L241" s="41"/>
      <c r="M241" s="216" t="s">
        <v>1</v>
      </c>
      <c r="N241" s="217" t="s">
        <v>42</v>
      </c>
      <c r="O241" s="88"/>
      <c r="P241" s="218">
        <f>O241*H241</f>
        <v>0</v>
      </c>
      <c r="Q241" s="218">
        <v>0</v>
      </c>
      <c r="R241" s="218">
        <f>Q241*H241</f>
        <v>0</v>
      </c>
      <c r="S241" s="218">
        <v>0</v>
      </c>
      <c r="T241" s="21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0" t="s">
        <v>125</v>
      </c>
      <c r="AT241" s="220" t="s">
        <v>121</v>
      </c>
      <c r="AU241" s="220" t="s">
        <v>86</v>
      </c>
      <c r="AY241" s="14" t="s">
        <v>120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4" t="s">
        <v>84</v>
      </c>
      <c r="BK241" s="221">
        <f>ROUND(I241*H241,2)</f>
        <v>0</v>
      </c>
      <c r="BL241" s="14" t="s">
        <v>125</v>
      </c>
      <c r="BM241" s="220" t="s">
        <v>398</v>
      </c>
    </row>
    <row r="242" spans="1:47" s="2" customFormat="1" ht="12">
      <c r="A242" s="35"/>
      <c r="B242" s="36"/>
      <c r="C242" s="37"/>
      <c r="D242" s="222" t="s">
        <v>126</v>
      </c>
      <c r="E242" s="37"/>
      <c r="F242" s="223" t="s">
        <v>397</v>
      </c>
      <c r="G242" s="37"/>
      <c r="H242" s="37"/>
      <c r="I242" s="224"/>
      <c r="J242" s="37"/>
      <c r="K242" s="37"/>
      <c r="L242" s="41"/>
      <c r="M242" s="225"/>
      <c r="N242" s="226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126</v>
      </c>
      <c r="AU242" s="14" t="s">
        <v>86</v>
      </c>
    </row>
    <row r="243" spans="1:65" s="2" customFormat="1" ht="14.4" customHeight="1">
      <c r="A243" s="35"/>
      <c r="B243" s="36"/>
      <c r="C243" s="208" t="s">
        <v>311</v>
      </c>
      <c r="D243" s="208" t="s">
        <v>121</v>
      </c>
      <c r="E243" s="209" t="s">
        <v>399</v>
      </c>
      <c r="F243" s="210" t="s">
        <v>400</v>
      </c>
      <c r="G243" s="211" t="s">
        <v>221</v>
      </c>
      <c r="H243" s="212">
        <v>9</v>
      </c>
      <c r="I243" s="213"/>
      <c r="J243" s="214">
        <f>ROUND(I243*H243,2)</f>
        <v>0</v>
      </c>
      <c r="K243" s="215"/>
      <c r="L243" s="41"/>
      <c r="M243" s="216" t="s">
        <v>1</v>
      </c>
      <c r="N243" s="217" t="s">
        <v>42</v>
      </c>
      <c r="O243" s="88"/>
      <c r="P243" s="218">
        <f>O243*H243</f>
        <v>0</v>
      </c>
      <c r="Q243" s="218">
        <v>0</v>
      </c>
      <c r="R243" s="218">
        <f>Q243*H243</f>
        <v>0</v>
      </c>
      <c r="S243" s="218">
        <v>0</v>
      </c>
      <c r="T243" s="21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0" t="s">
        <v>125</v>
      </c>
      <c r="AT243" s="220" t="s">
        <v>121</v>
      </c>
      <c r="AU243" s="220" t="s">
        <v>86</v>
      </c>
      <c r="AY243" s="14" t="s">
        <v>120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14" t="s">
        <v>84</v>
      </c>
      <c r="BK243" s="221">
        <f>ROUND(I243*H243,2)</f>
        <v>0</v>
      </c>
      <c r="BL243" s="14" t="s">
        <v>125</v>
      </c>
      <c r="BM243" s="220" t="s">
        <v>401</v>
      </c>
    </row>
    <row r="244" spans="1:47" s="2" customFormat="1" ht="12">
      <c r="A244" s="35"/>
      <c r="B244" s="36"/>
      <c r="C244" s="37"/>
      <c r="D244" s="222" t="s">
        <v>126</v>
      </c>
      <c r="E244" s="37"/>
      <c r="F244" s="223" t="s">
        <v>400</v>
      </c>
      <c r="G244" s="37"/>
      <c r="H244" s="37"/>
      <c r="I244" s="224"/>
      <c r="J244" s="37"/>
      <c r="K244" s="37"/>
      <c r="L244" s="41"/>
      <c r="M244" s="225"/>
      <c r="N244" s="226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126</v>
      </c>
      <c r="AU244" s="14" t="s">
        <v>86</v>
      </c>
    </row>
    <row r="245" spans="1:65" s="2" customFormat="1" ht="14.4" customHeight="1">
      <c r="A245" s="35"/>
      <c r="B245" s="36"/>
      <c r="C245" s="208" t="s">
        <v>402</v>
      </c>
      <c r="D245" s="208" t="s">
        <v>121</v>
      </c>
      <c r="E245" s="209" t="s">
        <v>403</v>
      </c>
      <c r="F245" s="210" t="s">
        <v>404</v>
      </c>
      <c r="G245" s="211" t="s">
        <v>221</v>
      </c>
      <c r="H245" s="212">
        <v>4</v>
      </c>
      <c r="I245" s="213"/>
      <c r="J245" s="214">
        <f>ROUND(I245*H245,2)</f>
        <v>0</v>
      </c>
      <c r="K245" s="215"/>
      <c r="L245" s="41"/>
      <c r="M245" s="216" t="s">
        <v>1</v>
      </c>
      <c r="N245" s="217" t="s">
        <v>42</v>
      </c>
      <c r="O245" s="88"/>
      <c r="P245" s="218">
        <f>O245*H245</f>
        <v>0</v>
      </c>
      <c r="Q245" s="218">
        <v>0</v>
      </c>
      <c r="R245" s="218">
        <f>Q245*H245</f>
        <v>0</v>
      </c>
      <c r="S245" s="218">
        <v>0</v>
      </c>
      <c r="T245" s="21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0" t="s">
        <v>125</v>
      </c>
      <c r="AT245" s="220" t="s">
        <v>121</v>
      </c>
      <c r="AU245" s="220" t="s">
        <v>86</v>
      </c>
      <c r="AY245" s="14" t="s">
        <v>120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14" t="s">
        <v>84</v>
      </c>
      <c r="BK245" s="221">
        <f>ROUND(I245*H245,2)</f>
        <v>0</v>
      </c>
      <c r="BL245" s="14" t="s">
        <v>125</v>
      </c>
      <c r="BM245" s="220" t="s">
        <v>405</v>
      </c>
    </row>
    <row r="246" spans="1:47" s="2" customFormat="1" ht="12">
      <c r="A246" s="35"/>
      <c r="B246" s="36"/>
      <c r="C246" s="37"/>
      <c r="D246" s="222" t="s">
        <v>126</v>
      </c>
      <c r="E246" s="37"/>
      <c r="F246" s="223" t="s">
        <v>404</v>
      </c>
      <c r="G246" s="37"/>
      <c r="H246" s="37"/>
      <c r="I246" s="224"/>
      <c r="J246" s="37"/>
      <c r="K246" s="37"/>
      <c r="L246" s="41"/>
      <c r="M246" s="225"/>
      <c r="N246" s="226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126</v>
      </c>
      <c r="AU246" s="14" t="s">
        <v>86</v>
      </c>
    </row>
    <row r="247" spans="1:65" s="2" customFormat="1" ht="14.4" customHeight="1">
      <c r="A247" s="35"/>
      <c r="B247" s="36"/>
      <c r="C247" s="208" t="s">
        <v>313</v>
      </c>
      <c r="D247" s="208" t="s">
        <v>121</v>
      </c>
      <c r="E247" s="209" t="s">
        <v>406</v>
      </c>
      <c r="F247" s="210" t="s">
        <v>407</v>
      </c>
      <c r="G247" s="211" t="s">
        <v>221</v>
      </c>
      <c r="H247" s="212">
        <v>33</v>
      </c>
      <c r="I247" s="213"/>
      <c r="J247" s="214">
        <f>ROUND(I247*H247,2)</f>
        <v>0</v>
      </c>
      <c r="K247" s="215"/>
      <c r="L247" s="41"/>
      <c r="M247" s="216" t="s">
        <v>1</v>
      </c>
      <c r="N247" s="217" t="s">
        <v>42</v>
      </c>
      <c r="O247" s="88"/>
      <c r="P247" s="218">
        <f>O247*H247</f>
        <v>0</v>
      </c>
      <c r="Q247" s="218">
        <v>0</v>
      </c>
      <c r="R247" s="218">
        <f>Q247*H247</f>
        <v>0</v>
      </c>
      <c r="S247" s="218">
        <v>0</v>
      </c>
      <c r="T247" s="21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0" t="s">
        <v>125</v>
      </c>
      <c r="AT247" s="220" t="s">
        <v>121</v>
      </c>
      <c r="AU247" s="220" t="s">
        <v>86</v>
      </c>
      <c r="AY247" s="14" t="s">
        <v>120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14" t="s">
        <v>84</v>
      </c>
      <c r="BK247" s="221">
        <f>ROUND(I247*H247,2)</f>
        <v>0</v>
      </c>
      <c r="BL247" s="14" t="s">
        <v>125</v>
      </c>
      <c r="BM247" s="220" t="s">
        <v>408</v>
      </c>
    </row>
    <row r="248" spans="1:47" s="2" customFormat="1" ht="12">
      <c r="A248" s="35"/>
      <c r="B248" s="36"/>
      <c r="C248" s="37"/>
      <c r="D248" s="222" t="s">
        <v>126</v>
      </c>
      <c r="E248" s="37"/>
      <c r="F248" s="223" t="s">
        <v>407</v>
      </c>
      <c r="G248" s="37"/>
      <c r="H248" s="37"/>
      <c r="I248" s="224"/>
      <c r="J248" s="37"/>
      <c r="K248" s="37"/>
      <c r="L248" s="41"/>
      <c r="M248" s="225"/>
      <c r="N248" s="226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126</v>
      </c>
      <c r="AU248" s="14" t="s">
        <v>86</v>
      </c>
    </row>
    <row r="249" spans="1:65" s="2" customFormat="1" ht="14.4" customHeight="1">
      <c r="A249" s="35"/>
      <c r="B249" s="36"/>
      <c r="C249" s="208" t="s">
        <v>409</v>
      </c>
      <c r="D249" s="208" t="s">
        <v>121</v>
      </c>
      <c r="E249" s="209" t="s">
        <v>410</v>
      </c>
      <c r="F249" s="210" t="s">
        <v>411</v>
      </c>
      <c r="G249" s="211" t="s">
        <v>221</v>
      </c>
      <c r="H249" s="212">
        <v>33</v>
      </c>
      <c r="I249" s="213"/>
      <c r="J249" s="214">
        <f>ROUND(I249*H249,2)</f>
        <v>0</v>
      </c>
      <c r="K249" s="215"/>
      <c r="L249" s="41"/>
      <c r="M249" s="216" t="s">
        <v>1</v>
      </c>
      <c r="N249" s="217" t="s">
        <v>42</v>
      </c>
      <c r="O249" s="88"/>
      <c r="P249" s="218">
        <f>O249*H249</f>
        <v>0</v>
      </c>
      <c r="Q249" s="218">
        <v>0</v>
      </c>
      <c r="R249" s="218">
        <f>Q249*H249</f>
        <v>0</v>
      </c>
      <c r="S249" s="218">
        <v>0</v>
      </c>
      <c r="T249" s="21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0" t="s">
        <v>125</v>
      </c>
      <c r="AT249" s="220" t="s">
        <v>121</v>
      </c>
      <c r="AU249" s="220" t="s">
        <v>86</v>
      </c>
      <c r="AY249" s="14" t="s">
        <v>120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14" t="s">
        <v>84</v>
      </c>
      <c r="BK249" s="221">
        <f>ROUND(I249*H249,2)</f>
        <v>0</v>
      </c>
      <c r="BL249" s="14" t="s">
        <v>125</v>
      </c>
      <c r="BM249" s="220" t="s">
        <v>412</v>
      </c>
    </row>
    <row r="250" spans="1:47" s="2" customFormat="1" ht="12">
      <c r="A250" s="35"/>
      <c r="B250" s="36"/>
      <c r="C250" s="37"/>
      <c r="D250" s="222" t="s">
        <v>126</v>
      </c>
      <c r="E250" s="37"/>
      <c r="F250" s="223" t="s">
        <v>411</v>
      </c>
      <c r="G250" s="37"/>
      <c r="H250" s="37"/>
      <c r="I250" s="224"/>
      <c r="J250" s="37"/>
      <c r="K250" s="37"/>
      <c r="L250" s="41"/>
      <c r="M250" s="225"/>
      <c r="N250" s="226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126</v>
      </c>
      <c r="AU250" s="14" t="s">
        <v>86</v>
      </c>
    </row>
    <row r="251" spans="1:65" s="2" customFormat="1" ht="14.4" customHeight="1">
      <c r="A251" s="35"/>
      <c r="B251" s="36"/>
      <c r="C251" s="208" t="s">
        <v>319</v>
      </c>
      <c r="D251" s="208" t="s">
        <v>121</v>
      </c>
      <c r="E251" s="209" t="s">
        <v>413</v>
      </c>
      <c r="F251" s="210" t="s">
        <v>414</v>
      </c>
      <c r="G251" s="211" t="s">
        <v>221</v>
      </c>
      <c r="H251" s="212">
        <v>16</v>
      </c>
      <c r="I251" s="213"/>
      <c r="J251" s="214">
        <f>ROUND(I251*H251,2)</f>
        <v>0</v>
      </c>
      <c r="K251" s="215"/>
      <c r="L251" s="41"/>
      <c r="M251" s="216" t="s">
        <v>1</v>
      </c>
      <c r="N251" s="217" t="s">
        <v>42</v>
      </c>
      <c r="O251" s="88"/>
      <c r="P251" s="218">
        <f>O251*H251</f>
        <v>0</v>
      </c>
      <c r="Q251" s="218">
        <v>0</v>
      </c>
      <c r="R251" s="218">
        <f>Q251*H251</f>
        <v>0</v>
      </c>
      <c r="S251" s="218">
        <v>0</v>
      </c>
      <c r="T251" s="21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0" t="s">
        <v>125</v>
      </c>
      <c r="AT251" s="220" t="s">
        <v>121</v>
      </c>
      <c r="AU251" s="220" t="s">
        <v>86</v>
      </c>
      <c r="AY251" s="14" t="s">
        <v>120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14" t="s">
        <v>84</v>
      </c>
      <c r="BK251" s="221">
        <f>ROUND(I251*H251,2)</f>
        <v>0</v>
      </c>
      <c r="BL251" s="14" t="s">
        <v>125</v>
      </c>
      <c r="BM251" s="220" t="s">
        <v>415</v>
      </c>
    </row>
    <row r="252" spans="1:47" s="2" customFormat="1" ht="12">
      <c r="A252" s="35"/>
      <c r="B252" s="36"/>
      <c r="C252" s="37"/>
      <c r="D252" s="222" t="s">
        <v>126</v>
      </c>
      <c r="E252" s="37"/>
      <c r="F252" s="223" t="s">
        <v>414</v>
      </c>
      <c r="G252" s="37"/>
      <c r="H252" s="37"/>
      <c r="I252" s="224"/>
      <c r="J252" s="37"/>
      <c r="K252" s="37"/>
      <c r="L252" s="41"/>
      <c r="M252" s="225"/>
      <c r="N252" s="226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126</v>
      </c>
      <c r="AU252" s="14" t="s">
        <v>86</v>
      </c>
    </row>
    <row r="253" spans="1:47" s="2" customFormat="1" ht="12">
      <c r="A253" s="35"/>
      <c r="B253" s="36"/>
      <c r="C253" s="37"/>
      <c r="D253" s="222" t="s">
        <v>127</v>
      </c>
      <c r="E253" s="37"/>
      <c r="F253" s="227" t="s">
        <v>416</v>
      </c>
      <c r="G253" s="37"/>
      <c r="H253" s="37"/>
      <c r="I253" s="224"/>
      <c r="J253" s="37"/>
      <c r="K253" s="37"/>
      <c r="L253" s="41"/>
      <c r="M253" s="225"/>
      <c r="N253" s="226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127</v>
      </c>
      <c r="AU253" s="14" t="s">
        <v>86</v>
      </c>
    </row>
    <row r="254" spans="1:65" s="2" customFormat="1" ht="14.4" customHeight="1">
      <c r="A254" s="35"/>
      <c r="B254" s="36"/>
      <c r="C254" s="208" t="s">
        <v>417</v>
      </c>
      <c r="D254" s="208" t="s">
        <v>121</v>
      </c>
      <c r="E254" s="209" t="s">
        <v>418</v>
      </c>
      <c r="F254" s="210" t="s">
        <v>419</v>
      </c>
      <c r="G254" s="211" t="s">
        <v>221</v>
      </c>
      <c r="H254" s="212">
        <v>33</v>
      </c>
      <c r="I254" s="213"/>
      <c r="J254" s="214">
        <f>ROUND(I254*H254,2)</f>
        <v>0</v>
      </c>
      <c r="K254" s="215"/>
      <c r="L254" s="41"/>
      <c r="M254" s="216" t="s">
        <v>1</v>
      </c>
      <c r="N254" s="217" t="s">
        <v>42</v>
      </c>
      <c r="O254" s="88"/>
      <c r="P254" s="218">
        <f>O254*H254</f>
        <v>0</v>
      </c>
      <c r="Q254" s="218">
        <v>0</v>
      </c>
      <c r="R254" s="218">
        <f>Q254*H254</f>
        <v>0</v>
      </c>
      <c r="S254" s="218">
        <v>0</v>
      </c>
      <c r="T254" s="21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0" t="s">
        <v>125</v>
      </c>
      <c r="AT254" s="220" t="s">
        <v>121</v>
      </c>
      <c r="AU254" s="220" t="s">
        <v>86</v>
      </c>
      <c r="AY254" s="14" t="s">
        <v>120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14" t="s">
        <v>84</v>
      </c>
      <c r="BK254" s="221">
        <f>ROUND(I254*H254,2)</f>
        <v>0</v>
      </c>
      <c r="BL254" s="14" t="s">
        <v>125</v>
      </c>
      <c r="BM254" s="220" t="s">
        <v>420</v>
      </c>
    </row>
    <row r="255" spans="1:47" s="2" customFormat="1" ht="12">
      <c r="A255" s="35"/>
      <c r="B255" s="36"/>
      <c r="C255" s="37"/>
      <c r="D255" s="222" t="s">
        <v>126</v>
      </c>
      <c r="E255" s="37"/>
      <c r="F255" s="223" t="s">
        <v>419</v>
      </c>
      <c r="G255" s="37"/>
      <c r="H255" s="37"/>
      <c r="I255" s="224"/>
      <c r="J255" s="37"/>
      <c r="K255" s="37"/>
      <c r="L255" s="41"/>
      <c r="M255" s="225"/>
      <c r="N255" s="226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126</v>
      </c>
      <c r="AU255" s="14" t="s">
        <v>86</v>
      </c>
    </row>
    <row r="256" spans="1:65" s="2" customFormat="1" ht="14.4" customHeight="1">
      <c r="A256" s="35"/>
      <c r="B256" s="36"/>
      <c r="C256" s="208" t="s">
        <v>322</v>
      </c>
      <c r="D256" s="208" t="s">
        <v>121</v>
      </c>
      <c r="E256" s="209" t="s">
        <v>421</v>
      </c>
      <c r="F256" s="210" t="s">
        <v>422</v>
      </c>
      <c r="G256" s="211" t="s">
        <v>257</v>
      </c>
      <c r="H256" s="212">
        <v>1</v>
      </c>
      <c r="I256" s="213"/>
      <c r="J256" s="214">
        <f>ROUND(I256*H256,2)</f>
        <v>0</v>
      </c>
      <c r="K256" s="215"/>
      <c r="L256" s="41"/>
      <c r="M256" s="216" t="s">
        <v>1</v>
      </c>
      <c r="N256" s="217" t="s">
        <v>42</v>
      </c>
      <c r="O256" s="88"/>
      <c r="P256" s="218">
        <f>O256*H256</f>
        <v>0</v>
      </c>
      <c r="Q256" s="218">
        <v>0</v>
      </c>
      <c r="R256" s="218">
        <f>Q256*H256</f>
        <v>0</v>
      </c>
      <c r="S256" s="218">
        <v>0</v>
      </c>
      <c r="T256" s="21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0" t="s">
        <v>125</v>
      </c>
      <c r="AT256" s="220" t="s">
        <v>121</v>
      </c>
      <c r="AU256" s="220" t="s">
        <v>86</v>
      </c>
      <c r="AY256" s="14" t="s">
        <v>120</v>
      </c>
      <c r="BE256" s="221">
        <f>IF(N256="základní",J256,0)</f>
        <v>0</v>
      </c>
      <c r="BF256" s="221">
        <f>IF(N256="snížená",J256,0)</f>
        <v>0</v>
      </c>
      <c r="BG256" s="221">
        <f>IF(N256="zákl. přenesená",J256,0)</f>
        <v>0</v>
      </c>
      <c r="BH256" s="221">
        <f>IF(N256="sníž. přenesená",J256,0)</f>
        <v>0</v>
      </c>
      <c r="BI256" s="221">
        <f>IF(N256="nulová",J256,0)</f>
        <v>0</v>
      </c>
      <c r="BJ256" s="14" t="s">
        <v>84</v>
      </c>
      <c r="BK256" s="221">
        <f>ROUND(I256*H256,2)</f>
        <v>0</v>
      </c>
      <c r="BL256" s="14" t="s">
        <v>125</v>
      </c>
      <c r="BM256" s="220" t="s">
        <v>423</v>
      </c>
    </row>
    <row r="257" spans="1:47" s="2" customFormat="1" ht="12">
      <c r="A257" s="35"/>
      <c r="B257" s="36"/>
      <c r="C257" s="37"/>
      <c r="D257" s="222" t="s">
        <v>126</v>
      </c>
      <c r="E257" s="37"/>
      <c r="F257" s="223" t="s">
        <v>422</v>
      </c>
      <c r="G257" s="37"/>
      <c r="H257" s="37"/>
      <c r="I257" s="224"/>
      <c r="J257" s="37"/>
      <c r="K257" s="37"/>
      <c r="L257" s="41"/>
      <c r="M257" s="225"/>
      <c r="N257" s="226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126</v>
      </c>
      <c r="AU257" s="14" t="s">
        <v>86</v>
      </c>
    </row>
    <row r="258" spans="1:63" s="11" customFormat="1" ht="22.8" customHeight="1">
      <c r="A258" s="11"/>
      <c r="B258" s="194"/>
      <c r="C258" s="195"/>
      <c r="D258" s="196" t="s">
        <v>76</v>
      </c>
      <c r="E258" s="250" t="s">
        <v>424</v>
      </c>
      <c r="F258" s="250" t="s">
        <v>425</v>
      </c>
      <c r="G258" s="195"/>
      <c r="H258" s="195"/>
      <c r="I258" s="198"/>
      <c r="J258" s="251">
        <f>BK258</f>
        <v>0</v>
      </c>
      <c r="K258" s="195"/>
      <c r="L258" s="200"/>
      <c r="M258" s="201"/>
      <c r="N258" s="202"/>
      <c r="O258" s="202"/>
      <c r="P258" s="203">
        <f>SUM(P259:P277)</f>
        <v>0</v>
      </c>
      <c r="Q258" s="202"/>
      <c r="R258" s="203">
        <f>SUM(R259:R277)</f>
        <v>0</v>
      </c>
      <c r="S258" s="202"/>
      <c r="T258" s="204">
        <f>SUM(T259:T277)</f>
        <v>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R258" s="205" t="s">
        <v>84</v>
      </c>
      <c r="AT258" s="206" t="s">
        <v>76</v>
      </c>
      <c r="AU258" s="206" t="s">
        <v>84</v>
      </c>
      <c r="AY258" s="205" t="s">
        <v>120</v>
      </c>
      <c r="BK258" s="207">
        <f>SUM(BK259:BK277)</f>
        <v>0</v>
      </c>
    </row>
    <row r="259" spans="1:65" s="2" customFormat="1" ht="24.15" customHeight="1">
      <c r="A259" s="35"/>
      <c r="B259" s="36"/>
      <c r="C259" s="208" t="s">
        <v>426</v>
      </c>
      <c r="D259" s="208" t="s">
        <v>121</v>
      </c>
      <c r="E259" s="209" t="s">
        <v>427</v>
      </c>
      <c r="F259" s="210" t="s">
        <v>428</v>
      </c>
      <c r="G259" s="211" t="s">
        <v>215</v>
      </c>
      <c r="H259" s="212">
        <v>600</v>
      </c>
      <c r="I259" s="213"/>
      <c r="J259" s="214">
        <f>ROUND(I259*H259,2)</f>
        <v>0</v>
      </c>
      <c r="K259" s="215"/>
      <c r="L259" s="41"/>
      <c r="M259" s="216" t="s">
        <v>1</v>
      </c>
      <c r="N259" s="217" t="s">
        <v>42</v>
      </c>
      <c r="O259" s="88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0" t="s">
        <v>125</v>
      </c>
      <c r="AT259" s="220" t="s">
        <v>121</v>
      </c>
      <c r="AU259" s="220" t="s">
        <v>86</v>
      </c>
      <c r="AY259" s="14" t="s">
        <v>120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4" t="s">
        <v>84</v>
      </c>
      <c r="BK259" s="221">
        <f>ROUND(I259*H259,2)</f>
        <v>0</v>
      </c>
      <c r="BL259" s="14" t="s">
        <v>125</v>
      </c>
      <c r="BM259" s="220" t="s">
        <v>429</v>
      </c>
    </row>
    <row r="260" spans="1:47" s="2" customFormat="1" ht="12">
      <c r="A260" s="35"/>
      <c r="B260" s="36"/>
      <c r="C260" s="37"/>
      <c r="D260" s="222" t="s">
        <v>126</v>
      </c>
      <c r="E260" s="37"/>
      <c r="F260" s="223" t="s">
        <v>428</v>
      </c>
      <c r="G260" s="37"/>
      <c r="H260" s="37"/>
      <c r="I260" s="224"/>
      <c r="J260" s="37"/>
      <c r="K260" s="37"/>
      <c r="L260" s="41"/>
      <c r="M260" s="225"/>
      <c r="N260" s="226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126</v>
      </c>
      <c r="AU260" s="14" t="s">
        <v>86</v>
      </c>
    </row>
    <row r="261" spans="1:47" s="2" customFormat="1" ht="12">
      <c r="A261" s="35"/>
      <c r="B261" s="36"/>
      <c r="C261" s="37"/>
      <c r="D261" s="222" t="s">
        <v>127</v>
      </c>
      <c r="E261" s="37"/>
      <c r="F261" s="227" t="s">
        <v>430</v>
      </c>
      <c r="G261" s="37"/>
      <c r="H261" s="37"/>
      <c r="I261" s="224"/>
      <c r="J261" s="37"/>
      <c r="K261" s="37"/>
      <c r="L261" s="41"/>
      <c r="M261" s="225"/>
      <c r="N261" s="226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127</v>
      </c>
      <c r="AU261" s="14" t="s">
        <v>86</v>
      </c>
    </row>
    <row r="262" spans="1:65" s="2" customFormat="1" ht="14.4" customHeight="1">
      <c r="A262" s="35"/>
      <c r="B262" s="36"/>
      <c r="C262" s="208" t="s">
        <v>325</v>
      </c>
      <c r="D262" s="208" t="s">
        <v>121</v>
      </c>
      <c r="E262" s="209" t="s">
        <v>431</v>
      </c>
      <c r="F262" s="210" t="s">
        <v>432</v>
      </c>
      <c r="G262" s="211" t="s">
        <v>221</v>
      </c>
      <c r="H262" s="212">
        <v>1</v>
      </c>
      <c r="I262" s="213"/>
      <c r="J262" s="214">
        <f>ROUND(I262*H262,2)</f>
        <v>0</v>
      </c>
      <c r="K262" s="215"/>
      <c r="L262" s="41"/>
      <c r="M262" s="216" t="s">
        <v>1</v>
      </c>
      <c r="N262" s="217" t="s">
        <v>42</v>
      </c>
      <c r="O262" s="88"/>
      <c r="P262" s="218">
        <f>O262*H262</f>
        <v>0</v>
      </c>
      <c r="Q262" s="218">
        <v>0</v>
      </c>
      <c r="R262" s="218">
        <f>Q262*H262</f>
        <v>0</v>
      </c>
      <c r="S262" s="218">
        <v>0</v>
      </c>
      <c r="T262" s="21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0" t="s">
        <v>125</v>
      </c>
      <c r="AT262" s="220" t="s">
        <v>121</v>
      </c>
      <c r="AU262" s="220" t="s">
        <v>86</v>
      </c>
      <c r="AY262" s="14" t="s">
        <v>120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14" t="s">
        <v>84</v>
      </c>
      <c r="BK262" s="221">
        <f>ROUND(I262*H262,2)</f>
        <v>0</v>
      </c>
      <c r="BL262" s="14" t="s">
        <v>125</v>
      </c>
      <c r="BM262" s="220" t="s">
        <v>433</v>
      </c>
    </row>
    <row r="263" spans="1:47" s="2" customFormat="1" ht="12">
      <c r="A263" s="35"/>
      <c r="B263" s="36"/>
      <c r="C263" s="37"/>
      <c r="D263" s="222" t="s">
        <v>126</v>
      </c>
      <c r="E263" s="37"/>
      <c r="F263" s="223" t="s">
        <v>432</v>
      </c>
      <c r="G263" s="37"/>
      <c r="H263" s="37"/>
      <c r="I263" s="224"/>
      <c r="J263" s="37"/>
      <c r="K263" s="37"/>
      <c r="L263" s="41"/>
      <c r="M263" s="225"/>
      <c r="N263" s="226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126</v>
      </c>
      <c r="AU263" s="14" t="s">
        <v>86</v>
      </c>
    </row>
    <row r="264" spans="1:65" s="2" customFormat="1" ht="14.4" customHeight="1">
      <c r="A264" s="35"/>
      <c r="B264" s="36"/>
      <c r="C264" s="208" t="s">
        <v>434</v>
      </c>
      <c r="D264" s="208" t="s">
        <v>121</v>
      </c>
      <c r="E264" s="209" t="s">
        <v>435</v>
      </c>
      <c r="F264" s="210" t="s">
        <v>436</v>
      </c>
      <c r="G264" s="211" t="s">
        <v>221</v>
      </c>
      <c r="H264" s="212">
        <v>3</v>
      </c>
      <c r="I264" s="213"/>
      <c r="J264" s="214">
        <f>ROUND(I264*H264,2)</f>
        <v>0</v>
      </c>
      <c r="K264" s="215"/>
      <c r="L264" s="41"/>
      <c r="M264" s="216" t="s">
        <v>1</v>
      </c>
      <c r="N264" s="217" t="s">
        <v>42</v>
      </c>
      <c r="O264" s="88"/>
      <c r="P264" s="218">
        <f>O264*H264</f>
        <v>0</v>
      </c>
      <c r="Q264" s="218">
        <v>0</v>
      </c>
      <c r="R264" s="218">
        <f>Q264*H264</f>
        <v>0</v>
      </c>
      <c r="S264" s="218">
        <v>0</v>
      </c>
      <c r="T264" s="21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0" t="s">
        <v>125</v>
      </c>
      <c r="AT264" s="220" t="s">
        <v>121</v>
      </c>
      <c r="AU264" s="220" t="s">
        <v>86</v>
      </c>
      <c r="AY264" s="14" t="s">
        <v>120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14" t="s">
        <v>84</v>
      </c>
      <c r="BK264" s="221">
        <f>ROUND(I264*H264,2)</f>
        <v>0</v>
      </c>
      <c r="BL264" s="14" t="s">
        <v>125</v>
      </c>
      <c r="BM264" s="220" t="s">
        <v>437</v>
      </c>
    </row>
    <row r="265" spans="1:47" s="2" customFormat="1" ht="12">
      <c r="A265" s="35"/>
      <c r="B265" s="36"/>
      <c r="C265" s="37"/>
      <c r="D265" s="222" t="s">
        <v>126</v>
      </c>
      <c r="E265" s="37"/>
      <c r="F265" s="223" t="s">
        <v>436</v>
      </c>
      <c r="G265" s="37"/>
      <c r="H265" s="37"/>
      <c r="I265" s="224"/>
      <c r="J265" s="37"/>
      <c r="K265" s="37"/>
      <c r="L265" s="41"/>
      <c r="M265" s="225"/>
      <c r="N265" s="226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126</v>
      </c>
      <c r="AU265" s="14" t="s">
        <v>86</v>
      </c>
    </row>
    <row r="266" spans="1:65" s="2" customFormat="1" ht="14.4" customHeight="1">
      <c r="A266" s="35"/>
      <c r="B266" s="36"/>
      <c r="C266" s="208" t="s">
        <v>327</v>
      </c>
      <c r="D266" s="208" t="s">
        <v>121</v>
      </c>
      <c r="E266" s="209" t="s">
        <v>438</v>
      </c>
      <c r="F266" s="210" t="s">
        <v>439</v>
      </c>
      <c r="G266" s="211" t="s">
        <v>221</v>
      </c>
      <c r="H266" s="212">
        <v>1</v>
      </c>
      <c r="I266" s="213"/>
      <c r="J266" s="214">
        <f>ROUND(I266*H266,2)</f>
        <v>0</v>
      </c>
      <c r="K266" s="215"/>
      <c r="L266" s="41"/>
      <c r="M266" s="216" t="s">
        <v>1</v>
      </c>
      <c r="N266" s="217" t="s">
        <v>42</v>
      </c>
      <c r="O266" s="88"/>
      <c r="P266" s="218">
        <f>O266*H266</f>
        <v>0</v>
      </c>
      <c r="Q266" s="218">
        <v>0</v>
      </c>
      <c r="R266" s="218">
        <f>Q266*H266</f>
        <v>0</v>
      </c>
      <c r="S266" s="218">
        <v>0</v>
      </c>
      <c r="T266" s="21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0" t="s">
        <v>125</v>
      </c>
      <c r="AT266" s="220" t="s">
        <v>121</v>
      </c>
      <c r="AU266" s="220" t="s">
        <v>86</v>
      </c>
      <c r="AY266" s="14" t="s">
        <v>120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4" t="s">
        <v>84</v>
      </c>
      <c r="BK266" s="221">
        <f>ROUND(I266*H266,2)</f>
        <v>0</v>
      </c>
      <c r="BL266" s="14" t="s">
        <v>125</v>
      </c>
      <c r="BM266" s="220" t="s">
        <v>440</v>
      </c>
    </row>
    <row r="267" spans="1:47" s="2" customFormat="1" ht="12">
      <c r="A267" s="35"/>
      <c r="B267" s="36"/>
      <c r="C267" s="37"/>
      <c r="D267" s="222" t="s">
        <v>126</v>
      </c>
      <c r="E267" s="37"/>
      <c r="F267" s="223" t="s">
        <v>439</v>
      </c>
      <c r="G267" s="37"/>
      <c r="H267" s="37"/>
      <c r="I267" s="224"/>
      <c r="J267" s="37"/>
      <c r="K267" s="37"/>
      <c r="L267" s="41"/>
      <c r="M267" s="225"/>
      <c r="N267" s="226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126</v>
      </c>
      <c r="AU267" s="14" t="s">
        <v>86</v>
      </c>
    </row>
    <row r="268" spans="1:65" s="2" customFormat="1" ht="14.4" customHeight="1">
      <c r="A268" s="35"/>
      <c r="B268" s="36"/>
      <c r="C268" s="208" t="s">
        <v>441</v>
      </c>
      <c r="D268" s="208" t="s">
        <v>121</v>
      </c>
      <c r="E268" s="209" t="s">
        <v>442</v>
      </c>
      <c r="F268" s="210" t="s">
        <v>443</v>
      </c>
      <c r="G268" s="211" t="s">
        <v>221</v>
      </c>
      <c r="H268" s="212">
        <v>1</v>
      </c>
      <c r="I268" s="213"/>
      <c r="J268" s="214">
        <f>ROUND(I268*H268,2)</f>
        <v>0</v>
      </c>
      <c r="K268" s="215"/>
      <c r="L268" s="41"/>
      <c r="M268" s="216" t="s">
        <v>1</v>
      </c>
      <c r="N268" s="217" t="s">
        <v>42</v>
      </c>
      <c r="O268" s="88"/>
      <c r="P268" s="218">
        <f>O268*H268</f>
        <v>0</v>
      </c>
      <c r="Q268" s="218">
        <v>0</v>
      </c>
      <c r="R268" s="218">
        <f>Q268*H268</f>
        <v>0</v>
      </c>
      <c r="S268" s="218">
        <v>0</v>
      </c>
      <c r="T268" s="21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0" t="s">
        <v>125</v>
      </c>
      <c r="AT268" s="220" t="s">
        <v>121</v>
      </c>
      <c r="AU268" s="220" t="s">
        <v>86</v>
      </c>
      <c r="AY268" s="14" t="s">
        <v>120</v>
      </c>
      <c r="BE268" s="221">
        <f>IF(N268="základní",J268,0)</f>
        <v>0</v>
      </c>
      <c r="BF268" s="221">
        <f>IF(N268="snížená",J268,0)</f>
        <v>0</v>
      </c>
      <c r="BG268" s="221">
        <f>IF(N268="zákl. přenesená",J268,0)</f>
        <v>0</v>
      </c>
      <c r="BH268" s="221">
        <f>IF(N268="sníž. přenesená",J268,0)</f>
        <v>0</v>
      </c>
      <c r="BI268" s="221">
        <f>IF(N268="nulová",J268,0)</f>
        <v>0</v>
      </c>
      <c r="BJ268" s="14" t="s">
        <v>84</v>
      </c>
      <c r="BK268" s="221">
        <f>ROUND(I268*H268,2)</f>
        <v>0</v>
      </c>
      <c r="BL268" s="14" t="s">
        <v>125</v>
      </c>
      <c r="BM268" s="220" t="s">
        <v>444</v>
      </c>
    </row>
    <row r="269" spans="1:47" s="2" customFormat="1" ht="12">
      <c r="A269" s="35"/>
      <c r="B269" s="36"/>
      <c r="C269" s="37"/>
      <c r="D269" s="222" t="s">
        <v>126</v>
      </c>
      <c r="E269" s="37"/>
      <c r="F269" s="223" t="s">
        <v>443</v>
      </c>
      <c r="G269" s="37"/>
      <c r="H269" s="37"/>
      <c r="I269" s="224"/>
      <c r="J269" s="37"/>
      <c r="K269" s="37"/>
      <c r="L269" s="41"/>
      <c r="M269" s="225"/>
      <c r="N269" s="226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126</v>
      </c>
      <c r="AU269" s="14" t="s">
        <v>86</v>
      </c>
    </row>
    <row r="270" spans="1:65" s="2" customFormat="1" ht="14.4" customHeight="1">
      <c r="A270" s="35"/>
      <c r="B270" s="36"/>
      <c r="C270" s="208" t="s">
        <v>331</v>
      </c>
      <c r="D270" s="208" t="s">
        <v>121</v>
      </c>
      <c r="E270" s="209" t="s">
        <v>445</v>
      </c>
      <c r="F270" s="210" t="s">
        <v>446</v>
      </c>
      <c r="G270" s="211" t="s">
        <v>221</v>
      </c>
      <c r="H270" s="212">
        <v>1</v>
      </c>
      <c r="I270" s="213"/>
      <c r="J270" s="214">
        <f>ROUND(I270*H270,2)</f>
        <v>0</v>
      </c>
      <c r="K270" s="215"/>
      <c r="L270" s="41"/>
      <c r="M270" s="216" t="s">
        <v>1</v>
      </c>
      <c r="N270" s="217" t="s">
        <v>42</v>
      </c>
      <c r="O270" s="88"/>
      <c r="P270" s="218">
        <f>O270*H270</f>
        <v>0</v>
      </c>
      <c r="Q270" s="218">
        <v>0</v>
      </c>
      <c r="R270" s="218">
        <f>Q270*H270</f>
        <v>0</v>
      </c>
      <c r="S270" s="218">
        <v>0</v>
      </c>
      <c r="T270" s="21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0" t="s">
        <v>125</v>
      </c>
      <c r="AT270" s="220" t="s">
        <v>121</v>
      </c>
      <c r="AU270" s="220" t="s">
        <v>86</v>
      </c>
      <c r="AY270" s="14" t="s">
        <v>120</v>
      </c>
      <c r="BE270" s="221">
        <f>IF(N270="základní",J270,0)</f>
        <v>0</v>
      </c>
      <c r="BF270" s="221">
        <f>IF(N270="snížená",J270,0)</f>
        <v>0</v>
      </c>
      <c r="BG270" s="221">
        <f>IF(N270="zákl. přenesená",J270,0)</f>
        <v>0</v>
      </c>
      <c r="BH270" s="221">
        <f>IF(N270="sníž. přenesená",J270,0)</f>
        <v>0</v>
      </c>
      <c r="BI270" s="221">
        <f>IF(N270="nulová",J270,0)</f>
        <v>0</v>
      </c>
      <c r="BJ270" s="14" t="s">
        <v>84</v>
      </c>
      <c r="BK270" s="221">
        <f>ROUND(I270*H270,2)</f>
        <v>0</v>
      </c>
      <c r="BL270" s="14" t="s">
        <v>125</v>
      </c>
      <c r="BM270" s="220" t="s">
        <v>447</v>
      </c>
    </row>
    <row r="271" spans="1:47" s="2" customFormat="1" ht="12">
      <c r="A271" s="35"/>
      <c r="B271" s="36"/>
      <c r="C271" s="37"/>
      <c r="D271" s="222" t="s">
        <v>126</v>
      </c>
      <c r="E271" s="37"/>
      <c r="F271" s="223" t="s">
        <v>446</v>
      </c>
      <c r="G271" s="37"/>
      <c r="H271" s="37"/>
      <c r="I271" s="224"/>
      <c r="J271" s="37"/>
      <c r="K271" s="37"/>
      <c r="L271" s="41"/>
      <c r="M271" s="225"/>
      <c r="N271" s="226"/>
      <c r="O271" s="88"/>
      <c r="P271" s="88"/>
      <c r="Q271" s="88"/>
      <c r="R271" s="88"/>
      <c r="S271" s="88"/>
      <c r="T271" s="89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4" t="s">
        <v>126</v>
      </c>
      <c r="AU271" s="14" t="s">
        <v>86</v>
      </c>
    </row>
    <row r="272" spans="1:65" s="2" customFormat="1" ht="24.15" customHeight="1">
      <c r="A272" s="35"/>
      <c r="B272" s="36"/>
      <c r="C272" s="208" t="s">
        <v>448</v>
      </c>
      <c r="D272" s="208" t="s">
        <v>121</v>
      </c>
      <c r="E272" s="209" t="s">
        <v>449</v>
      </c>
      <c r="F272" s="210" t="s">
        <v>450</v>
      </c>
      <c r="G272" s="211" t="s">
        <v>221</v>
      </c>
      <c r="H272" s="212">
        <v>1</v>
      </c>
      <c r="I272" s="213"/>
      <c r="J272" s="214">
        <f>ROUND(I272*H272,2)</f>
        <v>0</v>
      </c>
      <c r="K272" s="215"/>
      <c r="L272" s="41"/>
      <c r="M272" s="216" t="s">
        <v>1</v>
      </c>
      <c r="N272" s="217" t="s">
        <v>42</v>
      </c>
      <c r="O272" s="88"/>
      <c r="P272" s="218">
        <f>O272*H272</f>
        <v>0</v>
      </c>
      <c r="Q272" s="218">
        <v>0</v>
      </c>
      <c r="R272" s="218">
        <f>Q272*H272</f>
        <v>0</v>
      </c>
      <c r="S272" s="218">
        <v>0</v>
      </c>
      <c r="T272" s="21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0" t="s">
        <v>125</v>
      </c>
      <c r="AT272" s="220" t="s">
        <v>121</v>
      </c>
      <c r="AU272" s="220" t="s">
        <v>86</v>
      </c>
      <c r="AY272" s="14" t="s">
        <v>120</v>
      </c>
      <c r="BE272" s="221">
        <f>IF(N272="základní",J272,0)</f>
        <v>0</v>
      </c>
      <c r="BF272" s="221">
        <f>IF(N272="snížená",J272,0)</f>
        <v>0</v>
      </c>
      <c r="BG272" s="221">
        <f>IF(N272="zákl. přenesená",J272,0)</f>
        <v>0</v>
      </c>
      <c r="BH272" s="221">
        <f>IF(N272="sníž. přenesená",J272,0)</f>
        <v>0</v>
      </c>
      <c r="BI272" s="221">
        <f>IF(N272="nulová",J272,0)</f>
        <v>0</v>
      </c>
      <c r="BJ272" s="14" t="s">
        <v>84</v>
      </c>
      <c r="BK272" s="221">
        <f>ROUND(I272*H272,2)</f>
        <v>0</v>
      </c>
      <c r="BL272" s="14" t="s">
        <v>125</v>
      </c>
      <c r="BM272" s="220" t="s">
        <v>451</v>
      </c>
    </row>
    <row r="273" spans="1:47" s="2" customFormat="1" ht="12">
      <c r="A273" s="35"/>
      <c r="B273" s="36"/>
      <c r="C273" s="37"/>
      <c r="D273" s="222" t="s">
        <v>126</v>
      </c>
      <c r="E273" s="37"/>
      <c r="F273" s="223" t="s">
        <v>450</v>
      </c>
      <c r="G273" s="37"/>
      <c r="H273" s="37"/>
      <c r="I273" s="224"/>
      <c r="J273" s="37"/>
      <c r="K273" s="37"/>
      <c r="L273" s="41"/>
      <c r="M273" s="225"/>
      <c r="N273" s="226"/>
      <c r="O273" s="88"/>
      <c r="P273" s="88"/>
      <c r="Q273" s="88"/>
      <c r="R273" s="88"/>
      <c r="S273" s="88"/>
      <c r="T273" s="89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4" t="s">
        <v>126</v>
      </c>
      <c r="AU273" s="14" t="s">
        <v>86</v>
      </c>
    </row>
    <row r="274" spans="1:65" s="2" customFormat="1" ht="14.4" customHeight="1">
      <c r="A274" s="35"/>
      <c r="B274" s="36"/>
      <c r="C274" s="208" t="s">
        <v>334</v>
      </c>
      <c r="D274" s="208" t="s">
        <v>121</v>
      </c>
      <c r="E274" s="209" t="s">
        <v>452</v>
      </c>
      <c r="F274" s="210" t="s">
        <v>453</v>
      </c>
      <c r="G274" s="211" t="s">
        <v>221</v>
      </c>
      <c r="H274" s="212">
        <v>1</v>
      </c>
      <c r="I274" s="213"/>
      <c r="J274" s="214">
        <f>ROUND(I274*H274,2)</f>
        <v>0</v>
      </c>
      <c r="K274" s="215"/>
      <c r="L274" s="41"/>
      <c r="M274" s="216" t="s">
        <v>1</v>
      </c>
      <c r="N274" s="217" t="s">
        <v>42</v>
      </c>
      <c r="O274" s="88"/>
      <c r="P274" s="218">
        <f>O274*H274</f>
        <v>0</v>
      </c>
      <c r="Q274" s="218">
        <v>0</v>
      </c>
      <c r="R274" s="218">
        <f>Q274*H274</f>
        <v>0</v>
      </c>
      <c r="S274" s="218">
        <v>0</v>
      </c>
      <c r="T274" s="21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0" t="s">
        <v>125</v>
      </c>
      <c r="AT274" s="220" t="s">
        <v>121</v>
      </c>
      <c r="AU274" s="220" t="s">
        <v>86</v>
      </c>
      <c r="AY274" s="14" t="s">
        <v>120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4" t="s">
        <v>84</v>
      </c>
      <c r="BK274" s="221">
        <f>ROUND(I274*H274,2)</f>
        <v>0</v>
      </c>
      <c r="BL274" s="14" t="s">
        <v>125</v>
      </c>
      <c r="BM274" s="220" t="s">
        <v>454</v>
      </c>
    </row>
    <row r="275" spans="1:47" s="2" customFormat="1" ht="12">
      <c r="A275" s="35"/>
      <c r="B275" s="36"/>
      <c r="C275" s="37"/>
      <c r="D275" s="222" t="s">
        <v>126</v>
      </c>
      <c r="E275" s="37"/>
      <c r="F275" s="223" t="s">
        <v>453</v>
      </c>
      <c r="G275" s="37"/>
      <c r="H275" s="37"/>
      <c r="I275" s="224"/>
      <c r="J275" s="37"/>
      <c r="K275" s="37"/>
      <c r="L275" s="41"/>
      <c r="M275" s="225"/>
      <c r="N275" s="226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126</v>
      </c>
      <c r="AU275" s="14" t="s">
        <v>86</v>
      </c>
    </row>
    <row r="276" spans="1:65" s="2" customFormat="1" ht="24.15" customHeight="1">
      <c r="A276" s="35"/>
      <c r="B276" s="36"/>
      <c r="C276" s="208" t="s">
        <v>455</v>
      </c>
      <c r="D276" s="208" t="s">
        <v>121</v>
      </c>
      <c r="E276" s="209" t="s">
        <v>456</v>
      </c>
      <c r="F276" s="210" t="s">
        <v>457</v>
      </c>
      <c r="G276" s="211" t="s">
        <v>221</v>
      </c>
      <c r="H276" s="212">
        <v>1</v>
      </c>
      <c r="I276" s="213"/>
      <c r="J276" s="214">
        <f>ROUND(I276*H276,2)</f>
        <v>0</v>
      </c>
      <c r="K276" s="215"/>
      <c r="L276" s="41"/>
      <c r="M276" s="216" t="s">
        <v>1</v>
      </c>
      <c r="N276" s="217" t="s">
        <v>42</v>
      </c>
      <c r="O276" s="88"/>
      <c r="P276" s="218">
        <f>O276*H276</f>
        <v>0</v>
      </c>
      <c r="Q276" s="218">
        <v>0</v>
      </c>
      <c r="R276" s="218">
        <f>Q276*H276</f>
        <v>0</v>
      </c>
      <c r="S276" s="218">
        <v>0</v>
      </c>
      <c r="T276" s="21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0" t="s">
        <v>125</v>
      </c>
      <c r="AT276" s="220" t="s">
        <v>121</v>
      </c>
      <c r="AU276" s="220" t="s">
        <v>86</v>
      </c>
      <c r="AY276" s="14" t="s">
        <v>120</v>
      </c>
      <c r="BE276" s="221">
        <f>IF(N276="základní",J276,0)</f>
        <v>0</v>
      </c>
      <c r="BF276" s="221">
        <f>IF(N276="snížená",J276,0)</f>
        <v>0</v>
      </c>
      <c r="BG276" s="221">
        <f>IF(N276="zákl. přenesená",J276,0)</f>
        <v>0</v>
      </c>
      <c r="BH276" s="221">
        <f>IF(N276="sníž. přenesená",J276,0)</f>
        <v>0</v>
      </c>
      <c r="BI276" s="221">
        <f>IF(N276="nulová",J276,0)</f>
        <v>0</v>
      </c>
      <c r="BJ276" s="14" t="s">
        <v>84</v>
      </c>
      <c r="BK276" s="221">
        <f>ROUND(I276*H276,2)</f>
        <v>0</v>
      </c>
      <c r="BL276" s="14" t="s">
        <v>125</v>
      </c>
      <c r="BM276" s="220" t="s">
        <v>458</v>
      </c>
    </row>
    <row r="277" spans="1:47" s="2" customFormat="1" ht="12">
      <c r="A277" s="35"/>
      <c r="B277" s="36"/>
      <c r="C277" s="37"/>
      <c r="D277" s="222" t="s">
        <v>126</v>
      </c>
      <c r="E277" s="37"/>
      <c r="F277" s="223" t="s">
        <v>457</v>
      </c>
      <c r="G277" s="37"/>
      <c r="H277" s="37"/>
      <c r="I277" s="224"/>
      <c r="J277" s="37"/>
      <c r="K277" s="37"/>
      <c r="L277" s="41"/>
      <c r="M277" s="225"/>
      <c r="N277" s="226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126</v>
      </c>
      <c r="AU277" s="14" t="s">
        <v>86</v>
      </c>
    </row>
    <row r="278" spans="1:63" s="11" customFormat="1" ht="25.9" customHeight="1">
      <c r="A278" s="11"/>
      <c r="B278" s="194"/>
      <c r="C278" s="195"/>
      <c r="D278" s="196" t="s">
        <v>76</v>
      </c>
      <c r="E278" s="197" t="s">
        <v>459</v>
      </c>
      <c r="F278" s="197" t="s">
        <v>460</v>
      </c>
      <c r="G278" s="195"/>
      <c r="H278" s="195"/>
      <c r="I278" s="198"/>
      <c r="J278" s="199">
        <f>BK278</f>
        <v>0</v>
      </c>
      <c r="K278" s="195"/>
      <c r="L278" s="200"/>
      <c r="M278" s="201"/>
      <c r="N278" s="202"/>
      <c r="O278" s="202"/>
      <c r="P278" s="203">
        <f>P279+P311</f>
        <v>0</v>
      </c>
      <c r="Q278" s="202"/>
      <c r="R278" s="203">
        <f>R279+R311</f>
        <v>0</v>
      </c>
      <c r="S278" s="202"/>
      <c r="T278" s="204">
        <f>T279+T311</f>
        <v>0</v>
      </c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R278" s="205" t="s">
        <v>84</v>
      </c>
      <c r="AT278" s="206" t="s">
        <v>76</v>
      </c>
      <c r="AU278" s="206" t="s">
        <v>77</v>
      </c>
      <c r="AY278" s="205" t="s">
        <v>120</v>
      </c>
      <c r="BK278" s="207">
        <f>BK279+BK311</f>
        <v>0</v>
      </c>
    </row>
    <row r="279" spans="1:63" s="11" customFormat="1" ht="22.8" customHeight="1">
      <c r="A279" s="11"/>
      <c r="B279" s="194"/>
      <c r="C279" s="195"/>
      <c r="D279" s="196" t="s">
        <v>76</v>
      </c>
      <c r="E279" s="250" t="s">
        <v>461</v>
      </c>
      <c r="F279" s="250" t="s">
        <v>462</v>
      </c>
      <c r="G279" s="195"/>
      <c r="H279" s="195"/>
      <c r="I279" s="198"/>
      <c r="J279" s="251">
        <f>BK279</f>
        <v>0</v>
      </c>
      <c r="K279" s="195"/>
      <c r="L279" s="200"/>
      <c r="M279" s="201"/>
      <c r="N279" s="202"/>
      <c r="O279" s="202"/>
      <c r="P279" s="203">
        <f>SUM(P280:P310)</f>
        <v>0</v>
      </c>
      <c r="Q279" s="202"/>
      <c r="R279" s="203">
        <f>SUM(R280:R310)</f>
        <v>0</v>
      </c>
      <c r="S279" s="202"/>
      <c r="T279" s="204">
        <f>SUM(T280:T310)</f>
        <v>0</v>
      </c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R279" s="205" t="s">
        <v>84</v>
      </c>
      <c r="AT279" s="206" t="s">
        <v>76</v>
      </c>
      <c r="AU279" s="206" t="s">
        <v>84</v>
      </c>
      <c r="AY279" s="205" t="s">
        <v>120</v>
      </c>
      <c r="BK279" s="207">
        <f>SUM(BK280:BK310)</f>
        <v>0</v>
      </c>
    </row>
    <row r="280" spans="1:65" s="2" customFormat="1" ht="14.4" customHeight="1">
      <c r="A280" s="35"/>
      <c r="B280" s="36"/>
      <c r="C280" s="208" t="s">
        <v>338</v>
      </c>
      <c r="D280" s="208" t="s">
        <v>121</v>
      </c>
      <c r="E280" s="209" t="s">
        <v>463</v>
      </c>
      <c r="F280" s="210" t="s">
        <v>464</v>
      </c>
      <c r="G280" s="211" t="s">
        <v>221</v>
      </c>
      <c r="H280" s="212">
        <v>1</v>
      </c>
      <c r="I280" s="213"/>
      <c r="J280" s="214">
        <f>ROUND(I280*H280,2)</f>
        <v>0</v>
      </c>
      <c r="K280" s="215"/>
      <c r="L280" s="41"/>
      <c r="M280" s="216" t="s">
        <v>1</v>
      </c>
      <c r="N280" s="217" t="s">
        <v>42</v>
      </c>
      <c r="O280" s="88"/>
      <c r="P280" s="218">
        <f>O280*H280</f>
        <v>0</v>
      </c>
      <c r="Q280" s="218">
        <v>0</v>
      </c>
      <c r="R280" s="218">
        <f>Q280*H280</f>
        <v>0</v>
      </c>
      <c r="S280" s="218">
        <v>0</v>
      </c>
      <c r="T280" s="21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0" t="s">
        <v>125</v>
      </c>
      <c r="AT280" s="220" t="s">
        <v>121</v>
      </c>
      <c r="AU280" s="220" t="s">
        <v>86</v>
      </c>
      <c r="AY280" s="14" t="s">
        <v>120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14" t="s">
        <v>84</v>
      </c>
      <c r="BK280" s="221">
        <f>ROUND(I280*H280,2)</f>
        <v>0</v>
      </c>
      <c r="BL280" s="14" t="s">
        <v>125</v>
      </c>
      <c r="BM280" s="220" t="s">
        <v>465</v>
      </c>
    </row>
    <row r="281" spans="1:47" s="2" customFormat="1" ht="12">
      <c r="A281" s="35"/>
      <c r="B281" s="36"/>
      <c r="C281" s="37"/>
      <c r="D281" s="222" t="s">
        <v>126</v>
      </c>
      <c r="E281" s="37"/>
      <c r="F281" s="223" t="s">
        <v>464</v>
      </c>
      <c r="G281" s="37"/>
      <c r="H281" s="37"/>
      <c r="I281" s="224"/>
      <c r="J281" s="37"/>
      <c r="K281" s="37"/>
      <c r="L281" s="41"/>
      <c r="M281" s="225"/>
      <c r="N281" s="226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126</v>
      </c>
      <c r="AU281" s="14" t="s">
        <v>86</v>
      </c>
    </row>
    <row r="282" spans="1:47" s="2" customFormat="1" ht="12">
      <c r="A282" s="35"/>
      <c r="B282" s="36"/>
      <c r="C282" s="37"/>
      <c r="D282" s="222" t="s">
        <v>127</v>
      </c>
      <c r="E282" s="37"/>
      <c r="F282" s="227" t="s">
        <v>466</v>
      </c>
      <c r="G282" s="37"/>
      <c r="H282" s="37"/>
      <c r="I282" s="224"/>
      <c r="J282" s="37"/>
      <c r="K282" s="37"/>
      <c r="L282" s="41"/>
      <c r="M282" s="225"/>
      <c r="N282" s="226"/>
      <c r="O282" s="88"/>
      <c r="P282" s="88"/>
      <c r="Q282" s="88"/>
      <c r="R282" s="88"/>
      <c r="S282" s="88"/>
      <c r="T282" s="89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4" t="s">
        <v>127</v>
      </c>
      <c r="AU282" s="14" t="s">
        <v>86</v>
      </c>
    </row>
    <row r="283" spans="1:65" s="2" customFormat="1" ht="14.4" customHeight="1">
      <c r="A283" s="35"/>
      <c r="B283" s="36"/>
      <c r="C283" s="208" t="s">
        <v>467</v>
      </c>
      <c r="D283" s="208" t="s">
        <v>121</v>
      </c>
      <c r="E283" s="209" t="s">
        <v>468</v>
      </c>
      <c r="F283" s="210" t="s">
        <v>469</v>
      </c>
      <c r="G283" s="211" t="s">
        <v>221</v>
      </c>
      <c r="H283" s="212">
        <v>1</v>
      </c>
      <c r="I283" s="213"/>
      <c r="J283" s="214">
        <f>ROUND(I283*H283,2)</f>
        <v>0</v>
      </c>
      <c r="K283" s="215"/>
      <c r="L283" s="41"/>
      <c r="M283" s="216" t="s">
        <v>1</v>
      </c>
      <c r="N283" s="217" t="s">
        <v>42</v>
      </c>
      <c r="O283" s="88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0" t="s">
        <v>125</v>
      </c>
      <c r="AT283" s="220" t="s">
        <v>121</v>
      </c>
      <c r="AU283" s="220" t="s">
        <v>86</v>
      </c>
      <c r="AY283" s="14" t="s">
        <v>120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4" t="s">
        <v>84</v>
      </c>
      <c r="BK283" s="221">
        <f>ROUND(I283*H283,2)</f>
        <v>0</v>
      </c>
      <c r="BL283" s="14" t="s">
        <v>125</v>
      </c>
      <c r="BM283" s="220" t="s">
        <v>470</v>
      </c>
    </row>
    <row r="284" spans="1:47" s="2" customFormat="1" ht="12">
      <c r="A284" s="35"/>
      <c r="B284" s="36"/>
      <c r="C284" s="37"/>
      <c r="D284" s="222" t="s">
        <v>126</v>
      </c>
      <c r="E284" s="37"/>
      <c r="F284" s="223" t="s">
        <v>469</v>
      </c>
      <c r="G284" s="37"/>
      <c r="H284" s="37"/>
      <c r="I284" s="224"/>
      <c r="J284" s="37"/>
      <c r="K284" s="37"/>
      <c r="L284" s="41"/>
      <c r="M284" s="225"/>
      <c r="N284" s="226"/>
      <c r="O284" s="88"/>
      <c r="P284" s="88"/>
      <c r="Q284" s="88"/>
      <c r="R284" s="88"/>
      <c r="S284" s="88"/>
      <c r="T284" s="89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4" t="s">
        <v>126</v>
      </c>
      <c r="AU284" s="14" t="s">
        <v>86</v>
      </c>
    </row>
    <row r="285" spans="1:65" s="2" customFormat="1" ht="14.4" customHeight="1">
      <c r="A285" s="35"/>
      <c r="B285" s="36"/>
      <c r="C285" s="208" t="s">
        <v>340</v>
      </c>
      <c r="D285" s="208" t="s">
        <v>121</v>
      </c>
      <c r="E285" s="209" t="s">
        <v>471</v>
      </c>
      <c r="F285" s="210" t="s">
        <v>472</v>
      </c>
      <c r="G285" s="211" t="s">
        <v>221</v>
      </c>
      <c r="H285" s="212">
        <v>1</v>
      </c>
      <c r="I285" s="213"/>
      <c r="J285" s="214">
        <f>ROUND(I285*H285,2)</f>
        <v>0</v>
      </c>
      <c r="K285" s="215"/>
      <c r="L285" s="41"/>
      <c r="M285" s="216" t="s">
        <v>1</v>
      </c>
      <c r="N285" s="217" t="s">
        <v>42</v>
      </c>
      <c r="O285" s="88"/>
      <c r="P285" s="218">
        <f>O285*H285</f>
        <v>0</v>
      </c>
      <c r="Q285" s="218">
        <v>0</v>
      </c>
      <c r="R285" s="218">
        <f>Q285*H285</f>
        <v>0</v>
      </c>
      <c r="S285" s="218">
        <v>0</v>
      </c>
      <c r="T285" s="21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0" t="s">
        <v>125</v>
      </c>
      <c r="AT285" s="220" t="s">
        <v>121</v>
      </c>
      <c r="AU285" s="220" t="s">
        <v>86</v>
      </c>
      <c r="AY285" s="14" t="s">
        <v>120</v>
      </c>
      <c r="BE285" s="221">
        <f>IF(N285="základní",J285,0)</f>
        <v>0</v>
      </c>
      <c r="BF285" s="221">
        <f>IF(N285="snížená",J285,0)</f>
        <v>0</v>
      </c>
      <c r="BG285" s="221">
        <f>IF(N285="zákl. přenesená",J285,0)</f>
        <v>0</v>
      </c>
      <c r="BH285" s="221">
        <f>IF(N285="sníž. přenesená",J285,0)</f>
        <v>0</v>
      </c>
      <c r="BI285" s="221">
        <f>IF(N285="nulová",J285,0)</f>
        <v>0</v>
      </c>
      <c r="BJ285" s="14" t="s">
        <v>84</v>
      </c>
      <c r="BK285" s="221">
        <f>ROUND(I285*H285,2)</f>
        <v>0</v>
      </c>
      <c r="BL285" s="14" t="s">
        <v>125</v>
      </c>
      <c r="BM285" s="220" t="s">
        <v>473</v>
      </c>
    </row>
    <row r="286" spans="1:47" s="2" customFormat="1" ht="12">
      <c r="A286" s="35"/>
      <c r="B286" s="36"/>
      <c r="C286" s="37"/>
      <c r="D286" s="222" t="s">
        <v>126</v>
      </c>
      <c r="E286" s="37"/>
      <c r="F286" s="223" t="s">
        <v>472</v>
      </c>
      <c r="G286" s="37"/>
      <c r="H286" s="37"/>
      <c r="I286" s="224"/>
      <c r="J286" s="37"/>
      <c r="K286" s="37"/>
      <c r="L286" s="41"/>
      <c r="M286" s="225"/>
      <c r="N286" s="226"/>
      <c r="O286" s="88"/>
      <c r="P286" s="88"/>
      <c r="Q286" s="88"/>
      <c r="R286" s="88"/>
      <c r="S286" s="88"/>
      <c r="T286" s="89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4" t="s">
        <v>126</v>
      </c>
      <c r="AU286" s="14" t="s">
        <v>86</v>
      </c>
    </row>
    <row r="287" spans="1:65" s="2" customFormat="1" ht="14.4" customHeight="1">
      <c r="A287" s="35"/>
      <c r="B287" s="36"/>
      <c r="C287" s="208" t="s">
        <v>474</v>
      </c>
      <c r="D287" s="208" t="s">
        <v>121</v>
      </c>
      <c r="E287" s="209" t="s">
        <v>475</v>
      </c>
      <c r="F287" s="210" t="s">
        <v>476</v>
      </c>
      <c r="G287" s="211" t="s">
        <v>221</v>
      </c>
      <c r="H287" s="212">
        <v>1</v>
      </c>
      <c r="I287" s="213"/>
      <c r="J287" s="214">
        <f>ROUND(I287*H287,2)</f>
        <v>0</v>
      </c>
      <c r="K287" s="215"/>
      <c r="L287" s="41"/>
      <c r="M287" s="216" t="s">
        <v>1</v>
      </c>
      <c r="N287" s="217" t="s">
        <v>42</v>
      </c>
      <c r="O287" s="88"/>
      <c r="P287" s="218">
        <f>O287*H287</f>
        <v>0</v>
      </c>
      <c r="Q287" s="218">
        <v>0</v>
      </c>
      <c r="R287" s="218">
        <f>Q287*H287</f>
        <v>0</v>
      </c>
      <c r="S287" s="218">
        <v>0</v>
      </c>
      <c r="T287" s="21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0" t="s">
        <v>125</v>
      </c>
      <c r="AT287" s="220" t="s">
        <v>121</v>
      </c>
      <c r="AU287" s="220" t="s">
        <v>86</v>
      </c>
      <c r="AY287" s="14" t="s">
        <v>120</v>
      </c>
      <c r="BE287" s="221">
        <f>IF(N287="základní",J287,0)</f>
        <v>0</v>
      </c>
      <c r="BF287" s="221">
        <f>IF(N287="snížená",J287,0)</f>
        <v>0</v>
      </c>
      <c r="BG287" s="221">
        <f>IF(N287="zákl. přenesená",J287,0)</f>
        <v>0</v>
      </c>
      <c r="BH287" s="221">
        <f>IF(N287="sníž. přenesená",J287,0)</f>
        <v>0</v>
      </c>
      <c r="BI287" s="221">
        <f>IF(N287="nulová",J287,0)</f>
        <v>0</v>
      </c>
      <c r="BJ287" s="14" t="s">
        <v>84</v>
      </c>
      <c r="BK287" s="221">
        <f>ROUND(I287*H287,2)</f>
        <v>0</v>
      </c>
      <c r="BL287" s="14" t="s">
        <v>125</v>
      </c>
      <c r="BM287" s="220" t="s">
        <v>477</v>
      </c>
    </row>
    <row r="288" spans="1:47" s="2" customFormat="1" ht="12">
      <c r="A288" s="35"/>
      <c r="B288" s="36"/>
      <c r="C288" s="37"/>
      <c r="D288" s="222" t="s">
        <v>126</v>
      </c>
      <c r="E288" s="37"/>
      <c r="F288" s="223" t="s">
        <v>476</v>
      </c>
      <c r="G288" s="37"/>
      <c r="H288" s="37"/>
      <c r="I288" s="224"/>
      <c r="J288" s="37"/>
      <c r="K288" s="37"/>
      <c r="L288" s="41"/>
      <c r="M288" s="225"/>
      <c r="N288" s="226"/>
      <c r="O288" s="88"/>
      <c r="P288" s="88"/>
      <c r="Q288" s="88"/>
      <c r="R288" s="88"/>
      <c r="S288" s="88"/>
      <c r="T288" s="89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4" t="s">
        <v>126</v>
      </c>
      <c r="AU288" s="14" t="s">
        <v>86</v>
      </c>
    </row>
    <row r="289" spans="1:65" s="2" customFormat="1" ht="14.4" customHeight="1">
      <c r="A289" s="35"/>
      <c r="B289" s="36"/>
      <c r="C289" s="208" t="s">
        <v>344</v>
      </c>
      <c r="D289" s="208" t="s">
        <v>121</v>
      </c>
      <c r="E289" s="209" t="s">
        <v>478</v>
      </c>
      <c r="F289" s="210" t="s">
        <v>479</v>
      </c>
      <c r="G289" s="211" t="s">
        <v>221</v>
      </c>
      <c r="H289" s="212">
        <v>1</v>
      </c>
      <c r="I289" s="213"/>
      <c r="J289" s="214">
        <f>ROUND(I289*H289,2)</f>
        <v>0</v>
      </c>
      <c r="K289" s="215"/>
      <c r="L289" s="41"/>
      <c r="M289" s="216" t="s">
        <v>1</v>
      </c>
      <c r="N289" s="217" t="s">
        <v>42</v>
      </c>
      <c r="O289" s="88"/>
      <c r="P289" s="218">
        <f>O289*H289</f>
        <v>0</v>
      </c>
      <c r="Q289" s="218">
        <v>0</v>
      </c>
      <c r="R289" s="218">
        <f>Q289*H289</f>
        <v>0</v>
      </c>
      <c r="S289" s="218">
        <v>0</v>
      </c>
      <c r="T289" s="21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0" t="s">
        <v>125</v>
      </c>
      <c r="AT289" s="220" t="s">
        <v>121</v>
      </c>
      <c r="AU289" s="220" t="s">
        <v>86</v>
      </c>
      <c r="AY289" s="14" t="s">
        <v>120</v>
      </c>
      <c r="BE289" s="221">
        <f>IF(N289="základní",J289,0)</f>
        <v>0</v>
      </c>
      <c r="BF289" s="221">
        <f>IF(N289="snížená",J289,0)</f>
        <v>0</v>
      </c>
      <c r="BG289" s="221">
        <f>IF(N289="zákl. přenesená",J289,0)</f>
        <v>0</v>
      </c>
      <c r="BH289" s="221">
        <f>IF(N289="sníž. přenesená",J289,0)</f>
        <v>0</v>
      </c>
      <c r="BI289" s="221">
        <f>IF(N289="nulová",J289,0)</f>
        <v>0</v>
      </c>
      <c r="BJ289" s="14" t="s">
        <v>84</v>
      </c>
      <c r="BK289" s="221">
        <f>ROUND(I289*H289,2)</f>
        <v>0</v>
      </c>
      <c r="BL289" s="14" t="s">
        <v>125</v>
      </c>
      <c r="BM289" s="220" t="s">
        <v>480</v>
      </c>
    </row>
    <row r="290" spans="1:47" s="2" customFormat="1" ht="12">
      <c r="A290" s="35"/>
      <c r="B290" s="36"/>
      <c r="C290" s="37"/>
      <c r="D290" s="222" t="s">
        <v>126</v>
      </c>
      <c r="E290" s="37"/>
      <c r="F290" s="223" t="s">
        <v>479</v>
      </c>
      <c r="G290" s="37"/>
      <c r="H290" s="37"/>
      <c r="I290" s="224"/>
      <c r="J290" s="37"/>
      <c r="K290" s="37"/>
      <c r="L290" s="41"/>
      <c r="M290" s="225"/>
      <c r="N290" s="226"/>
      <c r="O290" s="88"/>
      <c r="P290" s="88"/>
      <c r="Q290" s="88"/>
      <c r="R290" s="88"/>
      <c r="S290" s="88"/>
      <c r="T290" s="89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4" t="s">
        <v>126</v>
      </c>
      <c r="AU290" s="14" t="s">
        <v>86</v>
      </c>
    </row>
    <row r="291" spans="1:65" s="2" customFormat="1" ht="14.4" customHeight="1">
      <c r="A291" s="35"/>
      <c r="B291" s="36"/>
      <c r="C291" s="208" t="s">
        <v>481</v>
      </c>
      <c r="D291" s="208" t="s">
        <v>121</v>
      </c>
      <c r="E291" s="209" t="s">
        <v>482</v>
      </c>
      <c r="F291" s="210" t="s">
        <v>483</v>
      </c>
      <c r="G291" s="211" t="s">
        <v>221</v>
      </c>
      <c r="H291" s="212">
        <v>1</v>
      </c>
      <c r="I291" s="213"/>
      <c r="J291" s="214">
        <f>ROUND(I291*H291,2)</f>
        <v>0</v>
      </c>
      <c r="K291" s="215"/>
      <c r="L291" s="41"/>
      <c r="M291" s="216" t="s">
        <v>1</v>
      </c>
      <c r="N291" s="217" t="s">
        <v>42</v>
      </c>
      <c r="O291" s="88"/>
      <c r="P291" s="218">
        <f>O291*H291</f>
        <v>0</v>
      </c>
      <c r="Q291" s="218">
        <v>0</v>
      </c>
      <c r="R291" s="218">
        <f>Q291*H291</f>
        <v>0</v>
      </c>
      <c r="S291" s="218">
        <v>0</v>
      </c>
      <c r="T291" s="21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0" t="s">
        <v>125</v>
      </c>
      <c r="AT291" s="220" t="s">
        <v>121</v>
      </c>
      <c r="AU291" s="220" t="s">
        <v>86</v>
      </c>
      <c r="AY291" s="14" t="s">
        <v>120</v>
      </c>
      <c r="BE291" s="221">
        <f>IF(N291="základní",J291,0)</f>
        <v>0</v>
      </c>
      <c r="BF291" s="221">
        <f>IF(N291="snížená",J291,0)</f>
        <v>0</v>
      </c>
      <c r="BG291" s="221">
        <f>IF(N291="zákl. přenesená",J291,0)</f>
        <v>0</v>
      </c>
      <c r="BH291" s="221">
        <f>IF(N291="sníž. přenesená",J291,0)</f>
        <v>0</v>
      </c>
      <c r="BI291" s="221">
        <f>IF(N291="nulová",J291,0)</f>
        <v>0</v>
      </c>
      <c r="BJ291" s="14" t="s">
        <v>84</v>
      </c>
      <c r="BK291" s="221">
        <f>ROUND(I291*H291,2)</f>
        <v>0</v>
      </c>
      <c r="BL291" s="14" t="s">
        <v>125</v>
      </c>
      <c r="BM291" s="220" t="s">
        <v>484</v>
      </c>
    </row>
    <row r="292" spans="1:47" s="2" customFormat="1" ht="12">
      <c r="A292" s="35"/>
      <c r="B292" s="36"/>
      <c r="C292" s="37"/>
      <c r="D292" s="222" t="s">
        <v>126</v>
      </c>
      <c r="E292" s="37"/>
      <c r="F292" s="223" t="s">
        <v>483</v>
      </c>
      <c r="G292" s="37"/>
      <c r="H292" s="37"/>
      <c r="I292" s="224"/>
      <c r="J292" s="37"/>
      <c r="K292" s="37"/>
      <c r="L292" s="41"/>
      <c r="M292" s="225"/>
      <c r="N292" s="226"/>
      <c r="O292" s="88"/>
      <c r="P292" s="88"/>
      <c r="Q292" s="88"/>
      <c r="R292" s="88"/>
      <c r="S292" s="88"/>
      <c r="T292" s="89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4" t="s">
        <v>126</v>
      </c>
      <c r="AU292" s="14" t="s">
        <v>86</v>
      </c>
    </row>
    <row r="293" spans="1:65" s="2" customFormat="1" ht="24.15" customHeight="1">
      <c r="A293" s="35"/>
      <c r="B293" s="36"/>
      <c r="C293" s="208" t="s">
        <v>347</v>
      </c>
      <c r="D293" s="208" t="s">
        <v>121</v>
      </c>
      <c r="E293" s="209" t="s">
        <v>485</v>
      </c>
      <c r="F293" s="210" t="s">
        <v>486</v>
      </c>
      <c r="G293" s="211" t="s">
        <v>215</v>
      </c>
      <c r="H293" s="212">
        <v>40</v>
      </c>
      <c r="I293" s="213"/>
      <c r="J293" s="214">
        <f>ROUND(I293*H293,2)</f>
        <v>0</v>
      </c>
      <c r="K293" s="215"/>
      <c r="L293" s="41"/>
      <c r="M293" s="216" t="s">
        <v>1</v>
      </c>
      <c r="N293" s="217" t="s">
        <v>42</v>
      </c>
      <c r="O293" s="88"/>
      <c r="P293" s="218">
        <f>O293*H293</f>
        <v>0</v>
      </c>
      <c r="Q293" s="218">
        <v>0</v>
      </c>
      <c r="R293" s="218">
        <f>Q293*H293</f>
        <v>0</v>
      </c>
      <c r="S293" s="218">
        <v>0</v>
      </c>
      <c r="T293" s="21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20" t="s">
        <v>125</v>
      </c>
      <c r="AT293" s="220" t="s">
        <v>121</v>
      </c>
      <c r="AU293" s="220" t="s">
        <v>86</v>
      </c>
      <c r="AY293" s="14" t="s">
        <v>120</v>
      </c>
      <c r="BE293" s="221">
        <f>IF(N293="základní",J293,0)</f>
        <v>0</v>
      </c>
      <c r="BF293" s="221">
        <f>IF(N293="snížená",J293,0)</f>
        <v>0</v>
      </c>
      <c r="BG293" s="221">
        <f>IF(N293="zákl. přenesená",J293,0)</f>
        <v>0</v>
      </c>
      <c r="BH293" s="221">
        <f>IF(N293="sníž. přenesená",J293,0)</f>
        <v>0</v>
      </c>
      <c r="BI293" s="221">
        <f>IF(N293="nulová",J293,0)</f>
        <v>0</v>
      </c>
      <c r="BJ293" s="14" t="s">
        <v>84</v>
      </c>
      <c r="BK293" s="221">
        <f>ROUND(I293*H293,2)</f>
        <v>0</v>
      </c>
      <c r="BL293" s="14" t="s">
        <v>125</v>
      </c>
      <c r="BM293" s="220" t="s">
        <v>487</v>
      </c>
    </row>
    <row r="294" spans="1:47" s="2" customFormat="1" ht="12">
      <c r="A294" s="35"/>
      <c r="B294" s="36"/>
      <c r="C294" s="37"/>
      <c r="D294" s="222" t="s">
        <v>126</v>
      </c>
      <c r="E294" s="37"/>
      <c r="F294" s="223" t="s">
        <v>486</v>
      </c>
      <c r="G294" s="37"/>
      <c r="H294" s="37"/>
      <c r="I294" s="224"/>
      <c r="J294" s="37"/>
      <c r="K294" s="37"/>
      <c r="L294" s="41"/>
      <c r="M294" s="225"/>
      <c r="N294" s="226"/>
      <c r="O294" s="88"/>
      <c r="P294" s="88"/>
      <c r="Q294" s="88"/>
      <c r="R294" s="88"/>
      <c r="S294" s="88"/>
      <c r="T294" s="89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4" t="s">
        <v>126</v>
      </c>
      <c r="AU294" s="14" t="s">
        <v>86</v>
      </c>
    </row>
    <row r="295" spans="1:65" s="2" customFormat="1" ht="14.4" customHeight="1">
      <c r="A295" s="35"/>
      <c r="B295" s="36"/>
      <c r="C295" s="208" t="s">
        <v>488</v>
      </c>
      <c r="D295" s="208" t="s">
        <v>121</v>
      </c>
      <c r="E295" s="209" t="s">
        <v>489</v>
      </c>
      <c r="F295" s="210" t="s">
        <v>490</v>
      </c>
      <c r="G295" s="211" t="s">
        <v>221</v>
      </c>
      <c r="H295" s="212">
        <v>1</v>
      </c>
      <c r="I295" s="213"/>
      <c r="J295" s="214">
        <f>ROUND(I295*H295,2)</f>
        <v>0</v>
      </c>
      <c r="K295" s="215"/>
      <c r="L295" s="41"/>
      <c r="M295" s="216" t="s">
        <v>1</v>
      </c>
      <c r="N295" s="217" t="s">
        <v>42</v>
      </c>
      <c r="O295" s="88"/>
      <c r="P295" s="218">
        <f>O295*H295</f>
        <v>0</v>
      </c>
      <c r="Q295" s="218">
        <v>0</v>
      </c>
      <c r="R295" s="218">
        <f>Q295*H295</f>
        <v>0</v>
      </c>
      <c r="S295" s="218">
        <v>0</v>
      </c>
      <c r="T295" s="21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0" t="s">
        <v>125</v>
      </c>
      <c r="AT295" s="220" t="s">
        <v>121</v>
      </c>
      <c r="AU295" s="220" t="s">
        <v>86</v>
      </c>
      <c r="AY295" s="14" t="s">
        <v>120</v>
      </c>
      <c r="BE295" s="221">
        <f>IF(N295="základní",J295,0)</f>
        <v>0</v>
      </c>
      <c r="BF295" s="221">
        <f>IF(N295="snížená",J295,0)</f>
        <v>0</v>
      </c>
      <c r="BG295" s="221">
        <f>IF(N295="zákl. přenesená",J295,0)</f>
        <v>0</v>
      </c>
      <c r="BH295" s="221">
        <f>IF(N295="sníž. přenesená",J295,0)</f>
        <v>0</v>
      </c>
      <c r="BI295" s="221">
        <f>IF(N295="nulová",J295,0)</f>
        <v>0</v>
      </c>
      <c r="BJ295" s="14" t="s">
        <v>84</v>
      </c>
      <c r="BK295" s="221">
        <f>ROUND(I295*H295,2)</f>
        <v>0</v>
      </c>
      <c r="BL295" s="14" t="s">
        <v>125</v>
      </c>
      <c r="BM295" s="220" t="s">
        <v>491</v>
      </c>
    </row>
    <row r="296" spans="1:47" s="2" customFormat="1" ht="12">
      <c r="A296" s="35"/>
      <c r="B296" s="36"/>
      <c r="C296" s="37"/>
      <c r="D296" s="222" t="s">
        <v>126</v>
      </c>
      <c r="E296" s="37"/>
      <c r="F296" s="223" t="s">
        <v>490</v>
      </c>
      <c r="G296" s="37"/>
      <c r="H296" s="37"/>
      <c r="I296" s="224"/>
      <c r="J296" s="37"/>
      <c r="K296" s="37"/>
      <c r="L296" s="41"/>
      <c r="M296" s="225"/>
      <c r="N296" s="226"/>
      <c r="O296" s="88"/>
      <c r="P296" s="88"/>
      <c r="Q296" s="88"/>
      <c r="R296" s="88"/>
      <c r="S296" s="88"/>
      <c r="T296" s="89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4" t="s">
        <v>126</v>
      </c>
      <c r="AU296" s="14" t="s">
        <v>86</v>
      </c>
    </row>
    <row r="297" spans="1:47" s="2" customFormat="1" ht="12">
      <c r="A297" s="35"/>
      <c r="B297" s="36"/>
      <c r="C297" s="37"/>
      <c r="D297" s="222" t="s">
        <v>127</v>
      </c>
      <c r="E297" s="37"/>
      <c r="F297" s="227" t="s">
        <v>492</v>
      </c>
      <c r="G297" s="37"/>
      <c r="H297" s="37"/>
      <c r="I297" s="224"/>
      <c r="J297" s="37"/>
      <c r="K297" s="37"/>
      <c r="L297" s="41"/>
      <c r="M297" s="225"/>
      <c r="N297" s="226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127</v>
      </c>
      <c r="AU297" s="14" t="s">
        <v>86</v>
      </c>
    </row>
    <row r="298" spans="1:65" s="2" customFormat="1" ht="14.4" customHeight="1">
      <c r="A298" s="35"/>
      <c r="B298" s="36"/>
      <c r="C298" s="208" t="s">
        <v>351</v>
      </c>
      <c r="D298" s="208" t="s">
        <v>121</v>
      </c>
      <c r="E298" s="209" t="s">
        <v>493</v>
      </c>
      <c r="F298" s="210" t="s">
        <v>494</v>
      </c>
      <c r="G298" s="211" t="s">
        <v>221</v>
      </c>
      <c r="H298" s="212">
        <v>1</v>
      </c>
      <c r="I298" s="213"/>
      <c r="J298" s="214">
        <f>ROUND(I298*H298,2)</f>
        <v>0</v>
      </c>
      <c r="K298" s="215"/>
      <c r="L298" s="41"/>
      <c r="M298" s="216" t="s">
        <v>1</v>
      </c>
      <c r="N298" s="217" t="s">
        <v>42</v>
      </c>
      <c r="O298" s="88"/>
      <c r="P298" s="218">
        <f>O298*H298</f>
        <v>0</v>
      </c>
      <c r="Q298" s="218">
        <v>0</v>
      </c>
      <c r="R298" s="218">
        <f>Q298*H298</f>
        <v>0</v>
      </c>
      <c r="S298" s="218">
        <v>0</v>
      </c>
      <c r="T298" s="21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0" t="s">
        <v>125</v>
      </c>
      <c r="AT298" s="220" t="s">
        <v>121</v>
      </c>
      <c r="AU298" s="220" t="s">
        <v>86</v>
      </c>
      <c r="AY298" s="14" t="s">
        <v>120</v>
      </c>
      <c r="BE298" s="221">
        <f>IF(N298="základní",J298,0)</f>
        <v>0</v>
      </c>
      <c r="BF298" s="221">
        <f>IF(N298="snížená",J298,0)</f>
        <v>0</v>
      </c>
      <c r="BG298" s="221">
        <f>IF(N298="zákl. přenesená",J298,0)</f>
        <v>0</v>
      </c>
      <c r="BH298" s="221">
        <f>IF(N298="sníž. přenesená",J298,0)</f>
        <v>0</v>
      </c>
      <c r="BI298" s="221">
        <f>IF(N298="nulová",J298,0)</f>
        <v>0</v>
      </c>
      <c r="BJ298" s="14" t="s">
        <v>84</v>
      </c>
      <c r="BK298" s="221">
        <f>ROUND(I298*H298,2)</f>
        <v>0</v>
      </c>
      <c r="BL298" s="14" t="s">
        <v>125</v>
      </c>
      <c r="BM298" s="220" t="s">
        <v>495</v>
      </c>
    </row>
    <row r="299" spans="1:47" s="2" customFormat="1" ht="12">
      <c r="A299" s="35"/>
      <c r="B299" s="36"/>
      <c r="C299" s="37"/>
      <c r="D299" s="222" t="s">
        <v>126</v>
      </c>
      <c r="E299" s="37"/>
      <c r="F299" s="223" t="s">
        <v>494</v>
      </c>
      <c r="G299" s="37"/>
      <c r="H299" s="37"/>
      <c r="I299" s="224"/>
      <c r="J299" s="37"/>
      <c r="K299" s="37"/>
      <c r="L299" s="41"/>
      <c r="M299" s="225"/>
      <c r="N299" s="226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126</v>
      </c>
      <c r="AU299" s="14" t="s">
        <v>86</v>
      </c>
    </row>
    <row r="300" spans="1:65" s="2" customFormat="1" ht="14.4" customHeight="1">
      <c r="A300" s="35"/>
      <c r="B300" s="36"/>
      <c r="C300" s="208" t="s">
        <v>496</v>
      </c>
      <c r="D300" s="208" t="s">
        <v>121</v>
      </c>
      <c r="E300" s="209" t="s">
        <v>497</v>
      </c>
      <c r="F300" s="210" t="s">
        <v>498</v>
      </c>
      <c r="G300" s="211" t="s">
        <v>257</v>
      </c>
      <c r="H300" s="212">
        <v>1</v>
      </c>
      <c r="I300" s="213"/>
      <c r="J300" s="214">
        <f>ROUND(I300*H300,2)</f>
        <v>0</v>
      </c>
      <c r="K300" s="215"/>
      <c r="L300" s="41"/>
      <c r="M300" s="216" t="s">
        <v>1</v>
      </c>
      <c r="N300" s="217" t="s">
        <v>42</v>
      </c>
      <c r="O300" s="88"/>
      <c r="P300" s="218">
        <f>O300*H300</f>
        <v>0</v>
      </c>
      <c r="Q300" s="218">
        <v>0</v>
      </c>
      <c r="R300" s="218">
        <f>Q300*H300</f>
        <v>0</v>
      </c>
      <c r="S300" s="218">
        <v>0</v>
      </c>
      <c r="T300" s="21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0" t="s">
        <v>125</v>
      </c>
      <c r="AT300" s="220" t="s">
        <v>121</v>
      </c>
      <c r="AU300" s="220" t="s">
        <v>86</v>
      </c>
      <c r="AY300" s="14" t="s">
        <v>120</v>
      </c>
      <c r="BE300" s="221">
        <f>IF(N300="základní",J300,0)</f>
        <v>0</v>
      </c>
      <c r="BF300" s="221">
        <f>IF(N300="snížená",J300,0)</f>
        <v>0</v>
      </c>
      <c r="BG300" s="221">
        <f>IF(N300="zákl. přenesená",J300,0)</f>
        <v>0</v>
      </c>
      <c r="BH300" s="221">
        <f>IF(N300="sníž. přenesená",J300,0)</f>
        <v>0</v>
      </c>
      <c r="BI300" s="221">
        <f>IF(N300="nulová",J300,0)</f>
        <v>0</v>
      </c>
      <c r="BJ300" s="14" t="s">
        <v>84</v>
      </c>
      <c r="BK300" s="221">
        <f>ROUND(I300*H300,2)</f>
        <v>0</v>
      </c>
      <c r="BL300" s="14" t="s">
        <v>125</v>
      </c>
      <c r="BM300" s="220" t="s">
        <v>499</v>
      </c>
    </row>
    <row r="301" spans="1:47" s="2" customFormat="1" ht="12">
      <c r="A301" s="35"/>
      <c r="B301" s="36"/>
      <c r="C301" s="37"/>
      <c r="D301" s="222" t="s">
        <v>126</v>
      </c>
      <c r="E301" s="37"/>
      <c r="F301" s="223" t="s">
        <v>498</v>
      </c>
      <c r="G301" s="37"/>
      <c r="H301" s="37"/>
      <c r="I301" s="224"/>
      <c r="J301" s="37"/>
      <c r="K301" s="37"/>
      <c r="L301" s="41"/>
      <c r="M301" s="225"/>
      <c r="N301" s="226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126</v>
      </c>
      <c r="AU301" s="14" t="s">
        <v>86</v>
      </c>
    </row>
    <row r="302" spans="1:47" s="2" customFormat="1" ht="12">
      <c r="A302" s="35"/>
      <c r="B302" s="36"/>
      <c r="C302" s="37"/>
      <c r="D302" s="222" t="s">
        <v>127</v>
      </c>
      <c r="E302" s="37"/>
      <c r="F302" s="227" t="s">
        <v>500</v>
      </c>
      <c r="G302" s="37"/>
      <c r="H302" s="37"/>
      <c r="I302" s="224"/>
      <c r="J302" s="37"/>
      <c r="K302" s="37"/>
      <c r="L302" s="41"/>
      <c r="M302" s="225"/>
      <c r="N302" s="226"/>
      <c r="O302" s="88"/>
      <c r="P302" s="88"/>
      <c r="Q302" s="88"/>
      <c r="R302" s="88"/>
      <c r="S302" s="88"/>
      <c r="T302" s="89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4" t="s">
        <v>127</v>
      </c>
      <c r="AU302" s="14" t="s">
        <v>86</v>
      </c>
    </row>
    <row r="303" spans="1:65" s="2" customFormat="1" ht="24.15" customHeight="1">
      <c r="A303" s="35"/>
      <c r="B303" s="36"/>
      <c r="C303" s="208" t="s">
        <v>354</v>
      </c>
      <c r="D303" s="208" t="s">
        <v>121</v>
      </c>
      <c r="E303" s="209" t="s">
        <v>501</v>
      </c>
      <c r="F303" s="210" t="s">
        <v>502</v>
      </c>
      <c r="G303" s="211" t="s">
        <v>257</v>
      </c>
      <c r="H303" s="212">
        <v>1</v>
      </c>
      <c r="I303" s="213"/>
      <c r="J303" s="214">
        <f>ROUND(I303*H303,2)</f>
        <v>0</v>
      </c>
      <c r="K303" s="215"/>
      <c r="L303" s="41"/>
      <c r="M303" s="216" t="s">
        <v>1</v>
      </c>
      <c r="N303" s="217" t="s">
        <v>42</v>
      </c>
      <c r="O303" s="88"/>
      <c r="P303" s="218">
        <f>O303*H303</f>
        <v>0</v>
      </c>
      <c r="Q303" s="218">
        <v>0</v>
      </c>
      <c r="R303" s="218">
        <f>Q303*H303</f>
        <v>0</v>
      </c>
      <c r="S303" s="218">
        <v>0</v>
      </c>
      <c r="T303" s="21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0" t="s">
        <v>125</v>
      </c>
      <c r="AT303" s="220" t="s">
        <v>121</v>
      </c>
      <c r="AU303" s="220" t="s">
        <v>86</v>
      </c>
      <c r="AY303" s="14" t="s">
        <v>120</v>
      </c>
      <c r="BE303" s="221">
        <f>IF(N303="základní",J303,0)</f>
        <v>0</v>
      </c>
      <c r="BF303" s="221">
        <f>IF(N303="snížená",J303,0)</f>
        <v>0</v>
      </c>
      <c r="BG303" s="221">
        <f>IF(N303="zákl. přenesená",J303,0)</f>
        <v>0</v>
      </c>
      <c r="BH303" s="221">
        <f>IF(N303="sníž. přenesená",J303,0)</f>
        <v>0</v>
      </c>
      <c r="BI303" s="221">
        <f>IF(N303="nulová",J303,0)</f>
        <v>0</v>
      </c>
      <c r="BJ303" s="14" t="s">
        <v>84</v>
      </c>
      <c r="BK303" s="221">
        <f>ROUND(I303*H303,2)</f>
        <v>0</v>
      </c>
      <c r="BL303" s="14" t="s">
        <v>125</v>
      </c>
      <c r="BM303" s="220" t="s">
        <v>503</v>
      </c>
    </row>
    <row r="304" spans="1:47" s="2" customFormat="1" ht="12">
      <c r="A304" s="35"/>
      <c r="B304" s="36"/>
      <c r="C304" s="37"/>
      <c r="D304" s="222" t="s">
        <v>126</v>
      </c>
      <c r="E304" s="37"/>
      <c r="F304" s="223" t="s">
        <v>502</v>
      </c>
      <c r="G304" s="37"/>
      <c r="H304" s="37"/>
      <c r="I304" s="224"/>
      <c r="J304" s="37"/>
      <c r="K304" s="37"/>
      <c r="L304" s="41"/>
      <c r="M304" s="225"/>
      <c r="N304" s="226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126</v>
      </c>
      <c r="AU304" s="14" t="s">
        <v>86</v>
      </c>
    </row>
    <row r="305" spans="1:47" s="2" customFormat="1" ht="12">
      <c r="A305" s="35"/>
      <c r="B305" s="36"/>
      <c r="C305" s="37"/>
      <c r="D305" s="222" t="s">
        <v>127</v>
      </c>
      <c r="E305" s="37"/>
      <c r="F305" s="227" t="s">
        <v>504</v>
      </c>
      <c r="G305" s="37"/>
      <c r="H305" s="37"/>
      <c r="I305" s="224"/>
      <c r="J305" s="37"/>
      <c r="K305" s="37"/>
      <c r="L305" s="41"/>
      <c r="M305" s="225"/>
      <c r="N305" s="226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127</v>
      </c>
      <c r="AU305" s="14" t="s">
        <v>86</v>
      </c>
    </row>
    <row r="306" spans="1:65" s="2" customFormat="1" ht="14.4" customHeight="1">
      <c r="A306" s="35"/>
      <c r="B306" s="36"/>
      <c r="C306" s="208" t="s">
        <v>505</v>
      </c>
      <c r="D306" s="208" t="s">
        <v>121</v>
      </c>
      <c r="E306" s="209" t="s">
        <v>506</v>
      </c>
      <c r="F306" s="210" t="s">
        <v>507</v>
      </c>
      <c r="G306" s="211" t="s">
        <v>257</v>
      </c>
      <c r="H306" s="212">
        <v>1</v>
      </c>
      <c r="I306" s="213"/>
      <c r="J306" s="214">
        <f>ROUND(I306*H306,2)</f>
        <v>0</v>
      </c>
      <c r="K306" s="215"/>
      <c r="L306" s="41"/>
      <c r="M306" s="216" t="s">
        <v>1</v>
      </c>
      <c r="N306" s="217" t="s">
        <v>42</v>
      </c>
      <c r="O306" s="88"/>
      <c r="P306" s="218">
        <f>O306*H306</f>
        <v>0</v>
      </c>
      <c r="Q306" s="218">
        <v>0</v>
      </c>
      <c r="R306" s="218">
        <f>Q306*H306</f>
        <v>0</v>
      </c>
      <c r="S306" s="218">
        <v>0</v>
      </c>
      <c r="T306" s="21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0" t="s">
        <v>125</v>
      </c>
      <c r="AT306" s="220" t="s">
        <v>121</v>
      </c>
      <c r="AU306" s="220" t="s">
        <v>86</v>
      </c>
      <c r="AY306" s="14" t="s">
        <v>120</v>
      </c>
      <c r="BE306" s="221">
        <f>IF(N306="základní",J306,0)</f>
        <v>0</v>
      </c>
      <c r="BF306" s="221">
        <f>IF(N306="snížená",J306,0)</f>
        <v>0</v>
      </c>
      <c r="BG306" s="221">
        <f>IF(N306="zákl. přenesená",J306,0)</f>
        <v>0</v>
      </c>
      <c r="BH306" s="221">
        <f>IF(N306="sníž. přenesená",J306,0)</f>
        <v>0</v>
      </c>
      <c r="BI306" s="221">
        <f>IF(N306="nulová",J306,0)</f>
        <v>0</v>
      </c>
      <c r="BJ306" s="14" t="s">
        <v>84</v>
      </c>
      <c r="BK306" s="221">
        <f>ROUND(I306*H306,2)</f>
        <v>0</v>
      </c>
      <c r="BL306" s="14" t="s">
        <v>125</v>
      </c>
      <c r="BM306" s="220" t="s">
        <v>508</v>
      </c>
    </row>
    <row r="307" spans="1:47" s="2" customFormat="1" ht="12">
      <c r="A307" s="35"/>
      <c r="B307" s="36"/>
      <c r="C307" s="37"/>
      <c r="D307" s="222" t="s">
        <v>126</v>
      </c>
      <c r="E307" s="37"/>
      <c r="F307" s="223" t="s">
        <v>507</v>
      </c>
      <c r="G307" s="37"/>
      <c r="H307" s="37"/>
      <c r="I307" s="224"/>
      <c r="J307" s="37"/>
      <c r="K307" s="37"/>
      <c r="L307" s="41"/>
      <c r="M307" s="225"/>
      <c r="N307" s="226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126</v>
      </c>
      <c r="AU307" s="14" t="s">
        <v>86</v>
      </c>
    </row>
    <row r="308" spans="1:65" s="2" customFormat="1" ht="14.4" customHeight="1">
      <c r="A308" s="35"/>
      <c r="B308" s="36"/>
      <c r="C308" s="208" t="s">
        <v>370</v>
      </c>
      <c r="D308" s="208" t="s">
        <v>121</v>
      </c>
      <c r="E308" s="209" t="s">
        <v>509</v>
      </c>
      <c r="F308" s="210" t="s">
        <v>510</v>
      </c>
      <c r="G308" s="211" t="s">
        <v>257</v>
      </c>
      <c r="H308" s="212">
        <v>1</v>
      </c>
      <c r="I308" s="213"/>
      <c r="J308" s="214">
        <f>ROUND(I308*H308,2)</f>
        <v>0</v>
      </c>
      <c r="K308" s="215"/>
      <c r="L308" s="41"/>
      <c r="M308" s="216" t="s">
        <v>1</v>
      </c>
      <c r="N308" s="217" t="s">
        <v>42</v>
      </c>
      <c r="O308" s="88"/>
      <c r="P308" s="218">
        <f>O308*H308</f>
        <v>0</v>
      </c>
      <c r="Q308" s="218">
        <v>0</v>
      </c>
      <c r="R308" s="218">
        <f>Q308*H308</f>
        <v>0</v>
      </c>
      <c r="S308" s="218">
        <v>0</v>
      </c>
      <c r="T308" s="21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0" t="s">
        <v>125</v>
      </c>
      <c r="AT308" s="220" t="s">
        <v>121</v>
      </c>
      <c r="AU308" s="220" t="s">
        <v>86</v>
      </c>
      <c r="AY308" s="14" t="s">
        <v>120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14" t="s">
        <v>84</v>
      </c>
      <c r="BK308" s="221">
        <f>ROUND(I308*H308,2)</f>
        <v>0</v>
      </c>
      <c r="BL308" s="14" t="s">
        <v>125</v>
      </c>
      <c r="BM308" s="220" t="s">
        <v>511</v>
      </c>
    </row>
    <row r="309" spans="1:47" s="2" customFormat="1" ht="12">
      <c r="A309" s="35"/>
      <c r="B309" s="36"/>
      <c r="C309" s="37"/>
      <c r="D309" s="222" t="s">
        <v>126</v>
      </c>
      <c r="E309" s="37"/>
      <c r="F309" s="223" t="s">
        <v>510</v>
      </c>
      <c r="G309" s="37"/>
      <c r="H309" s="37"/>
      <c r="I309" s="224"/>
      <c r="J309" s="37"/>
      <c r="K309" s="37"/>
      <c r="L309" s="41"/>
      <c r="M309" s="225"/>
      <c r="N309" s="226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126</v>
      </c>
      <c r="AU309" s="14" t="s">
        <v>86</v>
      </c>
    </row>
    <row r="310" spans="1:47" s="2" customFormat="1" ht="12">
      <c r="A310" s="35"/>
      <c r="B310" s="36"/>
      <c r="C310" s="37"/>
      <c r="D310" s="222" t="s">
        <v>127</v>
      </c>
      <c r="E310" s="37"/>
      <c r="F310" s="227" t="s">
        <v>512</v>
      </c>
      <c r="G310" s="37"/>
      <c r="H310" s="37"/>
      <c r="I310" s="224"/>
      <c r="J310" s="37"/>
      <c r="K310" s="37"/>
      <c r="L310" s="41"/>
      <c r="M310" s="225"/>
      <c r="N310" s="226"/>
      <c r="O310" s="88"/>
      <c r="P310" s="88"/>
      <c r="Q310" s="88"/>
      <c r="R310" s="88"/>
      <c r="S310" s="88"/>
      <c r="T310" s="89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4" t="s">
        <v>127</v>
      </c>
      <c r="AU310" s="14" t="s">
        <v>86</v>
      </c>
    </row>
    <row r="311" spans="1:63" s="11" customFormat="1" ht="22.8" customHeight="1">
      <c r="A311" s="11"/>
      <c r="B311" s="194"/>
      <c r="C311" s="195"/>
      <c r="D311" s="196" t="s">
        <v>76</v>
      </c>
      <c r="E311" s="250" t="s">
        <v>513</v>
      </c>
      <c r="F311" s="250" t="s">
        <v>514</v>
      </c>
      <c r="G311" s="195"/>
      <c r="H311" s="195"/>
      <c r="I311" s="198"/>
      <c r="J311" s="251">
        <f>BK311</f>
        <v>0</v>
      </c>
      <c r="K311" s="195"/>
      <c r="L311" s="200"/>
      <c r="M311" s="201"/>
      <c r="N311" s="202"/>
      <c r="O311" s="202"/>
      <c r="P311" s="203">
        <f>SUM(P312:P326)</f>
        <v>0</v>
      </c>
      <c r="Q311" s="202"/>
      <c r="R311" s="203">
        <f>SUM(R312:R326)</f>
        <v>0</v>
      </c>
      <c r="S311" s="202"/>
      <c r="T311" s="204">
        <f>SUM(T312:T326)</f>
        <v>0</v>
      </c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R311" s="205" t="s">
        <v>84</v>
      </c>
      <c r="AT311" s="206" t="s">
        <v>76</v>
      </c>
      <c r="AU311" s="206" t="s">
        <v>84</v>
      </c>
      <c r="AY311" s="205" t="s">
        <v>120</v>
      </c>
      <c r="BK311" s="207">
        <f>SUM(BK312:BK326)</f>
        <v>0</v>
      </c>
    </row>
    <row r="312" spans="1:65" s="2" customFormat="1" ht="14.4" customHeight="1">
      <c r="A312" s="35"/>
      <c r="B312" s="36"/>
      <c r="C312" s="208" t="s">
        <v>360</v>
      </c>
      <c r="D312" s="208" t="s">
        <v>121</v>
      </c>
      <c r="E312" s="209" t="s">
        <v>515</v>
      </c>
      <c r="F312" s="210" t="s">
        <v>516</v>
      </c>
      <c r="G312" s="211" t="s">
        <v>257</v>
      </c>
      <c r="H312" s="212">
        <v>1</v>
      </c>
      <c r="I312" s="213"/>
      <c r="J312" s="214">
        <f>ROUND(I312*H312,2)</f>
        <v>0</v>
      </c>
      <c r="K312" s="215"/>
      <c r="L312" s="41"/>
      <c r="M312" s="216" t="s">
        <v>1</v>
      </c>
      <c r="N312" s="217" t="s">
        <v>42</v>
      </c>
      <c r="O312" s="88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0" t="s">
        <v>125</v>
      </c>
      <c r="AT312" s="220" t="s">
        <v>121</v>
      </c>
      <c r="AU312" s="220" t="s">
        <v>86</v>
      </c>
      <c r="AY312" s="14" t="s">
        <v>120</v>
      </c>
      <c r="BE312" s="221">
        <f>IF(N312="základní",J312,0)</f>
        <v>0</v>
      </c>
      <c r="BF312" s="221">
        <f>IF(N312="snížená",J312,0)</f>
        <v>0</v>
      </c>
      <c r="BG312" s="221">
        <f>IF(N312="zákl. přenesená",J312,0)</f>
        <v>0</v>
      </c>
      <c r="BH312" s="221">
        <f>IF(N312="sníž. přenesená",J312,0)</f>
        <v>0</v>
      </c>
      <c r="BI312" s="221">
        <f>IF(N312="nulová",J312,0)</f>
        <v>0</v>
      </c>
      <c r="BJ312" s="14" t="s">
        <v>84</v>
      </c>
      <c r="BK312" s="221">
        <f>ROUND(I312*H312,2)</f>
        <v>0</v>
      </c>
      <c r="BL312" s="14" t="s">
        <v>125</v>
      </c>
      <c r="BM312" s="220" t="s">
        <v>517</v>
      </c>
    </row>
    <row r="313" spans="1:47" s="2" customFormat="1" ht="12">
      <c r="A313" s="35"/>
      <c r="B313" s="36"/>
      <c r="C313" s="37"/>
      <c r="D313" s="222" t="s">
        <v>126</v>
      </c>
      <c r="E313" s="37"/>
      <c r="F313" s="223" t="s">
        <v>516</v>
      </c>
      <c r="G313" s="37"/>
      <c r="H313" s="37"/>
      <c r="I313" s="224"/>
      <c r="J313" s="37"/>
      <c r="K313" s="37"/>
      <c r="L313" s="41"/>
      <c r="M313" s="225"/>
      <c r="N313" s="226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126</v>
      </c>
      <c r="AU313" s="14" t="s">
        <v>86</v>
      </c>
    </row>
    <row r="314" spans="1:47" s="2" customFormat="1" ht="12">
      <c r="A314" s="35"/>
      <c r="B314" s="36"/>
      <c r="C314" s="37"/>
      <c r="D314" s="222" t="s">
        <v>127</v>
      </c>
      <c r="E314" s="37"/>
      <c r="F314" s="227" t="s">
        <v>518</v>
      </c>
      <c r="G314" s="37"/>
      <c r="H314" s="37"/>
      <c r="I314" s="224"/>
      <c r="J314" s="37"/>
      <c r="K314" s="37"/>
      <c r="L314" s="41"/>
      <c r="M314" s="225"/>
      <c r="N314" s="226"/>
      <c r="O314" s="88"/>
      <c r="P314" s="88"/>
      <c r="Q314" s="88"/>
      <c r="R314" s="88"/>
      <c r="S314" s="88"/>
      <c r="T314" s="89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4" t="s">
        <v>127</v>
      </c>
      <c r="AU314" s="14" t="s">
        <v>86</v>
      </c>
    </row>
    <row r="315" spans="1:65" s="2" customFormat="1" ht="14.4" customHeight="1">
      <c r="A315" s="35"/>
      <c r="B315" s="36"/>
      <c r="C315" s="208" t="s">
        <v>519</v>
      </c>
      <c r="D315" s="208" t="s">
        <v>121</v>
      </c>
      <c r="E315" s="209" t="s">
        <v>520</v>
      </c>
      <c r="F315" s="210" t="s">
        <v>521</v>
      </c>
      <c r="G315" s="211" t="s">
        <v>221</v>
      </c>
      <c r="H315" s="212">
        <v>1</v>
      </c>
      <c r="I315" s="213"/>
      <c r="J315" s="214">
        <f>ROUND(I315*H315,2)</f>
        <v>0</v>
      </c>
      <c r="K315" s="215"/>
      <c r="L315" s="41"/>
      <c r="M315" s="216" t="s">
        <v>1</v>
      </c>
      <c r="N315" s="217" t="s">
        <v>42</v>
      </c>
      <c r="O315" s="88"/>
      <c r="P315" s="218">
        <f>O315*H315</f>
        <v>0</v>
      </c>
      <c r="Q315" s="218">
        <v>0</v>
      </c>
      <c r="R315" s="218">
        <f>Q315*H315</f>
        <v>0</v>
      </c>
      <c r="S315" s="218">
        <v>0</v>
      </c>
      <c r="T315" s="21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20" t="s">
        <v>125</v>
      </c>
      <c r="AT315" s="220" t="s">
        <v>121</v>
      </c>
      <c r="AU315" s="220" t="s">
        <v>86</v>
      </c>
      <c r="AY315" s="14" t="s">
        <v>120</v>
      </c>
      <c r="BE315" s="221">
        <f>IF(N315="základní",J315,0)</f>
        <v>0</v>
      </c>
      <c r="BF315" s="221">
        <f>IF(N315="snížená",J315,0)</f>
        <v>0</v>
      </c>
      <c r="BG315" s="221">
        <f>IF(N315="zákl. přenesená",J315,0)</f>
        <v>0</v>
      </c>
      <c r="BH315" s="221">
        <f>IF(N315="sníž. přenesená",J315,0)</f>
        <v>0</v>
      </c>
      <c r="BI315" s="221">
        <f>IF(N315="nulová",J315,0)</f>
        <v>0</v>
      </c>
      <c r="BJ315" s="14" t="s">
        <v>84</v>
      </c>
      <c r="BK315" s="221">
        <f>ROUND(I315*H315,2)</f>
        <v>0</v>
      </c>
      <c r="BL315" s="14" t="s">
        <v>125</v>
      </c>
      <c r="BM315" s="220" t="s">
        <v>522</v>
      </c>
    </row>
    <row r="316" spans="1:47" s="2" customFormat="1" ht="12">
      <c r="A316" s="35"/>
      <c r="B316" s="36"/>
      <c r="C316" s="37"/>
      <c r="D316" s="222" t="s">
        <v>126</v>
      </c>
      <c r="E316" s="37"/>
      <c r="F316" s="223" t="s">
        <v>521</v>
      </c>
      <c r="G316" s="37"/>
      <c r="H316" s="37"/>
      <c r="I316" s="224"/>
      <c r="J316" s="37"/>
      <c r="K316" s="37"/>
      <c r="L316" s="41"/>
      <c r="M316" s="225"/>
      <c r="N316" s="226"/>
      <c r="O316" s="88"/>
      <c r="P316" s="88"/>
      <c r="Q316" s="88"/>
      <c r="R316" s="88"/>
      <c r="S316" s="88"/>
      <c r="T316" s="89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4" t="s">
        <v>126</v>
      </c>
      <c r="AU316" s="14" t="s">
        <v>86</v>
      </c>
    </row>
    <row r="317" spans="1:65" s="2" customFormat="1" ht="14.4" customHeight="1">
      <c r="A317" s="35"/>
      <c r="B317" s="36"/>
      <c r="C317" s="208" t="s">
        <v>363</v>
      </c>
      <c r="D317" s="208" t="s">
        <v>121</v>
      </c>
      <c r="E317" s="209" t="s">
        <v>523</v>
      </c>
      <c r="F317" s="210" t="s">
        <v>524</v>
      </c>
      <c r="G317" s="211" t="s">
        <v>221</v>
      </c>
      <c r="H317" s="212">
        <v>1</v>
      </c>
      <c r="I317" s="213"/>
      <c r="J317" s="214">
        <f>ROUND(I317*H317,2)</f>
        <v>0</v>
      </c>
      <c r="K317" s="215"/>
      <c r="L317" s="41"/>
      <c r="M317" s="216" t="s">
        <v>1</v>
      </c>
      <c r="N317" s="217" t="s">
        <v>42</v>
      </c>
      <c r="O317" s="88"/>
      <c r="P317" s="218">
        <f>O317*H317</f>
        <v>0</v>
      </c>
      <c r="Q317" s="218">
        <v>0</v>
      </c>
      <c r="R317" s="218">
        <f>Q317*H317</f>
        <v>0</v>
      </c>
      <c r="S317" s="218">
        <v>0</v>
      </c>
      <c r="T317" s="21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20" t="s">
        <v>125</v>
      </c>
      <c r="AT317" s="220" t="s">
        <v>121</v>
      </c>
      <c r="AU317" s="220" t="s">
        <v>86</v>
      </c>
      <c r="AY317" s="14" t="s">
        <v>120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4" t="s">
        <v>84</v>
      </c>
      <c r="BK317" s="221">
        <f>ROUND(I317*H317,2)</f>
        <v>0</v>
      </c>
      <c r="BL317" s="14" t="s">
        <v>125</v>
      </c>
      <c r="BM317" s="220" t="s">
        <v>525</v>
      </c>
    </row>
    <row r="318" spans="1:47" s="2" customFormat="1" ht="12">
      <c r="A318" s="35"/>
      <c r="B318" s="36"/>
      <c r="C318" s="37"/>
      <c r="D318" s="222" t="s">
        <v>126</v>
      </c>
      <c r="E318" s="37"/>
      <c r="F318" s="223" t="s">
        <v>524</v>
      </c>
      <c r="G318" s="37"/>
      <c r="H318" s="37"/>
      <c r="I318" s="224"/>
      <c r="J318" s="37"/>
      <c r="K318" s="37"/>
      <c r="L318" s="41"/>
      <c r="M318" s="225"/>
      <c r="N318" s="226"/>
      <c r="O318" s="88"/>
      <c r="P318" s="88"/>
      <c r="Q318" s="88"/>
      <c r="R318" s="88"/>
      <c r="S318" s="88"/>
      <c r="T318" s="89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4" t="s">
        <v>126</v>
      </c>
      <c r="AU318" s="14" t="s">
        <v>86</v>
      </c>
    </row>
    <row r="319" spans="1:65" s="2" customFormat="1" ht="14.4" customHeight="1">
      <c r="A319" s="35"/>
      <c r="B319" s="36"/>
      <c r="C319" s="208" t="s">
        <v>526</v>
      </c>
      <c r="D319" s="208" t="s">
        <v>121</v>
      </c>
      <c r="E319" s="209" t="s">
        <v>527</v>
      </c>
      <c r="F319" s="210" t="s">
        <v>528</v>
      </c>
      <c r="G319" s="211" t="s">
        <v>221</v>
      </c>
      <c r="H319" s="212">
        <v>1</v>
      </c>
      <c r="I319" s="213"/>
      <c r="J319" s="214">
        <f>ROUND(I319*H319,2)</f>
        <v>0</v>
      </c>
      <c r="K319" s="215"/>
      <c r="L319" s="41"/>
      <c r="M319" s="216" t="s">
        <v>1</v>
      </c>
      <c r="N319" s="217" t="s">
        <v>42</v>
      </c>
      <c r="O319" s="88"/>
      <c r="P319" s="218">
        <f>O319*H319</f>
        <v>0</v>
      </c>
      <c r="Q319" s="218">
        <v>0</v>
      </c>
      <c r="R319" s="218">
        <f>Q319*H319</f>
        <v>0</v>
      </c>
      <c r="S319" s="218">
        <v>0</v>
      </c>
      <c r="T319" s="219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20" t="s">
        <v>125</v>
      </c>
      <c r="AT319" s="220" t="s">
        <v>121</v>
      </c>
      <c r="AU319" s="220" t="s">
        <v>86</v>
      </c>
      <c r="AY319" s="14" t="s">
        <v>120</v>
      </c>
      <c r="BE319" s="221">
        <f>IF(N319="základní",J319,0)</f>
        <v>0</v>
      </c>
      <c r="BF319" s="221">
        <f>IF(N319="snížená",J319,0)</f>
        <v>0</v>
      </c>
      <c r="BG319" s="221">
        <f>IF(N319="zákl. přenesená",J319,0)</f>
        <v>0</v>
      </c>
      <c r="BH319" s="221">
        <f>IF(N319="sníž. přenesená",J319,0)</f>
        <v>0</v>
      </c>
      <c r="BI319" s="221">
        <f>IF(N319="nulová",J319,0)</f>
        <v>0</v>
      </c>
      <c r="BJ319" s="14" t="s">
        <v>84</v>
      </c>
      <c r="BK319" s="221">
        <f>ROUND(I319*H319,2)</f>
        <v>0</v>
      </c>
      <c r="BL319" s="14" t="s">
        <v>125</v>
      </c>
      <c r="BM319" s="220" t="s">
        <v>529</v>
      </c>
    </row>
    <row r="320" spans="1:47" s="2" customFormat="1" ht="12">
      <c r="A320" s="35"/>
      <c r="B320" s="36"/>
      <c r="C320" s="37"/>
      <c r="D320" s="222" t="s">
        <v>126</v>
      </c>
      <c r="E320" s="37"/>
      <c r="F320" s="223" t="s">
        <v>528</v>
      </c>
      <c r="G320" s="37"/>
      <c r="H320" s="37"/>
      <c r="I320" s="224"/>
      <c r="J320" s="37"/>
      <c r="K320" s="37"/>
      <c r="L320" s="41"/>
      <c r="M320" s="225"/>
      <c r="N320" s="226"/>
      <c r="O320" s="88"/>
      <c r="P320" s="88"/>
      <c r="Q320" s="88"/>
      <c r="R320" s="88"/>
      <c r="S320" s="88"/>
      <c r="T320" s="89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4" t="s">
        <v>126</v>
      </c>
      <c r="AU320" s="14" t="s">
        <v>86</v>
      </c>
    </row>
    <row r="321" spans="1:65" s="2" customFormat="1" ht="14.4" customHeight="1">
      <c r="A321" s="35"/>
      <c r="B321" s="36"/>
      <c r="C321" s="208" t="s">
        <v>367</v>
      </c>
      <c r="D321" s="208" t="s">
        <v>121</v>
      </c>
      <c r="E321" s="209" t="s">
        <v>530</v>
      </c>
      <c r="F321" s="210" t="s">
        <v>531</v>
      </c>
      <c r="G321" s="211" t="s">
        <v>257</v>
      </c>
      <c r="H321" s="212">
        <v>1</v>
      </c>
      <c r="I321" s="213"/>
      <c r="J321" s="214">
        <f>ROUND(I321*H321,2)</f>
        <v>0</v>
      </c>
      <c r="K321" s="215"/>
      <c r="L321" s="41"/>
      <c r="M321" s="216" t="s">
        <v>1</v>
      </c>
      <c r="N321" s="217" t="s">
        <v>42</v>
      </c>
      <c r="O321" s="88"/>
      <c r="P321" s="218">
        <f>O321*H321</f>
        <v>0</v>
      </c>
      <c r="Q321" s="218">
        <v>0</v>
      </c>
      <c r="R321" s="218">
        <f>Q321*H321</f>
        <v>0</v>
      </c>
      <c r="S321" s="218">
        <v>0</v>
      </c>
      <c r="T321" s="21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20" t="s">
        <v>125</v>
      </c>
      <c r="AT321" s="220" t="s">
        <v>121</v>
      </c>
      <c r="AU321" s="220" t="s">
        <v>86</v>
      </c>
      <c r="AY321" s="14" t="s">
        <v>120</v>
      </c>
      <c r="BE321" s="221">
        <f>IF(N321="základní",J321,0)</f>
        <v>0</v>
      </c>
      <c r="BF321" s="221">
        <f>IF(N321="snížená",J321,0)</f>
        <v>0</v>
      </c>
      <c r="BG321" s="221">
        <f>IF(N321="zákl. přenesená",J321,0)</f>
        <v>0</v>
      </c>
      <c r="BH321" s="221">
        <f>IF(N321="sníž. přenesená",J321,0)</f>
        <v>0</v>
      </c>
      <c r="BI321" s="221">
        <f>IF(N321="nulová",J321,0)</f>
        <v>0</v>
      </c>
      <c r="BJ321" s="14" t="s">
        <v>84</v>
      </c>
      <c r="BK321" s="221">
        <f>ROUND(I321*H321,2)</f>
        <v>0</v>
      </c>
      <c r="BL321" s="14" t="s">
        <v>125</v>
      </c>
      <c r="BM321" s="220" t="s">
        <v>532</v>
      </c>
    </row>
    <row r="322" spans="1:47" s="2" customFormat="1" ht="12">
      <c r="A322" s="35"/>
      <c r="B322" s="36"/>
      <c r="C322" s="37"/>
      <c r="D322" s="222" t="s">
        <v>126</v>
      </c>
      <c r="E322" s="37"/>
      <c r="F322" s="223" t="s">
        <v>531</v>
      </c>
      <c r="G322" s="37"/>
      <c r="H322" s="37"/>
      <c r="I322" s="224"/>
      <c r="J322" s="37"/>
      <c r="K322" s="37"/>
      <c r="L322" s="41"/>
      <c r="M322" s="225"/>
      <c r="N322" s="226"/>
      <c r="O322" s="88"/>
      <c r="P322" s="88"/>
      <c r="Q322" s="88"/>
      <c r="R322" s="88"/>
      <c r="S322" s="88"/>
      <c r="T322" s="89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4" t="s">
        <v>126</v>
      </c>
      <c r="AU322" s="14" t="s">
        <v>86</v>
      </c>
    </row>
    <row r="323" spans="1:47" s="2" customFormat="1" ht="12">
      <c r="A323" s="35"/>
      <c r="B323" s="36"/>
      <c r="C323" s="37"/>
      <c r="D323" s="222" t="s">
        <v>127</v>
      </c>
      <c r="E323" s="37"/>
      <c r="F323" s="227" t="s">
        <v>504</v>
      </c>
      <c r="G323" s="37"/>
      <c r="H323" s="37"/>
      <c r="I323" s="224"/>
      <c r="J323" s="37"/>
      <c r="K323" s="37"/>
      <c r="L323" s="41"/>
      <c r="M323" s="225"/>
      <c r="N323" s="226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127</v>
      </c>
      <c r="AU323" s="14" t="s">
        <v>86</v>
      </c>
    </row>
    <row r="324" spans="1:65" s="2" customFormat="1" ht="14.4" customHeight="1">
      <c r="A324" s="35"/>
      <c r="B324" s="36"/>
      <c r="C324" s="208" t="s">
        <v>533</v>
      </c>
      <c r="D324" s="208" t="s">
        <v>121</v>
      </c>
      <c r="E324" s="209" t="s">
        <v>534</v>
      </c>
      <c r="F324" s="210" t="s">
        <v>535</v>
      </c>
      <c r="G324" s="211" t="s">
        <v>257</v>
      </c>
      <c r="H324" s="212">
        <v>1</v>
      </c>
      <c r="I324" s="213"/>
      <c r="J324" s="214">
        <f>ROUND(I324*H324,2)</f>
        <v>0</v>
      </c>
      <c r="K324" s="215"/>
      <c r="L324" s="41"/>
      <c r="M324" s="216" t="s">
        <v>1</v>
      </c>
      <c r="N324" s="217" t="s">
        <v>42</v>
      </c>
      <c r="O324" s="88"/>
      <c r="P324" s="218">
        <f>O324*H324</f>
        <v>0</v>
      </c>
      <c r="Q324" s="218">
        <v>0</v>
      </c>
      <c r="R324" s="218">
        <f>Q324*H324</f>
        <v>0</v>
      </c>
      <c r="S324" s="218">
        <v>0</v>
      </c>
      <c r="T324" s="21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0" t="s">
        <v>125</v>
      </c>
      <c r="AT324" s="220" t="s">
        <v>121</v>
      </c>
      <c r="AU324" s="220" t="s">
        <v>86</v>
      </c>
      <c r="AY324" s="14" t="s">
        <v>120</v>
      </c>
      <c r="BE324" s="221">
        <f>IF(N324="základní",J324,0)</f>
        <v>0</v>
      </c>
      <c r="BF324" s="221">
        <f>IF(N324="snížená",J324,0)</f>
        <v>0</v>
      </c>
      <c r="BG324" s="221">
        <f>IF(N324="zákl. přenesená",J324,0)</f>
        <v>0</v>
      </c>
      <c r="BH324" s="221">
        <f>IF(N324="sníž. přenesená",J324,0)</f>
        <v>0</v>
      </c>
      <c r="BI324" s="221">
        <f>IF(N324="nulová",J324,0)</f>
        <v>0</v>
      </c>
      <c r="BJ324" s="14" t="s">
        <v>84</v>
      </c>
      <c r="BK324" s="221">
        <f>ROUND(I324*H324,2)</f>
        <v>0</v>
      </c>
      <c r="BL324" s="14" t="s">
        <v>125</v>
      </c>
      <c r="BM324" s="220" t="s">
        <v>536</v>
      </c>
    </row>
    <row r="325" spans="1:47" s="2" customFormat="1" ht="12">
      <c r="A325" s="35"/>
      <c r="B325" s="36"/>
      <c r="C325" s="37"/>
      <c r="D325" s="222" t="s">
        <v>126</v>
      </c>
      <c r="E325" s="37"/>
      <c r="F325" s="223" t="s">
        <v>535</v>
      </c>
      <c r="G325" s="37"/>
      <c r="H325" s="37"/>
      <c r="I325" s="224"/>
      <c r="J325" s="37"/>
      <c r="K325" s="37"/>
      <c r="L325" s="41"/>
      <c r="M325" s="225"/>
      <c r="N325" s="226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126</v>
      </c>
      <c r="AU325" s="14" t="s">
        <v>86</v>
      </c>
    </row>
    <row r="326" spans="1:47" s="2" customFormat="1" ht="12">
      <c r="A326" s="35"/>
      <c r="B326" s="36"/>
      <c r="C326" s="37"/>
      <c r="D326" s="222" t="s">
        <v>127</v>
      </c>
      <c r="E326" s="37"/>
      <c r="F326" s="227" t="s">
        <v>537</v>
      </c>
      <c r="G326" s="37"/>
      <c r="H326" s="37"/>
      <c r="I326" s="224"/>
      <c r="J326" s="37"/>
      <c r="K326" s="37"/>
      <c r="L326" s="41"/>
      <c r="M326" s="252"/>
      <c r="N326" s="253"/>
      <c r="O326" s="241"/>
      <c r="P326" s="241"/>
      <c r="Q326" s="241"/>
      <c r="R326" s="241"/>
      <c r="S326" s="241"/>
      <c r="T326" s="254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4" t="s">
        <v>127</v>
      </c>
      <c r="AU326" s="14" t="s">
        <v>86</v>
      </c>
    </row>
    <row r="327" spans="1:31" s="2" customFormat="1" ht="6.95" customHeight="1">
      <c r="A327" s="35"/>
      <c r="B327" s="63"/>
      <c r="C327" s="64"/>
      <c r="D327" s="64"/>
      <c r="E327" s="64"/>
      <c r="F327" s="64"/>
      <c r="G327" s="64"/>
      <c r="H327" s="64"/>
      <c r="I327" s="64"/>
      <c r="J327" s="64"/>
      <c r="K327" s="64"/>
      <c r="L327" s="41"/>
      <c r="M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</row>
  </sheetData>
  <sheetProtection password="CC35" sheet="1" objects="1" scenarios="1" formatColumns="0" formatRows="0" autoFilter="0"/>
  <autoFilter ref="C126:K32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86</v>
      </c>
    </row>
    <row r="4" spans="2:46" s="1" customFormat="1" ht="24.95" customHeight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26.25" customHeight="1">
      <c r="B7" s="17"/>
      <c r="E7" s="138" t="str">
        <f>'Rekapitulace stavby'!K6</f>
        <v>Renovace plochy baseballového hřiště včetně instalace automatického zavlažovacího systému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538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16. 4. 2021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29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31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28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34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28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37</v>
      </c>
      <c r="E30" s="35"/>
      <c r="F30" s="35"/>
      <c r="G30" s="35"/>
      <c r="H30" s="35"/>
      <c r="I30" s="35"/>
      <c r="J30" s="148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39</v>
      </c>
      <c r="G32" s="35"/>
      <c r="H32" s="35"/>
      <c r="I32" s="149" t="s">
        <v>38</v>
      </c>
      <c r="J32" s="149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41</v>
      </c>
      <c r="E33" s="137" t="s">
        <v>42</v>
      </c>
      <c r="F33" s="151">
        <f>ROUND((SUM(BE118:BE122)),2)</f>
        <v>0</v>
      </c>
      <c r="G33" s="35"/>
      <c r="H33" s="35"/>
      <c r="I33" s="152">
        <v>0.21</v>
      </c>
      <c r="J33" s="151">
        <f>ROUND(((SUM(BE118:BE122))*I33),2)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43</v>
      </c>
      <c r="F34" s="151">
        <f>ROUND((SUM(BF118:BF122)),2)</f>
        <v>0</v>
      </c>
      <c r="G34" s="35"/>
      <c r="H34" s="35"/>
      <c r="I34" s="152">
        <v>0.15</v>
      </c>
      <c r="J34" s="151">
        <f>ROUND(((SUM(BF118:BF122))*I34),2)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44</v>
      </c>
      <c r="F35" s="151">
        <f>ROUND((SUM(BG118:BG122)),2)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45</v>
      </c>
      <c r="F36" s="151">
        <f>ROUND((SUM(BH118:BH122)),2)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46</v>
      </c>
      <c r="F37" s="151">
        <f>ROUND((SUM(BI118:BI122)),2)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50</v>
      </c>
      <c r="E50" s="161"/>
      <c r="F50" s="161"/>
      <c r="G50" s="160" t="s">
        <v>51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52</v>
      </c>
      <c r="E61" s="163"/>
      <c r="F61" s="164" t="s">
        <v>53</v>
      </c>
      <c r="G61" s="162" t="s">
        <v>52</v>
      </c>
      <c r="H61" s="163"/>
      <c r="I61" s="163"/>
      <c r="J61" s="165" t="s">
        <v>53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54</v>
      </c>
      <c r="E65" s="166"/>
      <c r="F65" s="166"/>
      <c r="G65" s="160" t="s">
        <v>55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52</v>
      </c>
      <c r="E76" s="163"/>
      <c r="F76" s="164" t="s">
        <v>53</v>
      </c>
      <c r="G76" s="162" t="s">
        <v>52</v>
      </c>
      <c r="H76" s="163"/>
      <c r="I76" s="163"/>
      <c r="J76" s="165" t="s">
        <v>53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71" t="str">
        <f>E7</f>
        <v>Renovace plochy baseballového hřiště včetně instalace automatického zavlažovacího systému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VORN - Vedlejší a ostatní...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Trutnov</v>
      </c>
      <c r="G89" s="37"/>
      <c r="H89" s="37"/>
      <c r="I89" s="29" t="s">
        <v>22</v>
      </c>
      <c r="J89" s="76" t="str">
        <f>IF(J12="","",J12)</f>
        <v>16. 4. 2021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Město Trutnov</v>
      </c>
      <c r="G91" s="37"/>
      <c r="H91" s="37"/>
      <c r="I91" s="29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29" t="s">
        <v>34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97</v>
      </c>
      <c r="D94" s="173"/>
      <c r="E94" s="173"/>
      <c r="F94" s="173"/>
      <c r="G94" s="173"/>
      <c r="H94" s="173"/>
      <c r="I94" s="173"/>
      <c r="J94" s="174" t="s">
        <v>98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99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spans="1:31" s="9" customFormat="1" ht="24.95" customHeight="1">
      <c r="A97" s="9"/>
      <c r="B97" s="176"/>
      <c r="C97" s="177"/>
      <c r="D97" s="178" t="s">
        <v>539</v>
      </c>
      <c r="E97" s="179"/>
      <c r="F97" s="179"/>
      <c r="G97" s="179"/>
      <c r="H97" s="179"/>
      <c r="I97" s="179"/>
      <c r="J97" s="180">
        <f>J119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44"/>
      <c r="C98" s="245"/>
      <c r="D98" s="246" t="s">
        <v>540</v>
      </c>
      <c r="E98" s="247"/>
      <c r="F98" s="247"/>
      <c r="G98" s="247"/>
      <c r="H98" s="247"/>
      <c r="I98" s="247"/>
      <c r="J98" s="248">
        <f>J120</f>
        <v>0</v>
      </c>
      <c r="K98" s="245"/>
      <c r="L98" s="249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105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6.25" customHeight="1">
      <c r="A108" s="35"/>
      <c r="B108" s="36"/>
      <c r="C108" s="37"/>
      <c r="D108" s="37"/>
      <c r="E108" s="171" t="str">
        <f>E7</f>
        <v>Renovace plochy baseballového hřiště včetně instalace automatického zavlažovacího systému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94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VORN - Vedlejší a ostatní...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>Trutnov</v>
      </c>
      <c r="G112" s="37"/>
      <c r="H112" s="37"/>
      <c r="I112" s="29" t="s">
        <v>22</v>
      </c>
      <c r="J112" s="76" t="str">
        <f>IF(J12="","",J12)</f>
        <v>16. 4. 2021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>Město Trutnov</v>
      </c>
      <c r="G114" s="37"/>
      <c r="H114" s="37"/>
      <c r="I114" s="29" t="s">
        <v>31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29</v>
      </c>
      <c r="D115" s="37"/>
      <c r="E115" s="37"/>
      <c r="F115" s="24" t="str">
        <f>IF(E18="","",E18)</f>
        <v>Vyplň údaj</v>
      </c>
      <c r="G115" s="37"/>
      <c r="H115" s="37"/>
      <c r="I115" s="29" t="s">
        <v>34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82"/>
      <c r="B117" s="183"/>
      <c r="C117" s="184" t="s">
        <v>106</v>
      </c>
      <c r="D117" s="185" t="s">
        <v>62</v>
      </c>
      <c r="E117" s="185" t="s">
        <v>58</v>
      </c>
      <c r="F117" s="185" t="s">
        <v>59</v>
      </c>
      <c r="G117" s="185" t="s">
        <v>107</v>
      </c>
      <c r="H117" s="185" t="s">
        <v>108</v>
      </c>
      <c r="I117" s="185" t="s">
        <v>109</v>
      </c>
      <c r="J117" s="186" t="s">
        <v>98</v>
      </c>
      <c r="K117" s="187" t="s">
        <v>110</v>
      </c>
      <c r="L117" s="188"/>
      <c r="M117" s="97" t="s">
        <v>1</v>
      </c>
      <c r="N117" s="98" t="s">
        <v>41</v>
      </c>
      <c r="O117" s="98" t="s">
        <v>111</v>
      </c>
      <c r="P117" s="98" t="s">
        <v>112</v>
      </c>
      <c r="Q117" s="98" t="s">
        <v>113</v>
      </c>
      <c r="R117" s="98" t="s">
        <v>114</v>
      </c>
      <c r="S117" s="98" t="s">
        <v>115</v>
      </c>
      <c r="T117" s="99" t="s">
        <v>116</v>
      </c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</row>
    <row r="118" spans="1:63" s="2" customFormat="1" ht="22.8" customHeight="1">
      <c r="A118" s="35"/>
      <c r="B118" s="36"/>
      <c r="C118" s="104" t="s">
        <v>117</v>
      </c>
      <c r="D118" s="37"/>
      <c r="E118" s="37"/>
      <c r="F118" s="37"/>
      <c r="G118" s="37"/>
      <c r="H118" s="37"/>
      <c r="I118" s="37"/>
      <c r="J118" s="189">
        <f>BK118</f>
        <v>0</v>
      </c>
      <c r="K118" s="37"/>
      <c r="L118" s="41"/>
      <c r="M118" s="100"/>
      <c r="N118" s="190"/>
      <c r="O118" s="101"/>
      <c r="P118" s="191">
        <f>P119</f>
        <v>0</v>
      </c>
      <c r="Q118" s="101"/>
      <c r="R118" s="191">
        <f>R119</f>
        <v>0</v>
      </c>
      <c r="S118" s="101"/>
      <c r="T118" s="192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100</v>
      </c>
      <c r="BK118" s="193">
        <f>BK119</f>
        <v>0</v>
      </c>
    </row>
    <row r="119" spans="1:63" s="11" customFormat="1" ht="25.9" customHeight="1">
      <c r="A119" s="11"/>
      <c r="B119" s="194"/>
      <c r="C119" s="195"/>
      <c r="D119" s="196" t="s">
        <v>76</v>
      </c>
      <c r="E119" s="197" t="s">
        <v>541</v>
      </c>
      <c r="F119" s="197" t="s">
        <v>542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P120</f>
        <v>0</v>
      </c>
      <c r="Q119" s="202"/>
      <c r="R119" s="203">
        <f>R120</f>
        <v>0</v>
      </c>
      <c r="S119" s="202"/>
      <c r="T119" s="204">
        <f>T120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5" t="s">
        <v>142</v>
      </c>
      <c r="AT119" s="206" t="s">
        <v>76</v>
      </c>
      <c r="AU119" s="206" t="s">
        <v>77</v>
      </c>
      <c r="AY119" s="205" t="s">
        <v>120</v>
      </c>
      <c r="BK119" s="207">
        <f>BK120</f>
        <v>0</v>
      </c>
    </row>
    <row r="120" spans="1:63" s="11" customFormat="1" ht="22.8" customHeight="1">
      <c r="A120" s="11"/>
      <c r="B120" s="194"/>
      <c r="C120" s="195"/>
      <c r="D120" s="196" t="s">
        <v>76</v>
      </c>
      <c r="E120" s="250" t="s">
        <v>543</v>
      </c>
      <c r="F120" s="250" t="s">
        <v>544</v>
      </c>
      <c r="G120" s="195"/>
      <c r="H120" s="195"/>
      <c r="I120" s="198"/>
      <c r="J120" s="251">
        <f>BK120</f>
        <v>0</v>
      </c>
      <c r="K120" s="195"/>
      <c r="L120" s="200"/>
      <c r="M120" s="201"/>
      <c r="N120" s="202"/>
      <c r="O120" s="202"/>
      <c r="P120" s="203">
        <f>SUM(P121:P122)</f>
        <v>0</v>
      </c>
      <c r="Q120" s="202"/>
      <c r="R120" s="203">
        <f>SUM(R121:R122)</f>
        <v>0</v>
      </c>
      <c r="S120" s="202"/>
      <c r="T120" s="204">
        <f>SUM(T121:T122)</f>
        <v>0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R120" s="205" t="s">
        <v>142</v>
      </c>
      <c r="AT120" s="206" t="s">
        <v>76</v>
      </c>
      <c r="AU120" s="206" t="s">
        <v>84</v>
      </c>
      <c r="AY120" s="205" t="s">
        <v>120</v>
      </c>
      <c r="BK120" s="207">
        <f>SUM(BK121:BK122)</f>
        <v>0</v>
      </c>
    </row>
    <row r="121" spans="1:65" s="2" customFormat="1" ht="24.15" customHeight="1">
      <c r="A121" s="35"/>
      <c r="B121" s="36"/>
      <c r="C121" s="208" t="s">
        <v>84</v>
      </c>
      <c r="D121" s="208" t="s">
        <v>121</v>
      </c>
      <c r="E121" s="209" t="s">
        <v>545</v>
      </c>
      <c r="F121" s="210" t="s">
        <v>546</v>
      </c>
      <c r="G121" s="211" t="s">
        <v>547</v>
      </c>
      <c r="H121" s="212">
        <v>1</v>
      </c>
      <c r="I121" s="213"/>
      <c r="J121" s="214">
        <f>ROUND(I121*H121,2)</f>
        <v>0</v>
      </c>
      <c r="K121" s="215"/>
      <c r="L121" s="41"/>
      <c r="M121" s="216" t="s">
        <v>1</v>
      </c>
      <c r="N121" s="217" t="s">
        <v>42</v>
      </c>
      <c r="O121" s="88"/>
      <c r="P121" s="218">
        <f>O121*H121</f>
        <v>0</v>
      </c>
      <c r="Q121" s="218">
        <v>0</v>
      </c>
      <c r="R121" s="218">
        <f>Q121*H121</f>
        <v>0</v>
      </c>
      <c r="S121" s="218">
        <v>0</v>
      </c>
      <c r="T121" s="21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0" t="s">
        <v>125</v>
      </c>
      <c r="AT121" s="220" t="s">
        <v>121</v>
      </c>
      <c r="AU121" s="220" t="s">
        <v>86</v>
      </c>
      <c r="AY121" s="14" t="s">
        <v>120</v>
      </c>
      <c r="BE121" s="221">
        <f>IF(N121="základní",J121,0)</f>
        <v>0</v>
      </c>
      <c r="BF121" s="221">
        <f>IF(N121="snížená",J121,0)</f>
        <v>0</v>
      </c>
      <c r="BG121" s="221">
        <f>IF(N121="zákl. přenesená",J121,0)</f>
        <v>0</v>
      </c>
      <c r="BH121" s="221">
        <f>IF(N121="sníž. přenesená",J121,0)</f>
        <v>0</v>
      </c>
      <c r="BI121" s="221">
        <f>IF(N121="nulová",J121,0)</f>
        <v>0</v>
      </c>
      <c r="BJ121" s="14" t="s">
        <v>84</v>
      </c>
      <c r="BK121" s="221">
        <f>ROUND(I121*H121,2)</f>
        <v>0</v>
      </c>
      <c r="BL121" s="14" t="s">
        <v>125</v>
      </c>
      <c r="BM121" s="220" t="s">
        <v>86</v>
      </c>
    </row>
    <row r="122" spans="1:47" s="2" customFormat="1" ht="12">
      <c r="A122" s="35"/>
      <c r="B122" s="36"/>
      <c r="C122" s="37"/>
      <c r="D122" s="222" t="s">
        <v>126</v>
      </c>
      <c r="E122" s="37"/>
      <c r="F122" s="223" t="s">
        <v>546</v>
      </c>
      <c r="G122" s="37"/>
      <c r="H122" s="37"/>
      <c r="I122" s="224"/>
      <c r="J122" s="37"/>
      <c r="K122" s="37"/>
      <c r="L122" s="41"/>
      <c r="M122" s="252"/>
      <c r="N122" s="253"/>
      <c r="O122" s="241"/>
      <c r="P122" s="241"/>
      <c r="Q122" s="241"/>
      <c r="R122" s="241"/>
      <c r="S122" s="241"/>
      <c r="T122" s="254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126</v>
      </c>
      <c r="AU122" s="14" t="s">
        <v>86</v>
      </c>
    </row>
    <row r="123" spans="1:31" s="2" customFormat="1" ht="6.95" customHeight="1">
      <c r="A123" s="35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41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Kyncl</dc:creator>
  <cp:keywords/>
  <dc:description/>
  <cp:lastModifiedBy>Jan Kyncl</cp:lastModifiedBy>
  <dcterms:created xsi:type="dcterms:W3CDTF">2021-05-27T11:08:40Z</dcterms:created>
  <dcterms:modified xsi:type="dcterms:W3CDTF">2021-05-27T11:08:48Z</dcterms:modified>
  <cp:category/>
  <cp:version/>
  <cp:contentType/>
  <cp:contentStatus/>
</cp:coreProperties>
</file>