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00 - Vedlejší rozpočtové..." sheetId="2" r:id="rId2"/>
    <sheet name="001 - Stavební část" sheetId="3" r:id="rId3"/>
    <sheet name="002 - Zdravotní technika" sheetId="4" r:id="rId4"/>
    <sheet name="003 - Vytápění" sheetId="5" r:id="rId5"/>
    <sheet name="004 - Větrání" sheetId="6" r:id="rId6"/>
    <sheet name="005 - Elektroinstalace" sheetId="7" r:id="rId7"/>
  </sheets>
  <definedNames>
    <definedName name="_xlnm.Print_Area" localSheetId="0">'Rekapitulace stavby'!$D$4:$AO$76,'Rekapitulace stavby'!$C$82:$AQ$101</definedName>
    <definedName name="_xlnm.Print_Titles" localSheetId="0">'Rekapitulace stavby'!$92:$92</definedName>
    <definedName name="_xlnm._FilterDatabase" localSheetId="1" hidden="1">'000 - Vedlejší rozpočtové...'!$C$118:$K$124</definedName>
    <definedName name="_xlnm.Print_Area" localSheetId="1">'000 - Vedlejší rozpočtové...'!$C$4:$J$76,'000 - Vedlejší rozpočtové...'!$C$82:$J$100,'000 - Vedlejší rozpočtové...'!$C$106:$J$124</definedName>
    <definedName name="_xlnm.Print_Titles" localSheetId="1">'000 - Vedlejší rozpočtové...'!$118:$118</definedName>
    <definedName name="_xlnm._FilterDatabase" localSheetId="2" hidden="1">'001 - Stavební část'!$C$136:$K$604</definedName>
    <definedName name="_xlnm.Print_Area" localSheetId="2">'001 - Stavební část'!$C$4:$J$76,'001 - Stavební část'!$C$82:$J$118,'001 - Stavební část'!$C$124:$J$604</definedName>
    <definedName name="_xlnm.Print_Titles" localSheetId="2">'001 - Stavební část'!$136:$136</definedName>
    <definedName name="_xlnm._FilterDatabase" localSheetId="3" hidden="1">'002 - Zdravotní technika'!$C$127:$K$218</definedName>
    <definedName name="_xlnm.Print_Area" localSheetId="3">'002 - Zdravotní technika'!$C$4:$J$76,'002 - Zdravotní technika'!$C$82:$J$109,'002 - Zdravotní technika'!$C$115:$J$218</definedName>
    <definedName name="_xlnm.Print_Titles" localSheetId="3">'002 - Zdravotní technika'!$127:$127</definedName>
    <definedName name="_xlnm._FilterDatabase" localSheetId="4" hidden="1">'003 - Vytápění'!$C$121:$K$177</definedName>
    <definedName name="_xlnm.Print_Area" localSheetId="4">'003 - Vytápění'!$C$4:$J$76,'003 - Vytápění'!$C$82:$J$103,'003 - Vytápění'!$C$109:$J$177</definedName>
    <definedName name="_xlnm.Print_Titles" localSheetId="4">'003 - Vytápění'!$121:$121</definedName>
    <definedName name="_xlnm._FilterDatabase" localSheetId="5" hidden="1">'004 - Větrání'!$C$118:$K$134</definedName>
    <definedName name="_xlnm.Print_Area" localSheetId="5">'004 - Větrání'!$C$4:$J$76,'004 - Větrání'!$C$82:$J$100,'004 - Větrání'!$C$106:$J$134</definedName>
    <definedName name="_xlnm.Print_Titles" localSheetId="5">'004 - Větrání'!$118:$118</definedName>
    <definedName name="_xlnm._FilterDatabase" localSheetId="6" hidden="1">'005 - Elektroinstalace'!$C$116:$K$183</definedName>
    <definedName name="_xlnm.Print_Area" localSheetId="6">'005 - Elektroinstalace'!$C$4:$J$76,'005 - Elektroinstalace'!$C$82:$J$98,'005 - Elektroinstalace'!$C$104:$J$183</definedName>
    <definedName name="_xlnm.Print_Titles" localSheetId="6">'005 - Elektroinstalace'!$116:$116</definedName>
  </definedNames>
  <calcPr/>
</workbook>
</file>

<file path=xl/calcChain.xml><?xml version="1.0" encoding="utf-8"?>
<calcChain xmlns="http://schemas.openxmlformats.org/spreadsheetml/2006/main">
  <c i="7" l="1" r="J37"/>
  <c r="J36"/>
  <c i="1" r="AY100"/>
  <c i="7" r="J35"/>
  <c i="1" r="AX100"/>
  <c i="7"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F111"/>
  <c r="E109"/>
  <c r="F89"/>
  <c r="E87"/>
  <c r="J24"/>
  <c r="E24"/>
  <c r="J114"/>
  <c r="J23"/>
  <c r="J21"/>
  <c r="E21"/>
  <c r="J91"/>
  <c r="J20"/>
  <c r="J18"/>
  <c r="E18"/>
  <c r="F92"/>
  <c r="J17"/>
  <c r="J15"/>
  <c r="E15"/>
  <c r="F91"/>
  <c r="J14"/>
  <c r="J12"/>
  <c r="J111"/>
  <c r="E7"/>
  <c r="E85"/>
  <c i="6" r="J37"/>
  <c r="J36"/>
  <c i="1" r="AY99"/>
  <c i="6" r="J35"/>
  <c i="1" r="AX99"/>
  <c i="6" r="BI134"/>
  <c r="BH134"/>
  <c r="BG134"/>
  <c r="BF134"/>
  <c r="T134"/>
  <c r="T133"/>
  <c r="R134"/>
  <c r="R133"/>
  <c r="P134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F113"/>
  <c r="E111"/>
  <c r="F89"/>
  <c r="E87"/>
  <c r="J24"/>
  <c r="E24"/>
  <c r="J92"/>
  <c r="J23"/>
  <c r="J21"/>
  <c r="E21"/>
  <c r="J115"/>
  <c r="J20"/>
  <c r="J18"/>
  <c r="E18"/>
  <c r="F116"/>
  <c r="J17"/>
  <c r="J15"/>
  <c r="E15"/>
  <c r="F91"/>
  <c r="J14"/>
  <c r="J12"/>
  <c r="J113"/>
  <c r="E7"/>
  <c r="E85"/>
  <c i="5" r="J37"/>
  <c r="J36"/>
  <c i="1" r="AY98"/>
  <c i="5" r="J35"/>
  <c i="1" r="AX98"/>
  <c i="5" r="BI177"/>
  <c r="BH177"/>
  <c r="BG177"/>
  <c r="BF177"/>
  <c r="T177"/>
  <c r="T176"/>
  <c r="R177"/>
  <c r="R176"/>
  <c r="P177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F116"/>
  <c r="E114"/>
  <c r="F89"/>
  <c r="E87"/>
  <c r="J24"/>
  <c r="E24"/>
  <c r="J92"/>
  <c r="J23"/>
  <c r="J21"/>
  <c r="E21"/>
  <c r="J118"/>
  <c r="J20"/>
  <c r="J18"/>
  <c r="E18"/>
  <c r="F119"/>
  <c r="J17"/>
  <c r="J15"/>
  <c r="E15"/>
  <c r="F118"/>
  <c r="J14"/>
  <c r="J12"/>
  <c r="J89"/>
  <c r="E7"/>
  <c r="E85"/>
  <c i="4" r="J37"/>
  <c r="J36"/>
  <c i="1" r="AY97"/>
  <c i="4" r="J35"/>
  <c i="1" r="AX97"/>
  <c i="4" r="BI218"/>
  <c r="BH218"/>
  <c r="BG218"/>
  <c r="BF218"/>
  <c r="T218"/>
  <c r="T217"/>
  <c r="R218"/>
  <c r="R217"/>
  <c r="P218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3"/>
  <c r="BH153"/>
  <c r="BG153"/>
  <c r="BF153"/>
  <c r="T153"/>
  <c r="T152"/>
  <c r="R153"/>
  <c r="R152"/>
  <c r="P153"/>
  <c r="P152"/>
  <c r="BI151"/>
  <c r="BH151"/>
  <c r="BG151"/>
  <c r="BF151"/>
  <c r="T151"/>
  <c r="T150"/>
  <c r="R151"/>
  <c r="R150"/>
  <c r="P151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F122"/>
  <c r="E120"/>
  <c r="F89"/>
  <c r="E87"/>
  <c r="J24"/>
  <c r="E24"/>
  <c r="J125"/>
  <c r="J23"/>
  <c r="J21"/>
  <c r="E21"/>
  <c r="J124"/>
  <c r="J20"/>
  <c r="J18"/>
  <c r="E18"/>
  <c r="F125"/>
  <c r="J17"/>
  <c r="J15"/>
  <c r="E15"/>
  <c r="F91"/>
  <c r="J14"/>
  <c r="J12"/>
  <c r="J89"/>
  <c r="E7"/>
  <c r="E118"/>
  <c i="3" r="J37"/>
  <c r="J36"/>
  <c i="1" r="AY96"/>
  <c i="3" r="J35"/>
  <c i="1" r="AX96"/>
  <c i="3" r="BI604"/>
  <c r="BH604"/>
  <c r="BG604"/>
  <c r="BF604"/>
  <c r="T604"/>
  <c r="R604"/>
  <c r="P604"/>
  <c r="BI603"/>
  <c r="BH603"/>
  <c r="BG603"/>
  <c r="BF603"/>
  <c r="T603"/>
  <c r="R603"/>
  <c r="P603"/>
  <c r="BI597"/>
  <c r="BH597"/>
  <c r="BG597"/>
  <c r="BF597"/>
  <c r="T597"/>
  <c r="R597"/>
  <c r="P597"/>
  <c r="BI596"/>
  <c r="BH596"/>
  <c r="BG596"/>
  <c r="BF596"/>
  <c r="T596"/>
  <c r="R596"/>
  <c r="P596"/>
  <c r="BI595"/>
  <c r="BH595"/>
  <c r="BG595"/>
  <c r="BF595"/>
  <c r="T595"/>
  <c r="R595"/>
  <c r="P595"/>
  <c r="BI594"/>
  <c r="BH594"/>
  <c r="BG594"/>
  <c r="BF594"/>
  <c r="T594"/>
  <c r="R594"/>
  <c r="P594"/>
  <c r="BI593"/>
  <c r="BH593"/>
  <c r="BG593"/>
  <c r="BF593"/>
  <c r="T593"/>
  <c r="R593"/>
  <c r="P593"/>
  <c r="BI592"/>
  <c r="BH592"/>
  <c r="BG592"/>
  <c r="BF592"/>
  <c r="T592"/>
  <c r="R592"/>
  <c r="P592"/>
  <c r="BI590"/>
  <c r="BH590"/>
  <c r="BG590"/>
  <c r="BF590"/>
  <c r="T590"/>
  <c r="R590"/>
  <c r="P590"/>
  <c r="BI588"/>
  <c r="BH588"/>
  <c r="BG588"/>
  <c r="BF588"/>
  <c r="T588"/>
  <c r="R588"/>
  <c r="P588"/>
  <c r="BI586"/>
  <c r="BH586"/>
  <c r="BG586"/>
  <c r="BF586"/>
  <c r="T586"/>
  <c r="R586"/>
  <c r="P586"/>
  <c r="BI584"/>
  <c r="BH584"/>
  <c r="BG584"/>
  <c r="BF584"/>
  <c r="T584"/>
  <c r="R584"/>
  <c r="P584"/>
  <c r="BI582"/>
  <c r="BH582"/>
  <c r="BG582"/>
  <c r="BF582"/>
  <c r="T582"/>
  <c r="R582"/>
  <c r="P582"/>
  <c r="BI580"/>
  <c r="BH580"/>
  <c r="BG580"/>
  <c r="BF580"/>
  <c r="T580"/>
  <c r="R580"/>
  <c r="P580"/>
  <c r="BI559"/>
  <c r="BH559"/>
  <c r="BG559"/>
  <c r="BF559"/>
  <c r="T559"/>
  <c r="R559"/>
  <c r="P559"/>
  <c r="BI557"/>
  <c r="BH557"/>
  <c r="BG557"/>
  <c r="BF557"/>
  <c r="T557"/>
  <c r="R557"/>
  <c r="P557"/>
  <c r="BI556"/>
  <c r="BH556"/>
  <c r="BG556"/>
  <c r="BF556"/>
  <c r="T556"/>
  <c r="R556"/>
  <c r="P556"/>
  <c r="BI555"/>
  <c r="BH555"/>
  <c r="BG555"/>
  <c r="BF555"/>
  <c r="T555"/>
  <c r="R555"/>
  <c r="P555"/>
  <c r="BI534"/>
  <c r="BH534"/>
  <c r="BG534"/>
  <c r="BF534"/>
  <c r="T534"/>
  <c r="R534"/>
  <c r="P534"/>
  <c r="BI533"/>
  <c r="BH533"/>
  <c r="BG533"/>
  <c r="BF533"/>
  <c r="T533"/>
  <c r="R533"/>
  <c r="P533"/>
  <c r="BI532"/>
  <c r="BH532"/>
  <c r="BG532"/>
  <c r="BF532"/>
  <c r="T532"/>
  <c r="R532"/>
  <c r="P532"/>
  <c r="BI526"/>
  <c r="BH526"/>
  <c r="BG526"/>
  <c r="BF526"/>
  <c r="T526"/>
  <c r="R526"/>
  <c r="P526"/>
  <c r="BI525"/>
  <c r="BH525"/>
  <c r="BG525"/>
  <c r="BF525"/>
  <c r="T525"/>
  <c r="R525"/>
  <c r="P525"/>
  <c r="BI523"/>
  <c r="BH523"/>
  <c r="BG523"/>
  <c r="BF523"/>
  <c r="T523"/>
  <c r="R523"/>
  <c r="P523"/>
  <c r="BI502"/>
  <c r="BH502"/>
  <c r="BG502"/>
  <c r="BF502"/>
  <c r="T502"/>
  <c r="R502"/>
  <c r="P502"/>
  <c r="BI501"/>
  <c r="BH501"/>
  <c r="BG501"/>
  <c r="BF501"/>
  <c r="T501"/>
  <c r="R501"/>
  <c r="P501"/>
  <c r="BI500"/>
  <c r="BH500"/>
  <c r="BG500"/>
  <c r="BF500"/>
  <c r="T500"/>
  <c r="R500"/>
  <c r="P500"/>
  <c r="BI498"/>
  <c r="BH498"/>
  <c r="BG498"/>
  <c r="BF498"/>
  <c r="T498"/>
  <c r="R498"/>
  <c r="P498"/>
  <c r="BI495"/>
  <c r="BH495"/>
  <c r="BG495"/>
  <c r="BF495"/>
  <c r="T495"/>
  <c r="R495"/>
  <c r="P495"/>
  <c r="BI473"/>
  <c r="BH473"/>
  <c r="BG473"/>
  <c r="BF473"/>
  <c r="T473"/>
  <c r="R473"/>
  <c r="P473"/>
  <c r="BI472"/>
  <c r="BH472"/>
  <c r="BG472"/>
  <c r="BF472"/>
  <c r="T472"/>
  <c r="R472"/>
  <c r="P472"/>
  <c r="BI471"/>
  <c r="BH471"/>
  <c r="BG471"/>
  <c r="BF471"/>
  <c r="T471"/>
  <c r="R471"/>
  <c r="P471"/>
  <c r="BI469"/>
  <c r="BH469"/>
  <c r="BG469"/>
  <c r="BF469"/>
  <c r="T469"/>
  <c r="R469"/>
  <c r="P469"/>
  <c r="BI466"/>
  <c r="BH466"/>
  <c r="BG466"/>
  <c r="BF466"/>
  <c r="T466"/>
  <c r="R466"/>
  <c r="P466"/>
  <c r="BI465"/>
  <c r="BH465"/>
  <c r="BG465"/>
  <c r="BF465"/>
  <c r="T465"/>
  <c r="R465"/>
  <c r="P465"/>
  <c r="BI464"/>
  <c r="BH464"/>
  <c r="BG464"/>
  <c r="BF464"/>
  <c r="T464"/>
  <c r="R464"/>
  <c r="P464"/>
  <c r="BI463"/>
  <c r="BH463"/>
  <c r="BG463"/>
  <c r="BF463"/>
  <c r="T463"/>
  <c r="R463"/>
  <c r="P463"/>
  <c r="BI460"/>
  <c r="BH460"/>
  <c r="BG460"/>
  <c r="BF460"/>
  <c r="T460"/>
  <c r="R460"/>
  <c r="P460"/>
  <c r="BI457"/>
  <c r="BH457"/>
  <c r="BG457"/>
  <c r="BF457"/>
  <c r="T457"/>
  <c r="R457"/>
  <c r="P457"/>
  <c r="BI456"/>
  <c r="BH456"/>
  <c r="BG456"/>
  <c r="BF456"/>
  <c r="T456"/>
  <c r="R456"/>
  <c r="P456"/>
  <c r="BI455"/>
  <c r="BH455"/>
  <c r="BG455"/>
  <c r="BF455"/>
  <c r="T455"/>
  <c r="R455"/>
  <c r="P455"/>
  <c r="BI454"/>
  <c r="BH454"/>
  <c r="BG454"/>
  <c r="BF454"/>
  <c r="T454"/>
  <c r="R454"/>
  <c r="P454"/>
  <c r="BI450"/>
  <c r="BH450"/>
  <c r="BG450"/>
  <c r="BF450"/>
  <c r="T450"/>
  <c r="R450"/>
  <c r="P450"/>
  <c r="BI449"/>
  <c r="BH449"/>
  <c r="BG449"/>
  <c r="BF449"/>
  <c r="T449"/>
  <c r="R449"/>
  <c r="P449"/>
  <c r="BI445"/>
  <c r="BH445"/>
  <c r="BG445"/>
  <c r="BF445"/>
  <c r="T445"/>
  <c r="R445"/>
  <c r="P445"/>
  <c r="BI444"/>
  <c r="BH444"/>
  <c r="BG444"/>
  <c r="BF444"/>
  <c r="T444"/>
  <c r="R444"/>
  <c r="P444"/>
  <c r="BI441"/>
  <c r="BH441"/>
  <c r="BG441"/>
  <c r="BF441"/>
  <c r="T441"/>
  <c r="R441"/>
  <c r="P441"/>
  <c r="BI440"/>
  <c r="BH440"/>
  <c r="BG440"/>
  <c r="BF440"/>
  <c r="T440"/>
  <c r="R440"/>
  <c r="P440"/>
  <c r="BI436"/>
  <c r="BH436"/>
  <c r="BG436"/>
  <c r="BF436"/>
  <c r="T436"/>
  <c r="R436"/>
  <c r="P436"/>
  <c r="BI435"/>
  <c r="BH435"/>
  <c r="BG435"/>
  <c r="BF435"/>
  <c r="T435"/>
  <c r="R435"/>
  <c r="P435"/>
  <c r="BI434"/>
  <c r="BH434"/>
  <c r="BG434"/>
  <c r="BF434"/>
  <c r="T434"/>
  <c r="R434"/>
  <c r="P434"/>
  <c r="BI433"/>
  <c r="BH433"/>
  <c r="BG433"/>
  <c r="BF433"/>
  <c r="T433"/>
  <c r="R433"/>
  <c r="P433"/>
  <c r="BI432"/>
  <c r="BH432"/>
  <c r="BG432"/>
  <c r="BF432"/>
  <c r="T432"/>
  <c r="R432"/>
  <c r="P432"/>
  <c r="BI430"/>
  <c r="BH430"/>
  <c r="BG430"/>
  <c r="BF430"/>
  <c r="T430"/>
  <c r="R430"/>
  <c r="P430"/>
  <c r="BI427"/>
  <c r="BH427"/>
  <c r="BG427"/>
  <c r="BF427"/>
  <c r="T427"/>
  <c r="R427"/>
  <c r="P427"/>
  <c r="BI426"/>
  <c r="BH426"/>
  <c r="BG426"/>
  <c r="BF426"/>
  <c r="T426"/>
  <c r="R426"/>
  <c r="P426"/>
  <c r="BI423"/>
  <c r="BH423"/>
  <c r="BG423"/>
  <c r="BF423"/>
  <c r="T423"/>
  <c r="R423"/>
  <c r="P423"/>
  <c r="BI420"/>
  <c r="BH420"/>
  <c r="BG420"/>
  <c r="BF420"/>
  <c r="T420"/>
  <c r="R420"/>
  <c r="P420"/>
  <c r="BI417"/>
  <c r="BH417"/>
  <c r="BG417"/>
  <c r="BF417"/>
  <c r="T417"/>
  <c r="R417"/>
  <c r="P417"/>
  <c r="BI414"/>
  <c r="BH414"/>
  <c r="BG414"/>
  <c r="BF414"/>
  <c r="T414"/>
  <c r="R414"/>
  <c r="P414"/>
  <c r="BI411"/>
  <c r="BH411"/>
  <c r="BG411"/>
  <c r="BF411"/>
  <c r="T411"/>
  <c r="R411"/>
  <c r="P411"/>
  <c r="BI408"/>
  <c r="BH408"/>
  <c r="BG408"/>
  <c r="BF408"/>
  <c r="T408"/>
  <c r="R408"/>
  <c r="P408"/>
  <c r="BI405"/>
  <c r="BH405"/>
  <c r="BG405"/>
  <c r="BF405"/>
  <c r="T405"/>
  <c r="R405"/>
  <c r="P405"/>
  <c r="BI402"/>
  <c r="BH402"/>
  <c r="BG402"/>
  <c r="BF402"/>
  <c r="T402"/>
  <c r="R402"/>
  <c r="P402"/>
  <c r="BI399"/>
  <c r="BH399"/>
  <c r="BG399"/>
  <c r="BF399"/>
  <c r="T399"/>
  <c r="R399"/>
  <c r="P399"/>
  <c r="BI396"/>
  <c r="BH396"/>
  <c r="BG396"/>
  <c r="BF396"/>
  <c r="T396"/>
  <c r="R396"/>
  <c r="P396"/>
  <c r="BI394"/>
  <c r="BH394"/>
  <c r="BG394"/>
  <c r="BF394"/>
  <c r="T394"/>
  <c r="R394"/>
  <c r="P394"/>
  <c r="BI393"/>
  <c r="BH393"/>
  <c r="BG393"/>
  <c r="BF393"/>
  <c r="T393"/>
  <c r="R393"/>
  <c r="P393"/>
  <c r="BI392"/>
  <c r="BH392"/>
  <c r="BG392"/>
  <c r="BF392"/>
  <c r="T392"/>
  <c r="R392"/>
  <c r="P392"/>
  <c r="BI391"/>
  <c r="BH391"/>
  <c r="BG391"/>
  <c r="BF391"/>
  <c r="T391"/>
  <c r="R391"/>
  <c r="P391"/>
  <c r="BI390"/>
  <c r="BH390"/>
  <c r="BG390"/>
  <c r="BF390"/>
  <c r="T390"/>
  <c r="R390"/>
  <c r="P390"/>
  <c r="BI388"/>
  <c r="BH388"/>
  <c r="BG388"/>
  <c r="BF388"/>
  <c r="T388"/>
  <c r="R388"/>
  <c r="P388"/>
  <c r="BI387"/>
  <c r="BH387"/>
  <c r="BG387"/>
  <c r="BF387"/>
  <c r="T387"/>
  <c r="R387"/>
  <c r="P387"/>
  <c r="BI385"/>
  <c r="BH385"/>
  <c r="BG385"/>
  <c r="BF385"/>
  <c r="T385"/>
  <c r="R385"/>
  <c r="P385"/>
  <c r="BI382"/>
  <c r="BH382"/>
  <c r="BG382"/>
  <c r="BF382"/>
  <c r="T382"/>
  <c r="R382"/>
  <c r="P382"/>
  <c r="BI378"/>
  <c r="BH378"/>
  <c r="BG378"/>
  <c r="BF378"/>
  <c r="T378"/>
  <c r="R378"/>
  <c r="P378"/>
  <c r="BI377"/>
  <c r="BH377"/>
  <c r="BG377"/>
  <c r="BF377"/>
  <c r="T377"/>
  <c r="R377"/>
  <c r="P377"/>
  <c r="BI376"/>
  <c r="BH376"/>
  <c r="BG376"/>
  <c r="BF376"/>
  <c r="T376"/>
  <c r="R376"/>
  <c r="P376"/>
  <c r="BI373"/>
  <c r="BH373"/>
  <c r="BG373"/>
  <c r="BF373"/>
  <c r="T373"/>
  <c r="R373"/>
  <c r="P373"/>
  <c r="BI371"/>
  <c r="BH371"/>
  <c r="BG371"/>
  <c r="BF371"/>
  <c r="T371"/>
  <c r="R371"/>
  <c r="P371"/>
  <c r="BI368"/>
  <c r="BH368"/>
  <c r="BG368"/>
  <c r="BF368"/>
  <c r="T368"/>
  <c r="R368"/>
  <c r="P368"/>
  <c r="BI365"/>
  <c r="BH365"/>
  <c r="BG365"/>
  <c r="BF365"/>
  <c r="T365"/>
  <c r="R365"/>
  <c r="P365"/>
  <c r="BI364"/>
  <c r="BH364"/>
  <c r="BG364"/>
  <c r="BF364"/>
  <c r="T364"/>
  <c r="R364"/>
  <c r="P364"/>
  <c r="BI362"/>
  <c r="BH362"/>
  <c r="BG362"/>
  <c r="BF362"/>
  <c r="T362"/>
  <c r="R362"/>
  <c r="P362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6"/>
  <c r="BH356"/>
  <c r="BG356"/>
  <c r="BF356"/>
  <c r="T356"/>
  <c r="R356"/>
  <c r="P356"/>
  <c r="BI353"/>
  <c r="BH353"/>
  <c r="BG353"/>
  <c r="BF353"/>
  <c r="T353"/>
  <c r="T352"/>
  <c r="R353"/>
  <c r="R352"/>
  <c r="P353"/>
  <c r="P352"/>
  <c r="BI351"/>
  <c r="BH351"/>
  <c r="BG351"/>
  <c r="BF351"/>
  <c r="T351"/>
  <c r="R351"/>
  <c r="P351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4"/>
  <c r="BH344"/>
  <c r="BG344"/>
  <c r="BF344"/>
  <c r="T344"/>
  <c r="R344"/>
  <c r="P344"/>
  <c r="BI338"/>
  <c r="BH338"/>
  <c r="BG338"/>
  <c r="BF338"/>
  <c r="T338"/>
  <c r="R338"/>
  <c r="P338"/>
  <c r="BI335"/>
  <c r="BH335"/>
  <c r="BG335"/>
  <c r="BF335"/>
  <c r="T335"/>
  <c r="R335"/>
  <c r="P335"/>
  <c r="BI314"/>
  <c r="BH314"/>
  <c r="BG314"/>
  <c r="BF314"/>
  <c r="T314"/>
  <c r="R314"/>
  <c r="P314"/>
  <c r="BI312"/>
  <c r="BH312"/>
  <c r="BG312"/>
  <c r="BF312"/>
  <c r="T312"/>
  <c r="R312"/>
  <c r="P312"/>
  <c r="BI308"/>
  <c r="BH308"/>
  <c r="BG308"/>
  <c r="BF308"/>
  <c r="T308"/>
  <c r="R308"/>
  <c r="P308"/>
  <c r="BI304"/>
  <c r="BH304"/>
  <c r="BG304"/>
  <c r="BF304"/>
  <c r="T304"/>
  <c r="R304"/>
  <c r="P304"/>
  <c r="BI301"/>
  <c r="BH301"/>
  <c r="BG301"/>
  <c r="BF301"/>
  <c r="T301"/>
  <c r="R301"/>
  <c r="P301"/>
  <c r="BI298"/>
  <c r="BH298"/>
  <c r="BG298"/>
  <c r="BF298"/>
  <c r="T298"/>
  <c r="R298"/>
  <c r="P298"/>
  <c r="BI289"/>
  <c r="BH289"/>
  <c r="BG289"/>
  <c r="BF289"/>
  <c r="T289"/>
  <c r="R289"/>
  <c r="P289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4"/>
  <c r="BH274"/>
  <c r="BG274"/>
  <c r="BF274"/>
  <c r="T274"/>
  <c r="R274"/>
  <c r="P274"/>
  <c r="BI271"/>
  <c r="BH271"/>
  <c r="BG271"/>
  <c r="BF271"/>
  <c r="T271"/>
  <c r="R271"/>
  <c r="P271"/>
  <c r="BI264"/>
  <c r="BH264"/>
  <c r="BG264"/>
  <c r="BF264"/>
  <c r="T264"/>
  <c r="R264"/>
  <c r="P264"/>
  <c r="BI261"/>
  <c r="BH261"/>
  <c r="BG261"/>
  <c r="BF261"/>
  <c r="T261"/>
  <c r="R261"/>
  <c r="P261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07"/>
  <c r="BH207"/>
  <c r="BG207"/>
  <c r="BF207"/>
  <c r="T207"/>
  <c r="R207"/>
  <c r="P207"/>
  <c r="BI206"/>
  <c r="BH206"/>
  <c r="BG206"/>
  <c r="BF206"/>
  <c r="T206"/>
  <c r="R206"/>
  <c r="P206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4"/>
  <c r="BH194"/>
  <c r="BG194"/>
  <c r="BF194"/>
  <c r="T194"/>
  <c r="R194"/>
  <c r="P194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78"/>
  <c r="BH178"/>
  <c r="BG178"/>
  <c r="BF178"/>
  <c r="T178"/>
  <c r="R178"/>
  <c r="P178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1"/>
  <c r="BH141"/>
  <c r="BG141"/>
  <c r="BF141"/>
  <c r="T141"/>
  <c r="R141"/>
  <c r="P141"/>
  <c r="BI140"/>
  <c r="BH140"/>
  <c r="BG140"/>
  <c r="BF140"/>
  <c r="T140"/>
  <c r="R140"/>
  <c r="P140"/>
  <c r="F131"/>
  <c r="E129"/>
  <c r="F89"/>
  <c r="E87"/>
  <c r="J24"/>
  <c r="E24"/>
  <c r="J134"/>
  <c r="J23"/>
  <c r="J21"/>
  <c r="E21"/>
  <c r="J91"/>
  <c r="J20"/>
  <c r="J18"/>
  <c r="E18"/>
  <c r="F92"/>
  <c r="J17"/>
  <c r="J15"/>
  <c r="E15"/>
  <c r="F133"/>
  <c r="J14"/>
  <c r="J12"/>
  <c r="J131"/>
  <c r="E7"/>
  <c r="E127"/>
  <c i="2" r="J37"/>
  <c r="J36"/>
  <c i="1" r="AY95"/>
  <c i="2" r="J35"/>
  <c i="1" r="AX95"/>
  <c i="2" r="BI124"/>
  <c r="BH124"/>
  <c r="BG124"/>
  <c r="BF124"/>
  <c r="T124"/>
  <c r="T123"/>
  <c r="R124"/>
  <c r="R123"/>
  <c r="P124"/>
  <c r="P123"/>
  <c r="BI122"/>
  <c r="BH122"/>
  <c r="BG122"/>
  <c r="BF122"/>
  <c r="T122"/>
  <c r="T121"/>
  <c r="T120"/>
  <c r="T119"/>
  <c r="R122"/>
  <c r="R121"/>
  <c r="R120"/>
  <c r="R119"/>
  <c r="P122"/>
  <c r="P121"/>
  <c r="P120"/>
  <c r="P119"/>
  <c i="1" r="AU95"/>
  <c i="2" r="F113"/>
  <c r="E111"/>
  <c r="F89"/>
  <c r="E87"/>
  <c r="J24"/>
  <c r="E24"/>
  <c r="J116"/>
  <c r="J23"/>
  <c r="J21"/>
  <c r="E21"/>
  <c r="J115"/>
  <c r="J20"/>
  <c r="J18"/>
  <c r="E18"/>
  <c r="F116"/>
  <c r="J17"/>
  <c r="J15"/>
  <c r="E15"/>
  <c r="F115"/>
  <c r="J14"/>
  <c r="J12"/>
  <c r="J113"/>
  <c r="E7"/>
  <c r="E109"/>
  <c i="1" r="L90"/>
  <c r="AM90"/>
  <c r="AM89"/>
  <c r="L89"/>
  <c r="AM87"/>
  <c r="L87"/>
  <c r="L85"/>
  <c r="L84"/>
  <c i="2" r="BK124"/>
  <c i="3" r="BK495"/>
  <c r="J399"/>
  <c r="J264"/>
  <c r="BK526"/>
  <c r="BK441"/>
  <c r="J147"/>
  <c r="BK385"/>
  <c r="BK186"/>
  <c r="J455"/>
  <c r="J202"/>
  <c r="BK532"/>
  <c r="BK314"/>
  <c r="BK392"/>
  <c r="J285"/>
  <c r="J593"/>
  <c r="J445"/>
  <c r="BK463"/>
  <c r="J338"/>
  <c r="J604"/>
  <c r="BK586"/>
  <c r="J427"/>
  <c r="J283"/>
  <c r="J157"/>
  <c r="BK582"/>
  <c r="BK378"/>
  <c r="J164"/>
  <c r="J556"/>
  <c r="J426"/>
  <c r="J377"/>
  <c i="4" r="J182"/>
  <c r="J189"/>
  <c r="J138"/>
  <c r="BK180"/>
  <c r="J203"/>
  <c r="BK195"/>
  <c r="J149"/>
  <c r="BK175"/>
  <c r="BK172"/>
  <c r="BK131"/>
  <c r="BK202"/>
  <c r="BK156"/>
  <c r="J174"/>
  <c r="BK191"/>
  <c r="J135"/>
  <c r="BK151"/>
  <c i="5" r="J157"/>
  <c r="BK142"/>
  <c r="J145"/>
  <c r="J150"/>
  <c r="J126"/>
  <c r="J137"/>
  <c r="BK138"/>
  <c r="BK153"/>
  <c r="BK165"/>
  <c r="J128"/>
  <c i="6" r="BK130"/>
  <c r="BK125"/>
  <c i="7" r="BK154"/>
  <c r="J122"/>
  <c r="BK148"/>
  <c r="J159"/>
  <c r="J169"/>
  <c r="J183"/>
  <c r="J149"/>
  <c r="J126"/>
  <c r="J133"/>
  <c r="BK130"/>
  <c r="BK149"/>
  <c r="J168"/>
  <c r="J148"/>
  <c r="BK119"/>
  <c i="2" r="J122"/>
  <c i="3" r="BK164"/>
  <c r="J394"/>
  <c r="BK201"/>
  <c r="BK523"/>
  <c r="J434"/>
  <c r="BK277"/>
  <c r="BK440"/>
  <c r="J261"/>
  <c r="J140"/>
  <c r="BK432"/>
  <c r="BK281"/>
  <c r="BK502"/>
  <c r="J347"/>
  <c r="J456"/>
  <c r="J278"/>
  <c r="BK604"/>
  <c r="BK498"/>
  <c r="BK377"/>
  <c r="BK466"/>
  <c r="BK282"/>
  <c r="BK198"/>
  <c r="BK594"/>
  <c r="J498"/>
  <c r="BK368"/>
  <c r="BK207"/>
  <c r="BK155"/>
  <c r="BK533"/>
  <c r="J388"/>
  <c r="BK278"/>
  <c r="J141"/>
  <c r="BK555"/>
  <c r="BK423"/>
  <c r="J304"/>
  <c i="4" r="BK208"/>
  <c r="J140"/>
  <c r="BK140"/>
  <c r="BK178"/>
  <c r="BK213"/>
  <c r="J139"/>
  <c r="J131"/>
  <c r="J165"/>
  <c r="J160"/>
  <c r="J162"/>
  <c r="J183"/>
  <c r="BK204"/>
  <c r="BK145"/>
  <c r="BK159"/>
  <c r="J198"/>
  <c r="J143"/>
  <c i="5" r="BK175"/>
  <c r="J135"/>
  <c r="BK174"/>
  <c r="BK173"/>
  <c r="J141"/>
  <c r="J158"/>
  <c r="J160"/>
  <c r="BK131"/>
  <c r="BK148"/>
  <c i="6" r="BK123"/>
  <c r="BK132"/>
  <c r="J134"/>
  <c i="7" r="BK152"/>
  <c r="BK144"/>
  <c r="J135"/>
  <c r="BK166"/>
  <c r="J132"/>
  <c r="BK158"/>
  <c r="J161"/>
  <c r="J143"/>
  <c r="J179"/>
  <c r="BK122"/>
  <c r="J175"/>
  <c r="BK169"/>
  <c r="BK129"/>
  <c i="2" r="J124"/>
  <c i="3" r="BK246"/>
  <c r="BK433"/>
  <c r="J282"/>
  <c r="BK230"/>
  <c r="J534"/>
  <c r="J414"/>
  <c r="J187"/>
  <c r="BK382"/>
  <c r="J201"/>
  <c r="J523"/>
  <c r="J402"/>
  <c r="J232"/>
  <c r="J440"/>
  <c r="J243"/>
  <c r="BK471"/>
  <c r="BK298"/>
  <c r="J597"/>
  <c r="J469"/>
  <c r="J312"/>
  <c r="J444"/>
  <c r="J335"/>
  <c r="BK148"/>
  <c r="BK580"/>
  <c r="J405"/>
  <c r="BK261"/>
  <c r="BK158"/>
  <c r="J584"/>
  <c r="J463"/>
  <c r="BK356"/>
  <c r="J559"/>
  <c r="BK460"/>
  <c r="BK402"/>
  <c r="J359"/>
  <c i="4" r="J159"/>
  <c r="J188"/>
  <c r="BK205"/>
  <c r="J167"/>
  <c r="J163"/>
  <c r="BK174"/>
  <c r="J168"/>
  <c r="BK146"/>
  <c r="J161"/>
  <c r="BK157"/>
  <c r="J171"/>
  <c r="BK210"/>
  <c r="J169"/>
  <c r="J204"/>
  <c r="BK138"/>
  <c i="5" r="BK134"/>
  <c r="BK139"/>
  <c r="J130"/>
  <c r="J127"/>
  <c r="BK137"/>
  <c r="J134"/>
  <c r="J173"/>
  <c r="BK145"/>
  <c r="BK133"/>
  <c r="BK158"/>
  <c i="6" r="J127"/>
  <c r="J125"/>
  <c i="7" r="J162"/>
  <c r="J123"/>
  <c r="J154"/>
  <c r="J120"/>
  <c r="BK181"/>
  <c r="J138"/>
  <c r="J176"/>
  <c r="BK139"/>
  <c r="J124"/>
  <c r="BK178"/>
  <c r="J165"/>
  <c r="BK151"/>
  <c r="BK160"/>
  <c r="J158"/>
  <c i="2" r="BK122"/>
  <c i="3" r="BK473"/>
  <c r="BK365"/>
  <c r="BK219"/>
  <c r="BK455"/>
  <c r="J298"/>
  <c r="J454"/>
  <c r="BK304"/>
  <c r="J502"/>
  <c r="J387"/>
  <c r="BK274"/>
  <c r="BK171"/>
  <c r="J420"/>
  <c r="J198"/>
  <c r="BK353"/>
  <c r="BK242"/>
  <c r="J596"/>
  <c r="J495"/>
  <c r="J353"/>
  <c r="BK361"/>
  <c r="J194"/>
  <c r="J592"/>
  <c r="J466"/>
  <c r="J346"/>
  <c r="J219"/>
  <c r="BK595"/>
  <c r="BK456"/>
  <c r="BK301"/>
  <c r="BK584"/>
  <c r="BK427"/>
  <c r="J382"/>
  <c r="J158"/>
  <c i="4" r="BK148"/>
  <c r="BK173"/>
  <c r="J186"/>
  <c r="BK165"/>
  <c r="J199"/>
  <c r="BK184"/>
  <c r="J214"/>
  <c r="BK193"/>
  <c r="BK168"/>
  <c r="J190"/>
  <c r="BK133"/>
  <c r="J173"/>
  <c r="BK207"/>
  <c r="BK153"/>
  <c r="J144"/>
  <c i="5" r="BK126"/>
  <c r="BK160"/>
  <c r="J140"/>
  <c r="BK143"/>
  <c r="BK130"/>
  <c r="J177"/>
  <c r="J132"/>
  <c r="J152"/>
  <c r="BK162"/>
  <c i="7" r="J157"/>
  <c r="BK143"/>
  <c r="BK121"/>
  <c r="BK128"/>
  <c r="J140"/>
  <c r="BK156"/>
  <c r="J160"/>
  <c i="3" r="BK411"/>
  <c r="J207"/>
  <c r="BK434"/>
  <c r="J274"/>
  <c r="J154"/>
  <c r="BK449"/>
  <c r="J188"/>
  <c r="BK390"/>
  <c r="J168"/>
  <c r="J500"/>
  <c r="BK364"/>
  <c r="BK217"/>
  <c r="J148"/>
  <c r="J351"/>
  <c r="BK500"/>
  <c r="J376"/>
  <c r="BK232"/>
  <c r="J595"/>
  <c r="J457"/>
  <c r="J362"/>
  <c r="J371"/>
  <c r="J149"/>
  <c r="BK588"/>
  <c r="J471"/>
  <c r="J360"/>
  <c r="BK283"/>
  <c r="BK160"/>
  <c r="J588"/>
  <c r="J473"/>
  <c r="BK338"/>
  <c r="BK157"/>
  <c r="J533"/>
  <c r="BK399"/>
  <c r="BK312"/>
  <c i="4" r="J158"/>
  <c r="J211"/>
  <c r="BK139"/>
  <c r="BK177"/>
  <c r="J202"/>
  <c r="J156"/>
  <c r="BK181"/>
  <c r="BK199"/>
  <c r="BK190"/>
  <c r="J187"/>
  <c r="J177"/>
  <c r="J197"/>
  <c r="J208"/>
  <c r="J151"/>
  <c r="J166"/>
  <c i="5" r="BK156"/>
  <c r="J166"/>
  <c r="J159"/>
  <c r="BK166"/>
  <c r="J148"/>
  <c r="BK170"/>
  <c r="BK161"/>
  <c r="BK159"/>
  <c r="BK135"/>
  <c r="J131"/>
  <c i="6" r="BK126"/>
  <c r="J132"/>
  <c r="BK122"/>
  <c i="7" r="J130"/>
  <c r="BK170"/>
  <c r="J163"/>
  <c r="J170"/>
  <c r="BK134"/>
  <c r="J178"/>
  <c r="J150"/>
  <c r="BK162"/>
  <c r="BK137"/>
  <c r="BK140"/>
  <c r="BK179"/>
  <c r="BK138"/>
  <c r="BK157"/>
  <c r="BK172"/>
  <c i="3" r="BK408"/>
  <c r="BK168"/>
  <c r="J396"/>
  <c r="J271"/>
  <c r="J159"/>
  <c r="BK454"/>
  <c r="BK200"/>
  <c r="BK396"/>
  <c r="BK276"/>
  <c r="J525"/>
  <c r="J411"/>
  <c r="J284"/>
  <c r="BK147"/>
  <c r="BK371"/>
  <c r="J155"/>
  <c r="J314"/>
  <c r="BK188"/>
  <c r="BK534"/>
  <c r="BK376"/>
  <c r="J460"/>
  <c r="J246"/>
  <c r="J156"/>
  <c r="J526"/>
  <c r="J373"/>
  <c r="BK308"/>
  <c r="BK165"/>
  <c r="BK149"/>
  <c r="BK556"/>
  <c r="BK417"/>
  <c r="J199"/>
  <c r="BK557"/>
  <c r="BK450"/>
  <c r="BK420"/>
  <c r="J391"/>
  <c r="J174"/>
  <c i="4" r="J153"/>
  <c r="BK203"/>
  <c r="BK216"/>
  <c r="BK166"/>
  <c r="BK201"/>
  <c r="BK134"/>
  <c r="J216"/>
  <c r="BK182"/>
  <c r="BK200"/>
  <c r="J145"/>
  <c r="J164"/>
  <c r="BK171"/>
  <c r="J157"/>
  <c r="J175"/>
  <c r="BK136"/>
  <c r="J193"/>
  <c r="J134"/>
  <c i="5" r="BK144"/>
  <c r="J144"/>
  <c r="J133"/>
  <c r="BK125"/>
  <c r="J125"/>
  <c r="BK128"/>
  <c r="BK177"/>
  <c r="BK164"/>
  <c r="J153"/>
  <c r="J142"/>
  <c i="6" r="J128"/>
  <c r="J130"/>
  <c i="7" r="J167"/>
  <c r="BK124"/>
  <c r="BK147"/>
  <c r="J151"/>
  <c r="BK159"/>
  <c r="BK123"/>
  <c r="J172"/>
  <c r="J166"/>
  <c r="J144"/>
  <c r="J181"/>
  <c r="BK142"/>
  <c r="J177"/>
  <c r="BK131"/>
  <c r="BK120"/>
  <c i="1" r="AS94"/>
  <c i="3" r="J231"/>
  <c r="BK140"/>
  <c r="BK393"/>
  <c r="J365"/>
  <c r="BK243"/>
  <c r="J501"/>
  <c r="BK346"/>
  <c r="J186"/>
  <c r="J433"/>
  <c r="J277"/>
  <c r="BK335"/>
  <c r="BK206"/>
  <c r="J594"/>
  <c r="J423"/>
  <c r="BK202"/>
  <c r="BK362"/>
  <c r="J206"/>
  <c r="BK593"/>
  <c r="BK472"/>
  <c r="BK359"/>
  <c r="BK215"/>
  <c r="J603"/>
  <c r="BK559"/>
  <c r="J361"/>
  <c r="J580"/>
  <c r="BK444"/>
  <c r="J417"/>
  <c r="J378"/>
  <c i="4" r="J181"/>
  <c r="BK197"/>
  <c r="BK189"/>
  <c r="BK163"/>
  <c r="BK143"/>
  <c r="J180"/>
  <c r="J213"/>
  <c r="J142"/>
  <c r="J148"/>
  <c r="J207"/>
  <c r="BK206"/>
  <c r="BK186"/>
  <c r="J196"/>
  <c r="J137"/>
  <c i="5" r="BK169"/>
  <c r="J171"/>
  <c r="J174"/>
  <c r="J161"/>
  <c r="J146"/>
  <c r="BK172"/>
  <c r="J149"/>
  <c r="J156"/>
  <c r="BK150"/>
  <c r="BK157"/>
  <c i="6" r="J126"/>
  <c r="BK127"/>
  <c r="J123"/>
  <c i="7" r="J164"/>
  <c r="J131"/>
  <c r="BK183"/>
  <c r="J136"/>
  <c r="J156"/>
  <c r="BK126"/>
  <c r="BK173"/>
  <c r="J119"/>
  <c r="J125"/>
  <c r="BK180"/>
  <c r="J127"/>
  <c r="J141"/>
  <c r="J137"/>
  <c r="J147"/>
  <c r="BK150"/>
  <c i="3" r="BK348"/>
  <c r="J449"/>
  <c r="J364"/>
  <c r="J200"/>
  <c r="J450"/>
  <c r="J301"/>
  <c r="J435"/>
  <c r="BK199"/>
  <c r="J472"/>
  <c r="J215"/>
  <c r="BK501"/>
  <c r="J348"/>
  <c r="J393"/>
  <c r="J289"/>
  <c r="J166"/>
  <c r="BK590"/>
  <c r="BK464"/>
  <c r="J217"/>
  <c r="BK344"/>
  <c r="BK154"/>
  <c r="J555"/>
  <c r="BK469"/>
  <c r="BK285"/>
  <c r="BK159"/>
  <c r="J590"/>
  <c r="BK426"/>
  <c r="BK264"/>
  <c r="J582"/>
  <c r="BK435"/>
  <c r="BK405"/>
  <c r="J356"/>
  <c i="4" r="BK183"/>
  <c r="BK218"/>
  <c r="J132"/>
  <c r="BK179"/>
  <c r="BK162"/>
  <c r="BK169"/>
  <c r="BK161"/>
  <c r="J178"/>
  <c r="BK196"/>
  <c r="BK214"/>
  <c r="J133"/>
  <c r="BK132"/>
  <c r="BK160"/>
  <c r="BK187"/>
  <c r="J141"/>
  <c r="J195"/>
  <c r="J136"/>
  <c i="5" r="J170"/>
  <c r="J164"/>
  <c r="BK146"/>
  <c r="BK155"/>
  <c r="J139"/>
  <c r="BK154"/>
  <c r="BK167"/>
  <c r="J138"/>
  <c r="J154"/>
  <c r="J143"/>
  <c i="6" r="BK128"/>
  <c r="J131"/>
  <c r="J129"/>
  <c i="7" r="J146"/>
  <c r="BK164"/>
  <c r="J171"/>
  <c r="J173"/>
  <c r="BK133"/>
  <c r="BK163"/>
  <c r="BK176"/>
  <c r="J180"/>
  <c r="BK175"/>
  <c r="J152"/>
  <c r="J174"/>
  <c r="BK167"/>
  <c r="J153"/>
  <c i="3" r="BK436"/>
  <c r="BK156"/>
  <c r="J432"/>
  <c r="BK241"/>
  <c r="BK141"/>
  <c r="BK430"/>
  <c r="J249"/>
  <c r="J436"/>
  <c r="BK289"/>
  <c r="J165"/>
  <c r="J430"/>
  <c r="J344"/>
  <c r="J178"/>
  <c r="BK414"/>
  <c r="BK231"/>
  <c r="BK388"/>
  <c r="BK284"/>
  <c r="BK603"/>
  <c r="BK465"/>
  <c r="J241"/>
  <c r="J408"/>
  <c r="BK249"/>
  <c r="BK174"/>
  <c r="BK597"/>
  <c r="J532"/>
  <c r="J385"/>
  <c i="4" r="BK215"/>
  <c r="BK142"/>
  <c r="BK137"/>
  <c r="BK176"/>
  <c r="J200"/>
  <c r="BK185"/>
  <c r="J215"/>
  <c r="BK149"/>
  <c r="BK144"/>
  <c r="J191"/>
  <c r="BK211"/>
  <c r="BK164"/>
  <c r="BK188"/>
  <c r="J210"/>
  <c r="BK167"/>
  <c i="5" r="BK147"/>
  <c r="J167"/>
  <c r="J129"/>
  <c r="J175"/>
  <c r="BK127"/>
  <c r="BK140"/>
  <c r="BK171"/>
  <c r="BK141"/>
  <c r="J155"/>
  <c r="J162"/>
  <c r="BK132"/>
  <c i="6" r="J122"/>
  <c r="BK131"/>
  <c r="BK129"/>
  <c i="7" r="BK141"/>
  <c r="BK168"/>
  <c r="J134"/>
  <c r="BK127"/>
  <c r="J145"/>
  <c r="BK177"/>
  <c r="J142"/>
  <c r="BK155"/>
  <c r="BK136"/>
  <c r="BK165"/>
  <c r="BK182"/>
  <c r="BK161"/>
  <c r="J128"/>
  <c i="3" r="BK387"/>
  <c r="J464"/>
  <c r="J276"/>
  <c r="BK194"/>
  <c r="J465"/>
  <c r="BK394"/>
  <c r="BK445"/>
  <c r="J308"/>
  <c r="BK166"/>
  <c r="BK360"/>
  <c r="BK187"/>
  <c r="BK373"/>
  <c r="J242"/>
  <c r="BK391"/>
  <c r="BK271"/>
  <c r="J557"/>
  <c r="J390"/>
  <c r="J160"/>
  <c r="BK347"/>
  <c r="J171"/>
  <c r="BK596"/>
  <c r="BK525"/>
  <c r="BK351"/>
  <c r="J230"/>
  <c r="BK592"/>
  <c r="BK457"/>
  <c r="J368"/>
  <c r="BK178"/>
  <c r="J586"/>
  <c r="J441"/>
  <c r="J392"/>
  <c r="J281"/>
  <c i="4" r="J201"/>
  <c r="J146"/>
  <c r="J184"/>
  <c r="J185"/>
  <c r="J218"/>
  <c r="BK194"/>
  <c r="J179"/>
  <c r="BK198"/>
  <c r="BK141"/>
  <c r="J205"/>
  <c r="J176"/>
  <c r="J172"/>
  <c r="J206"/>
  <c r="BK158"/>
  <c r="J194"/>
  <c r="BK135"/>
  <c i="5" r="J147"/>
  <c r="J169"/>
  <c r="BK129"/>
  <c r="BK149"/>
  <c r="J163"/>
  <c r="J165"/>
  <c r="BK163"/>
  <c r="J172"/>
  <c r="BK152"/>
  <c i="6" r="J124"/>
  <c r="BK134"/>
  <c r="BK124"/>
  <c i="7" r="BK153"/>
  <c r="J121"/>
  <c r="BK135"/>
  <c r="BK171"/>
  <c r="BK146"/>
  <c r="BK174"/>
  <c r="J182"/>
  <c r="BK132"/>
  <c r="J129"/>
  <c r="BK145"/>
  <c r="J139"/>
  <c r="J155"/>
  <c r="BK125"/>
  <c i="3" l="1" r="T139"/>
  <c r="P177"/>
  <c r="R288"/>
  <c r="R355"/>
  <c r="T395"/>
  <c r="T470"/>
  <c r="BK602"/>
  <c r="J602"/>
  <c r="J117"/>
  <c i="4" r="P155"/>
  <c r="T192"/>
  <c i="5" r="P151"/>
  <c r="BK124"/>
  <c r="BK151"/>
  <c r="J151"/>
  <c r="J100"/>
  <c i="6" r="BK121"/>
  <c r="J121"/>
  <c r="J98"/>
  <c i="3" r="BK524"/>
  <c r="J524"/>
  <c r="J115"/>
  <c r="P602"/>
  <c i="4" r="BK147"/>
  <c r="J147"/>
  <c r="J99"/>
  <c r="R192"/>
  <c i="5" r="R136"/>
  <c r="BK168"/>
  <c r="J168"/>
  <c r="J101"/>
  <c i="6" r="R121"/>
  <c r="R120"/>
  <c r="R119"/>
  <c i="3" r="R139"/>
  <c r="T216"/>
  <c r="BK355"/>
  <c r="J355"/>
  <c r="J107"/>
  <c r="R372"/>
  <c r="T386"/>
  <c r="P389"/>
  <c r="T524"/>
  <c i="4" r="P147"/>
  <c r="T155"/>
  <c r="BK209"/>
  <c r="J209"/>
  <c r="J106"/>
  <c i="5" r="BK136"/>
  <c r="J136"/>
  <c r="J99"/>
  <c r="T168"/>
  <c i="3" r="R167"/>
  <c r="BK288"/>
  <c r="J288"/>
  <c r="J103"/>
  <c r="P355"/>
  <c r="T363"/>
  <c r="R386"/>
  <c r="T389"/>
  <c r="R524"/>
  <c r="R602"/>
  <c i="4" r="R147"/>
  <c r="BK192"/>
  <c r="J192"/>
  <c r="J105"/>
  <c r="P212"/>
  <c i="5" r="P136"/>
  <c r="P168"/>
  <c i="6" r="T121"/>
  <c r="T120"/>
  <c r="T119"/>
  <c i="3" r="BK177"/>
  <c r="J177"/>
  <c r="J100"/>
  <c r="P288"/>
  <c r="T355"/>
  <c r="P395"/>
  <c r="R470"/>
  <c r="R591"/>
  <c i="4" r="BK130"/>
  <c r="J130"/>
  <c r="J98"/>
  <c r="R170"/>
  <c r="R209"/>
  <c i="5" r="R151"/>
  <c i="3" r="P167"/>
  <c r="T177"/>
  <c r="P197"/>
  <c r="T197"/>
  <c r="P345"/>
  <c r="P363"/>
  <c r="BK431"/>
  <c r="J431"/>
  <c r="J113"/>
  <c r="P470"/>
  <c r="T591"/>
  <c i="4" r="P130"/>
  <c r="P129"/>
  <c r="P170"/>
  <c r="P209"/>
  <c i="5" r="T124"/>
  <c r="R168"/>
  <c i="3" r="R216"/>
  <c r="BK363"/>
  <c r="J363"/>
  <c r="J108"/>
  <c r="R395"/>
  <c r="BK470"/>
  <c r="J470"/>
  <c r="J114"/>
  <c r="P591"/>
  <c i="4" r="T147"/>
  <c r="R155"/>
  <c r="R154"/>
  <c r="R212"/>
  <c i="5" r="R124"/>
  <c r="R123"/>
  <c r="R122"/>
  <c r="T136"/>
  <c i="6" r="P121"/>
  <c r="P120"/>
  <c r="P119"/>
  <c i="1" r="AU99"/>
  <c i="7" r="BK118"/>
  <c r="J118"/>
  <c r="J97"/>
  <c i="3" r="BK167"/>
  <c r="J167"/>
  <c r="J99"/>
  <c r="R177"/>
  <c r="BK197"/>
  <c r="J197"/>
  <c r="J101"/>
  <c r="R197"/>
  <c r="BK345"/>
  <c r="J345"/>
  <c r="J104"/>
  <c r="T372"/>
  <c r="P431"/>
  <c i="7" r="P118"/>
  <c r="P117"/>
  <c i="1" r="AU100"/>
  <c i="3" r="T167"/>
  <c r="T288"/>
  <c r="R363"/>
  <c r="BK395"/>
  <c r="J395"/>
  <c r="J112"/>
  <c r="P524"/>
  <c r="T602"/>
  <c i="4" r="T130"/>
  <c r="T129"/>
  <c r="BK170"/>
  <c r="J170"/>
  <c r="J104"/>
  <c r="BK212"/>
  <c r="J212"/>
  <c r="J107"/>
  <c i="3" r="P139"/>
  <c r="P216"/>
  <c r="T345"/>
  <c r="BK372"/>
  <c r="J372"/>
  <c r="J109"/>
  <c r="P386"/>
  <c r="BK389"/>
  <c r="J389"/>
  <c r="J111"/>
  <c r="R431"/>
  <c i="4" r="BK155"/>
  <c r="J155"/>
  <c r="J103"/>
  <c r="P192"/>
  <c r="T209"/>
  <c i="5" r="P124"/>
  <c r="T151"/>
  <c i="7" r="R118"/>
  <c r="R117"/>
  <c i="3" r="BK139"/>
  <c r="J139"/>
  <c r="J98"/>
  <c r="BK216"/>
  <c r="J216"/>
  <c r="J102"/>
  <c r="R345"/>
  <c r="P372"/>
  <c r="P354"/>
  <c r="BK386"/>
  <c r="J386"/>
  <c r="J110"/>
  <c r="R389"/>
  <c r="T431"/>
  <c r="BK591"/>
  <c r="J591"/>
  <c r="J116"/>
  <c i="4" r="R130"/>
  <c r="R129"/>
  <c r="R128"/>
  <c r="T170"/>
  <c r="T212"/>
  <c i="7" r="T118"/>
  <c r="T117"/>
  <c i="5" r="BK176"/>
  <c r="J176"/>
  <c r="J102"/>
  <c i="2" r="BK121"/>
  <c r="J121"/>
  <c r="J98"/>
  <c r="BK123"/>
  <c r="J123"/>
  <c r="J99"/>
  <c i="4" r="BK217"/>
  <c r="J217"/>
  <c r="J108"/>
  <c i="6" r="BK133"/>
  <c r="J133"/>
  <c r="J99"/>
  <c i="4" r="BK152"/>
  <c r="J152"/>
  <c r="J101"/>
  <c r="BK150"/>
  <c r="J150"/>
  <c r="J100"/>
  <c i="3" r="BK352"/>
  <c r="J352"/>
  <c r="J105"/>
  <c i="7" r="BE121"/>
  <c r="BE126"/>
  <c r="BE133"/>
  <c r="BE155"/>
  <c r="F113"/>
  <c r="BE136"/>
  <c r="BE158"/>
  <c r="BE171"/>
  <c r="BE175"/>
  <c r="BE181"/>
  <c i="6" r="BK120"/>
  <c r="J120"/>
  <c r="J97"/>
  <c i="7" r="BE134"/>
  <c r="BE144"/>
  <c r="BE157"/>
  <c r="J92"/>
  <c r="F114"/>
  <c r="BE125"/>
  <c r="BE139"/>
  <c r="BE146"/>
  <c r="BE153"/>
  <c r="BE166"/>
  <c r="BE176"/>
  <c r="BE180"/>
  <c r="BE141"/>
  <c r="BE145"/>
  <c r="BE169"/>
  <c r="BE173"/>
  <c r="BE182"/>
  <c r="J113"/>
  <c r="BE138"/>
  <c r="BE148"/>
  <c r="BE170"/>
  <c r="BE172"/>
  <c r="J89"/>
  <c r="BE129"/>
  <c r="BE167"/>
  <c r="BE179"/>
  <c r="BE122"/>
  <c r="BE132"/>
  <c r="BE143"/>
  <c r="BE147"/>
  <c r="BE151"/>
  <c r="BE154"/>
  <c r="BE159"/>
  <c r="BE164"/>
  <c r="E107"/>
  <c r="BE127"/>
  <c r="BE130"/>
  <c r="BE135"/>
  <c r="BE140"/>
  <c r="BE150"/>
  <c r="BE160"/>
  <c r="BE161"/>
  <c r="BE163"/>
  <c r="BE165"/>
  <c r="BE178"/>
  <c r="BE120"/>
  <c r="BE142"/>
  <c r="BE152"/>
  <c r="BE156"/>
  <c r="BE177"/>
  <c r="BE123"/>
  <c r="BE124"/>
  <c r="BE131"/>
  <c r="BE149"/>
  <c r="BE162"/>
  <c r="BE174"/>
  <c r="BE119"/>
  <c r="BE128"/>
  <c r="BE137"/>
  <c r="BE168"/>
  <c r="BE183"/>
  <c i="6" r="F92"/>
  <c i="5" r="J124"/>
  <c r="J98"/>
  <c i="6" r="J89"/>
  <c r="BE125"/>
  <c r="BE127"/>
  <c r="J91"/>
  <c r="BE123"/>
  <c r="BE126"/>
  <c r="BE122"/>
  <c r="BE131"/>
  <c r="E109"/>
  <c r="J116"/>
  <c r="BE128"/>
  <c r="BE134"/>
  <c r="BE130"/>
  <c r="F115"/>
  <c r="BE132"/>
  <c r="BE124"/>
  <c r="BE129"/>
  <c i="4" r="BK129"/>
  <c r="J129"/>
  <c r="J97"/>
  <c i="5" r="BE135"/>
  <c r="BE139"/>
  <c r="BE149"/>
  <c r="BE154"/>
  <c r="BE159"/>
  <c r="BE155"/>
  <c r="BE163"/>
  <c r="BE166"/>
  <c r="BE170"/>
  <c r="J119"/>
  <c r="BE130"/>
  <c r="BE134"/>
  <c r="BE146"/>
  <c r="BE165"/>
  <c r="F91"/>
  <c r="BE125"/>
  <c r="BE157"/>
  <c r="BE164"/>
  <c r="F92"/>
  <c r="J116"/>
  <c r="BE126"/>
  <c r="BE133"/>
  <c r="BE142"/>
  <c r="BE175"/>
  <c r="BE177"/>
  <c r="BE129"/>
  <c r="BE131"/>
  <c r="BE138"/>
  <c r="BE152"/>
  <c r="BE173"/>
  <c r="E112"/>
  <c r="BE143"/>
  <c r="BE153"/>
  <c r="BE140"/>
  <c r="BE147"/>
  <c r="BE156"/>
  <c r="BE167"/>
  <c r="BE172"/>
  <c r="J91"/>
  <c r="BE141"/>
  <c r="BE132"/>
  <c r="BE137"/>
  <c r="BE145"/>
  <c r="BE158"/>
  <c r="BE161"/>
  <c r="BE174"/>
  <c i="4" r="BK154"/>
  <c r="J154"/>
  <c r="J102"/>
  <c i="5" r="BE128"/>
  <c r="BE148"/>
  <c r="BE171"/>
  <c r="BE127"/>
  <c r="BE144"/>
  <c r="BE150"/>
  <c r="BE160"/>
  <c r="BE162"/>
  <c r="BE169"/>
  <c i="4" r="F124"/>
  <c r="BE132"/>
  <c r="BE145"/>
  <c r="BE153"/>
  <c r="BE159"/>
  <c r="BE172"/>
  <c r="BE199"/>
  <c r="J122"/>
  <c r="BE142"/>
  <c r="BE156"/>
  <c r="BE163"/>
  <c r="BE166"/>
  <c r="BE171"/>
  <c r="BE200"/>
  <c r="BE211"/>
  <c r="BE131"/>
  <c r="BE161"/>
  <c r="BE185"/>
  <c r="BE193"/>
  <c r="BE198"/>
  <c r="BE213"/>
  <c r="BE186"/>
  <c r="BE188"/>
  <c r="BE197"/>
  <c r="BE215"/>
  <c r="J92"/>
  <c r="BE134"/>
  <c r="BE146"/>
  <c r="BE151"/>
  <c r="BE178"/>
  <c r="BE194"/>
  <c r="BE196"/>
  <c r="BE218"/>
  <c r="E85"/>
  <c r="F92"/>
  <c r="BE138"/>
  <c r="BE201"/>
  <c r="BE205"/>
  <c r="BE139"/>
  <c r="BE179"/>
  <c r="BE183"/>
  <c r="BE190"/>
  <c r="BE140"/>
  <c r="BE165"/>
  <c r="BE167"/>
  <c r="BE182"/>
  <c r="BE187"/>
  <c r="BE202"/>
  <c r="BE208"/>
  <c r="BE214"/>
  <c r="BE216"/>
  <c r="BE135"/>
  <c r="BE141"/>
  <c r="BE144"/>
  <c r="BE164"/>
  <c r="BE173"/>
  <c r="BE175"/>
  <c r="BE176"/>
  <c r="BE180"/>
  <c r="BE189"/>
  <c r="BE195"/>
  <c i="3" r="BK138"/>
  <c r="J138"/>
  <c r="J97"/>
  <c i="4" r="BE137"/>
  <c r="BE148"/>
  <c r="BE158"/>
  <c r="BE168"/>
  <c r="BE181"/>
  <c r="BE206"/>
  <c r="BE133"/>
  <c r="BE143"/>
  <c r="BE162"/>
  <c r="BE177"/>
  <c r="BE204"/>
  <c r="BE207"/>
  <c r="J91"/>
  <c r="BE136"/>
  <c r="BE149"/>
  <c r="BE157"/>
  <c r="BE160"/>
  <c r="BE169"/>
  <c r="BE174"/>
  <c r="BE184"/>
  <c r="BE191"/>
  <c r="BE203"/>
  <c r="BE210"/>
  <c i="3" r="J133"/>
  <c r="BE155"/>
  <c r="BE230"/>
  <c r="BE411"/>
  <c r="BE445"/>
  <c r="BE455"/>
  <c r="BE464"/>
  <c r="BE465"/>
  <c r="BE473"/>
  <c r="BE500"/>
  <c r="BE559"/>
  <c r="BE586"/>
  <c r="BE590"/>
  <c r="BE593"/>
  <c r="F91"/>
  <c r="F134"/>
  <c r="BE158"/>
  <c r="BE165"/>
  <c r="BE200"/>
  <c r="BE243"/>
  <c r="BE249"/>
  <c r="BE283"/>
  <c r="BE362"/>
  <c r="BE371"/>
  <c r="BE385"/>
  <c r="BE390"/>
  <c r="BE427"/>
  <c r="BE434"/>
  <c r="BE441"/>
  <c r="BE469"/>
  <c r="BE502"/>
  <c r="BE555"/>
  <c r="BE584"/>
  <c r="BE594"/>
  <c r="BE596"/>
  <c r="J89"/>
  <c r="BE147"/>
  <c r="BE166"/>
  <c r="BE289"/>
  <c r="BE314"/>
  <c r="BE436"/>
  <c r="BE463"/>
  <c r="BE523"/>
  <c r="BE588"/>
  <c r="BE595"/>
  <c r="BE178"/>
  <c r="BE215"/>
  <c r="BE231"/>
  <c r="BE242"/>
  <c r="BE264"/>
  <c r="BE312"/>
  <c r="BE359"/>
  <c r="BE364"/>
  <c r="BE382"/>
  <c r="BE399"/>
  <c r="BE426"/>
  <c r="BE171"/>
  <c r="BE194"/>
  <c r="BE199"/>
  <c r="BE206"/>
  <c r="BE219"/>
  <c r="BE271"/>
  <c r="BE281"/>
  <c r="BE346"/>
  <c r="BE378"/>
  <c r="BE393"/>
  <c r="BE405"/>
  <c r="BE432"/>
  <c r="BE440"/>
  <c r="BE449"/>
  <c r="BE454"/>
  <c r="BE580"/>
  <c r="BE582"/>
  <c r="BE592"/>
  <c r="BE597"/>
  <c r="BE603"/>
  <c r="BE604"/>
  <c r="J92"/>
  <c r="BE174"/>
  <c r="BE217"/>
  <c r="BE304"/>
  <c r="BE356"/>
  <c r="BE433"/>
  <c r="E85"/>
  <c r="BE202"/>
  <c r="BE246"/>
  <c r="BE274"/>
  <c r="BE278"/>
  <c r="BE282"/>
  <c r="BE298"/>
  <c r="BE361"/>
  <c r="BE377"/>
  <c r="BE387"/>
  <c r="BE396"/>
  <c r="BE423"/>
  <c r="BE430"/>
  <c r="BE456"/>
  <c r="BE472"/>
  <c r="BE495"/>
  <c r="BE154"/>
  <c r="BE188"/>
  <c r="BE241"/>
  <c r="BE261"/>
  <c r="BE276"/>
  <c r="BE285"/>
  <c r="BE335"/>
  <c r="BE347"/>
  <c r="BE351"/>
  <c r="BE471"/>
  <c r="BE532"/>
  <c r="BE557"/>
  <c r="BE141"/>
  <c r="BE207"/>
  <c r="BE232"/>
  <c r="BE284"/>
  <c r="BE368"/>
  <c r="BE391"/>
  <c r="BE414"/>
  <c r="BE140"/>
  <c r="BE149"/>
  <c r="BE159"/>
  <c r="BE164"/>
  <c r="BE201"/>
  <c r="BE308"/>
  <c r="BE344"/>
  <c r="BE348"/>
  <c r="BE373"/>
  <c r="BE435"/>
  <c r="BE501"/>
  <c r="BE556"/>
  <c r="BE156"/>
  <c r="BE160"/>
  <c r="BE168"/>
  <c r="BE186"/>
  <c r="BE198"/>
  <c r="BE277"/>
  <c r="BE353"/>
  <c r="BE376"/>
  <c r="BE388"/>
  <c r="BE402"/>
  <c r="BE408"/>
  <c r="BE420"/>
  <c r="BE450"/>
  <c r="BE457"/>
  <c r="BE460"/>
  <c r="BE466"/>
  <c r="BE498"/>
  <c r="BE525"/>
  <c r="BE526"/>
  <c r="BE533"/>
  <c r="BE534"/>
  <c r="BE148"/>
  <c r="BE157"/>
  <c r="BE187"/>
  <c r="BE301"/>
  <c r="BE338"/>
  <c r="BE360"/>
  <c r="BE365"/>
  <c r="BE392"/>
  <c r="BE394"/>
  <c r="BE417"/>
  <c r="BE444"/>
  <c i="2" r="E85"/>
  <c r="J89"/>
  <c r="F91"/>
  <c r="J91"/>
  <c r="F92"/>
  <c r="J92"/>
  <c r="BE122"/>
  <c r="BE124"/>
  <c i="5" r="F34"/>
  <c i="1" r="BA98"/>
  <c i="7" r="F36"/>
  <c i="1" r="BC100"/>
  <c i="3" r="F37"/>
  <c i="1" r="BD96"/>
  <c i="3" r="J34"/>
  <c i="1" r="AW96"/>
  <c i="2" r="J34"/>
  <c i="1" r="AW95"/>
  <c i="4" r="F35"/>
  <c i="1" r="BB97"/>
  <c i="6" r="F35"/>
  <c i="1" r="BB99"/>
  <c i="6" r="F34"/>
  <c i="1" r="BA99"/>
  <c i="7" r="F35"/>
  <c i="1" r="BB100"/>
  <c i="2" r="F35"/>
  <c i="1" r="BB95"/>
  <c i="5" r="F37"/>
  <c i="1" r="BD98"/>
  <c i="5" r="J34"/>
  <c i="1" r="AW98"/>
  <c i="7" r="F37"/>
  <c i="1" r="BD100"/>
  <c i="3" r="F34"/>
  <c i="1" r="BA96"/>
  <c i="3" r="F36"/>
  <c i="1" r="BC96"/>
  <c i="4" r="F37"/>
  <c i="1" r="BD97"/>
  <c i="5" r="F36"/>
  <c i="1" r="BC98"/>
  <c i="3" r="F35"/>
  <c i="1" r="BB96"/>
  <c i="2" r="F37"/>
  <c i="1" r="BD95"/>
  <c i="4" r="F36"/>
  <c i="1" r="BC97"/>
  <c i="6" r="F37"/>
  <c i="1" r="BD99"/>
  <c i="6" r="F36"/>
  <c i="1" r="BC99"/>
  <c i="7" r="F34"/>
  <c i="1" r="BA100"/>
  <c i="2" r="F36"/>
  <c i="1" r="BC95"/>
  <c i="4" r="F34"/>
  <c i="1" r="BA97"/>
  <c i="5" r="F35"/>
  <c i="1" r="BB98"/>
  <c i="2" r="F34"/>
  <c i="1" r="BA95"/>
  <c i="4" r="J34"/>
  <c i="1" r="AW97"/>
  <c i="6" r="J34"/>
  <c i="1" r="AW99"/>
  <c i="7" r="J34"/>
  <c i="1" r="AW100"/>
  <c i="3" l="1" r="P138"/>
  <c r="P137"/>
  <c i="1" r="AU96"/>
  <c i="5" r="P123"/>
  <c r="P122"/>
  <c i="1" r="AU98"/>
  <c i="3" r="R138"/>
  <c r="R137"/>
  <c r="R354"/>
  <c r="T354"/>
  <c i="4" r="P154"/>
  <c r="P128"/>
  <c i="1" r="AU97"/>
  <c i="5" r="T123"/>
  <c r="T122"/>
  <c i="4" r="T154"/>
  <c r="T128"/>
  <c i="5" r="BK123"/>
  <c r="J123"/>
  <c r="J97"/>
  <c i="3" r="T138"/>
  <c r="T137"/>
  <c i="7" r="BK117"/>
  <c r="J117"/>
  <c i="2" r="BK120"/>
  <c r="J120"/>
  <c r="J97"/>
  <c i="3" r="BK354"/>
  <c r="J354"/>
  <c r="J106"/>
  <c i="6" r="BK119"/>
  <c r="J119"/>
  <c r="J96"/>
  <c i="4" r="BK128"/>
  <c r="J128"/>
  <c r="J96"/>
  <c i="5" r="F33"/>
  <c i="1" r="AZ98"/>
  <c i="2" r="F33"/>
  <c i="1" r="AZ95"/>
  <c i="6" r="F33"/>
  <c i="1" r="AZ99"/>
  <c r="BC94"/>
  <c r="W32"/>
  <c r="BA94"/>
  <c r="W30"/>
  <c i="7" r="J30"/>
  <c i="1" r="AG100"/>
  <c i="3" r="J33"/>
  <c i="1" r="AV96"/>
  <c r="AT96"/>
  <c i="4" r="J33"/>
  <c i="1" r="AV97"/>
  <c r="AT97"/>
  <c i="3" r="F33"/>
  <c i="1" r="AZ96"/>
  <c i="4" r="F33"/>
  <c i="1" r="AZ97"/>
  <c i="2" r="J33"/>
  <c i="1" r="AV95"/>
  <c r="AT95"/>
  <c i="7" r="F33"/>
  <c i="1" r="AZ100"/>
  <c i="6" r="J33"/>
  <c i="1" r="AV99"/>
  <c r="AT99"/>
  <c r="BD94"/>
  <c r="W33"/>
  <c i="5" r="J33"/>
  <c i="1" r="AV98"/>
  <c r="AT98"/>
  <c i="7" r="J33"/>
  <c i="1" r="AV100"/>
  <c r="AT100"/>
  <c r="AN100"/>
  <c r="BB94"/>
  <c r="W31"/>
  <c i="3" l="1" r="BK137"/>
  <c r="J137"/>
  <c r="J96"/>
  <c i="2" r="BK119"/>
  <c r="J119"/>
  <c r="J96"/>
  <c i="7" r="J96"/>
  <c i="5" r="BK122"/>
  <c r="J122"/>
  <c i="7" r="J39"/>
  <c i="1" r="AU94"/>
  <c i="6" r="J30"/>
  <c i="1" r="AG99"/>
  <c r="AN99"/>
  <c i="4" r="J30"/>
  <c i="1" r="AG97"/>
  <c r="AN97"/>
  <c r="AZ94"/>
  <c r="W29"/>
  <c i="5" r="J30"/>
  <c i="1" r="AG98"/>
  <c r="AY94"/>
  <c i="3" r="J30"/>
  <c i="1" r="AG96"/>
  <c r="AN96"/>
  <c r="AW94"/>
  <c r="AK30"/>
  <c r="AX94"/>
  <c i="5" l="1" r="J39"/>
  <c r="J96"/>
  <c i="6" r="J39"/>
  <c i="4" r="J39"/>
  <c i="3" r="J39"/>
  <c i="1" r="AN98"/>
  <c i="2" r="J30"/>
  <c i="1" r="AG95"/>
  <c r="AN95"/>
  <c r="AV94"/>
  <c r="AK29"/>
  <c i="2" l="1" r="J39"/>
  <c i="1" r="AG94"/>
  <c r="AK26"/>
  <c r="AK3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<sst xmlns="http://schemas.openxmlformats.org/spreadsheetml/2006/main">
  <si>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</si>
  <si>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</si>
  <si>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</si>
  <si>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</si>
  <si>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</si>
  <si>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{8f8307f7-c274-4212-a4b8-d22552d6bc31}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</si>
  <si>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</si>
  <si>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</si>
  <si>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</si>
  <si>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</si>
  <si>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</si>
  <si>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</si>
  <si>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</si>
  <si>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</si>
  <si>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IMPORT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</si>
  <si>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</si>
  <si>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</si>
  <si>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2054 - Stavební úpravy objektu na st.p.č. 108, Dolní Staré Buky nový</t>
  </si>
  <si>
    <t>KSO:</t>
  </si>
  <si>
    <t>CC-CZ:</t>
  </si>
  <si>
    <t>Místo:</t>
  </si>
  <si>
    <t xml:space="preserve"> </t>
  </si>
  <si>
    <t>Datum:</t>
  </si>
  <si>
    <t>10. 3. 2022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</si>
  <si>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</si>
  <si>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</si>
  <si>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</si>
  <si>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</si>
  <si>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</si>
  <si>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</si>
  <si>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</si>
  <si>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</si>
  <si>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</si>
  <si>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</si>
  <si>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</si>
  <si>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</si>
  <si>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</si>
  <si>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</si>
  <si>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</si>
  <si>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</si>
  <si>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</si>
  <si>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</si>
  <si>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</si>
  <si>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</si>
  <si>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</si>
  <si>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</si>
  <si>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</si>
  <si>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</si>
  <si>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</si>
  <si>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</si>
  <si>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</si>
  <si>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</si>
  <si>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</si>
  <si>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</si>
  <si>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</si>
  <si>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</si>
  <si>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</si>
  <si>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</si>
  <si>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</si>
  <si>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</si>
  <si>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</si>
  <si>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</si>
  <si>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</si>
  <si>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</si>
  <si>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</si>
  <si>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</si>
  <si>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</si>
  <si>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</si>
  <si>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</si>
  <si>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</si>
  <si>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</si>
  <si>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</si>
  <si>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</si>
  <si>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</si>
  <si>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</si>
  <si>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{00000000-0000-0000-0000-000000000000}</t>
  </si>
  <si>
    <t>/</t>
  </si>
  <si>
    <t>000</t>
  </si>
  <si>
    <t>Vedlejší rozpočtové...</t>
  </si>
  <si>
    <t>STA</t>
  </si>
  <si>
    <t>1</t>
  </si>
  <si>
    <t>{57945c76-9807-4e3b-baa7-39782582dc31}</t>
  </si>
  <si>
    <t>2</t>
  </si>
  <si>
    <t>001</t>
  </si>
  <si>
    <t>Stavební část</t>
  </si>
  <si>
    <t>{6845c52c-0ba5-4e22-b7a6-fbe4455b870d}</t>
  </si>
  <si>
    <t>002</t>
  </si>
  <si>
    <t>Zdravotní technika</t>
  </si>
  <si>
    <t>{ec1869cd-32f5-4741-b974-3ad3e62a7db2}</t>
  </si>
  <si>
    <t>003</t>
  </si>
  <si>
    <t>Vytápění</t>
  </si>
  <si>
    <t>{2abb5951-9a70-46a9-9206-c1f3df3883dd}</t>
  </si>
  <si>
    <t>004</t>
  </si>
  <si>
    <t>Větrání</t>
  </si>
  <si>
    <t>{a5899512-ead6-4c29-94f8-1ccefcabd7c0}</t>
  </si>
  <si>
    <t>005</t>
  </si>
  <si>
    <t>Elektroinstalace</t>
  </si>
  <si>
    <t>{03b0b657-3735-4609-ad99-de8685b04a2f}</t>
  </si>
  <si>
    <t>KRYCÍ LIST SOUPISU PRACÍ</t>
  </si>
  <si>
    <t>Objekt:</t>
  </si>
  <si>
    <t>000 - Vedlejší rozpočtové...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</si>
  <si>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</si>
  <si>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</si>
  <si>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</si>
  <si>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</si>
  <si>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</si>
  <si>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</si>
  <si>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VRN3 - Zařízení staveniště</t>
  </si>
  <si>
    <t xml:space="preserve">    VRN6 - Územní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</si>
  <si>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</si>
  <si>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</si>
  <si>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</si>
  <si>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</si>
  <si>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</si>
  <si>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</si>
  <si>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</si>
  <si>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</si>
  <si>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</si>
  <si>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</si>
  <si>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</si>
  <si>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</si>
  <si>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</si>
  <si>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</si>
  <si>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</si>
  <si>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</si>
  <si>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</si>
  <si>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VRN3</t>
  </si>
  <si>
    <t>Zařízení staveniště</t>
  </si>
  <si>
    <t>K</t>
  </si>
  <si>
    <t>030001000</t>
  </si>
  <si>
    <t>kpl</t>
  </si>
  <si>
    <t>4</t>
  </si>
  <si>
    <t>VRN6</t>
  </si>
  <si>
    <t>Územní vlivy</t>
  </si>
  <si>
    <t>060001000</t>
  </si>
  <si>
    <t>001 - Stavební část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</si>
  <si>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</si>
  <si>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</si>
  <si>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</si>
  <si>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</si>
  <si>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</si>
  <si>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</si>
  <si>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</si>
  <si>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</si>
  <si>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</si>
  <si>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</si>
  <si>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</si>
  <si>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</si>
  <si>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</si>
  <si>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</si>
  <si>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</si>
  <si>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</si>
  <si>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</si>
  <si>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</si>
  <si>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</si>
  <si>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</si>
  <si>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</si>
  <si>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HSV</t>
  </si>
  <si>
    <t>Práce a dodávky HSV</t>
  </si>
  <si>
    <t>Zemní práce</t>
  </si>
  <si>
    <t>113106132</t>
  </si>
  <si>
    <t>Rozebrání dlažeb z betonových nebo kamenných dlaždic komunikací pro pěší strojně pl do 50 m2</t>
  </si>
  <si>
    <t>m2</t>
  </si>
  <si>
    <t>113106134</t>
  </si>
  <si>
    <t>Rozebrání dlažeb ze zámkových dlaždic komunikací pro pěší strojně pl do 50 m2</t>
  </si>
  <si>
    <t>VV</t>
  </si>
  <si>
    <t>"ve vstupu pro novou podlahu"</t>
  </si>
  <si>
    <t>2*(3,2*1+2,4*0,3)</t>
  </si>
  <si>
    <t>"kolem objektu"</t>
  </si>
  <si>
    <t>45</t>
  </si>
  <si>
    <t>Součet</t>
  </si>
  <si>
    <t>3</t>
  </si>
  <si>
    <t>121151103</t>
  </si>
  <si>
    <t>Sejmutí ornice plochy do 100 m2 tl vrstvy do 200 mm strojně</t>
  </si>
  <si>
    <t>6</t>
  </si>
  <si>
    <t>122151101</t>
  </si>
  <si>
    <t>Odkopávky a prokopávky nezapažené v hornině třídy těžitelnosti I skupiny 1 a 2 objem do 20 m3 strojně</t>
  </si>
  <si>
    <t>m3</t>
  </si>
  <si>
    <t>8</t>
  </si>
  <si>
    <t>132151101</t>
  </si>
  <si>
    <t>Hloubení rýh nezapažených š do 800 mm v hornině třídy těžitelnosti I skupiny 1 a 2 objem do 20 m3 strojně</t>
  </si>
  <si>
    <t>10</t>
  </si>
  <si>
    <t>"pro zateplení základů pod terénem"</t>
  </si>
  <si>
    <t>(9,4+9,2)*2*0,6*1,2</t>
  </si>
  <si>
    <t>4*0,8*0,6*1,2</t>
  </si>
  <si>
    <t>162751117</t>
  </si>
  <si>
    <t>Vodorovné přemístění přes 9 000 do 10000 m výkopku/sypaniny z horniny třídy těžitelnosti I skupiny 1 až 3</t>
  </si>
  <si>
    <t>12</t>
  </si>
  <si>
    <t>7</t>
  </si>
  <si>
    <t>162751119</t>
  </si>
  <si>
    <t>Příplatek k vodorovnému přemístění výkopku/sypaniny z horniny třídy těžitelnosti I skupiny 1 až 3 ZKD 1000 m přes 10000 m</t>
  </si>
  <si>
    <t>14</t>
  </si>
  <si>
    <t>171201221</t>
  </si>
  <si>
    <t>Poplatek za uložení na skládce (skládkovné) zeminy a kamení kód odpadu 17 05 04</t>
  </si>
  <si>
    <t>t</t>
  </si>
  <si>
    <t>16</t>
  </si>
  <si>
    <t>9</t>
  </si>
  <si>
    <t>171251201</t>
  </si>
  <si>
    <t>Uložení sypaniny na skládky nebo meziskládky</t>
  </si>
  <si>
    <t>18</t>
  </si>
  <si>
    <t>174151101</t>
  </si>
  <si>
    <t>Zásyp jam, šachet rýh nebo kolem objektů sypaninou se zhutněním</t>
  </si>
  <si>
    <t>20</t>
  </si>
  <si>
    <t>11</t>
  </si>
  <si>
    <t>181111111</t>
  </si>
  <si>
    <t>Plošná úprava terénu do 500 m2 zemina skupiny 1 až 4 nerovnosti přes 50 do 100 mm v rovinně a svahu do 1:5</t>
  </si>
  <si>
    <t>22</t>
  </si>
  <si>
    <t>181311103</t>
  </si>
  <si>
    <t>Rozprostření ornice tl vrstvy do 200 mm v rovině nebo ve svahu do 1:5 ručně</t>
  </si>
  <si>
    <t>24</t>
  </si>
  <si>
    <t>"začištění kolem nových zpevněných ploch"</t>
  </si>
  <si>
    <t>90*0,5</t>
  </si>
  <si>
    <t>13</t>
  </si>
  <si>
    <t>181411131</t>
  </si>
  <si>
    <t>Založení parkového trávníku výsevem pl do 1000 m2 v rovině a ve svahu do 1:5</t>
  </si>
  <si>
    <t>26</t>
  </si>
  <si>
    <t>M</t>
  </si>
  <si>
    <t>00572410</t>
  </si>
  <si>
    <t>osivo směs travní parková</t>
  </si>
  <si>
    <t>kg</t>
  </si>
  <si>
    <t>28</t>
  </si>
  <si>
    <t>181911102</t>
  </si>
  <si>
    <t>Úprava pláně v hornině třídy těžitelnosti I skupiny 1 až 2 se zhutněním ručně</t>
  </si>
  <si>
    <t>30</t>
  </si>
  <si>
    <t>Zakládání</t>
  </si>
  <si>
    <t>271542211</t>
  </si>
  <si>
    <t>Podsyp pod základové konstrukce se zhutněním z netříděné štěrkodrtě</t>
  </si>
  <si>
    <t>32</t>
  </si>
  <si>
    <t>2*(3,2*1+2,4*0,3)*0,1</t>
  </si>
  <si>
    <t>17</t>
  </si>
  <si>
    <t>273321411</t>
  </si>
  <si>
    <t>Základové desky ze ŽB bez zvýšených nároků na prostředí tř. C 20/25</t>
  </si>
  <si>
    <t>34</t>
  </si>
  <si>
    <t>2*(3,2*1+2,4*0,3)*0,15</t>
  </si>
  <si>
    <t>273362021</t>
  </si>
  <si>
    <t>Výztuž základových desek svařovanými sítěmi Kari</t>
  </si>
  <si>
    <t>36</t>
  </si>
  <si>
    <t>2*(3,2*1+2,4*0,3)*0,00303*1,15</t>
  </si>
  <si>
    <t>Svislé a kompletní konstrukce</t>
  </si>
  <si>
    <t>19</t>
  </si>
  <si>
    <t>311272031</t>
  </si>
  <si>
    <t>Zdivo z pórobetonových tvárnic hladkých přes P2 do P4 přes 450 do 600 kg/m3 na tenkovrstvou maltu tl 200 mm</t>
  </si>
  <si>
    <t>38</t>
  </si>
  <si>
    <t>"nadezdívka"</t>
  </si>
  <si>
    <t>(8+2+1,1+6,6+7,5+2,5+0,9+6,6)*0,7</t>
  </si>
  <si>
    <t>-0,7*0,65*13</t>
  </si>
  <si>
    <t>2*4,4*0,6</t>
  </si>
  <si>
    <t>"zazdívka chodba"</t>
  </si>
  <si>
    <t>2*(1,3*2,2-1*2,05)</t>
  </si>
  <si>
    <t>317168031</t>
  </si>
  <si>
    <t>Překlad keramický plochý š 175 mm dl 1000 mm</t>
  </si>
  <si>
    <t>kus</t>
  </si>
  <si>
    <t>40</t>
  </si>
  <si>
    <t>317143432</t>
  </si>
  <si>
    <t>Překlad nosný z pórobetonu ve zdech tl 200 mm dl přes 1300 do 1500 mm</t>
  </si>
  <si>
    <t>42</t>
  </si>
  <si>
    <t>342272225</t>
  </si>
  <si>
    <t>Příčka z pórobetonových hladkých tvárnic na tenkovrstvou maltu tl 100 mm</t>
  </si>
  <si>
    <t>44</t>
  </si>
  <si>
    <t>3,3*0,6</t>
  </si>
  <si>
    <t>2,5*0,6</t>
  </si>
  <si>
    <t>(3,3+1,3+0,2)*0,6</t>
  </si>
  <si>
    <t>23</t>
  </si>
  <si>
    <t>3429001R</t>
  </si>
  <si>
    <t>Příplatek za zvýšenou pracnost provádění zdiva (nadezdívka)</t>
  </si>
  <si>
    <t>46</t>
  </si>
  <si>
    <t>25,625+6,36</t>
  </si>
  <si>
    <t>Komunikace pozemní</t>
  </si>
  <si>
    <t>564710011</t>
  </si>
  <si>
    <t>Podklad z kameniva hrubého drceného vel. 8-16 mm tl 50 mm</t>
  </si>
  <si>
    <t>48</t>
  </si>
  <si>
    <t>25</t>
  </si>
  <si>
    <t>564831111</t>
  </si>
  <si>
    <t>Podklad ze štěrkodrtě ŠD tl 100 mm</t>
  </si>
  <si>
    <t>50</t>
  </si>
  <si>
    <t>564861111</t>
  </si>
  <si>
    <t>Podklad ze štěrkodrtě ŠD tl 200 mm</t>
  </si>
  <si>
    <t>52</t>
  </si>
  <si>
    <t>27</t>
  </si>
  <si>
    <t>567140111</t>
  </si>
  <si>
    <t>Podklad ze směsi stmelené cementem SC C 1,5/2,0 (SC II) tl 210 mm</t>
  </si>
  <si>
    <t>54</t>
  </si>
  <si>
    <t>596212210</t>
  </si>
  <si>
    <t>Kladení zámkové dlažby pozemních komunikací tl 80 mm skupiny A pl do 50 m2</t>
  </si>
  <si>
    <t>56</t>
  </si>
  <si>
    <t>"dle skladby E02"</t>
  </si>
  <si>
    <t>15,5*4+2*1*1*0,5</t>
  </si>
  <si>
    <t>29</t>
  </si>
  <si>
    <t>592452131</t>
  </si>
  <si>
    <t xml:space="preserve">dlažba zámková  tl. 80mm přírodní</t>
  </si>
  <si>
    <t>58</t>
  </si>
  <si>
    <t>596811220</t>
  </si>
  <si>
    <t>Kladení betonové dlažby komunikací pro pěší do lože z kameniva velikosti přes 0,09 do 0,25 m2 pl do 50 m2</t>
  </si>
  <si>
    <t>60</t>
  </si>
  <si>
    <t>"dle skladby E01"</t>
  </si>
  <si>
    <t>14,2*1,2+6,1*0,9</t>
  </si>
  <si>
    <t>2,4*1,2+2,4*2,5</t>
  </si>
  <si>
    <t>13*1,2+7*1,2</t>
  </si>
  <si>
    <t>7*1,2+5,4*2+6*1,2+7,9*1,2</t>
  </si>
  <si>
    <t>0,7*1,2</t>
  </si>
  <si>
    <t>31</t>
  </si>
  <si>
    <t>59246007</t>
  </si>
  <si>
    <t>dlažba plošná betonová terasová tryskaná 400x400x40mm</t>
  </si>
  <si>
    <t>62</t>
  </si>
  <si>
    <t>Úpravy povrchů, podlahy a osazování výplní</t>
  </si>
  <si>
    <t>158</t>
  </si>
  <si>
    <t>612135011</t>
  </si>
  <si>
    <t>Vyrovnání podkladu vnitřních stěn tmelem tl do 2 mm</t>
  </si>
  <si>
    <t>976662554</t>
  </si>
  <si>
    <t>235,912 " po vybouraných obkladech</t>
  </si>
  <si>
    <t>612321141</t>
  </si>
  <si>
    <t>Vápenocementová omítka štuková dvouvrstvá vnitřních stěn nanášená ručně</t>
  </si>
  <si>
    <t>64</t>
  </si>
  <si>
    <t>"nadezdívky"</t>
  </si>
  <si>
    <t>(2,5+1,6)*2*0,6</t>
  </si>
  <si>
    <t>(6,8+6)*2*0,6</t>
  </si>
  <si>
    <t>(8,5+6)*2*0,6</t>
  </si>
  <si>
    <t>(3+1,3)*2*0,6</t>
  </si>
  <si>
    <t>"zazdívky vstup"</t>
  </si>
  <si>
    <t>2*(1,1*2,3-0,9*1,97)</t>
  </si>
  <si>
    <t>"ponechaná stěna se zárubní v chodbě"</t>
  </si>
  <si>
    <t>2*(1,1*2,8-0,8*1,97)</t>
  </si>
  <si>
    <t>33</t>
  </si>
  <si>
    <t>622151011</t>
  </si>
  <si>
    <t>Penetrační silikátový nátěr vnějších pastovitých tenkovrstvých omítek stěn</t>
  </si>
  <si>
    <t>66</t>
  </si>
  <si>
    <t>622151021</t>
  </si>
  <si>
    <t>Penetrační akrylátový nátěr vnějších mozaikových tenkovrstvých omítek stěn</t>
  </si>
  <si>
    <t>68</t>
  </si>
  <si>
    <t>35</t>
  </si>
  <si>
    <t>622211031</t>
  </si>
  <si>
    <t xml:space="preserve">Montáž kontaktního zateplení vnějších stěn lepením a mechanickým kotvením polystyrénových desek  do betonu a zdiva tl přes 120 do 160 mm</t>
  </si>
  <si>
    <t>70</t>
  </si>
  <si>
    <t>"soklová část"</t>
  </si>
  <si>
    <t>((9,4+9,2)*2-2*1-0,9-1,35)*0,3</t>
  </si>
  <si>
    <t>Mezisoučet</t>
  </si>
  <si>
    <t>"stěny"</t>
  </si>
  <si>
    <t>(9,4+9,2)*2*2,8</t>
  </si>
  <si>
    <t>-(13*0,7*0,65+2*1*1,75+0,9*1,75+1,35*1,75)</t>
  </si>
  <si>
    <t>28376079</t>
  </si>
  <si>
    <t>deska EPS grafitová fasádní λ=0,030-0,031 tl 160mm</t>
  </si>
  <si>
    <t>72</t>
  </si>
  <si>
    <t>37</t>
  </si>
  <si>
    <t>28376021</t>
  </si>
  <si>
    <t>deska perimetrická fasádní soklová 150kPa λ=0,035 tl 160mm</t>
  </si>
  <si>
    <t>74</t>
  </si>
  <si>
    <t>622252001</t>
  </si>
  <si>
    <t>Montáž profilů kontaktního zateplení připevněných mechanicky</t>
  </si>
  <si>
    <t>m</t>
  </si>
  <si>
    <t>76</t>
  </si>
  <si>
    <t>(9,4+9,2)*2</t>
  </si>
  <si>
    <t>39</t>
  </si>
  <si>
    <t>59051653</t>
  </si>
  <si>
    <t>profil zakládací Al tl 0,7mm pro ETICS pro izolant tl 160mm</t>
  </si>
  <si>
    <t>78</t>
  </si>
  <si>
    <t>37,200*1,05</t>
  </si>
  <si>
    <t>622252002</t>
  </si>
  <si>
    <t>Montáž profilů kontaktního zateplení lepených</t>
  </si>
  <si>
    <t>80</t>
  </si>
  <si>
    <t>"kolem otvorů"</t>
  </si>
  <si>
    <t>13*(0,7+0,65)*2</t>
  </si>
  <si>
    <t>2*(1+2*2,05)</t>
  </si>
  <si>
    <t>0,9+2*2,05</t>
  </si>
  <si>
    <t>1,35+2*2,05</t>
  </si>
  <si>
    <t>55,75 "APU lišty</t>
  </si>
  <si>
    <t>"rohové"</t>
  </si>
  <si>
    <t>6*3,1</t>
  </si>
  <si>
    <t>41</t>
  </si>
  <si>
    <t>63127464</t>
  </si>
  <si>
    <t>profil rohový Al 15x15mm s výztužnou tkaninou š 100mm pro ETICS</t>
  </si>
  <si>
    <t>82</t>
  </si>
  <si>
    <t>130,1-13,35-9,1-55,75</t>
  </si>
  <si>
    <t>51,9*1,05 'Přepočtené koeficientem množství</t>
  </si>
  <si>
    <t>142</t>
  </si>
  <si>
    <t>59051510</t>
  </si>
  <si>
    <t>profil začišťovací s okapnicí PVC s výztužnou tkaninou pro nadpraží ETICS</t>
  </si>
  <si>
    <t>105321992</t>
  </si>
  <si>
    <t>13*0,7</t>
  </si>
  <si>
    <t>2*1</t>
  </si>
  <si>
    <t>0,9</t>
  </si>
  <si>
    <t>1,35</t>
  </si>
  <si>
    <t>13,35*1,05 'Přepočtené koeficientem množství</t>
  </si>
  <si>
    <t>143</t>
  </si>
  <si>
    <t>59051512</t>
  </si>
  <si>
    <t>profil začišťovací s okapnicí PVC s výztužnou tkaninou pro parapet ETICS</t>
  </si>
  <si>
    <t>1630764285</t>
  </si>
  <si>
    <t>9,1*1,053 'Přepočtené koeficientem množství</t>
  </si>
  <si>
    <t>144</t>
  </si>
  <si>
    <t>28342207R</t>
  </si>
  <si>
    <t>profil okenní (Apu)</t>
  </si>
  <si>
    <t>72086390</t>
  </si>
  <si>
    <t>55,75*1,05 'Přepočtené koeficientem množství</t>
  </si>
  <si>
    <t>622511112</t>
  </si>
  <si>
    <t>Tenkovrstvá akrylátová mozaiková střednězrnná omítka vnějších stěn</t>
  </si>
  <si>
    <t>84</t>
  </si>
  <si>
    <t>43</t>
  </si>
  <si>
    <t>622521022</t>
  </si>
  <si>
    <t>Tenkovrstvá silikátová zatíraná omítka zrnitost 2,0 mm vnějších stěn</t>
  </si>
  <si>
    <t>86</t>
  </si>
  <si>
    <t>629991011</t>
  </si>
  <si>
    <t>Zakrytí výplní otvorů a svislých ploch fólií přilepenou lepící páskou</t>
  </si>
  <si>
    <t>88</t>
  </si>
  <si>
    <t>13*0,7*0,65+2*1*2,05+0,9*2,05+1,35*2,05</t>
  </si>
  <si>
    <t>631311115</t>
  </si>
  <si>
    <t>Mazanina tl přes 50 do 80 mm z betonu prostého bez zvýšených nároků na prostředí tř. C 20/25</t>
  </si>
  <si>
    <t>90</t>
  </si>
  <si>
    <t>631319171</t>
  </si>
  <si>
    <t>Příplatek k mazanině tl přes 50 do 80 mm za stržení povrchu spodní vrstvy před vložením výztuže</t>
  </si>
  <si>
    <t>92</t>
  </si>
  <si>
    <t>47</t>
  </si>
  <si>
    <t>631362021</t>
  </si>
  <si>
    <t>Výztuž mazanin svařovanými sítěmi Kari</t>
  </si>
  <si>
    <t>94</t>
  </si>
  <si>
    <t>632481213</t>
  </si>
  <si>
    <t>Separační vrstva z PE fólie</t>
  </si>
  <si>
    <t>96</t>
  </si>
  <si>
    <t>49</t>
  </si>
  <si>
    <t>637121113</t>
  </si>
  <si>
    <t>Okapový chodník z kačírku tl 200 mm s udusáním</t>
  </si>
  <si>
    <t>98</t>
  </si>
  <si>
    <t>2,5*0,7</t>
  </si>
  <si>
    <t>Ostatní konstrukce a práce, bourání</t>
  </si>
  <si>
    <t>916231213</t>
  </si>
  <si>
    <t>Osazení chodníkového obrubníku betonového stojatého s boční opěrou do lože z betonu prostého</t>
  </si>
  <si>
    <t>100</t>
  </si>
  <si>
    <t>"pojezdová plocha"</t>
  </si>
  <si>
    <t>2*15,5+2*1</t>
  </si>
  <si>
    <t>"chodník"</t>
  </si>
  <si>
    <t>14,2-1,2+6,1+1,9+6+12,3+3,9</t>
  </si>
  <si>
    <t>8,8+2,5+2,5+2*0,7</t>
  </si>
  <si>
    <t>51</t>
  </si>
  <si>
    <t>59217023</t>
  </si>
  <si>
    <t>obrubník betonový chodníkový 1000x150x250mm</t>
  </si>
  <si>
    <t>102</t>
  </si>
  <si>
    <t>33,000*1,05</t>
  </si>
  <si>
    <t>59217036</t>
  </si>
  <si>
    <t>obrubník betonový parkový přírodní 500x80x250mm</t>
  </si>
  <si>
    <t>104</t>
  </si>
  <si>
    <t>58,4*1,05</t>
  </si>
  <si>
    <t>53</t>
  </si>
  <si>
    <t>916991121</t>
  </si>
  <si>
    <t>Lože pod obrubníky, krajníky nebo obruby z dlažebních kostek z betonu prostého</t>
  </si>
  <si>
    <t>106</t>
  </si>
  <si>
    <t>33*0,2*0,3</t>
  </si>
  <si>
    <t>58,4*0,2*0,2</t>
  </si>
  <si>
    <t>949101111</t>
  </si>
  <si>
    <t>Lešení pomocné pro objekty pozemních staveb s lešeňovou podlahou v do 1,9 m zatížení do 150 kg/m2</t>
  </si>
  <si>
    <t>108</t>
  </si>
  <si>
    <t>"uvnitř a kolem objektu"</t>
  </si>
  <si>
    <t>60+50</t>
  </si>
  <si>
    <t>55</t>
  </si>
  <si>
    <t>952901111</t>
  </si>
  <si>
    <t>Vyčištění budov bytové a občanské výstavby při výšce podlaží do 4 m</t>
  </si>
  <si>
    <t>110</t>
  </si>
  <si>
    <t>9,375*9,22</t>
  </si>
  <si>
    <t>965081213</t>
  </si>
  <si>
    <t>Bourání podlah z dlaždic keramických nebo xylolitových tl do 10 mm plochy přes 1 m2</t>
  </si>
  <si>
    <t>112</t>
  </si>
  <si>
    <t xml:space="preserve">"1.01"  9,8-(2,8*1,05+2,1*0,3)</t>
  </si>
  <si>
    <t xml:space="preserve">"1.02"  0,9</t>
  </si>
  <si>
    <t xml:space="preserve">"1.03"  0,8</t>
  </si>
  <si>
    <t xml:space="preserve">"1.04"  0,9</t>
  </si>
  <si>
    <t xml:space="preserve">"1.05"  0,9</t>
  </si>
  <si>
    <t xml:space="preserve">"1.07"  7,8</t>
  </si>
  <si>
    <t xml:space="preserve">"1.08"  1,8</t>
  </si>
  <si>
    <t xml:space="preserve">"1.09"  1,8</t>
  </si>
  <si>
    <t xml:space="preserve">"1.10"  1,8</t>
  </si>
  <si>
    <t xml:space="preserve">"1.11"  7,1-(2,9*1+2,1*0,3)</t>
  </si>
  <si>
    <t xml:space="preserve">"1.12"  3</t>
  </si>
  <si>
    <t xml:space="preserve">"1.13"  0,8</t>
  </si>
  <si>
    <t xml:space="preserve">"1.14"  1,5</t>
  </si>
  <si>
    <t xml:space="preserve">"1.15"  0,8</t>
  </si>
  <si>
    <t xml:space="preserve">"1.16"  7,9</t>
  </si>
  <si>
    <t xml:space="preserve">"1.18"  1,8</t>
  </si>
  <si>
    <t xml:space="preserve">"1.19"  1,8</t>
  </si>
  <si>
    <t xml:space="preserve">"1.20"  3,8</t>
  </si>
  <si>
    <t>57</t>
  </si>
  <si>
    <t>973031824</t>
  </si>
  <si>
    <t>Vysekání kapes ve zdivu cihelném na MV nebo MVC pro zavázání zdí tl do 300 mm</t>
  </si>
  <si>
    <t>114</t>
  </si>
  <si>
    <t>2*2,2*2</t>
  </si>
  <si>
    <t>978015391</t>
  </si>
  <si>
    <t>Otlučení (osekání) vnější vápenné nebo vápenocementové omítky stupně členitosti 1 a 2 v rozsahu přes 80 do 100 %</t>
  </si>
  <si>
    <t>116</t>
  </si>
  <si>
    <t>"stávající omítka"</t>
  </si>
  <si>
    <t>(9,4+9,2)*2*2,2</t>
  </si>
  <si>
    <t>2*(1,1*2,2-0,8*1,97)</t>
  </si>
  <si>
    <t>-0,8*1,97</t>
  </si>
  <si>
    <t>59</t>
  </si>
  <si>
    <t>978059541</t>
  </si>
  <si>
    <t>Odsekání a odebrání obkladů stěn z vnitřních obkládaček plochy přes 1 m2</t>
  </si>
  <si>
    <t>118</t>
  </si>
  <si>
    <t>997</t>
  </si>
  <si>
    <t>Přesun sutě</t>
  </si>
  <si>
    <t>997013111</t>
  </si>
  <si>
    <t>Vnitrostaveništní doprava suti a vybouraných hmot pro budovy v do 6 m s použitím mechanizace</t>
  </si>
  <si>
    <t>120</t>
  </si>
  <si>
    <t>61</t>
  </si>
  <si>
    <t>997013501</t>
  </si>
  <si>
    <t>Odvoz suti a vybouraných hmot na skládku nebo meziskládku do 1 km se složením</t>
  </si>
  <si>
    <t>122</t>
  </si>
  <si>
    <t>997013509</t>
  </si>
  <si>
    <t>Příplatek k odvozu suti a vybouraných hmot na skládku ZKD 1 km přes 1 km</t>
  </si>
  <si>
    <t>124</t>
  </si>
  <si>
    <t>51,927*14 "Přepočtené koeficientem množství</t>
  </si>
  <si>
    <t>63</t>
  </si>
  <si>
    <t>997013603R</t>
  </si>
  <si>
    <t>Poplatek za uložení na skládce (skládkovné) stavebního odpadu</t>
  </si>
  <si>
    <t>126</t>
  </si>
  <si>
    <t>998</t>
  </si>
  <si>
    <t>Přesun hmot</t>
  </si>
  <si>
    <t>998011001</t>
  </si>
  <si>
    <t>Přesun hmot pro budovy zděné v do 6 m</t>
  </si>
  <si>
    <t>128</t>
  </si>
  <si>
    <t>PSV</t>
  </si>
  <si>
    <t>Práce a dodávky PSV</t>
  </si>
  <si>
    <t>711</t>
  </si>
  <si>
    <t>Izolace proti vodě, vlhkosti a plynům</t>
  </si>
  <si>
    <t>65</t>
  </si>
  <si>
    <t>711111001</t>
  </si>
  <si>
    <t>Provedení izolace proti zemní vlhkosti vodorovné za studena nátěrem penetračním</t>
  </si>
  <si>
    <t>130</t>
  </si>
  <si>
    <t>11163150</t>
  </si>
  <si>
    <t>lak penetrační asfaltový</t>
  </si>
  <si>
    <t>132</t>
  </si>
  <si>
    <t>67</t>
  </si>
  <si>
    <t>711141559</t>
  </si>
  <si>
    <t>Provedení izolace proti zemní vlhkosti pásy přitavením vodorovné NAIP</t>
  </si>
  <si>
    <t>134</t>
  </si>
  <si>
    <t>62853004</t>
  </si>
  <si>
    <t>pás asfaltový natavitelný modifikovaný SBS tl 4,0mm s vložkou ze skleněné tkaniny a spalitelnou PE fólií nebo jemnozrnným minerálním posypem na horním povrchu</t>
  </si>
  <si>
    <t>136</t>
  </si>
  <si>
    <t>69</t>
  </si>
  <si>
    <t>998711201</t>
  </si>
  <si>
    <t>Přesun hmot procentní pro izolace proti vodě, vlhkosti a plynům v objektech v do 6 m</t>
  </si>
  <si>
    <t>%</t>
  </si>
  <si>
    <t>138</t>
  </si>
  <si>
    <t>712</t>
  </si>
  <si>
    <t>Povlakové krytiny</t>
  </si>
  <si>
    <t>712001</t>
  </si>
  <si>
    <t>Kompl. dod. + mtž. hydroizolační folie tl. 1,5</t>
  </si>
  <si>
    <t>140</t>
  </si>
  <si>
    <t>71</t>
  </si>
  <si>
    <t>712002</t>
  </si>
  <si>
    <t>Kompl. dod. + mtž. mřížka proti hmyzu</t>
  </si>
  <si>
    <t>2*9,9</t>
  </si>
  <si>
    <t>712340832</t>
  </si>
  <si>
    <t>Odstranění povlakové krytiny střech do 10° z pásů NAIP přitavených v plné ploše dvouvrstvé</t>
  </si>
  <si>
    <t>2*9,9*5,1</t>
  </si>
  <si>
    <t>73</t>
  </si>
  <si>
    <t>998712201</t>
  </si>
  <si>
    <t>Přesun hmot procentní pro krytiny povlakové v objektech v do 6 m</t>
  </si>
  <si>
    <t>146</t>
  </si>
  <si>
    <t>713</t>
  </si>
  <si>
    <t>Izolace tepelné</t>
  </si>
  <si>
    <t>713114124</t>
  </si>
  <si>
    <t>Tepelná foukaná izolace celulózová vlákna vodorovná do dutiny tl přes 250 do 300 mm</t>
  </si>
  <si>
    <t>148</t>
  </si>
  <si>
    <t>9,9*10,1*0,3</t>
  </si>
  <si>
    <t>75</t>
  </si>
  <si>
    <t>713121111</t>
  </si>
  <si>
    <t>Montáž izolace tepelné podlah volně kladenými rohožemi, pásy, dílci, deskami 1 vrstva</t>
  </si>
  <si>
    <t>150</t>
  </si>
  <si>
    <t>28375915</t>
  </si>
  <si>
    <t>deska EPS 150 pro konstrukce s vysokým zatížením λ=0,035 tl 120mm</t>
  </si>
  <si>
    <t>152</t>
  </si>
  <si>
    <t>77</t>
  </si>
  <si>
    <t>713131141</t>
  </si>
  <si>
    <t>Montáž izolace tepelné stěn a základů lepením celoplošně rohoží, pásů, dílců, desek</t>
  </si>
  <si>
    <t>154</t>
  </si>
  <si>
    <t>"základy pod terénem"</t>
  </si>
  <si>
    <t>(9,4+9,2)*2*1,2</t>
  </si>
  <si>
    <t>28376422</t>
  </si>
  <si>
    <t>deska z polystyrénu XPS, hrana polodrážková a hladký povrch 300kPA tl 100mm</t>
  </si>
  <si>
    <t>156</t>
  </si>
  <si>
    <t>44,640*1,05</t>
  </si>
  <si>
    <t>79</t>
  </si>
  <si>
    <t>998713201</t>
  </si>
  <si>
    <t>Přesun hmot procentní pro izolace tepelné v objektech v do 6 m</t>
  </si>
  <si>
    <t>721</t>
  </si>
  <si>
    <t>Zdravotechnika - vnitřní kanalizace</t>
  </si>
  <si>
    <t>721242106</t>
  </si>
  <si>
    <t>Lapač střešních splavenin z PP se zápachovou klapkou a lapacím košem DN 125</t>
  </si>
  <si>
    <t>160</t>
  </si>
  <si>
    <t>81</t>
  </si>
  <si>
    <t>998721201</t>
  </si>
  <si>
    <t>Přesun hmot procentní pro vnitřní kanalizace v objektech v do 6 m</t>
  </si>
  <si>
    <t>162</t>
  </si>
  <si>
    <t>762</t>
  </si>
  <si>
    <t>Konstrukce tesařské</t>
  </si>
  <si>
    <t>762341210</t>
  </si>
  <si>
    <t>Montáž bednění střech rovných a šikmých sklonu do 60° z hrubých prken na sraz tl do 32 mm</t>
  </si>
  <si>
    <t>164</t>
  </si>
  <si>
    <t>83</t>
  </si>
  <si>
    <t>60515111</t>
  </si>
  <si>
    <t>řezivo jehličnaté boční prkno 20-30mm</t>
  </si>
  <si>
    <t>166</t>
  </si>
  <si>
    <t>762341811</t>
  </si>
  <si>
    <t>Demontáž bednění střech z prken</t>
  </si>
  <si>
    <t>168</t>
  </si>
  <si>
    <t>85</t>
  </si>
  <si>
    <t>762395000</t>
  </si>
  <si>
    <t>Spojovací prostředky krovů, bednění, laťování, nadstřešních konstrukcí</t>
  </si>
  <si>
    <t>170</t>
  </si>
  <si>
    <t>998762201</t>
  </si>
  <si>
    <t>Přesun hmot procentní pro kce tesařské v objektech v do 6 m</t>
  </si>
  <si>
    <t>172</t>
  </si>
  <si>
    <t>764</t>
  </si>
  <si>
    <t>Konstrukce klempířské</t>
  </si>
  <si>
    <t>87</t>
  </si>
  <si>
    <t>764002801</t>
  </si>
  <si>
    <t>Demontáž závětrné lišty do suti</t>
  </si>
  <si>
    <t>174</t>
  </si>
  <si>
    <t>2*2*5,1</t>
  </si>
  <si>
    <t>764002811</t>
  </si>
  <si>
    <t>Demontáž okapového plechu do suti v krytině povlakové</t>
  </si>
  <si>
    <t>176</t>
  </si>
  <si>
    <t>89</t>
  </si>
  <si>
    <t>764002841</t>
  </si>
  <si>
    <t>Demontáž oplechování horních ploch zdí a nadezdívek do suti</t>
  </si>
  <si>
    <t>178</t>
  </si>
  <si>
    <t>2*(4,2+1,8)</t>
  </si>
  <si>
    <t>764004801</t>
  </si>
  <si>
    <t>Demontáž podokapního žlabu do suti</t>
  </si>
  <si>
    <t>180</t>
  </si>
  <si>
    <t>91</t>
  </si>
  <si>
    <t>764004861</t>
  </si>
  <si>
    <t>Demontáž svodu do suti</t>
  </si>
  <si>
    <t>182</t>
  </si>
  <si>
    <t>2*3,5</t>
  </si>
  <si>
    <t>764212632</t>
  </si>
  <si>
    <t>Oplechování štítu závětrnou lištou z Pz s povrchovou úpravou rš 200 mm</t>
  </si>
  <si>
    <t>184</t>
  </si>
  <si>
    <t>93</t>
  </si>
  <si>
    <t>764212662</t>
  </si>
  <si>
    <t>Oplechování rovné okapové hrany z Pz s povrchovou úpravou rš 200 mm</t>
  </si>
  <si>
    <t>186</t>
  </si>
  <si>
    <t>2*9,96</t>
  </si>
  <si>
    <t>764214609</t>
  </si>
  <si>
    <t>Oplechování horních ploch a atik bez rohů z Pz s povrch úpravou mechanicky kotvené rš 800 mm</t>
  </si>
  <si>
    <t>188</t>
  </si>
  <si>
    <t>95</t>
  </si>
  <si>
    <t>764216604</t>
  </si>
  <si>
    <t>Oplechování rovných parapetů mechanicky kotvené z Pz s povrchovou úpravou rš 330 mm</t>
  </si>
  <si>
    <t>190</t>
  </si>
  <si>
    <t>764511602</t>
  </si>
  <si>
    <t>Žlab podokapní půlkruhový z Pz s povrchovou úpravou rš 330 mm</t>
  </si>
  <si>
    <t>192</t>
  </si>
  <si>
    <t>97</t>
  </si>
  <si>
    <t>764511642</t>
  </si>
  <si>
    <t>Kotlík oválný (trychtýřový) pro podokapní žlaby z Pz s povrchovou úpravou 330/100 mm</t>
  </si>
  <si>
    <t>194</t>
  </si>
  <si>
    <t>764518622</t>
  </si>
  <si>
    <t>Svody kruhové včetně objímek, kolen, odskoků z Pz s povrchovou úpravou průměru 100 mm</t>
  </si>
  <si>
    <t>196</t>
  </si>
  <si>
    <t>99</t>
  </si>
  <si>
    <t>998764201</t>
  </si>
  <si>
    <t>Přesun hmot procentní pro konstrukce klempířské v objektech v do 6 m</t>
  </si>
  <si>
    <t>198</t>
  </si>
  <si>
    <t>766</t>
  </si>
  <si>
    <t>Konstrukce truhlářské</t>
  </si>
  <si>
    <t>766001</t>
  </si>
  <si>
    <t>Kompl. dod. + mtž. okno plastové otevíravé/výklopné vel. 700 x 650</t>
  </si>
  <si>
    <t>ks</t>
  </si>
  <si>
    <t>200</t>
  </si>
  <si>
    <t>101</t>
  </si>
  <si>
    <t>766002</t>
  </si>
  <si>
    <t>Kompl. dod. + mtž. okno plastové pevné vel. 700 x 650</t>
  </si>
  <si>
    <t>202</t>
  </si>
  <si>
    <t>766003</t>
  </si>
  <si>
    <t>Kompl. dod. + mtž. vstupní dveře plastové jednokřídlé</t>
  </si>
  <si>
    <t>204</t>
  </si>
  <si>
    <t>103</t>
  </si>
  <si>
    <t>766004</t>
  </si>
  <si>
    <t>Kompl. dod. + mtž. vstupní dveře plastové dvoukřídlé</t>
  </si>
  <si>
    <t>206</t>
  </si>
  <si>
    <t>766411821</t>
  </si>
  <si>
    <t>Demontáž truhlářského obložení stěn z palubek</t>
  </si>
  <si>
    <t>208</t>
  </si>
  <si>
    <t>"štíty"</t>
  </si>
  <si>
    <t>10*0,5*2</t>
  </si>
  <si>
    <t>105</t>
  </si>
  <si>
    <t>766411822</t>
  </si>
  <si>
    <t>Demontáž truhlářského obložení stěn podkladových roštů</t>
  </si>
  <si>
    <t>210</t>
  </si>
  <si>
    <t>766421821</t>
  </si>
  <si>
    <t>Demontáž truhlářského obložení podhledů z palubek</t>
  </si>
  <si>
    <t>212</t>
  </si>
  <si>
    <t>9,9*10,1</t>
  </si>
  <si>
    <t>107</t>
  </si>
  <si>
    <t>766421822</t>
  </si>
  <si>
    <t>Demontáž truhlářského obložení podhledů podkladových roštů</t>
  </si>
  <si>
    <t>214</t>
  </si>
  <si>
    <t>766412213</t>
  </si>
  <si>
    <t>Montáž obložení stěn pl přes 1 m2 palubkami z měkkého dřeva š přes 80 do 100 mm</t>
  </si>
  <si>
    <t>216</t>
  </si>
  <si>
    <t>109</t>
  </si>
  <si>
    <t>766417211</t>
  </si>
  <si>
    <t>Montáž obložení stěn podkladového roštu</t>
  </si>
  <si>
    <t>218</t>
  </si>
  <si>
    <t>766421213</t>
  </si>
  <si>
    <t>Montáž obložení podhledů jednoduchých palubkami z měkkého dřeva š přes 80 do 100 mm</t>
  </si>
  <si>
    <t>220</t>
  </si>
  <si>
    <t>(9,9+10,1)*2*0,2</t>
  </si>
  <si>
    <t>111</t>
  </si>
  <si>
    <t>766427112</t>
  </si>
  <si>
    <t>Montáž obložení podhledů podkladového roštu</t>
  </si>
  <si>
    <t>222</t>
  </si>
  <si>
    <t>611911801</t>
  </si>
  <si>
    <t>palubky obkladové smrk</t>
  </si>
  <si>
    <t>224</t>
  </si>
  <si>
    <t>113</t>
  </si>
  <si>
    <t>60514114</t>
  </si>
  <si>
    <t>řezivo jehličnaté lať impregnovaná dl 4 m</t>
  </si>
  <si>
    <t>226</t>
  </si>
  <si>
    <t>766660001</t>
  </si>
  <si>
    <t>Montáž dveřních křídel otvíravých jednokřídlových š do 0,8 m do ocelové zárubně</t>
  </si>
  <si>
    <t>228</t>
  </si>
  <si>
    <t>2+8+5</t>
  </si>
  <si>
    <t>115</t>
  </si>
  <si>
    <t>61162072</t>
  </si>
  <si>
    <t>dveře jednokřídlé voštinové povrch laminátový plné 600x1970-2100mm</t>
  </si>
  <si>
    <t>230</t>
  </si>
  <si>
    <t>8+5</t>
  </si>
  <si>
    <t>61162074</t>
  </si>
  <si>
    <t>dveře jednokřídlé voštinové povrch laminátový plné 800x1970-2100mm</t>
  </si>
  <si>
    <t>232</t>
  </si>
  <si>
    <t>117</t>
  </si>
  <si>
    <t>766660729</t>
  </si>
  <si>
    <t>Montáž dveřního interiérového kování - štítku s klikou</t>
  </si>
  <si>
    <t>234</t>
  </si>
  <si>
    <t>54914620</t>
  </si>
  <si>
    <t>kování dveřní vrchní klika včetně rozet a montážního materiálu R PZ nerez PK</t>
  </si>
  <si>
    <t>236</t>
  </si>
  <si>
    <t>119</t>
  </si>
  <si>
    <t>766691914</t>
  </si>
  <si>
    <t>Vyvěšení nebo zavěšení dřevěných křídel dveří pl do 2 m2</t>
  </si>
  <si>
    <t>238</t>
  </si>
  <si>
    <t>2+8+5+2</t>
  </si>
  <si>
    <t>998766201</t>
  </si>
  <si>
    <t>Přesun hmot procentní pro kce truhlářské v objektech v do 6 m</t>
  </si>
  <si>
    <t>240</t>
  </si>
  <si>
    <t>771</t>
  </si>
  <si>
    <t>Podlahy z dlaždic</t>
  </si>
  <si>
    <t>121</t>
  </si>
  <si>
    <t>771121011</t>
  </si>
  <si>
    <t>Nátěr penetrační na podlahu</t>
  </si>
  <si>
    <t>242</t>
  </si>
  <si>
    <t>771151011</t>
  </si>
  <si>
    <t>Samonivelační stěrka podlah pevnosti 20 MPa tl 3 mm</t>
  </si>
  <si>
    <t>244</t>
  </si>
  <si>
    <t>123</t>
  </si>
  <si>
    <t>771574112</t>
  </si>
  <si>
    <t>Montáž podlah keramických hladkých lepených flexibilním lepidlem přes 9 do 12 ks/m2</t>
  </si>
  <si>
    <t>246</t>
  </si>
  <si>
    <t xml:space="preserve">"1.01"  9,8</t>
  </si>
  <si>
    <t xml:space="preserve">"1.11"  7,1</t>
  </si>
  <si>
    <t>0,1*0,6*13+0,2*0,8*3 " u dveří</t>
  </si>
  <si>
    <t>59761434</t>
  </si>
  <si>
    <t>dlažba keramická slinutá hladká do interiéru i exteriéru pro vysoké mechanické namáhání přes 9 do 12ks/m2</t>
  </si>
  <si>
    <t>248</t>
  </si>
  <si>
    <t>58,06*1,1</t>
  </si>
  <si>
    <t>145</t>
  </si>
  <si>
    <t>771577111</t>
  </si>
  <si>
    <t>Příplatek k montáži podlah keramických lepených flexibilním lepidlem za plochu do 5 m2</t>
  </si>
  <si>
    <t>869135938</t>
  </si>
  <si>
    <t>0,89+0,77+0,83+0,88+3,87+1,76+1,8+1,78+3+0,8+1,41+0,78+1,78+1,8+1,76+3,8</t>
  </si>
  <si>
    <t>771577114</t>
  </si>
  <si>
    <t>Příplatek k montáži podlah keramických lepených flexibilním lepidlem za spárování tmelem dvousložkovým</t>
  </si>
  <si>
    <t>1379690900</t>
  </si>
  <si>
    <t>125</t>
  </si>
  <si>
    <t>771591112</t>
  </si>
  <si>
    <t>Izolace pod dlažbu nátěrem nebo stěrkou ve dvou vrstvách</t>
  </si>
  <si>
    <t>250</t>
  </si>
  <si>
    <t>771591264</t>
  </si>
  <si>
    <t>Izolace těsnícími pásy mezi podlahou a stěnou</t>
  </si>
  <si>
    <t>252</t>
  </si>
  <si>
    <t xml:space="preserve">"1.01"  (7,3+2,5)*2+0,3-0,6*4-0,8-0,9</t>
  </si>
  <si>
    <t xml:space="preserve">"1.02"  (0,7+1,3)*2-0,6</t>
  </si>
  <si>
    <t xml:space="preserve">"1.03"  (0,8+1,1)*2-0,6</t>
  </si>
  <si>
    <t xml:space="preserve">"1.04"  (0,8+1,1)*2-0,6</t>
  </si>
  <si>
    <t xml:space="preserve">"1.05"  (0,8+1,1)*2-0,6</t>
  </si>
  <si>
    <t xml:space="preserve">"1.07"  (2,3+3,4)*2-0,6*3-0,8</t>
  </si>
  <si>
    <t xml:space="preserve">"1.08"  (1,8+1)*2-0,6+2*0,35</t>
  </si>
  <si>
    <t xml:space="preserve">"1.09"  (1,8+1)*2-0,6+2*0,35</t>
  </si>
  <si>
    <t xml:space="preserve">"1.10"  (1,8+1)*2-0,6+2*0,35</t>
  </si>
  <si>
    <t xml:space="preserve">"1.11"  (5,7+1,6)*2+0,3-0,6*3-0,8-1</t>
  </si>
  <si>
    <t xml:space="preserve">"1.12"  (2,4+1,2)*2-0,8+2*0,2</t>
  </si>
  <si>
    <t xml:space="preserve">"1.13"  (1,1+0,7)*2-0,6</t>
  </si>
  <si>
    <t xml:space="preserve">"1.14"  (1+1,6)*2-0,6</t>
  </si>
  <si>
    <t xml:space="preserve">"1.15"  (0,8+1)*2-0,6</t>
  </si>
  <si>
    <t xml:space="preserve">"1.16"  (2,3+3,4)*2-0,8-0,6*3</t>
  </si>
  <si>
    <t xml:space="preserve">"1.17"  (1,8+1)*2-0,6+2*0,35</t>
  </si>
  <si>
    <t xml:space="preserve">"1.18"  (1,8+1)*2-0,6+2*0,35</t>
  </si>
  <si>
    <t xml:space="preserve">"1.19"  (1,8+1)*2-0,6+2*0,35</t>
  </si>
  <si>
    <t xml:space="preserve">"1.20"  (1,6+2,4)*2-0,8</t>
  </si>
  <si>
    <t>127</t>
  </si>
  <si>
    <t>998771201</t>
  </si>
  <si>
    <t>Přesun hmot procentní pro podlahy z dlaždic v objektech v do 6 m</t>
  </si>
  <si>
    <t>254</t>
  </si>
  <si>
    <t>781</t>
  </si>
  <si>
    <t>Dokončovací práce - obklady</t>
  </si>
  <si>
    <t>781121011</t>
  </si>
  <si>
    <t>Nátěr penetrační na stěnu</t>
  </si>
  <si>
    <t>256</t>
  </si>
  <si>
    <t>129</t>
  </si>
  <si>
    <t>781131112</t>
  </si>
  <si>
    <t>Izolace pod obklad nátěrem nebo stěrkou ve dvou vrstvách</t>
  </si>
  <si>
    <t>258</t>
  </si>
  <si>
    <t xml:space="preserve">"vytažení na stěny - dle pásky"  116,5*0,1</t>
  </si>
  <si>
    <t>"sprchy"</t>
  </si>
  <si>
    <t xml:space="preserve">"1.08, 09,10"  3*((1+1,1)*2-0,65)*2</t>
  </si>
  <si>
    <t xml:space="preserve">"1.17, 18, 19"  3*((1+1,1)*2-0,65)*2</t>
  </si>
  <si>
    <t>147</t>
  </si>
  <si>
    <t>781131241</t>
  </si>
  <si>
    <t>Izolace pod obklad těsnícími pásy vnitřní kout</t>
  </si>
  <si>
    <t>-337227563</t>
  </si>
  <si>
    <t>781151031</t>
  </si>
  <si>
    <t>Celoplošné vyrovnání podkladu stěrkou tl 3 mm</t>
  </si>
  <si>
    <t>260</t>
  </si>
  <si>
    <t>131</t>
  </si>
  <si>
    <t>781474112</t>
  </si>
  <si>
    <t>Montáž obkladů vnitřních keramických hladkých přes 9 do 12 ks/m2 lepených flexibilním lepidlem</t>
  </si>
  <si>
    <t>262</t>
  </si>
  <si>
    <t xml:space="preserve">"1.01"  (2*4,4+1,5+2,4)*2,2-(0,6*4*1,97+0,8*1,97)</t>
  </si>
  <si>
    <t xml:space="preserve">"1.02"  ((0,7+1,3)*2)*2,2-0,6*1,97</t>
  </si>
  <si>
    <t xml:space="preserve">"1.03"  ((0,8+1,1)*2)*2,2-0,6*1,97</t>
  </si>
  <si>
    <t xml:space="preserve">"1.04"  ((0,8+1,1)*2)*2,2-0,6*1,97</t>
  </si>
  <si>
    <t xml:space="preserve">"1.05"  ((0,8+1,1)*2)*2,2-0,6*1,97</t>
  </si>
  <si>
    <t xml:space="preserve">"1.07"  ((2,3+3,4)*2)*2,2-(3*0,6*1,97+0,8*1,97)</t>
  </si>
  <si>
    <t xml:space="preserve">"1.08"  ((1,8+1)*2+2*0,35)*2,2-0,6*1,97</t>
  </si>
  <si>
    <t xml:space="preserve">"1.09"  ((1,8+1)*2+2*0,35)*2,2-0,6*1,97</t>
  </si>
  <si>
    <t xml:space="preserve">"1.10"  ((1,8+1)*2+2*0,35)*2,2-0,6*1,97</t>
  </si>
  <si>
    <t xml:space="preserve">"1.11"  (2*2,7+2,5+0,6+0,3)*2,2-(3*0,6*1,97+0,8*1,97)</t>
  </si>
  <si>
    <t xml:space="preserve">"1.12"  ((2,4+1,2)*2+2*0,2)*2,2-0,8*1,97</t>
  </si>
  <si>
    <t xml:space="preserve">"1.13"  ((1,1+0,7)*2)*2,2-0,6*1,97</t>
  </si>
  <si>
    <t xml:space="preserve">"1.14"  ((1+1,6)*2)*2,2-0,6*1,97</t>
  </si>
  <si>
    <t xml:space="preserve">"1.15"  ((0,8+1)*2)*2,2-0,6*1,97</t>
  </si>
  <si>
    <t xml:space="preserve">"1.16"  ((2,3+3,4)*2)*2,2-(3*0,6*1,97+0,8*1,97)</t>
  </si>
  <si>
    <t xml:space="preserve">"1.17"  ((1,8+1)*2+2*0,35)*2,2-0,6*1,97</t>
  </si>
  <si>
    <t xml:space="preserve">"1.18"  ((1,8+1)*2+2*0,35)*2,2-0,6*1,97</t>
  </si>
  <si>
    <t xml:space="preserve">"1.19"  ((1,8+1)*2+2*0,35)*2,2-0,6*1,97</t>
  </si>
  <si>
    <t xml:space="preserve">"1.20"  ((1,6+2,4)*2)*2,2-0,8*1,97</t>
  </si>
  <si>
    <t>59761026</t>
  </si>
  <si>
    <t>obklad keramický hladký do 12ks/m2</t>
  </si>
  <si>
    <t>264</t>
  </si>
  <si>
    <t>781477114</t>
  </si>
  <si>
    <t>Příplatek k montáži obkladů vnitřních keramických hladkých za spárování tmelem dvousložkovým</t>
  </si>
  <si>
    <t>-803146763</t>
  </si>
  <si>
    <t>149</t>
  </si>
  <si>
    <t>781494111</t>
  </si>
  <si>
    <t>Hliníkové profily rohové lepené flexibilním lepidlem</t>
  </si>
  <si>
    <t>986221940</t>
  </si>
  <si>
    <t>0,8*8+2,2*18+0,7*13"geberity+příčka+okna</t>
  </si>
  <si>
    <t>781494511</t>
  </si>
  <si>
    <t>Hliníkové profily ukončovací lepené flexibilním lepidlem</t>
  </si>
  <si>
    <t>-1484173168</t>
  </si>
  <si>
    <t xml:space="preserve">"1.01"  (2*4,4+1,5+2,4)-(0,6*4+0,8)</t>
  </si>
  <si>
    <t xml:space="preserve">"1.02"  (0,7+1,3)*2)-0,6</t>
  </si>
  <si>
    <t xml:space="preserve">"1.07"  (2,3+3,4)*2-(3*0,6+0,8)</t>
  </si>
  <si>
    <t>"1.08" (1,8+1+0,35*2)*2-0,6</t>
  </si>
  <si>
    <t xml:space="preserve">"1.09"  (1,8+1)*2+2*0,35-0,6</t>
  </si>
  <si>
    <t xml:space="preserve">"1.10"  (1,8+1)*2+2*0,35-0,6</t>
  </si>
  <si>
    <t xml:space="preserve">"1.11"  (2*2,7+2,5+0,6+0,3)-(3*0,6+0,8)</t>
  </si>
  <si>
    <t>"1.12" (2,4+1,2)*2+2*0,2-0,8</t>
  </si>
  <si>
    <t>"1.13" (1,1+0,7)*2-0,6</t>
  </si>
  <si>
    <t>"1.15" (0,8+1)*2-0,6</t>
  </si>
  <si>
    <t xml:space="preserve">"1.16"  (2,3+3,4)*2-(3*0,6+0,8)</t>
  </si>
  <si>
    <t xml:space="preserve">"1.17"  (1,8+1)*2+2*0,35-0,6</t>
  </si>
  <si>
    <t>"1.18" (1,8+1)*2+2*0,35-0,6</t>
  </si>
  <si>
    <t xml:space="preserve">"1.19"  (1,8+1)*2+2*0,35-0,6</t>
  </si>
  <si>
    <t>151</t>
  </si>
  <si>
    <t>781495115</t>
  </si>
  <si>
    <t>Spárování vnitřních obkladů silikonem</t>
  </si>
  <si>
    <t>1881793138</t>
  </si>
  <si>
    <t>2,2*80+0,6*10" rohy vnitřní+umyvadla</t>
  </si>
  <si>
    <t>781495141</t>
  </si>
  <si>
    <t xml:space="preserve">Průnik obkladem kruhový do DN 30 </t>
  </si>
  <si>
    <t>-1676136274</t>
  </si>
  <si>
    <t>9*4+4+8*3+7*2" voda+držáky WC a umyvadel</t>
  </si>
  <si>
    <t>153</t>
  </si>
  <si>
    <t>781495142</t>
  </si>
  <si>
    <t>Průnik obkladem kruhový do DN 90</t>
  </si>
  <si>
    <t>1486244836</t>
  </si>
  <si>
    <t>9+4+18" kanalizace+elektrokrabičky</t>
  </si>
  <si>
    <t>781495143</t>
  </si>
  <si>
    <t>Průnik obkladem kruhový přes DN 90</t>
  </si>
  <si>
    <t>1775359823</t>
  </si>
  <si>
    <t xml:space="preserve">8" WC mísa odpad </t>
  </si>
  <si>
    <t>155</t>
  </si>
  <si>
    <t>781495153</t>
  </si>
  <si>
    <t>Průnik obkladem hranatý o delší straně přes 90 mm</t>
  </si>
  <si>
    <t>-1608293527</t>
  </si>
  <si>
    <t>8 " Geberit tlačítko</t>
  </si>
  <si>
    <t>133</t>
  </si>
  <si>
    <t>998781201</t>
  </si>
  <si>
    <t>Přesun hmot procentní pro obklady keramické v objektech v do 6 m</t>
  </si>
  <si>
    <t>266</t>
  </si>
  <si>
    <t>783</t>
  </si>
  <si>
    <t>Dokončovací práce - nátěry</t>
  </si>
  <si>
    <t>783118101</t>
  </si>
  <si>
    <t>Lazurovací jednonásobný syntetický nátěr truhlářských konstrukcí</t>
  </si>
  <si>
    <t>268</t>
  </si>
  <si>
    <t>135</t>
  </si>
  <si>
    <t>783213011</t>
  </si>
  <si>
    <t>Napouštěcí jednonásobný syntetický biocidní nátěr tesařských prvků nezabudovaných do konstrukce</t>
  </si>
  <si>
    <t>270</t>
  </si>
  <si>
    <t>783301311</t>
  </si>
  <si>
    <t>Odmaštění zámečnických konstrukcí vodou ředitelným odmašťovačem</t>
  </si>
  <si>
    <t>272</t>
  </si>
  <si>
    <t>137</t>
  </si>
  <si>
    <t>783306809</t>
  </si>
  <si>
    <t>Odstranění nátěru ze zámečnických konstrukcí okartáčováním</t>
  </si>
  <si>
    <t>274</t>
  </si>
  <si>
    <t>783315101</t>
  </si>
  <si>
    <t>Mezinátěr jednonásobný syntetický standardní zámečnických konstrukcí</t>
  </si>
  <si>
    <t>276</t>
  </si>
  <si>
    <t>139</t>
  </si>
  <si>
    <t>783317101</t>
  </si>
  <si>
    <t>Krycí jednonásobný syntetický standardní nátěr zámečnických konstrukcí</t>
  </si>
  <si>
    <t>278</t>
  </si>
  <si>
    <t>"zárubně"</t>
  </si>
  <si>
    <t>13*(0,6+2*2)*0,4</t>
  </si>
  <si>
    <t>4*(0,8+2*2)*0,4</t>
  </si>
  <si>
    <t>784</t>
  </si>
  <si>
    <t>Dokončovací práce - malby a tapety</t>
  </si>
  <si>
    <t>784181101</t>
  </si>
  <si>
    <t>Základní akrylátová jednonásobná bezbarvá penetrace podkladu v místnostech v do 3,80 m</t>
  </si>
  <si>
    <t>280</t>
  </si>
  <si>
    <t>141</t>
  </si>
  <si>
    <t>784221101</t>
  </si>
  <si>
    <t>Dvojnásobné bílé malby ze směsí za sucha dobře otěruvzdorných v místnostech do 3,80 m</t>
  </si>
  <si>
    <t>282</t>
  </si>
  <si>
    <t>002 - Zdravotní technika</t>
  </si>
  <si>
    <t xml:space="preserve">    1 -  Zemní práce</t>
  </si>
  <si>
    <t xml:space="preserve">    4 -  Vodorovné konstrukce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</si>
  <si>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</si>
  <si>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</si>
  <si>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</si>
  <si>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734 - Ústřední vytápění - armatury</t>
  </si>
  <si>
    <t>HZS - Hodinové zúčtovací sazby</t>
  </si>
  <si>
    <t xml:space="preserve"> Zemní práce</t>
  </si>
  <si>
    <t>120001101</t>
  </si>
  <si>
    <t>Příplatek za ztížení vykopávky v blízkosti podzemního vedení</t>
  </si>
  <si>
    <t>120901122</t>
  </si>
  <si>
    <t>Bourání zdiva z betonu prostého prokládaného kamenem v odkopávkách nebo prokopávkách ručně</t>
  </si>
  <si>
    <t>132201201</t>
  </si>
  <si>
    <t>Hloubení rýh š do 2000 mm v hornině tř. 3 objemu do 100 m3</t>
  </si>
  <si>
    <t>132201209</t>
  </si>
  <si>
    <t>Příplatek za lepivost k hloubení rýh š do 2000 mm v hornině tř. 3</t>
  </si>
  <si>
    <t>133201101</t>
  </si>
  <si>
    <t>Hloubení šachet v hornině tř. 3 objemu do 100 m3</t>
  </si>
  <si>
    <t>133201109</t>
  </si>
  <si>
    <t>Příplatek za lepivost u hloubení šachet v hornině tř. 3</t>
  </si>
  <si>
    <t>151101101</t>
  </si>
  <si>
    <t>Zřízení příložného pažení a rozepření stěn rýh hl do 2 m</t>
  </si>
  <si>
    <t>151101111</t>
  </si>
  <si>
    <t>Odstranění příložného pažení a rozepření stěn rýh hl do 2 m</t>
  </si>
  <si>
    <t>161101101</t>
  </si>
  <si>
    <t>Svislé přemístění výkopku z horniny tř. 1 až 4 hl výkopu do 2,5 m</t>
  </si>
  <si>
    <t>162301101</t>
  </si>
  <si>
    <t>Vodorovné přemístění do 500 m výkopku/sypaniny z horniny tř. 1 až 4</t>
  </si>
  <si>
    <t>162701109</t>
  </si>
  <si>
    <t>Příplatek k vodorovnému přemístění výkopku/sypaniny z horniny tř. 1 až 4 ZKD 1000 m přes 10000 m</t>
  </si>
  <si>
    <t>171201201</t>
  </si>
  <si>
    <t>Uložení sypaniny na skládky</t>
  </si>
  <si>
    <t>171201211</t>
  </si>
  <si>
    <t>Poplatek za uložení odpadu ze sypaniny na skládce (skládkovné)</t>
  </si>
  <si>
    <t>174101101</t>
  </si>
  <si>
    <t>175151101</t>
  </si>
  <si>
    <t>Obsypání potrubí strojně sypaninou bez prohození, uloženou do 3 m</t>
  </si>
  <si>
    <t>583336740</t>
  </si>
  <si>
    <t xml:space="preserve">kamenivo těžené hrubé  frakce 16-32</t>
  </si>
  <si>
    <t>386110998</t>
  </si>
  <si>
    <t>Montáž betonové jímky o objemu 5m3</t>
  </si>
  <si>
    <t>386110999</t>
  </si>
  <si>
    <t>Betonová jímka o objemu 5m3 s nosností 12 tun</t>
  </si>
  <si>
    <t xml:space="preserve"> Vodorovné konstrukce</t>
  </si>
  <si>
    <t>451572111</t>
  </si>
  <si>
    <t>Lože pod potrubí otevřený výkop z kameniva drobného těženého</t>
  </si>
  <si>
    <t>998271301</t>
  </si>
  <si>
    <t>Přesun hmot pro kanalizace (stoky) hloubené monolitické z betonu nebo železobetonu v otevřeném výkopu dopravní vzdálenost do 15 m</t>
  </si>
  <si>
    <t>721171905</t>
  </si>
  <si>
    <t xml:space="preserve">Opravy odpadního potrubí plastového  vsazení odbočky do potrubí DN 110</t>
  </si>
  <si>
    <t>721171913</t>
  </si>
  <si>
    <t xml:space="preserve">Opravy odpadního potrubí plastového  propojení dosavadního potrubí DN 50</t>
  </si>
  <si>
    <t>721171915</t>
  </si>
  <si>
    <t xml:space="preserve">Opravy odpadního potrubí plastového  propojení dosavadního potrubí DN 110</t>
  </si>
  <si>
    <t>721173401</t>
  </si>
  <si>
    <t>Potrubí z trub PVC SN4 svodné (ležaté) DN 110</t>
  </si>
  <si>
    <t>721174043</t>
  </si>
  <si>
    <t>Potrubí z trub polypropylenových připojovací DN 50</t>
  </si>
  <si>
    <t>721194104</t>
  </si>
  <si>
    <t>Vyměření přípojek na potrubí vyvedení a upevnění odpadních výpustek DN 40</t>
  </si>
  <si>
    <t>721194105</t>
  </si>
  <si>
    <t>Vyměření přípojek na potrubí vyvedení a upevnění odpadních výpustek DN 50</t>
  </si>
  <si>
    <t>721194109</t>
  </si>
  <si>
    <t>Vyměření přípojek na potrubí vyvedení a upevnění odpadních výpustek DN 110</t>
  </si>
  <si>
    <t>721211422</t>
  </si>
  <si>
    <t>Podlahové vpusti se svislým odtokem DN 50/75/110 mřížka nerez 138x138</t>
  </si>
  <si>
    <t>721211611</t>
  </si>
  <si>
    <t>Vtok dvorní se svislým odtokem a zápachovou klapkou DN 110/160 mříž litina 226x226 + elektro ohřev</t>
  </si>
  <si>
    <t>721290111</t>
  </si>
  <si>
    <t xml:space="preserve">Zkouška těsnosti kanalizace  v objektech vodou do DN 125</t>
  </si>
  <si>
    <t>721910922</t>
  </si>
  <si>
    <t xml:space="preserve">Pročištění  ležatých svodů do DN 300</t>
  </si>
  <si>
    <t>721910945</t>
  </si>
  <si>
    <t xml:space="preserve">Pročištění  podlahových vpustí DN 100</t>
  </si>
  <si>
    <t>998721101</t>
  </si>
  <si>
    <t xml:space="preserve">Přesun hmot pro vnitřní kanalizace  stanovený z hmotnosti přesunovaného materiálu vodorovná dopravní vzdálenost do 50 m v objektech výšky do 6 m</t>
  </si>
  <si>
    <t>722</t>
  </si>
  <si>
    <t>Zdravotechnika - vnitřní vodovod</t>
  </si>
  <si>
    <t>722171933</t>
  </si>
  <si>
    <t xml:space="preserve">Výměna trubky, tvarovky, vsazení odbočky  na rozvodech vody z plastů D přes 20 do 25 mm</t>
  </si>
  <si>
    <t>722174026</t>
  </si>
  <si>
    <t>Potrubí z plastových trubek z polypropylenu PPR svařovaných polyfúzně PN 20 (SDR 6) D 50 x 8,3</t>
  </si>
  <si>
    <t>722174062</t>
  </si>
  <si>
    <t>Potrubí z plastových trubek z polypropylenu PPR svařovaných polyfúzně křížení potrubí (PPR) PN 20 (SDR 6) D 20 x 3,4</t>
  </si>
  <si>
    <t>722174063</t>
  </si>
  <si>
    <t>Potrubí z plastových trubek z polypropylenu PPR svařovaných polyfúzně křížení potrubí (PPR) PN 20 (SDR 6) D 25 x 4,2</t>
  </si>
  <si>
    <t>722174065</t>
  </si>
  <si>
    <t>Potrubí z plastových trubek z polypropylenu PPR svařovaných polyfúzně křížení potrubí (PPR) PN 20 (SDR 6) D 40 x 6,7</t>
  </si>
  <si>
    <t>722181252</t>
  </si>
  <si>
    <t xml:space="preserve">Ochrana potrubí  termoizolačními trubicemi z pěnového polyetylenu PE přilepenými v příčných a podélných spojích, tloušťky izolace přes 20 do 25 mm, vnitřního průměru izolace DN přes 22 do 45 mm</t>
  </si>
  <si>
    <t>722181253</t>
  </si>
  <si>
    <t xml:space="preserve">Ochrana potrubí  termoizolačními trubicemi z pěnového polyetylenu PE přilepenými v příčných a podélných spojích, tloušťky izolace přes 20 do 25 mm, vnitřního průměru izolace DN přes 45 do 63 mm</t>
  </si>
  <si>
    <t>722190401</t>
  </si>
  <si>
    <t xml:space="preserve">Zřízení přípojek na potrubí  vyvedení a upevnění výpustek do DN 25</t>
  </si>
  <si>
    <t>722190901</t>
  </si>
  <si>
    <t xml:space="preserve">Opravy ostatní  uzavření nebo otevření vodovodního potrubí při opravách včetně vypuštění a napuštění</t>
  </si>
  <si>
    <t>722220111</t>
  </si>
  <si>
    <t>Armatury s jedním závitem nástěnky pro výtokový ventil G 1/2"</t>
  </si>
  <si>
    <t>722220121</t>
  </si>
  <si>
    <t>Armatury s jedním závitem nástěnky pro baterii G 1/2"</t>
  </si>
  <si>
    <t>pár</t>
  </si>
  <si>
    <t>722221134</t>
  </si>
  <si>
    <t>Armatury s jedním závitem ventily výtokové G 1/2"</t>
  </si>
  <si>
    <t>soubor</t>
  </si>
  <si>
    <t>722224116</t>
  </si>
  <si>
    <t>Armatury s jedním závitem kohouty plnicí a vypouštěcí PN 10 G 3/4"</t>
  </si>
  <si>
    <t>722231076</t>
  </si>
  <si>
    <t>Armatury se dvěma závity ventily zpětné mosazné PN 10 do 110°C G 6/4"</t>
  </si>
  <si>
    <t>722231222</t>
  </si>
  <si>
    <t>Armatury se dvěma závity ventily pojistné k bojleru mosazné PN 6 do 100°C G 3/4"</t>
  </si>
  <si>
    <t>722232125</t>
  </si>
  <si>
    <t>Armatury se dvěma závity kulové kohouty PN 42 do 185 °C plnoprůtokové vnitřní závit G 5/4"</t>
  </si>
  <si>
    <t>722232126</t>
  </si>
  <si>
    <t>Armatury se dvěma závity kulové kohouty PN 42 do 185 °C plnoprůtokové vnitřní závit G 6/4"</t>
  </si>
  <si>
    <t>722234267</t>
  </si>
  <si>
    <t>Armatury se dvěma závity filtry mosazný PN 20 do 80 °C G 6/4"</t>
  </si>
  <si>
    <t>722290226</t>
  </si>
  <si>
    <t xml:space="preserve">Zkoušky, proplach a desinfekce vodovodního potrubí  zkoušky těsnosti vodovodního potrubí závitového do DN 50</t>
  </si>
  <si>
    <t>722290234</t>
  </si>
  <si>
    <t xml:space="preserve">Zkoušky, proplach a desinfekce vodovodního potrubí  proplach a desinfekce vodovodního potrubí do DN 80</t>
  </si>
  <si>
    <t>998722101</t>
  </si>
  <si>
    <t xml:space="preserve">Přesun hmot pro vnitřní vodovod  stanovený z hmotnosti přesunovaného materiálu vodorovná dopravní vzdálenost do 50 m v objektech výšky do 6 m</t>
  </si>
  <si>
    <t>725</t>
  </si>
  <si>
    <t>Zdravotechnika - zařizovací předměty</t>
  </si>
  <si>
    <t>725110811</t>
  </si>
  <si>
    <t xml:space="preserve">Demontáž klozetů  splachovacích s nádrží nebo tlakovým splachovačem</t>
  </si>
  <si>
    <t>725112022</t>
  </si>
  <si>
    <t>Zařízení záchodů klozety keramické závěsné na nosné stěny s hlubokým splachováním odpad vodorovný</t>
  </si>
  <si>
    <t>725121011</t>
  </si>
  <si>
    <t>Pisoárové záchodky splachovače automatické s montážní krabicí skupinové</t>
  </si>
  <si>
    <t>725121521</t>
  </si>
  <si>
    <t>Pisoárové záchodky keramické automatické s infračerveným senzorem</t>
  </si>
  <si>
    <t>725122817</t>
  </si>
  <si>
    <t xml:space="preserve">Demontáž pisoárů  bez nádrže s rohovým ventilem s 1 záchodkem</t>
  </si>
  <si>
    <t>725210821</t>
  </si>
  <si>
    <t xml:space="preserve">Demontáž umyvadel  bez výtokových armatur umyvadel</t>
  </si>
  <si>
    <t>725211617</t>
  </si>
  <si>
    <t>Umyvadla keramická bílá bez výtokových armatur připevněná na stěnu šrouby s krytem na sifon (polosloupem), šířka umyvadla 600 mm</t>
  </si>
  <si>
    <t>725211681</t>
  </si>
  <si>
    <t>Umyvadla keramická bílá bez výtokových armatur připevněná na stěnu šrouby zdravotní, šířka umyvadla 640 mm</t>
  </si>
  <si>
    <t>725311121</t>
  </si>
  <si>
    <t>Dřezy bez výtokových armatur jednoduché se zápachovou uzávěrkou nerezové s odkapávací plochou 560x480 mm a miskou</t>
  </si>
  <si>
    <t>725331111</t>
  </si>
  <si>
    <t>Výlevky bez výtokových armatur a splachovací nádrže keramické se sklopnou plastovou mřížkou 425 mm</t>
  </si>
  <si>
    <t>725821312</t>
  </si>
  <si>
    <t>Baterie dřezové nástěnné pákové s otáčivým kulatým ústím a délkou ramínka 300 mm</t>
  </si>
  <si>
    <t>725822613</t>
  </si>
  <si>
    <t>Baterie umyvadlové stojánkové pákové s výpustí</t>
  </si>
  <si>
    <t>725841354</t>
  </si>
  <si>
    <t>Baterie sprchové automatické s termostatickým ventilem a sprchovou růžicí</t>
  </si>
  <si>
    <t>725861102</t>
  </si>
  <si>
    <t>Zápachové uzávěrky zařizovacích předmětů pro umyvadla DN 40</t>
  </si>
  <si>
    <t>725862103</t>
  </si>
  <si>
    <t>Zápachové uzávěrky zařizovacích předmětů pro dřezy DN 40/50</t>
  </si>
  <si>
    <t>998725101</t>
  </si>
  <si>
    <t xml:space="preserve">Přesun hmot pro zařizovací předměty  stanovený z hmotnosti přesunovaného materiálu vodorovná dopravní vzdálenost do 50 m v objektech výšky do 6 m</t>
  </si>
  <si>
    <t>726</t>
  </si>
  <si>
    <t>Zdravotechnika - předstěnové instalace</t>
  </si>
  <si>
    <t>726131041</t>
  </si>
  <si>
    <t>Předstěnové instalační systémy do lehkých stěn s kovovou konstrukcí pro závěsné klozety ovládání zepředu, stavební výšky 1120 mm</t>
  </si>
  <si>
    <t>998726111</t>
  </si>
  <si>
    <t xml:space="preserve">Přesun hmot pro instalační prefabrikáty  stanovený z hmotnosti přesunovaného materiálu vodorovná dopravní vzdálenost do 50 m v objektech výšky do 6 m</t>
  </si>
  <si>
    <t>734</t>
  </si>
  <si>
    <t>Ústřední vytápění - armatury</t>
  </si>
  <si>
    <t>734261236</t>
  </si>
  <si>
    <t>Šroubení topenářské PN 16 do 120°C přímé G 5/4</t>
  </si>
  <si>
    <t>734421102</t>
  </si>
  <si>
    <t>Tlakoměry s pevným stonkem a zpětnou klapkou spodní připojení (radiální) tlaku 0–16 bar průměru 63 mm</t>
  </si>
  <si>
    <t>734424102</t>
  </si>
  <si>
    <t>Tlakoměry kondenzační smyčky k přivaření, PN 250 do 300°C stočené</t>
  </si>
  <si>
    <t>998734101</t>
  </si>
  <si>
    <t xml:space="preserve">Přesun hmot pro armatury  stanovený z hmotnosti přesunovaného materiálu vodorovná dopravní vzdálenost do 50 m v objektech výšky do 6 m</t>
  </si>
  <si>
    <t>HZS</t>
  </si>
  <si>
    <t>Hodinové zúčtovací sazby</t>
  </si>
  <si>
    <t>HZS2212</t>
  </si>
  <si>
    <t xml:space="preserve">Hodinové zúčtovací sazby profesí PSV  provádění stavebních instalací instalatér odborný</t>
  </si>
  <si>
    <t>hod</t>
  </si>
  <si>
    <t>262144</t>
  </si>
  <si>
    <t>003 - Vytápění</t>
  </si>
  <si>
    <t xml:space="preserve">    732 - Ústřední vytápění - strojovny</t>
  </si>
  <si>
    <t xml:space="preserve">    733 - Ústřední vytápění - rozvodné potrubí</t>
  </si>
  <si>
    <t xml:space="preserve">    735 - Ústřední vytápění - otopná tělesa</t>
  </si>
  <si>
    <t>732</t>
  </si>
  <si>
    <t>Ústřední vytápění - strojovny</t>
  </si>
  <si>
    <t>732199100</t>
  </si>
  <si>
    <t xml:space="preserve">Montáž štítků  orientačních</t>
  </si>
  <si>
    <t>732211225</t>
  </si>
  <si>
    <t>Ohřívač stacionární zásobníkový s výměníkem pro TČ o objemu 1000 l v.pl. 9 m2 s izolací</t>
  </si>
  <si>
    <t>732294111</t>
  </si>
  <si>
    <t>Elektrická topná jednotka šroubovací 6/4" o výkonu 2,0 kW</t>
  </si>
  <si>
    <t>732294118</t>
  </si>
  <si>
    <t>Elektrická topná jednotka šroubovací 6/4" o výkonu 9,0 kW</t>
  </si>
  <si>
    <t>732331104</t>
  </si>
  <si>
    <t>Nádoby expanzní tlakové pro solární, topné a chladicí soustavy s membránou bez pojistného ventilu se závitovým připojením PN 1,0 o objemu 25 l</t>
  </si>
  <si>
    <t>732331772</t>
  </si>
  <si>
    <t>Nádoby expanzní tlakové příslušenství k expanzním nádobám konzole nastavitelná</t>
  </si>
  <si>
    <t>732331778</t>
  </si>
  <si>
    <t>Nádoby expanzní tlakové příslušenství k expanzním nádobám bezpečnostní uzávěr k měření tlaku G 1</t>
  </si>
  <si>
    <t>732421404</t>
  </si>
  <si>
    <t>Čerpadla teplovodní závitová mokroběžná oběhová pro teplovodní vytápění (elektronicky řízená) PN 10, do 110°C DN přípojky/dopravní výška H (m) - čerpací výkon Q (m3/h) DN 25 / do 4,0 m / 2,5 m3/h</t>
  </si>
  <si>
    <t>732522120</t>
  </si>
  <si>
    <t>Tepelná čerpadla vzduch/voda venkovní jednotka topný výkon/příkon 17,0/5,20 kW</t>
  </si>
  <si>
    <t>732525171</t>
  </si>
  <si>
    <t>Tepelná čerpadla akumulační zásobníky topné vody o objemu 100 l</t>
  </si>
  <si>
    <t>998732101</t>
  </si>
  <si>
    <t xml:space="preserve">Přesun hmot pro strojovny  stanovený z hmotnosti přesunovaného materiálu vodorovná dopravní vzdálenost do 50 m v objektech výšky do 6 m</t>
  </si>
  <si>
    <t>733</t>
  </si>
  <si>
    <t>Ústřední vytápění - rozvodné potrubí</t>
  </si>
  <si>
    <t>733223202</t>
  </si>
  <si>
    <t>Potrubí z trubek měděných tvrdých spojovaných tvrdým pájením Ø 15/1</t>
  </si>
  <si>
    <t>733223203</t>
  </si>
  <si>
    <t>Potrubí z trubek měděných tvrdých spojovaných tvrdým pájením Ø 18/1</t>
  </si>
  <si>
    <t>733223204</t>
  </si>
  <si>
    <t>Potrubí z trubek měděných tvrdých spojovaných tvrdým pájením Ø 22/1</t>
  </si>
  <si>
    <t>733223205</t>
  </si>
  <si>
    <t>Potrubí z trubek měděných tvrdých spojovaných tvrdým pájením Ø 28/1,5</t>
  </si>
  <si>
    <t>733223206</t>
  </si>
  <si>
    <t>Potrubí z trubek měděných tvrdých spojovaných tvrdým pájením Ø 35/1,5</t>
  </si>
  <si>
    <t>733224206</t>
  </si>
  <si>
    <t>Potrubí z trubek měděných Příplatek k cenám za potrubí vedené v kotelnách a strojovnách Ø 35/1,5</t>
  </si>
  <si>
    <t>733224222</t>
  </si>
  <si>
    <t>Potrubí z trubek měděných Příplatek k cenám za zhotovení přípojky z trubek měděných Ø 15/1</t>
  </si>
  <si>
    <t>733224223</t>
  </si>
  <si>
    <t>Potrubí z trubek měděných Příplatek k cenám za zhotovení přípojky z trubek měděných Ø 18/1</t>
  </si>
  <si>
    <t>733291101</t>
  </si>
  <si>
    <t xml:space="preserve">Zkoušky těsnosti potrubí z trubek měděných  Ø do 35/1,5</t>
  </si>
  <si>
    <t>733390104</t>
  </si>
  <si>
    <t>Ochrana potrubí primárních okruhů tepelných čerpadel tepelně izolačními trubicemi ze syntetického kaučuku lepenými v příčných a podélných spojích, tloušťky izolace 13 mm, průměru Ø do 38 mm</t>
  </si>
  <si>
    <t>733390404</t>
  </si>
  <si>
    <t>Manžety prostupové pro potrubí primárních okruhů tepelných čerpadel průměru D 32 - 40</t>
  </si>
  <si>
    <t>733811251</t>
  </si>
  <si>
    <t>Ochrana potrubí termoizolačními trubicemi z pěnového polyetylenu PE přilepenými v příčných a podélných spojích, tloušťky izolace přes 20 do 25 mm, vnitřního průměru izolace DN do 22 mm</t>
  </si>
  <si>
    <t>733811252</t>
  </si>
  <si>
    <t>Ochrana potrubí termoizolačními trubicemi z pěnového polyetylenu PE přilepenými v příčných a podélných spojích, tloušťky izolace přes 20 do 25 mm, vnitřního průměru izolace DN přes 22 do 45 mm</t>
  </si>
  <si>
    <t>998733101</t>
  </si>
  <si>
    <t xml:space="preserve">Přesun hmot pro rozvody potrubí  stanovený z hmotnosti přesunovaného materiálu vodorovná dopravní vzdálenost do 50 m v objektech výšky do 6 m</t>
  </si>
  <si>
    <t>734211126</t>
  </si>
  <si>
    <t>Ventily odvzdušňovací závitové automatické se zpětnou klapkou PN 14 do 120°C G 3/8</t>
  </si>
  <si>
    <t>734221541</t>
  </si>
  <si>
    <t>Ventily regulační závitové termostatické, bez hlavice ovládání PN 16 do 110°C rohové jednoregulační pro adaptér na měď nebo plast G 3/8</t>
  </si>
  <si>
    <t>734221682</t>
  </si>
  <si>
    <t>Ventily regulační závitové hlavice termostatické, pro ovládání ventilů PN 10 do 110°C kapalinové otopných těles VK</t>
  </si>
  <si>
    <t>734242415</t>
  </si>
  <si>
    <t>Ventily zpětné závitové PN 16 do 110°C přímé G 5/4</t>
  </si>
  <si>
    <t>734251211</t>
  </si>
  <si>
    <t>Ventily pojistné závitové a čepové rohové provozní tlak od 2,5 do 6 bar G 1/2</t>
  </si>
  <si>
    <t>734261235</t>
  </si>
  <si>
    <t>Šroubení topenářské PN 16 do 120°C přímé G 1</t>
  </si>
  <si>
    <t>734261734</t>
  </si>
  <si>
    <t>Šroubení regulační radiátorové přímé bez vypouštění pro adaptér na měď nebo plast G 1/2" x 16</t>
  </si>
  <si>
    <t>734291265</t>
  </si>
  <si>
    <t>Ostatní armatury filtry závitové PN 30 do 110°C přímé s vnitřními závity G 1 1/4</t>
  </si>
  <si>
    <t>734292774</t>
  </si>
  <si>
    <t>Ostatní armatury kulové kohouty PN 42 do 185°C plnoprůtokové vnitřní závit G 1</t>
  </si>
  <si>
    <t>734292775</t>
  </si>
  <si>
    <t>Ostatní armatury kulové kohouty PN 42 do 185°C plnoprůtokové vnitřní závit G 1 1/4</t>
  </si>
  <si>
    <t>734295021</t>
  </si>
  <si>
    <t>Směšovací armatury otopných a chladících systémů ventily závitové PN 10 T= 120°C třícestné se servomotorem G 3/4</t>
  </si>
  <si>
    <t>734411101</t>
  </si>
  <si>
    <t>Teploměry technické s pevným stonkem a jímkou zadní připojení (axiální) průměr 63 mm délka stonku 50 mm</t>
  </si>
  <si>
    <t>734421101</t>
  </si>
  <si>
    <t>Tlakoměry s pevným stonkem a zpětnou klapkou spodní připojení (radiální) tlaku 0–16 bar průměru 50 mm</t>
  </si>
  <si>
    <t>734424101</t>
  </si>
  <si>
    <t>Tlakoměry kondenzační smyčky k přivaření, PN 250 do 300°C zahnuté</t>
  </si>
  <si>
    <t>735</t>
  </si>
  <si>
    <t>Ústřední vytápění - otopná tělesa</t>
  </si>
  <si>
    <t>735000912</t>
  </si>
  <si>
    <t xml:space="preserve">Regulace otopného systému při opravách  vyregulování dvojregulačních ventilů a kohoutů s termostatickým ovládáním</t>
  </si>
  <si>
    <t>735151279</t>
  </si>
  <si>
    <t>Otopná tělesa panelová jednodesková PN 1,0 MPa, T do 110°C s jednou přídavnou přestupní plochou výšky tělesa 600 mm stavební délky / výkonu 1200 mm / 1202 W</t>
  </si>
  <si>
    <t>735151299</t>
  </si>
  <si>
    <t>Otopná tělesa panelová jednodesková PN 1,0 MPa, T do 110°C s jednou přídavnou přestupní plochou výšky tělesa 900 mm stavební délky / výkonu 1200 mm / 1673 W</t>
  </si>
  <si>
    <t>735164512</t>
  </si>
  <si>
    <t>Otopná tělesa trubková montáž těles na stěnu výšky tělesa přes 1500 mm</t>
  </si>
  <si>
    <t>54153074</t>
  </si>
  <si>
    <t>těleso trubkové 1810x750mm</t>
  </si>
  <si>
    <t>735191905</t>
  </si>
  <si>
    <t xml:space="preserve">Ostatní opravy otopných těles  odvzdušnění tělesa</t>
  </si>
  <si>
    <t>998735101</t>
  </si>
  <si>
    <t xml:space="preserve">Přesun hmot pro otopná tělesa  stanovený z hmotnosti přesunovaného materiálu vodorovná dopravní vzdálenost do 50 m v objektech výšky do 6 m</t>
  </si>
  <si>
    <t>004 - Větrání</t>
  </si>
  <si>
    <t xml:space="preserve">    751 - Vzduchotechnika</t>
  </si>
  <si>
    <t>751</t>
  </si>
  <si>
    <t>Vzduchotechnika</t>
  </si>
  <si>
    <t>751111131</t>
  </si>
  <si>
    <t xml:space="preserve">Montáž ventilátoru axiálního nízkotlakého  potrubního základního, průměru do 200 mm</t>
  </si>
  <si>
    <t>42914526</t>
  </si>
  <si>
    <t>ventiláor axiální diagonální potrubní tříotáčkový plastový IP44 připojení D 150mm</t>
  </si>
  <si>
    <t>42914001</t>
  </si>
  <si>
    <t>Hydrostat včetně napojení</t>
  </si>
  <si>
    <t>751322012</t>
  </si>
  <si>
    <t xml:space="preserve">Montáž talířových ventilů, anemostatů, dýz  talířového ventilu, průměru přes 100 do 200 mm</t>
  </si>
  <si>
    <t>42972203</t>
  </si>
  <si>
    <t>talířový ventil pro přívod a odvod vzduchu plastový D 150mm</t>
  </si>
  <si>
    <t>751398041</t>
  </si>
  <si>
    <t>Montáž ostatních zařízení protidešťové žaluzie nebo žaluziové klapky na kruhové potrubí, průměru do 300 mm</t>
  </si>
  <si>
    <t>42972901</t>
  </si>
  <si>
    <t>žaluzie protidešťová plastová s pevnými lamelami, pro potrubí D 160mm</t>
  </si>
  <si>
    <t>751510042</t>
  </si>
  <si>
    <t xml:space="preserve">Vzduchotechnické potrubí z pozinkovaného plechu  kruhové, trouba spirálně vinutá bez příruby, průměru přes 100 do 200 mm</t>
  </si>
  <si>
    <t>751572002</t>
  </si>
  <si>
    <t>Závěs kruhového potrubí na montovanou konstrukci z nosníku, kotvenou do trapézového plechu průměru potrubí přes 100 do 200 mm</t>
  </si>
  <si>
    <t>751691111</t>
  </si>
  <si>
    <t>Zaregulování systému vzduchotechnického zařízení za 1 koncový (distribuční) prvek</t>
  </si>
  <si>
    <t>998751101</t>
  </si>
  <si>
    <t>Přesun hmot pro vzduchotechniku stanovený z hmotnosti přesunovaného materiálu vodorovná dopravní vzdálenost do 100 m v objektech výšky do 12 m</t>
  </si>
  <si>
    <t>005 - Elektroinstalace</t>
  </si>
  <si>
    <t>D1 - Elektrorozvody</t>
  </si>
  <si>
    <t>D1</t>
  </si>
  <si>
    <t>Elektrorozvody</t>
  </si>
  <si>
    <t>Pol1</t>
  </si>
  <si>
    <t>RSM-1, oceloplechová rozv., pod omítku, velikost 72TE, specifikace - viz. výkres EL.4, včetně montáže a příslušenství</t>
  </si>
  <si>
    <t>Pol2</t>
  </si>
  <si>
    <t>Pojstková skříň SS100</t>
  </si>
  <si>
    <t>Pol3</t>
  </si>
  <si>
    <t>8102, Krabice s průchodkami a svorkovnicí, IP54</t>
  </si>
  <si>
    <t>Pol4</t>
  </si>
  <si>
    <t>KU 68-1903, Krabice rozvodná s víčkem a svorkovnicí</t>
  </si>
  <si>
    <t>Pol5</t>
  </si>
  <si>
    <t>KP 67x67 Přístrojová krabice</t>
  </si>
  <si>
    <t>Pol6</t>
  </si>
  <si>
    <t>KO 125E, Krabice univerzální</t>
  </si>
  <si>
    <t>Pol7</t>
  </si>
  <si>
    <t>Ekvipotenciální přípojnice EPS 2</t>
  </si>
  <si>
    <t>Pol8</t>
  </si>
  <si>
    <t>Trubka ohebná dvouplášťová, KOPOFLEX KF 09050, pevně</t>
  </si>
  <si>
    <t>Pol9</t>
  </si>
  <si>
    <t>Trubka elektroinstalační, SUPER MONOFLEX 1216</t>
  </si>
  <si>
    <t>Pol10</t>
  </si>
  <si>
    <t xml:space="preserve">Vodič jednožilový izolace PVC, CYA 6   mm2,zel/žl, pevně</t>
  </si>
  <si>
    <t>Pol11</t>
  </si>
  <si>
    <t xml:space="preserve">Vodič jednožilový izolace PVC, CY 16   mm2,zel/žl, pevně</t>
  </si>
  <si>
    <t>Pol12</t>
  </si>
  <si>
    <t>Kabel silový izolace PVC, CYKY-O 2x1,5, pod omítkou</t>
  </si>
  <si>
    <t>Pol13</t>
  </si>
  <si>
    <t>Kabel silový izolace PVC, CYKY-O 3x1,5, pod omítkou</t>
  </si>
  <si>
    <t>Pol14</t>
  </si>
  <si>
    <t>Kabel silový izolace PVC, CYKY-J 3x1,5, pod omítkou</t>
  </si>
  <si>
    <t>Pol15</t>
  </si>
  <si>
    <t>Kabel silový izolace PVC, CYKY-J 3x2,5, pod omítkou</t>
  </si>
  <si>
    <t>Pol16</t>
  </si>
  <si>
    <t>Kabel silový izolace PVC, CYKY-J 5x2,5, pod omítkou</t>
  </si>
  <si>
    <t>Pol17</t>
  </si>
  <si>
    <t>Kabel silový izolace PVC, CYKY-J 4x10, pod omítkou</t>
  </si>
  <si>
    <t>Pol18</t>
  </si>
  <si>
    <t>Kabel ovládací, JYTY-O 2x1, pod omítkou</t>
  </si>
  <si>
    <t>Pol19</t>
  </si>
  <si>
    <t>Kabel ovládací, JYTY-O 4x1, pod omítkou</t>
  </si>
  <si>
    <t>Pol20</t>
  </si>
  <si>
    <t>Kabel sdělovací SYKFY 1x2x0,5, zatažení</t>
  </si>
  <si>
    <t>Pol21</t>
  </si>
  <si>
    <t>UTP Cat. 5e 4x2 twisted pair, zatažení</t>
  </si>
  <si>
    <t>Pol22</t>
  </si>
  <si>
    <t>Kabel ohebný, izolace pryž, H05RR-F 5x2,5, volně</t>
  </si>
  <si>
    <t>Pol23</t>
  </si>
  <si>
    <t>Ukončení vodičů v rozváděči do 2,5 mm2</t>
  </si>
  <si>
    <t>Pol24</t>
  </si>
  <si>
    <t>Ukončení vodičů v rozváděči do 10 mm2</t>
  </si>
  <si>
    <t>Pol25</t>
  </si>
  <si>
    <t>Montáž rozvaděčů oceloplechových do 100kg</t>
  </si>
  <si>
    <t>Pol26</t>
  </si>
  <si>
    <t>Spínač, 1-pól. vypínač (1), komplet</t>
  </si>
  <si>
    <t>Pol27</t>
  </si>
  <si>
    <t>Spínač jednopólový, IP44</t>
  </si>
  <si>
    <t>Pol28</t>
  </si>
  <si>
    <t>Zásuvka jednonásobná Levit, bílá</t>
  </si>
  <si>
    <t>Pol29</t>
  </si>
  <si>
    <t>Zásuvka jednonásobná Variant, IP54</t>
  </si>
  <si>
    <t>Pol30</t>
  </si>
  <si>
    <t>Svorkovnice pětipólová s krytem a odlehčovací sponou</t>
  </si>
  <si>
    <t>Pol31</t>
  </si>
  <si>
    <t>Pohybový detektor, stropní montáž, B.E.G. BL2 / 93317, 1-kanál</t>
  </si>
  <si>
    <t>Pol32</t>
  </si>
  <si>
    <t>Pohybový detektor, venkovní, B.E.G. LC-mini 180, IP44</t>
  </si>
  <si>
    <t>Pol33</t>
  </si>
  <si>
    <t>Hygrostat RHV-1, IP65</t>
  </si>
  <si>
    <t>Pol34</t>
  </si>
  <si>
    <t>Sada pro nouzovou signalizaci, modul s alarmem, tlačítko signální tahové, tlačítko resetovací, transformátor</t>
  </si>
  <si>
    <t>Pol35</t>
  </si>
  <si>
    <t xml:space="preserve">Svítidlo "A", přisazené LED -  MODUS SPMP3KN190V1/350ND, 14W, 1100lm, 3000K, včetně zdrojů a recykl. poplatku</t>
  </si>
  <si>
    <t>Pol36</t>
  </si>
  <si>
    <t xml:space="preserve">Svítidlo "B", přisazené LED -  MODUS SPMP3KN190V1/500ND, 22W, 1800lm, 3000K, včetně zdrojů a recykl. poplatku</t>
  </si>
  <si>
    <t>Pol37</t>
  </si>
  <si>
    <t xml:space="preserve">Svítidlo "C", přisazené LED -  MODUS SPMP3KN370V2/700ND, 28W, 2600lm, 3000K, včetně zdrojů a recykl. poplatku</t>
  </si>
  <si>
    <t>Pol38</t>
  </si>
  <si>
    <t xml:space="preserve">Svítidlo "D", přisazené LED -  MODUS BRSB3KO300V0/ND, 9W, 900lm, 3000K, IP44, včetně zdrojů a recykl. poplatku</t>
  </si>
  <si>
    <t>Pol39</t>
  </si>
  <si>
    <t>Svítidlo "P" , průmyslové, MODUS V3224, 2x24W, IP65, včetně zdrojů a recykl. poplatku</t>
  </si>
  <si>
    <t>Pol40</t>
  </si>
  <si>
    <t>Zemnící drát pozinkovaný FeZn Ø10, v zemi</t>
  </si>
  <si>
    <t>Pol41</t>
  </si>
  <si>
    <t>Drát AlMgSi Ø8, montáž bez podpěr</t>
  </si>
  <si>
    <t>Pol42</t>
  </si>
  <si>
    <t>Svorka spojovací SS</t>
  </si>
  <si>
    <t>Pol43</t>
  </si>
  <si>
    <t>Svorka univerzální SU</t>
  </si>
  <si>
    <t>Pol44</t>
  </si>
  <si>
    <t>Svorka zkušební SZc</t>
  </si>
  <si>
    <t>Pol45</t>
  </si>
  <si>
    <t>Svorka na okapové žlaby Soc</t>
  </si>
  <si>
    <t>Pol46</t>
  </si>
  <si>
    <t>Podpěra vedení na ploché střechy PV 21d</t>
  </si>
  <si>
    <t>Pol47</t>
  </si>
  <si>
    <t>Podpěra vedení do zdiva PV 1a</t>
  </si>
  <si>
    <t>Pol48</t>
  </si>
  <si>
    <t>Tvarování prvků</t>
  </si>
  <si>
    <t>Pol49</t>
  </si>
  <si>
    <t>Ochranný úhelník</t>
  </si>
  <si>
    <t>Pol50</t>
  </si>
  <si>
    <t>Držák ochranného úhelníku</t>
  </si>
  <si>
    <t>Pol51</t>
  </si>
  <si>
    <t>Pásek uzemňovací Cu - 10m, 0,3x15mm</t>
  </si>
  <si>
    <t>Pol52</t>
  </si>
  <si>
    <t>Zemnící svorka ZSA 16, pro zemnící pásek</t>
  </si>
  <si>
    <t>Pol53</t>
  </si>
  <si>
    <t>Montáž a zap. ventilátorů, apod</t>
  </si>
  <si>
    <t>Pol54</t>
  </si>
  <si>
    <t>Celková prohlídka a vyhotovení revizní zprávy</t>
  </si>
  <si>
    <t>Pol55</t>
  </si>
  <si>
    <t>Měření zemního odporu zemnící sítě</t>
  </si>
  <si>
    <t>Pol56</t>
  </si>
  <si>
    <t>Demontáž stávajících rozvodů, včetně odvozu na skládku</t>
  </si>
  <si>
    <t>Pol57</t>
  </si>
  <si>
    <t>Vybourání otvoru ve zdivu cihelném, plochy do 0,0225m2 a tloušťky přes 15 do 30 cm</t>
  </si>
  <si>
    <t>Pol58</t>
  </si>
  <si>
    <t>Vysekání kapes nebo výklenků ve zdivu pro osazení krabic, velikosti 10x10x8cm</t>
  </si>
  <si>
    <t>Pol59</t>
  </si>
  <si>
    <t>Vysekání kapes nebo výklenků ve zdivu pro osazení krabic, plochy přes 0,16 do 0,25m2 a hloubky přes 15 do 30cm</t>
  </si>
  <si>
    <t>Pol60</t>
  </si>
  <si>
    <t>Vysekání rýh pro montáž trubek a kabelů v cihelných zdech, hloubky přes 3 do 5cm a šířky do 5cm</t>
  </si>
  <si>
    <t>Pol61</t>
  </si>
  <si>
    <t>Hloubení nezapažených rýh ručně, včetně urovnání dna, šířky 40cm, hloubky 70cm, v hornině třídy 3</t>
  </si>
  <si>
    <t>Pol62</t>
  </si>
  <si>
    <t>Kabelové lože z prohozeného výkopku</t>
  </si>
  <si>
    <t>Pol63</t>
  </si>
  <si>
    <t>Zásyp kabelových rýh ručně, šířky 40cm, hloubky 70cm, včetně zhutnění</t>
  </si>
  <si>
    <t>Pol64</t>
  </si>
  <si>
    <t>Koordinace postupu prací s ostatními profesemi</t>
  </si>
  <si>
    <t>Pol65</t>
  </si>
  <si>
    <t>Podružný materiál - 5% z materiálu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</si>
</sst>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9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21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26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28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28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26</v>
      </c>
      <c r="AL14" s="23"/>
      <c r="AM14" s="23"/>
      <c r="AN14" s="35" t="s">
        <v>28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29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21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26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30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26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30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32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33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34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35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36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37</v>
      </c>
      <c r="E29" s="48"/>
      <c r="F29" s="33" t="s">
        <v>38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39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40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41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42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43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44</v>
      </c>
      <c r="U35" s="55"/>
      <c r="V35" s="55"/>
      <c r="W35" s="55"/>
      <c r="X35" s="57" t="s">
        <v>45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46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47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48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49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48</v>
      </c>
      <c r="AI60" s="43"/>
      <c r="AJ60" s="43"/>
      <c r="AK60" s="43"/>
      <c r="AL60" s="43"/>
      <c r="AM60" s="65" t="s">
        <v>49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50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51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48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49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48</v>
      </c>
      <c r="AI75" s="43"/>
      <c r="AJ75" s="43"/>
      <c r="AK75" s="43"/>
      <c r="AL75" s="43"/>
      <c r="AM75" s="65" t="s">
        <v>49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52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IMPORT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2054 - Stavební úpravy objektu na st.p.č. 108, Dolní Staré Buky nový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 xml:space="preserve"> 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10. 3. 2022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 xml:space="preserve"> 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29</v>
      </c>
      <c r="AJ89" s="41"/>
      <c r="AK89" s="41"/>
      <c r="AL89" s="41"/>
      <c r="AM89" s="81" t="str">
        <f>IF(E17="","",E17)</f>
        <v xml:space="preserve"> </v>
      </c>
      <c r="AN89" s="72"/>
      <c r="AO89" s="72"/>
      <c r="AP89" s="72"/>
      <c r="AQ89" s="41"/>
      <c r="AR89" s="45"/>
      <c r="AS89" s="82" t="s">
        <v>53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27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31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54</v>
      </c>
      <c r="D92" s="95"/>
      <c r="E92" s="95"/>
      <c r="F92" s="95"/>
      <c r="G92" s="95"/>
      <c r="H92" s="96"/>
      <c r="I92" s="97" t="s">
        <v>55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56</v>
      </c>
      <c r="AH92" s="95"/>
      <c r="AI92" s="95"/>
      <c r="AJ92" s="95"/>
      <c r="AK92" s="95"/>
      <c r="AL92" s="95"/>
      <c r="AM92" s="95"/>
      <c r="AN92" s="97" t="s">
        <v>57</v>
      </c>
      <c r="AO92" s="95"/>
      <c r="AP92" s="99"/>
      <c r="AQ92" s="100" t="s">
        <v>58</v>
      </c>
      <c r="AR92" s="45"/>
      <c r="AS92" s="101" t="s">
        <v>59</v>
      </c>
      <c r="AT92" s="102" t="s">
        <v>60</v>
      </c>
      <c r="AU92" s="102" t="s">
        <v>61</v>
      </c>
      <c r="AV92" s="102" t="s">
        <v>62</v>
      </c>
      <c r="AW92" s="102" t="s">
        <v>63</v>
      </c>
      <c r="AX92" s="102" t="s">
        <v>64</v>
      </c>
      <c r="AY92" s="102" t="s">
        <v>65</v>
      </c>
      <c r="AZ92" s="102" t="s">
        <v>66</v>
      </c>
      <c r="BA92" s="102" t="s">
        <v>67</v>
      </c>
      <c r="BB92" s="102" t="s">
        <v>68</v>
      </c>
      <c r="BC92" s="102" t="s">
        <v>69</v>
      </c>
      <c r="BD92" s="103" t="s">
        <v>70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71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ROUND(SUM(AG95:AG100),2)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ROUND(SUM(AS95:AS100),2)</f>
        <v>0</v>
      </c>
      <c r="AT94" s="115">
        <f>ROUND(SUM(AV94:AW94),2)</f>
        <v>0</v>
      </c>
      <c r="AU94" s="116">
        <f>ROUND(SUM(AU95:AU100),5)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ROUND(SUM(AZ95:AZ100),2)</f>
        <v>0</v>
      </c>
      <c r="BA94" s="115">
        <f>ROUND(SUM(BA95:BA100),2)</f>
        <v>0</v>
      </c>
      <c r="BB94" s="115">
        <f>ROUND(SUM(BB95:BB100),2)</f>
        <v>0</v>
      </c>
      <c r="BC94" s="115">
        <f>ROUND(SUM(BC95:BC100),2)</f>
        <v>0</v>
      </c>
      <c r="BD94" s="117">
        <f>ROUND(SUM(BD95:BD100),2)</f>
        <v>0</v>
      </c>
      <c r="BE94" s="6"/>
      <c r="BS94" s="118" t="s">
        <v>72</v>
      </c>
      <c r="BT94" s="118" t="s">
        <v>73</v>
      </c>
      <c r="BU94" s="119" t="s">
        <v>74</v>
      </c>
      <c r="BV94" s="118" t="s">
        <v>14</v>
      </c>
      <c r="BW94" s="118" t="s">
        <v>5</v>
      </c>
      <c r="BX94" s="118" t="s">
        <v>75</v>
      </c>
      <c r="CL94" s="118" t="s">
        <v>1</v>
      </c>
    </row>
    <row r="95" s="7" customFormat="1" ht="16.5" customHeight="1">
      <c r="A95" s="120" t="s">
        <v>76</v>
      </c>
      <c r="B95" s="121"/>
      <c r="C95" s="122"/>
      <c r="D95" s="123" t="s">
        <v>77</v>
      </c>
      <c r="E95" s="123"/>
      <c r="F95" s="123"/>
      <c r="G95" s="123"/>
      <c r="H95" s="123"/>
      <c r="I95" s="124"/>
      <c r="J95" s="123" t="s">
        <v>78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'000 - Vedlejší rozpočtové...'!J30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79</v>
      </c>
      <c r="AR95" s="127"/>
      <c r="AS95" s="128">
        <v>0</v>
      </c>
      <c r="AT95" s="129">
        <f>ROUND(SUM(AV95:AW95),2)</f>
        <v>0</v>
      </c>
      <c r="AU95" s="130">
        <f>'000 - Vedlejší rozpočtové...'!P119</f>
        <v>0</v>
      </c>
      <c r="AV95" s="129">
        <f>'000 - Vedlejší rozpočtové...'!J33</f>
        <v>0</v>
      </c>
      <c r="AW95" s="129">
        <f>'000 - Vedlejší rozpočtové...'!J34</f>
        <v>0</v>
      </c>
      <c r="AX95" s="129">
        <f>'000 - Vedlejší rozpočtové...'!J35</f>
        <v>0</v>
      </c>
      <c r="AY95" s="129">
        <f>'000 - Vedlejší rozpočtové...'!J36</f>
        <v>0</v>
      </c>
      <c r="AZ95" s="129">
        <f>'000 - Vedlejší rozpočtové...'!F33</f>
        <v>0</v>
      </c>
      <c r="BA95" s="129">
        <f>'000 - Vedlejší rozpočtové...'!F34</f>
        <v>0</v>
      </c>
      <c r="BB95" s="129">
        <f>'000 - Vedlejší rozpočtové...'!F35</f>
        <v>0</v>
      </c>
      <c r="BC95" s="129">
        <f>'000 - Vedlejší rozpočtové...'!F36</f>
        <v>0</v>
      </c>
      <c r="BD95" s="131">
        <f>'000 - Vedlejší rozpočtové...'!F37</f>
        <v>0</v>
      </c>
      <c r="BE95" s="7"/>
      <c r="BT95" s="132" t="s">
        <v>80</v>
      </c>
      <c r="BV95" s="132" t="s">
        <v>14</v>
      </c>
      <c r="BW95" s="132" t="s">
        <v>81</v>
      </c>
      <c r="BX95" s="132" t="s">
        <v>5</v>
      </c>
      <c r="CL95" s="132" t="s">
        <v>1</v>
      </c>
      <c r="CM95" s="132" t="s">
        <v>82</v>
      </c>
    </row>
    <row r="96" s="7" customFormat="1" ht="16.5" customHeight="1">
      <c r="A96" s="120" t="s">
        <v>76</v>
      </c>
      <c r="B96" s="121"/>
      <c r="C96" s="122"/>
      <c r="D96" s="123" t="s">
        <v>83</v>
      </c>
      <c r="E96" s="123"/>
      <c r="F96" s="123"/>
      <c r="G96" s="123"/>
      <c r="H96" s="123"/>
      <c r="I96" s="124"/>
      <c r="J96" s="123" t="s">
        <v>84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'001 - Stavební část'!J30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79</v>
      </c>
      <c r="AR96" s="127"/>
      <c r="AS96" s="128">
        <v>0</v>
      </c>
      <c r="AT96" s="129">
        <f>ROUND(SUM(AV96:AW96),2)</f>
        <v>0</v>
      </c>
      <c r="AU96" s="130">
        <f>'001 - Stavební část'!P137</f>
        <v>0</v>
      </c>
      <c r="AV96" s="129">
        <f>'001 - Stavební část'!J33</f>
        <v>0</v>
      </c>
      <c r="AW96" s="129">
        <f>'001 - Stavební část'!J34</f>
        <v>0</v>
      </c>
      <c r="AX96" s="129">
        <f>'001 - Stavební část'!J35</f>
        <v>0</v>
      </c>
      <c r="AY96" s="129">
        <f>'001 - Stavební část'!J36</f>
        <v>0</v>
      </c>
      <c r="AZ96" s="129">
        <f>'001 - Stavební část'!F33</f>
        <v>0</v>
      </c>
      <c r="BA96" s="129">
        <f>'001 - Stavební část'!F34</f>
        <v>0</v>
      </c>
      <c r="BB96" s="129">
        <f>'001 - Stavební část'!F35</f>
        <v>0</v>
      </c>
      <c r="BC96" s="129">
        <f>'001 - Stavební část'!F36</f>
        <v>0</v>
      </c>
      <c r="BD96" s="131">
        <f>'001 - Stavební část'!F37</f>
        <v>0</v>
      </c>
      <c r="BE96" s="7"/>
      <c r="BT96" s="132" t="s">
        <v>80</v>
      </c>
      <c r="BV96" s="132" t="s">
        <v>14</v>
      </c>
      <c r="BW96" s="132" t="s">
        <v>85</v>
      </c>
      <c r="BX96" s="132" t="s">
        <v>5</v>
      </c>
      <c r="CL96" s="132" t="s">
        <v>1</v>
      </c>
      <c r="CM96" s="132" t="s">
        <v>82</v>
      </c>
    </row>
    <row r="97" s="7" customFormat="1" ht="16.5" customHeight="1">
      <c r="A97" s="120" t="s">
        <v>76</v>
      </c>
      <c r="B97" s="121"/>
      <c r="C97" s="122"/>
      <c r="D97" s="123" t="s">
        <v>86</v>
      </c>
      <c r="E97" s="123"/>
      <c r="F97" s="123"/>
      <c r="G97" s="123"/>
      <c r="H97" s="123"/>
      <c r="I97" s="124"/>
      <c r="J97" s="123" t="s">
        <v>87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'002 - Zdravotní technika'!J30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79</v>
      </c>
      <c r="AR97" s="127"/>
      <c r="AS97" s="128">
        <v>0</v>
      </c>
      <c r="AT97" s="129">
        <f>ROUND(SUM(AV97:AW97),2)</f>
        <v>0</v>
      </c>
      <c r="AU97" s="130">
        <f>'002 - Zdravotní technika'!P128</f>
        <v>0</v>
      </c>
      <c r="AV97" s="129">
        <f>'002 - Zdravotní technika'!J33</f>
        <v>0</v>
      </c>
      <c r="AW97" s="129">
        <f>'002 - Zdravotní technika'!J34</f>
        <v>0</v>
      </c>
      <c r="AX97" s="129">
        <f>'002 - Zdravotní technika'!J35</f>
        <v>0</v>
      </c>
      <c r="AY97" s="129">
        <f>'002 - Zdravotní technika'!J36</f>
        <v>0</v>
      </c>
      <c r="AZ97" s="129">
        <f>'002 - Zdravotní technika'!F33</f>
        <v>0</v>
      </c>
      <c r="BA97" s="129">
        <f>'002 - Zdravotní technika'!F34</f>
        <v>0</v>
      </c>
      <c r="BB97" s="129">
        <f>'002 - Zdravotní technika'!F35</f>
        <v>0</v>
      </c>
      <c r="BC97" s="129">
        <f>'002 - Zdravotní technika'!F36</f>
        <v>0</v>
      </c>
      <c r="BD97" s="131">
        <f>'002 - Zdravotní technika'!F37</f>
        <v>0</v>
      </c>
      <c r="BE97" s="7"/>
      <c r="BT97" s="132" t="s">
        <v>80</v>
      </c>
      <c r="BV97" s="132" t="s">
        <v>14</v>
      </c>
      <c r="BW97" s="132" t="s">
        <v>88</v>
      </c>
      <c r="BX97" s="132" t="s">
        <v>5</v>
      </c>
      <c r="CL97" s="132" t="s">
        <v>1</v>
      </c>
      <c r="CM97" s="132" t="s">
        <v>82</v>
      </c>
    </row>
    <row r="98" s="7" customFormat="1" ht="16.5" customHeight="1">
      <c r="A98" s="120" t="s">
        <v>76</v>
      </c>
      <c r="B98" s="121"/>
      <c r="C98" s="122"/>
      <c r="D98" s="123" t="s">
        <v>89</v>
      </c>
      <c r="E98" s="123"/>
      <c r="F98" s="123"/>
      <c r="G98" s="123"/>
      <c r="H98" s="123"/>
      <c r="I98" s="124"/>
      <c r="J98" s="123" t="s">
        <v>90</v>
      </c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5">
        <f>'003 - Vytápění'!J30</f>
        <v>0</v>
      </c>
      <c r="AH98" s="124"/>
      <c r="AI98" s="124"/>
      <c r="AJ98" s="124"/>
      <c r="AK98" s="124"/>
      <c r="AL98" s="124"/>
      <c r="AM98" s="124"/>
      <c r="AN98" s="125">
        <f>SUM(AG98,AT98)</f>
        <v>0</v>
      </c>
      <c r="AO98" s="124"/>
      <c r="AP98" s="124"/>
      <c r="AQ98" s="126" t="s">
        <v>79</v>
      </c>
      <c r="AR98" s="127"/>
      <c r="AS98" s="128">
        <v>0</v>
      </c>
      <c r="AT98" s="129">
        <f>ROUND(SUM(AV98:AW98),2)</f>
        <v>0</v>
      </c>
      <c r="AU98" s="130">
        <f>'003 - Vytápění'!P122</f>
        <v>0</v>
      </c>
      <c r="AV98" s="129">
        <f>'003 - Vytápění'!J33</f>
        <v>0</v>
      </c>
      <c r="AW98" s="129">
        <f>'003 - Vytápění'!J34</f>
        <v>0</v>
      </c>
      <c r="AX98" s="129">
        <f>'003 - Vytápění'!J35</f>
        <v>0</v>
      </c>
      <c r="AY98" s="129">
        <f>'003 - Vytápění'!J36</f>
        <v>0</v>
      </c>
      <c r="AZ98" s="129">
        <f>'003 - Vytápění'!F33</f>
        <v>0</v>
      </c>
      <c r="BA98" s="129">
        <f>'003 - Vytápění'!F34</f>
        <v>0</v>
      </c>
      <c r="BB98" s="129">
        <f>'003 - Vytápění'!F35</f>
        <v>0</v>
      </c>
      <c r="BC98" s="129">
        <f>'003 - Vytápění'!F36</f>
        <v>0</v>
      </c>
      <c r="BD98" s="131">
        <f>'003 - Vytápění'!F37</f>
        <v>0</v>
      </c>
      <c r="BE98" s="7"/>
      <c r="BT98" s="132" t="s">
        <v>80</v>
      </c>
      <c r="BV98" s="132" t="s">
        <v>14</v>
      </c>
      <c r="BW98" s="132" t="s">
        <v>91</v>
      </c>
      <c r="BX98" s="132" t="s">
        <v>5</v>
      </c>
      <c r="CL98" s="132" t="s">
        <v>1</v>
      </c>
      <c r="CM98" s="132" t="s">
        <v>82</v>
      </c>
    </row>
    <row r="99" s="7" customFormat="1" ht="16.5" customHeight="1">
      <c r="A99" s="120" t="s">
        <v>76</v>
      </c>
      <c r="B99" s="121"/>
      <c r="C99" s="122"/>
      <c r="D99" s="123" t="s">
        <v>92</v>
      </c>
      <c r="E99" s="123"/>
      <c r="F99" s="123"/>
      <c r="G99" s="123"/>
      <c r="H99" s="123"/>
      <c r="I99" s="124"/>
      <c r="J99" s="123" t="s">
        <v>93</v>
      </c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5">
        <f>'004 - Větrání'!J30</f>
        <v>0</v>
      </c>
      <c r="AH99" s="124"/>
      <c r="AI99" s="124"/>
      <c r="AJ99" s="124"/>
      <c r="AK99" s="124"/>
      <c r="AL99" s="124"/>
      <c r="AM99" s="124"/>
      <c r="AN99" s="125">
        <f>SUM(AG99,AT99)</f>
        <v>0</v>
      </c>
      <c r="AO99" s="124"/>
      <c r="AP99" s="124"/>
      <c r="AQ99" s="126" t="s">
        <v>79</v>
      </c>
      <c r="AR99" s="127"/>
      <c r="AS99" s="128">
        <v>0</v>
      </c>
      <c r="AT99" s="129">
        <f>ROUND(SUM(AV99:AW99),2)</f>
        <v>0</v>
      </c>
      <c r="AU99" s="130">
        <f>'004 - Větrání'!P119</f>
        <v>0</v>
      </c>
      <c r="AV99" s="129">
        <f>'004 - Větrání'!J33</f>
        <v>0</v>
      </c>
      <c r="AW99" s="129">
        <f>'004 - Větrání'!J34</f>
        <v>0</v>
      </c>
      <c r="AX99" s="129">
        <f>'004 - Větrání'!J35</f>
        <v>0</v>
      </c>
      <c r="AY99" s="129">
        <f>'004 - Větrání'!J36</f>
        <v>0</v>
      </c>
      <c r="AZ99" s="129">
        <f>'004 - Větrání'!F33</f>
        <v>0</v>
      </c>
      <c r="BA99" s="129">
        <f>'004 - Větrání'!F34</f>
        <v>0</v>
      </c>
      <c r="BB99" s="129">
        <f>'004 - Větrání'!F35</f>
        <v>0</v>
      </c>
      <c r="BC99" s="129">
        <f>'004 - Větrání'!F36</f>
        <v>0</v>
      </c>
      <c r="BD99" s="131">
        <f>'004 - Větrání'!F37</f>
        <v>0</v>
      </c>
      <c r="BE99" s="7"/>
      <c r="BT99" s="132" t="s">
        <v>80</v>
      </c>
      <c r="BV99" s="132" t="s">
        <v>14</v>
      </c>
      <c r="BW99" s="132" t="s">
        <v>94</v>
      </c>
      <c r="BX99" s="132" t="s">
        <v>5</v>
      </c>
      <c r="CL99" s="132" t="s">
        <v>1</v>
      </c>
      <c r="CM99" s="132" t="s">
        <v>82</v>
      </c>
    </row>
    <row r="100" s="7" customFormat="1" ht="16.5" customHeight="1">
      <c r="A100" s="120" t="s">
        <v>76</v>
      </c>
      <c r="B100" s="121"/>
      <c r="C100" s="122"/>
      <c r="D100" s="123" t="s">
        <v>95</v>
      </c>
      <c r="E100" s="123"/>
      <c r="F100" s="123"/>
      <c r="G100" s="123"/>
      <c r="H100" s="123"/>
      <c r="I100" s="124"/>
      <c r="J100" s="123" t="s">
        <v>96</v>
      </c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  <c r="AB100" s="123"/>
      <c r="AC100" s="123"/>
      <c r="AD100" s="123"/>
      <c r="AE100" s="123"/>
      <c r="AF100" s="123"/>
      <c r="AG100" s="125">
        <f>'005 - Elektroinstalace'!J30</f>
        <v>0</v>
      </c>
      <c r="AH100" s="124"/>
      <c r="AI100" s="124"/>
      <c r="AJ100" s="124"/>
      <c r="AK100" s="124"/>
      <c r="AL100" s="124"/>
      <c r="AM100" s="124"/>
      <c r="AN100" s="125">
        <f>SUM(AG100,AT100)</f>
        <v>0</v>
      </c>
      <c r="AO100" s="124"/>
      <c r="AP100" s="124"/>
      <c r="AQ100" s="126" t="s">
        <v>79</v>
      </c>
      <c r="AR100" s="127"/>
      <c r="AS100" s="133">
        <v>0</v>
      </c>
      <c r="AT100" s="134">
        <f>ROUND(SUM(AV100:AW100),2)</f>
        <v>0</v>
      </c>
      <c r="AU100" s="135">
        <f>'005 - Elektroinstalace'!P117</f>
        <v>0</v>
      </c>
      <c r="AV100" s="134">
        <f>'005 - Elektroinstalace'!J33</f>
        <v>0</v>
      </c>
      <c r="AW100" s="134">
        <f>'005 - Elektroinstalace'!J34</f>
        <v>0</v>
      </c>
      <c r="AX100" s="134">
        <f>'005 - Elektroinstalace'!J35</f>
        <v>0</v>
      </c>
      <c r="AY100" s="134">
        <f>'005 - Elektroinstalace'!J36</f>
        <v>0</v>
      </c>
      <c r="AZ100" s="134">
        <f>'005 - Elektroinstalace'!F33</f>
        <v>0</v>
      </c>
      <c r="BA100" s="134">
        <f>'005 - Elektroinstalace'!F34</f>
        <v>0</v>
      </c>
      <c r="BB100" s="134">
        <f>'005 - Elektroinstalace'!F35</f>
        <v>0</v>
      </c>
      <c r="BC100" s="134">
        <f>'005 - Elektroinstalace'!F36</f>
        <v>0</v>
      </c>
      <c r="BD100" s="136">
        <f>'005 - Elektroinstalace'!F37</f>
        <v>0</v>
      </c>
      <c r="BE100" s="7"/>
      <c r="BT100" s="132" t="s">
        <v>80</v>
      </c>
      <c r="BV100" s="132" t="s">
        <v>14</v>
      </c>
      <c r="BW100" s="132" t="s">
        <v>97</v>
      </c>
      <c r="BX100" s="132" t="s">
        <v>5</v>
      </c>
      <c r="CL100" s="132" t="s">
        <v>1</v>
      </c>
      <c r="CM100" s="132" t="s">
        <v>82</v>
      </c>
    </row>
    <row r="101" s="2" customFormat="1" ht="30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5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8"/>
      <c r="AR102" s="45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</row>
  </sheetData>
  <sheetProtection sheet="1" formatColumns="0" formatRows="0" objects="1" scenarios="1" spinCount="100000" saltValue="1KDWHzFR0p0gQVfThdqm6XQkK5nM2YwCnK40L0w3wS+vkeHJlLilh27FWSHp9IUEnwTjD+y/K/OoymVtTLxisQ==" hashValue="CdadyAAiRM7Go/hQ9SC/jqEjxMl31TvWLIlzotAr2S79Sj4Gmvgt53GXdXzzIe5LbarpIkL3qsqh7x+MUWnRWQ==" algorithmName="SHA-512" password="CC35"/>
  <mergeCells count="62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00 - Vedlejší rozpočtové...'!C2" display="/"/>
    <hyperlink ref="A96" location="'001 - Stavební část'!C2" display="/"/>
    <hyperlink ref="A97" location="'002 - Zdravotní technika'!C2" display="/"/>
    <hyperlink ref="A98" location="'003 - Vytápění'!C2" display="/"/>
    <hyperlink ref="A99" location="'004 - Větrání'!C2" display="/"/>
    <hyperlink ref="A100" location="'005 - Elektroinstalace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81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82</v>
      </c>
    </row>
    <row r="4" s="1" customFormat="1" ht="24.96" customHeight="1">
      <c r="B4" s="21"/>
      <c r="D4" s="139" t="s">
        <v>98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>2054 - Stavební úpravy objektu na st.p.č. 108, Dolní Staré Buky nový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99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100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10. 3. 2022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ROUND(J119,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ROUND((SUM(BE119:BE124)),  2)</f>
        <v>0</v>
      </c>
      <c r="G33" s="39"/>
      <c r="H33" s="39"/>
      <c r="I33" s="156">
        <v>0.20999999999999999</v>
      </c>
      <c r="J33" s="155">
        <f>ROUND(((SUM(BE119:BE124))*I33),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ROUND((SUM(BF119:BF124)),  2)</f>
        <v>0</v>
      </c>
      <c r="G34" s="39"/>
      <c r="H34" s="39"/>
      <c r="I34" s="156">
        <v>0.14999999999999999</v>
      </c>
      <c r="J34" s="155">
        <f>ROUND(((SUM(BF119:BF124))*I34),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ROUND((SUM(BG119:BG124)),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ROUND((SUM(BH119:BH124)),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ROUND((SUM(BI119:BI124)),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5" t="str">
        <f>E7</f>
        <v>2054 - Stavební úpravy objektu na st.p.č. 108, Dolní Staré Buky nový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99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000 - Vedlejší rozpočtové...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10. 3. 2022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102</v>
      </c>
      <c r="D94" s="177"/>
      <c r="E94" s="177"/>
      <c r="F94" s="177"/>
      <c r="G94" s="177"/>
      <c r="H94" s="177"/>
      <c r="I94" s="177"/>
      <c r="J94" s="178" t="s">
        <v>103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104</v>
      </c>
      <c r="D96" s="41"/>
      <c r="E96" s="41"/>
      <c r="F96" s="41"/>
      <c r="G96" s="41"/>
      <c r="H96" s="41"/>
      <c r="I96" s="41"/>
      <c r="J96" s="111">
        <f>J119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105</v>
      </c>
    </row>
    <row r="97" s="9" customFormat="1" ht="24.96" customHeight="1">
      <c r="A97" s="9"/>
      <c r="B97" s="180"/>
      <c r="C97" s="181"/>
      <c r="D97" s="182" t="s">
        <v>106</v>
      </c>
      <c r="E97" s="183"/>
      <c r="F97" s="183"/>
      <c r="G97" s="183"/>
      <c r="H97" s="183"/>
      <c r="I97" s="183"/>
      <c r="J97" s="184">
        <f>J120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107</v>
      </c>
      <c r="E98" s="189"/>
      <c r="F98" s="189"/>
      <c r="G98" s="189"/>
      <c r="H98" s="189"/>
      <c r="I98" s="189"/>
      <c r="J98" s="190">
        <f>J121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108</v>
      </c>
      <c r="E99" s="189"/>
      <c r="F99" s="189"/>
      <c r="G99" s="189"/>
      <c r="H99" s="189"/>
      <c r="I99" s="189"/>
      <c r="J99" s="190">
        <f>J123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109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6.25" customHeight="1">
      <c r="A109" s="39"/>
      <c r="B109" s="40"/>
      <c r="C109" s="41"/>
      <c r="D109" s="41"/>
      <c r="E109" s="175" t="str">
        <f>E7</f>
        <v>2054 - Stavební úpravy objektu na st.p.č. 108, Dolní Staré Buky nový</v>
      </c>
      <c r="F109" s="33"/>
      <c r="G109" s="33"/>
      <c r="H109" s="33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99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77" t="str">
        <f>E9</f>
        <v>000 - Vedlejší rozpočtové...</v>
      </c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20</v>
      </c>
      <c r="D113" s="41"/>
      <c r="E113" s="41"/>
      <c r="F113" s="28" t="str">
        <f>F12</f>
        <v xml:space="preserve"> </v>
      </c>
      <c r="G113" s="41"/>
      <c r="H113" s="41"/>
      <c r="I113" s="33" t="s">
        <v>22</v>
      </c>
      <c r="J113" s="80" t="str">
        <f>IF(J12="","",J12)</f>
        <v>10. 3. 2022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5.15" customHeight="1">
      <c r="A115" s="39"/>
      <c r="B115" s="40"/>
      <c r="C115" s="33" t="s">
        <v>24</v>
      </c>
      <c r="D115" s="41"/>
      <c r="E115" s="41"/>
      <c r="F115" s="28" t="str">
        <f>E15</f>
        <v xml:space="preserve"> </v>
      </c>
      <c r="G115" s="41"/>
      <c r="H115" s="41"/>
      <c r="I115" s="33" t="s">
        <v>29</v>
      </c>
      <c r="J115" s="37" t="str">
        <f>E21</f>
        <v xml:space="preserve"> 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15" customHeight="1">
      <c r="A116" s="39"/>
      <c r="B116" s="40"/>
      <c r="C116" s="33" t="s">
        <v>27</v>
      </c>
      <c r="D116" s="41"/>
      <c r="E116" s="41"/>
      <c r="F116" s="28" t="str">
        <f>IF(E18="","",E18)</f>
        <v>Vyplň údaj</v>
      </c>
      <c r="G116" s="41"/>
      <c r="H116" s="41"/>
      <c r="I116" s="33" t="s">
        <v>31</v>
      </c>
      <c r="J116" s="37" t="str">
        <f>E24</f>
        <v xml:space="preserve"> 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0.32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1" customFormat="1" ht="29.28" customHeight="1">
      <c r="A118" s="192"/>
      <c r="B118" s="193"/>
      <c r="C118" s="194" t="s">
        <v>110</v>
      </c>
      <c r="D118" s="195" t="s">
        <v>58</v>
      </c>
      <c r="E118" s="195" t="s">
        <v>54</v>
      </c>
      <c r="F118" s="195" t="s">
        <v>55</v>
      </c>
      <c r="G118" s="195" t="s">
        <v>111</v>
      </c>
      <c r="H118" s="195" t="s">
        <v>112</v>
      </c>
      <c r="I118" s="195" t="s">
        <v>113</v>
      </c>
      <c r="J118" s="196" t="s">
        <v>103</v>
      </c>
      <c r="K118" s="197" t="s">
        <v>114</v>
      </c>
      <c r="L118" s="198"/>
      <c r="M118" s="101" t="s">
        <v>1</v>
      </c>
      <c r="N118" s="102" t="s">
        <v>37</v>
      </c>
      <c r="O118" s="102" t="s">
        <v>115</v>
      </c>
      <c r="P118" s="102" t="s">
        <v>116</v>
      </c>
      <c r="Q118" s="102" t="s">
        <v>117</v>
      </c>
      <c r="R118" s="102" t="s">
        <v>118</v>
      </c>
      <c r="S118" s="102" t="s">
        <v>119</v>
      </c>
      <c r="T118" s="103" t="s">
        <v>120</v>
      </c>
      <c r="U118" s="192"/>
      <c r="V118" s="192"/>
      <c r="W118" s="192"/>
      <c r="X118" s="192"/>
      <c r="Y118" s="192"/>
      <c r="Z118" s="192"/>
      <c r="AA118" s="192"/>
      <c r="AB118" s="192"/>
      <c r="AC118" s="192"/>
      <c r="AD118" s="192"/>
      <c r="AE118" s="192"/>
    </row>
    <row r="119" s="2" customFormat="1" ht="22.8" customHeight="1">
      <c r="A119" s="39"/>
      <c r="B119" s="40"/>
      <c r="C119" s="108" t="s">
        <v>121</v>
      </c>
      <c r="D119" s="41"/>
      <c r="E119" s="41"/>
      <c r="F119" s="41"/>
      <c r="G119" s="41"/>
      <c r="H119" s="41"/>
      <c r="I119" s="41"/>
      <c r="J119" s="199">
        <f>BK119</f>
        <v>0</v>
      </c>
      <c r="K119" s="41"/>
      <c r="L119" s="45"/>
      <c r="M119" s="104"/>
      <c r="N119" s="200"/>
      <c r="O119" s="105"/>
      <c r="P119" s="201">
        <f>P120</f>
        <v>0</v>
      </c>
      <c r="Q119" s="105"/>
      <c r="R119" s="201">
        <f>R120</f>
        <v>0</v>
      </c>
      <c r="S119" s="105"/>
      <c r="T119" s="202">
        <f>T120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72</v>
      </c>
      <c r="AU119" s="18" t="s">
        <v>105</v>
      </c>
      <c r="BK119" s="203">
        <f>BK120</f>
        <v>0</v>
      </c>
    </row>
    <row r="120" s="12" customFormat="1" ht="25.92" customHeight="1">
      <c r="A120" s="12"/>
      <c r="B120" s="204"/>
      <c r="C120" s="205"/>
      <c r="D120" s="206" t="s">
        <v>72</v>
      </c>
      <c r="E120" s="207" t="s">
        <v>122</v>
      </c>
      <c r="F120" s="207" t="s">
        <v>123</v>
      </c>
      <c r="G120" s="205"/>
      <c r="H120" s="205"/>
      <c r="I120" s="208"/>
      <c r="J120" s="209">
        <f>BK120</f>
        <v>0</v>
      </c>
      <c r="K120" s="205"/>
      <c r="L120" s="210"/>
      <c r="M120" s="211"/>
      <c r="N120" s="212"/>
      <c r="O120" s="212"/>
      <c r="P120" s="213">
        <f>P121+P123</f>
        <v>0</v>
      </c>
      <c r="Q120" s="212"/>
      <c r="R120" s="213">
        <f>R121+R123</f>
        <v>0</v>
      </c>
      <c r="S120" s="212"/>
      <c r="T120" s="214">
        <f>T121+T123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5" t="s">
        <v>124</v>
      </c>
      <c r="AT120" s="216" t="s">
        <v>72</v>
      </c>
      <c r="AU120" s="216" t="s">
        <v>73</v>
      </c>
      <c r="AY120" s="215" t="s">
        <v>125</v>
      </c>
      <c r="BK120" s="217">
        <f>BK121+BK123</f>
        <v>0</v>
      </c>
    </row>
    <row r="121" s="12" customFormat="1" ht="22.8" customHeight="1">
      <c r="A121" s="12"/>
      <c r="B121" s="204"/>
      <c r="C121" s="205"/>
      <c r="D121" s="206" t="s">
        <v>72</v>
      </c>
      <c r="E121" s="218" t="s">
        <v>126</v>
      </c>
      <c r="F121" s="218" t="s">
        <v>127</v>
      </c>
      <c r="G121" s="205"/>
      <c r="H121" s="205"/>
      <c r="I121" s="208"/>
      <c r="J121" s="219">
        <f>BK121</f>
        <v>0</v>
      </c>
      <c r="K121" s="205"/>
      <c r="L121" s="210"/>
      <c r="M121" s="211"/>
      <c r="N121" s="212"/>
      <c r="O121" s="212"/>
      <c r="P121" s="213">
        <f>P122</f>
        <v>0</v>
      </c>
      <c r="Q121" s="212"/>
      <c r="R121" s="213">
        <f>R122</f>
        <v>0</v>
      </c>
      <c r="S121" s="212"/>
      <c r="T121" s="214">
        <f>T122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5" t="s">
        <v>124</v>
      </c>
      <c r="AT121" s="216" t="s">
        <v>72</v>
      </c>
      <c r="AU121" s="216" t="s">
        <v>80</v>
      </c>
      <c r="AY121" s="215" t="s">
        <v>125</v>
      </c>
      <c r="BK121" s="217">
        <f>BK122</f>
        <v>0</v>
      </c>
    </row>
    <row r="122" s="2" customFormat="1" ht="16.5" customHeight="1">
      <c r="A122" s="39"/>
      <c r="B122" s="40"/>
      <c r="C122" s="220" t="s">
        <v>80</v>
      </c>
      <c r="D122" s="220" t="s">
        <v>128</v>
      </c>
      <c r="E122" s="221" t="s">
        <v>129</v>
      </c>
      <c r="F122" s="222" t="s">
        <v>127</v>
      </c>
      <c r="G122" s="223" t="s">
        <v>130</v>
      </c>
      <c r="H122" s="224">
        <v>1</v>
      </c>
      <c r="I122" s="225"/>
      <c r="J122" s="226">
        <f>ROUND(I122*H122,2)</f>
        <v>0</v>
      </c>
      <c r="K122" s="227"/>
      <c r="L122" s="45"/>
      <c r="M122" s="228" t="s">
        <v>1</v>
      </c>
      <c r="N122" s="229" t="s">
        <v>38</v>
      </c>
      <c r="O122" s="92"/>
      <c r="P122" s="230">
        <f>O122*H122</f>
        <v>0</v>
      </c>
      <c r="Q122" s="230">
        <v>0</v>
      </c>
      <c r="R122" s="230">
        <f>Q122*H122</f>
        <v>0</v>
      </c>
      <c r="S122" s="230">
        <v>0</v>
      </c>
      <c r="T122" s="231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32" t="s">
        <v>131</v>
      </c>
      <c r="AT122" s="232" t="s">
        <v>128</v>
      </c>
      <c r="AU122" s="232" t="s">
        <v>82</v>
      </c>
      <c r="AY122" s="18" t="s">
        <v>125</v>
      </c>
      <c r="BE122" s="233">
        <f>IF(N122="základní",J122,0)</f>
        <v>0</v>
      </c>
      <c r="BF122" s="233">
        <f>IF(N122="snížená",J122,0)</f>
        <v>0</v>
      </c>
      <c r="BG122" s="233">
        <f>IF(N122="zákl. přenesená",J122,0)</f>
        <v>0</v>
      </c>
      <c r="BH122" s="233">
        <f>IF(N122="sníž. přenesená",J122,0)</f>
        <v>0</v>
      </c>
      <c r="BI122" s="233">
        <f>IF(N122="nulová",J122,0)</f>
        <v>0</v>
      </c>
      <c r="BJ122" s="18" t="s">
        <v>80</v>
      </c>
      <c r="BK122" s="233">
        <f>ROUND(I122*H122,2)</f>
        <v>0</v>
      </c>
      <c r="BL122" s="18" t="s">
        <v>131</v>
      </c>
      <c r="BM122" s="232" t="s">
        <v>82</v>
      </c>
    </row>
    <row r="123" s="12" customFormat="1" ht="22.8" customHeight="1">
      <c r="A123" s="12"/>
      <c r="B123" s="204"/>
      <c r="C123" s="205"/>
      <c r="D123" s="206" t="s">
        <v>72</v>
      </c>
      <c r="E123" s="218" t="s">
        <v>132</v>
      </c>
      <c r="F123" s="218" t="s">
        <v>133</v>
      </c>
      <c r="G123" s="205"/>
      <c r="H123" s="205"/>
      <c r="I123" s="208"/>
      <c r="J123" s="219">
        <f>BK123</f>
        <v>0</v>
      </c>
      <c r="K123" s="205"/>
      <c r="L123" s="210"/>
      <c r="M123" s="211"/>
      <c r="N123" s="212"/>
      <c r="O123" s="212"/>
      <c r="P123" s="213">
        <f>P124</f>
        <v>0</v>
      </c>
      <c r="Q123" s="212"/>
      <c r="R123" s="213">
        <f>R124</f>
        <v>0</v>
      </c>
      <c r="S123" s="212"/>
      <c r="T123" s="214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5" t="s">
        <v>124</v>
      </c>
      <c r="AT123" s="216" t="s">
        <v>72</v>
      </c>
      <c r="AU123" s="216" t="s">
        <v>80</v>
      </c>
      <c r="AY123" s="215" t="s">
        <v>125</v>
      </c>
      <c r="BK123" s="217">
        <f>BK124</f>
        <v>0</v>
      </c>
    </row>
    <row r="124" s="2" customFormat="1" ht="16.5" customHeight="1">
      <c r="A124" s="39"/>
      <c r="B124" s="40"/>
      <c r="C124" s="220" t="s">
        <v>82</v>
      </c>
      <c r="D124" s="220" t="s">
        <v>128</v>
      </c>
      <c r="E124" s="221" t="s">
        <v>134</v>
      </c>
      <c r="F124" s="222" t="s">
        <v>133</v>
      </c>
      <c r="G124" s="223" t="s">
        <v>130</v>
      </c>
      <c r="H124" s="224">
        <v>1</v>
      </c>
      <c r="I124" s="225"/>
      <c r="J124" s="226">
        <f>ROUND(I124*H124,2)</f>
        <v>0</v>
      </c>
      <c r="K124" s="227"/>
      <c r="L124" s="45"/>
      <c r="M124" s="234" t="s">
        <v>1</v>
      </c>
      <c r="N124" s="235" t="s">
        <v>38</v>
      </c>
      <c r="O124" s="236"/>
      <c r="P124" s="237">
        <f>O124*H124</f>
        <v>0</v>
      </c>
      <c r="Q124" s="237">
        <v>0</v>
      </c>
      <c r="R124" s="237">
        <f>Q124*H124</f>
        <v>0</v>
      </c>
      <c r="S124" s="237">
        <v>0</v>
      </c>
      <c r="T124" s="238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2" t="s">
        <v>131</v>
      </c>
      <c r="AT124" s="232" t="s">
        <v>128</v>
      </c>
      <c r="AU124" s="232" t="s">
        <v>82</v>
      </c>
      <c r="AY124" s="18" t="s">
        <v>125</v>
      </c>
      <c r="BE124" s="233">
        <f>IF(N124="základní",J124,0)</f>
        <v>0</v>
      </c>
      <c r="BF124" s="233">
        <f>IF(N124="snížená",J124,0)</f>
        <v>0</v>
      </c>
      <c r="BG124" s="233">
        <f>IF(N124="zákl. přenesená",J124,0)</f>
        <v>0</v>
      </c>
      <c r="BH124" s="233">
        <f>IF(N124="sníž. přenesená",J124,0)</f>
        <v>0</v>
      </c>
      <c r="BI124" s="233">
        <f>IF(N124="nulová",J124,0)</f>
        <v>0</v>
      </c>
      <c r="BJ124" s="18" t="s">
        <v>80</v>
      </c>
      <c r="BK124" s="233">
        <f>ROUND(I124*H124,2)</f>
        <v>0</v>
      </c>
      <c r="BL124" s="18" t="s">
        <v>131</v>
      </c>
      <c r="BM124" s="232" t="s">
        <v>131</v>
      </c>
    </row>
    <row r="125" s="2" customFormat="1" ht="6.96" customHeight="1">
      <c r="A125" s="39"/>
      <c r="B125" s="67"/>
      <c r="C125" s="68"/>
      <c r="D125" s="68"/>
      <c r="E125" s="68"/>
      <c r="F125" s="68"/>
      <c r="G125" s="68"/>
      <c r="H125" s="68"/>
      <c r="I125" s="68"/>
      <c r="J125" s="68"/>
      <c r="K125" s="68"/>
      <c r="L125" s="45"/>
      <c r="M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</sheetData>
  <sheetProtection sheet="1" autoFilter="0" formatColumns="0" formatRows="0" objects="1" scenarios="1" spinCount="100000" saltValue="aEY8CodAgcCO2MDtCOvh4MJUmlFhWnWyhH9ZXbJ4UYngXeRx/Afm3WZkgHn2NEIhP1KhxRhfmxzIAkS4x17HpA==" hashValue="WywYDBb0iQrDqW5dTcTDEJxhdG00mQsU5z6Vd6KfE2ZAHPhNZRTeZWe1H0pf9kD+IgEct+mTJGIPvjt/AlpWVQ==" algorithmName="SHA-512" password="CC35"/>
  <autoFilter ref="C118:K124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82</v>
      </c>
    </row>
    <row r="4" s="1" customFormat="1" ht="24.96" customHeight="1">
      <c r="B4" s="21"/>
      <c r="D4" s="139" t="s">
        <v>98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>2054 - Stavební úpravy objektu na st.p.č. 108, Dolní Staré Buky nový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99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135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10. 3. 2022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ROUND(J137,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ROUND((SUM(BE137:BE604)),  2)</f>
        <v>0</v>
      </c>
      <c r="G33" s="39"/>
      <c r="H33" s="39"/>
      <c r="I33" s="156">
        <v>0.20999999999999999</v>
      </c>
      <c r="J33" s="155">
        <f>ROUND(((SUM(BE137:BE604))*I33),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ROUND((SUM(BF137:BF604)),  2)</f>
        <v>0</v>
      </c>
      <c r="G34" s="39"/>
      <c r="H34" s="39"/>
      <c r="I34" s="156">
        <v>0.14999999999999999</v>
      </c>
      <c r="J34" s="155">
        <f>ROUND(((SUM(BF137:BF604))*I34),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ROUND((SUM(BG137:BG604)),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ROUND((SUM(BH137:BH604)),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ROUND((SUM(BI137:BI604)),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5" t="str">
        <f>E7</f>
        <v>2054 - Stavební úpravy objektu na st.p.č. 108, Dolní Staré Buky nový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99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001 - Stavební část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10. 3. 2022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102</v>
      </c>
      <c r="D94" s="177"/>
      <c r="E94" s="177"/>
      <c r="F94" s="177"/>
      <c r="G94" s="177"/>
      <c r="H94" s="177"/>
      <c r="I94" s="177"/>
      <c r="J94" s="178" t="s">
        <v>103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104</v>
      </c>
      <c r="D96" s="41"/>
      <c r="E96" s="41"/>
      <c r="F96" s="41"/>
      <c r="G96" s="41"/>
      <c r="H96" s="41"/>
      <c r="I96" s="41"/>
      <c r="J96" s="111">
        <f>J137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105</v>
      </c>
    </row>
    <row r="97" s="9" customFormat="1" ht="24.96" customHeight="1">
      <c r="A97" s="9"/>
      <c r="B97" s="180"/>
      <c r="C97" s="181"/>
      <c r="D97" s="182" t="s">
        <v>136</v>
      </c>
      <c r="E97" s="183"/>
      <c r="F97" s="183"/>
      <c r="G97" s="183"/>
      <c r="H97" s="183"/>
      <c r="I97" s="183"/>
      <c r="J97" s="184">
        <f>J138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137</v>
      </c>
      <c r="E98" s="189"/>
      <c r="F98" s="189"/>
      <c r="G98" s="189"/>
      <c r="H98" s="189"/>
      <c r="I98" s="189"/>
      <c r="J98" s="190">
        <f>J139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138</v>
      </c>
      <c r="E99" s="189"/>
      <c r="F99" s="189"/>
      <c r="G99" s="189"/>
      <c r="H99" s="189"/>
      <c r="I99" s="189"/>
      <c r="J99" s="190">
        <f>J167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139</v>
      </c>
      <c r="E100" s="189"/>
      <c r="F100" s="189"/>
      <c r="G100" s="189"/>
      <c r="H100" s="189"/>
      <c r="I100" s="189"/>
      <c r="J100" s="190">
        <f>J177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140</v>
      </c>
      <c r="E101" s="189"/>
      <c r="F101" s="189"/>
      <c r="G101" s="189"/>
      <c r="H101" s="189"/>
      <c r="I101" s="189"/>
      <c r="J101" s="190">
        <f>J197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141</v>
      </c>
      <c r="E102" s="189"/>
      <c r="F102" s="189"/>
      <c r="G102" s="189"/>
      <c r="H102" s="189"/>
      <c r="I102" s="189"/>
      <c r="J102" s="190">
        <f>J216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142</v>
      </c>
      <c r="E103" s="189"/>
      <c r="F103" s="189"/>
      <c r="G103" s="189"/>
      <c r="H103" s="189"/>
      <c r="I103" s="189"/>
      <c r="J103" s="190">
        <f>J288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143</v>
      </c>
      <c r="E104" s="189"/>
      <c r="F104" s="189"/>
      <c r="G104" s="189"/>
      <c r="H104" s="189"/>
      <c r="I104" s="189"/>
      <c r="J104" s="190">
        <f>J345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144</v>
      </c>
      <c r="E105" s="189"/>
      <c r="F105" s="189"/>
      <c r="G105" s="189"/>
      <c r="H105" s="189"/>
      <c r="I105" s="189"/>
      <c r="J105" s="190">
        <f>J352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80"/>
      <c r="C106" s="181"/>
      <c r="D106" s="182" t="s">
        <v>145</v>
      </c>
      <c r="E106" s="183"/>
      <c r="F106" s="183"/>
      <c r="G106" s="183"/>
      <c r="H106" s="183"/>
      <c r="I106" s="183"/>
      <c r="J106" s="184">
        <f>J354</f>
        <v>0</v>
      </c>
      <c r="K106" s="181"/>
      <c r="L106" s="18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86"/>
      <c r="C107" s="187"/>
      <c r="D107" s="188" t="s">
        <v>146</v>
      </c>
      <c r="E107" s="189"/>
      <c r="F107" s="189"/>
      <c r="G107" s="189"/>
      <c r="H107" s="189"/>
      <c r="I107" s="189"/>
      <c r="J107" s="190">
        <f>J355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6"/>
      <c r="C108" s="187"/>
      <c r="D108" s="188" t="s">
        <v>147</v>
      </c>
      <c r="E108" s="189"/>
      <c r="F108" s="189"/>
      <c r="G108" s="189"/>
      <c r="H108" s="189"/>
      <c r="I108" s="189"/>
      <c r="J108" s="190">
        <f>J363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6"/>
      <c r="C109" s="187"/>
      <c r="D109" s="188" t="s">
        <v>148</v>
      </c>
      <c r="E109" s="189"/>
      <c r="F109" s="189"/>
      <c r="G109" s="189"/>
      <c r="H109" s="189"/>
      <c r="I109" s="189"/>
      <c r="J109" s="190">
        <f>J372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6"/>
      <c r="C110" s="187"/>
      <c r="D110" s="188" t="s">
        <v>149</v>
      </c>
      <c r="E110" s="189"/>
      <c r="F110" s="189"/>
      <c r="G110" s="189"/>
      <c r="H110" s="189"/>
      <c r="I110" s="189"/>
      <c r="J110" s="190">
        <f>J386</f>
        <v>0</v>
      </c>
      <c r="K110" s="187"/>
      <c r="L110" s="19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6"/>
      <c r="C111" s="187"/>
      <c r="D111" s="188" t="s">
        <v>150</v>
      </c>
      <c r="E111" s="189"/>
      <c r="F111" s="189"/>
      <c r="G111" s="189"/>
      <c r="H111" s="189"/>
      <c r="I111" s="189"/>
      <c r="J111" s="190">
        <f>J389</f>
        <v>0</v>
      </c>
      <c r="K111" s="187"/>
      <c r="L111" s="19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6"/>
      <c r="C112" s="187"/>
      <c r="D112" s="188" t="s">
        <v>151</v>
      </c>
      <c r="E112" s="189"/>
      <c r="F112" s="189"/>
      <c r="G112" s="189"/>
      <c r="H112" s="189"/>
      <c r="I112" s="189"/>
      <c r="J112" s="190">
        <f>J395</f>
        <v>0</v>
      </c>
      <c r="K112" s="187"/>
      <c r="L112" s="19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6"/>
      <c r="C113" s="187"/>
      <c r="D113" s="188" t="s">
        <v>152</v>
      </c>
      <c r="E113" s="189"/>
      <c r="F113" s="189"/>
      <c r="G113" s="189"/>
      <c r="H113" s="189"/>
      <c r="I113" s="189"/>
      <c r="J113" s="190">
        <f>J431</f>
        <v>0</v>
      </c>
      <c r="K113" s="187"/>
      <c r="L113" s="19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6"/>
      <c r="C114" s="187"/>
      <c r="D114" s="188" t="s">
        <v>153</v>
      </c>
      <c r="E114" s="189"/>
      <c r="F114" s="189"/>
      <c r="G114" s="189"/>
      <c r="H114" s="189"/>
      <c r="I114" s="189"/>
      <c r="J114" s="190">
        <f>J470</f>
        <v>0</v>
      </c>
      <c r="K114" s="187"/>
      <c r="L114" s="19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6"/>
      <c r="C115" s="187"/>
      <c r="D115" s="188" t="s">
        <v>154</v>
      </c>
      <c r="E115" s="189"/>
      <c r="F115" s="189"/>
      <c r="G115" s="189"/>
      <c r="H115" s="189"/>
      <c r="I115" s="189"/>
      <c r="J115" s="190">
        <f>J524</f>
        <v>0</v>
      </c>
      <c r="K115" s="187"/>
      <c r="L115" s="19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6"/>
      <c r="C116" s="187"/>
      <c r="D116" s="188" t="s">
        <v>155</v>
      </c>
      <c r="E116" s="189"/>
      <c r="F116" s="189"/>
      <c r="G116" s="189"/>
      <c r="H116" s="189"/>
      <c r="I116" s="189"/>
      <c r="J116" s="190">
        <f>J591</f>
        <v>0</v>
      </c>
      <c r="K116" s="187"/>
      <c r="L116" s="19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86"/>
      <c r="C117" s="187"/>
      <c r="D117" s="188" t="s">
        <v>156</v>
      </c>
      <c r="E117" s="189"/>
      <c r="F117" s="189"/>
      <c r="G117" s="189"/>
      <c r="H117" s="189"/>
      <c r="I117" s="189"/>
      <c r="J117" s="190">
        <f>J602</f>
        <v>0</v>
      </c>
      <c r="K117" s="187"/>
      <c r="L117" s="19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2" customFormat="1" ht="21.84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67"/>
      <c r="C119" s="68"/>
      <c r="D119" s="68"/>
      <c r="E119" s="68"/>
      <c r="F119" s="68"/>
      <c r="G119" s="68"/>
      <c r="H119" s="68"/>
      <c r="I119" s="68"/>
      <c r="J119" s="68"/>
      <c r="K119" s="68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3" s="2" customFormat="1" ht="6.96" customHeight="1">
      <c r="A123" s="39"/>
      <c r="B123" s="69"/>
      <c r="C123" s="70"/>
      <c r="D123" s="70"/>
      <c r="E123" s="70"/>
      <c r="F123" s="70"/>
      <c r="G123" s="70"/>
      <c r="H123" s="70"/>
      <c r="I123" s="70"/>
      <c r="J123" s="70"/>
      <c r="K123" s="70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24.96" customHeight="1">
      <c r="A124" s="39"/>
      <c r="B124" s="40"/>
      <c r="C124" s="24" t="s">
        <v>109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16</v>
      </c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26.25" customHeight="1">
      <c r="A127" s="39"/>
      <c r="B127" s="40"/>
      <c r="C127" s="41"/>
      <c r="D127" s="41"/>
      <c r="E127" s="175" t="str">
        <f>E7</f>
        <v>2054 - Stavební úpravy objektu na st.p.č. 108, Dolní Staré Buky nový</v>
      </c>
      <c r="F127" s="33"/>
      <c r="G127" s="33"/>
      <c r="H127" s="33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99</v>
      </c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6.5" customHeight="1">
      <c r="A129" s="39"/>
      <c r="B129" s="40"/>
      <c r="C129" s="41"/>
      <c r="D129" s="41"/>
      <c r="E129" s="77" t="str">
        <f>E9</f>
        <v>001 - Stavební část</v>
      </c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2" customHeight="1">
      <c r="A131" s="39"/>
      <c r="B131" s="40"/>
      <c r="C131" s="33" t="s">
        <v>20</v>
      </c>
      <c r="D131" s="41"/>
      <c r="E131" s="41"/>
      <c r="F131" s="28" t="str">
        <f>F12</f>
        <v xml:space="preserve"> </v>
      </c>
      <c r="G131" s="41"/>
      <c r="H131" s="41"/>
      <c r="I131" s="33" t="s">
        <v>22</v>
      </c>
      <c r="J131" s="80" t="str">
        <f>IF(J12="","",J12)</f>
        <v>10. 3. 2022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6.96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5.15" customHeight="1">
      <c r="A133" s="39"/>
      <c r="B133" s="40"/>
      <c r="C133" s="33" t="s">
        <v>24</v>
      </c>
      <c r="D133" s="41"/>
      <c r="E133" s="41"/>
      <c r="F133" s="28" t="str">
        <f>E15</f>
        <v xml:space="preserve"> </v>
      </c>
      <c r="G133" s="41"/>
      <c r="H133" s="41"/>
      <c r="I133" s="33" t="s">
        <v>29</v>
      </c>
      <c r="J133" s="37" t="str">
        <f>E21</f>
        <v xml:space="preserve"> 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5.15" customHeight="1">
      <c r="A134" s="39"/>
      <c r="B134" s="40"/>
      <c r="C134" s="33" t="s">
        <v>27</v>
      </c>
      <c r="D134" s="41"/>
      <c r="E134" s="41"/>
      <c r="F134" s="28" t="str">
        <f>IF(E18="","",E18)</f>
        <v>Vyplň údaj</v>
      </c>
      <c r="G134" s="41"/>
      <c r="H134" s="41"/>
      <c r="I134" s="33" t="s">
        <v>31</v>
      </c>
      <c r="J134" s="37" t="str">
        <f>E24</f>
        <v xml:space="preserve"> </v>
      </c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0.32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11" customFormat="1" ht="29.28" customHeight="1">
      <c r="A136" s="192"/>
      <c r="B136" s="193"/>
      <c r="C136" s="194" t="s">
        <v>110</v>
      </c>
      <c r="D136" s="195" t="s">
        <v>58</v>
      </c>
      <c r="E136" s="195" t="s">
        <v>54</v>
      </c>
      <c r="F136" s="195" t="s">
        <v>55</v>
      </c>
      <c r="G136" s="195" t="s">
        <v>111</v>
      </c>
      <c r="H136" s="195" t="s">
        <v>112</v>
      </c>
      <c r="I136" s="195" t="s">
        <v>113</v>
      </c>
      <c r="J136" s="196" t="s">
        <v>103</v>
      </c>
      <c r="K136" s="197" t="s">
        <v>114</v>
      </c>
      <c r="L136" s="198"/>
      <c r="M136" s="101" t="s">
        <v>1</v>
      </c>
      <c r="N136" s="102" t="s">
        <v>37</v>
      </c>
      <c r="O136" s="102" t="s">
        <v>115</v>
      </c>
      <c r="P136" s="102" t="s">
        <v>116</v>
      </c>
      <c r="Q136" s="102" t="s">
        <v>117</v>
      </c>
      <c r="R136" s="102" t="s">
        <v>118</v>
      </c>
      <c r="S136" s="102" t="s">
        <v>119</v>
      </c>
      <c r="T136" s="103" t="s">
        <v>120</v>
      </c>
      <c r="U136" s="192"/>
      <c r="V136" s="192"/>
      <c r="W136" s="192"/>
      <c r="X136" s="192"/>
      <c r="Y136" s="192"/>
      <c r="Z136" s="192"/>
      <c r="AA136" s="192"/>
      <c r="AB136" s="192"/>
      <c r="AC136" s="192"/>
      <c r="AD136" s="192"/>
      <c r="AE136" s="192"/>
    </row>
    <row r="137" s="2" customFormat="1" ht="22.8" customHeight="1">
      <c r="A137" s="39"/>
      <c r="B137" s="40"/>
      <c r="C137" s="108" t="s">
        <v>121</v>
      </c>
      <c r="D137" s="41"/>
      <c r="E137" s="41"/>
      <c r="F137" s="41"/>
      <c r="G137" s="41"/>
      <c r="H137" s="41"/>
      <c r="I137" s="41"/>
      <c r="J137" s="199">
        <f>BK137</f>
        <v>0</v>
      </c>
      <c r="K137" s="41"/>
      <c r="L137" s="45"/>
      <c r="M137" s="104"/>
      <c r="N137" s="200"/>
      <c r="O137" s="105"/>
      <c r="P137" s="201">
        <f>P138+P354</f>
        <v>0</v>
      </c>
      <c r="Q137" s="105"/>
      <c r="R137" s="201">
        <f>R138+R354</f>
        <v>1.37641532</v>
      </c>
      <c r="S137" s="105"/>
      <c r="T137" s="202">
        <f>T138+T354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72</v>
      </c>
      <c r="AU137" s="18" t="s">
        <v>105</v>
      </c>
      <c r="BK137" s="203">
        <f>BK138+BK354</f>
        <v>0</v>
      </c>
    </row>
    <row r="138" s="12" customFormat="1" ht="25.92" customHeight="1">
      <c r="A138" s="12"/>
      <c r="B138" s="204"/>
      <c r="C138" s="205"/>
      <c r="D138" s="206" t="s">
        <v>72</v>
      </c>
      <c r="E138" s="207" t="s">
        <v>157</v>
      </c>
      <c r="F138" s="207" t="s">
        <v>158</v>
      </c>
      <c r="G138" s="205"/>
      <c r="H138" s="205"/>
      <c r="I138" s="208"/>
      <c r="J138" s="209">
        <f>BK138</f>
        <v>0</v>
      </c>
      <c r="K138" s="205"/>
      <c r="L138" s="210"/>
      <c r="M138" s="211"/>
      <c r="N138" s="212"/>
      <c r="O138" s="212"/>
      <c r="P138" s="213">
        <f>P139+P167+P177+P197+P216+P288+P345+P352</f>
        <v>0</v>
      </c>
      <c r="Q138" s="212"/>
      <c r="R138" s="213">
        <f>R139+R167+R177+R197+R216+R288+R345+R352</f>
        <v>1.32347032</v>
      </c>
      <c r="S138" s="212"/>
      <c r="T138" s="214">
        <f>T139+T167+T177+T197+T216+T288+T345+T352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5" t="s">
        <v>80</v>
      </c>
      <c r="AT138" s="216" t="s">
        <v>72</v>
      </c>
      <c r="AU138" s="216" t="s">
        <v>73</v>
      </c>
      <c r="AY138" s="215" t="s">
        <v>125</v>
      </c>
      <c r="BK138" s="217">
        <f>BK139+BK167+BK177+BK197+BK216+BK288+BK345+BK352</f>
        <v>0</v>
      </c>
    </row>
    <row r="139" s="12" customFormat="1" ht="22.8" customHeight="1">
      <c r="A139" s="12"/>
      <c r="B139" s="204"/>
      <c r="C139" s="205"/>
      <c r="D139" s="206" t="s">
        <v>72</v>
      </c>
      <c r="E139" s="218" t="s">
        <v>80</v>
      </c>
      <c r="F139" s="218" t="s">
        <v>159</v>
      </c>
      <c r="G139" s="205"/>
      <c r="H139" s="205"/>
      <c r="I139" s="208"/>
      <c r="J139" s="219">
        <f>BK139</f>
        <v>0</v>
      </c>
      <c r="K139" s="205"/>
      <c r="L139" s="210"/>
      <c r="M139" s="211"/>
      <c r="N139" s="212"/>
      <c r="O139" s="212"/>
      <c r="P139" s="213">
        <f>SUM(P140:P166)</f>
        <v>0</v>
      </c>
      <c r="Q139" s="212"/>
      <c r="R139" s="213">
        <f>SUM(R140:R166)</f>
        <v>0</v>
      </c>
      <c r="S139" s="212"/>
      <c r="T139" s="214">
        <f>SUM(T140:T166)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5" t="s">
        <v>80</v>
      </c>
      <c r="AT139" s="216" t="s">
        <v>72</v>
      </c>
      <c r="AU139" s="216" t="s">
        <v>80</v>
      </c>
      <c r="AY139" s="215" t="s">
        <v>125</v>
      </c>
      <c r="BK139" s="217">
        <f>SUM(BK140:BK166)</f>
        <v>0</v>
      </c>
    </row>
    <row r="140" s="2" customFormat="1" ht="33" customHeight="1">
      <c r="A140" s="39"/>
      <c r="B140" s="40"/>
      <c r="C140" s="220" t="s">
        <v>80</v>
      </c>
      <c r="D140" s="220" t="s">
        <v>128</v>
      </c>
      <c r="E140" s="221" t="s">
        <v>160</v>
      </c>
      <c r="F140" s="222" t="s">
        <v>161</v>
      </c>
      <c r="G140" s="223" t="s">
        <v>162</v>
      </c>
      <c r="H140" s="224">
        <v>40</v>
      </c>
      <c r="I140" s="225"/>
      <c r="J140" s="226">
        <f>ROUND(I140*H140,2)</f>
        <v>0</v>
      </c>
      <c r="K140" s="227"/>
      <c r="L140" s="45"/>
      <c r="M140" s="228" t="s">
        <v>1</v>
      </c>
      <c r="N140" s="229" t="s">
        <v>38</v>
      </c>
      <c r="O140" s="92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2" t="s">
        <v>131</v>
      </c>
      <c r="AT140" s="232" t="s">
        <v>128</v>
      </c>
      <c r="AU140" s="232" t="s">
        <v>82</v>
      </c>
      <c r="AY140" s="18" t="s">
        <v>125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8" t="s">
        <v>80</v>
      </c>
      <c r="BK140" s="233">
        <f>ROUND(I140*H140,2)</f>
        <v>0</v>
      </c>
      <c r="BL140" s="18" t="s">
        <v>131</v>
      </c>
      <c r="BM140" s="232" t="s">
        <v>82</v>
      </c>
    </row>
    <row r="141" s="2" customFormat="1" ht="24.15" customHeight="1">
      <c r="A141" s="39"/>
      <c r="B141" s="40"/>
      <c r="C141" s="220" t="s">
        <v>82</v>
      </c>
      <c r="D141" s="220" t="s">
        <v>128</v>
      </c>
      <c r="E141" s="221" t="s">
        <v>163</v>
      </c>
      <c r="F141" s="222" t="s">
        <v>164</v>
      </c>
      <c r="G141" s="223" t="s">
        <v>162</v>
      </c>
      <c r="H141" s="224">
        <v>52.840000000000003</v>
      </c>
      <c r="I141" s="225"/>
      <c r="J141" s="226">
        <f>ROUND(I141*H141,2)</f>
        <v>0</v>
      </c>
      <c r="K141" s="227"/>
      <c r="L141" s="45"/>
      <c r="M141" s="228" t="s">
        <v>1</v>
      </c>
      <c r="N141" s="229" t="s">
        <v>38</v>
      </c>
      <c r="O141" s="92"/>
      <c r="P141" s="230">
        <f>O141*H141</f>
        <v>0</v>
      </c>
      <c r="Q141" s="230">
        <v>0</v>
      </c>
      <c r="R141" s="230">
        <f>Q141*H141</f>
        <v>0</v>
      </c>
      <c r="S141" s="230">
        <v>0</v>
      </c>
      <c r="T141" s="23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2" t="s">
        <v>131</v>
      </c>
      <c r="AT141" s="232" t="s">
        <v>128</v>
      </c>
      <c r="AU141" s="232" t="s">
        <v>82</v>
      </c>
      <c r="AY141" s="18" t="s">
        <v>125</v>
      </c>
      <c r="BE141" s="233">
        <f>IF(N141="základní",J141,0)</f>
        <v>0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18" t="s">
        <v>80</v>
      </c>
      <c r="BK141" s="233">
        <f>ROUND(I141*H141,2)</f>
        <v>0</v>
      </c>
      <c r="BL141" s="18" t="s">
        <v>131</v>
      </c>
      <c r="BM141" s="232" t="s">
        <v>131</v>
      </c>
    </row>
    <row r="142" s="13" customFormat="1">
      <c r="A142" s="13"/>
      <c r="B142" s="239"/>
      <c r="C142" s="240"/>
      <c r="D142" s="241" t="s">
        <v>165</v>
      </c>
      <c r="E142" s="242" t="s">
        <v>1</v>
      </c>
      <c r="F142" s="243" t="s">
        <v>166</v>
      </c>
      <c r="G142" s="240"/>
      <c r="H142" s="242" t="s">
        <v>1</v>
      </c>
      <c r="I142" s="244"/>
      <c r="J142" s="240"/>
      <c r="K142" s="240"/>
      <c r="L142" s="245"/>
      <c r="M142" s="246"/>
      <c r="N142" s="247"/>
      <c r="O142" s="247"/>
      <c r="P142" s="247"/>
      <c r="Q142" s="247"/>
      <c r="R142" s="247"/>
      <c r="S142" s="247"/>
      <c r="T142" s="24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9" t="s">
        <v>165</v>
      </c>
      <c r="AU142" s="249" t="s">
        <v>82</v>
      </c>
      <c r="AV142" s="13" t="s">
        <v>80</v>
      </c>
      <c r="AW142" s="13" t="s">
        <v>30</v>
      </c>
      <c r="AX142" s="13" t="s">
        <v>73</v>
      </c>
      <c r="AY142" s="249" t="s">
        <v>125</v>
      </c>
    </row>
    <row r="143" s="14" customFormat="1">
      <c r="A143" s="14"/>
      <c r="B143" s="250"/>
      <c r="C143" s="251"/>
      <c r="D143" s="241" t="s">
        <v>165</v>
      </c>
      <c r="E143" s="252" t="s">
        <v>1</v>
      </c>
      <c r="F143" s="253" t="s">
        <v>167</v>
      </c>
      <c r="G143" s="251"/>
      <c r="H143" s="254">
        <v>7.8399999999999999</v>
      </c>
      <c r="I143" s="255"/>
      <c r="J143" s="251"/>
      <c r="K143" s="251"/>
      <c r="L143" s="256"/>
      <c r="M143" s="257"/>
      <c r="N143" s="258"/>
      <c r="O143" s="258"/>
      <c r="P143" s="258"/>
      <c r="Q143" s="258"/>
      <c r="R143" s="258"/>
      <c r="S143" s="258"/>
      <c r="T143" s="25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0" t="s">
        <v>165</v>
      </c>
      <c r="AU143" s="260" t="s">
        <v>82</v>
      </c>
      <c r="AV143" s="14" t="s">
        <v>82</v>
      </c>
      <c r="AW143" s="14" t="s">
        <v>30</v>
      </c>
      <c r="AX143" s="14" t="s">
        <v>73</v>
      </c>
      <c r="AY143" s="260" t="s">
        <v>125</v>
      </c>
    </row>
    <row r="144" s="13" customFormat="1">
      <c r="A144" s="13"/>
      <c r="B144" s="239"/>
      <c r="C144" s="240"/>
      <c r="D144" s="241" t="s">
        <v>165</v>
      </c>
      <c r="E144" s="242" t="s">
        <v>1</v>
      </c>
      <c r="F144" s="243" t="s">
        <v>168</v>
      </c>
      <c r="G144" s="240"/>
      <c r="H144" s="242" t="s">
        <v>1</v>
      </c>
      <c r="I144" s="244"/>
      <c r="J144" s="240"/>
      <c r="K144" s="240"/>
      <c r="L144" s="245"/>
      <c r="M144" s="246"/>
      <c r="N144" s="247"/>
      <c r="O144" s="247"/>
      <c r="P144" s="247"/>
      <c r="Q144" s="247"/>
      <c r="R144" s="247"/>
      <c r="S144" s="247"/>
      <c r="T144" s="24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9" t="s">
        <v>165</v>
      </c>
      <c r="AU144" s="249" t="s">
        <v>82</v>
      </c>
      <c r="AV144" s="13" t="s">
        <v>80</v>
      </c>
      <c r="AW144" s="13" t="s">
        <v>30</v>
      </c>
      <c r="AX144" s="13" t="s">
        <v>73</v>
      </c>
      <c r="AY144" s="249" t="s">
        <v>125</v>
      </c>
    </row>
    <row r="145" s="14" customFormat="1">
      <c r="A145" s="14"/>
      <c r="B145" s="250"/>
      <c r="C145" s="251"/>
      <c r="D145" s="241" t="s">
        <v>165</v>
      </c>
      <c r="E145" s="252" t="s">
        <v>1</v>
      </c>
      <c r="F145" s="253" t="s">
        <v>169</v>
      </c>
      <c r="G145" s="251"/>
      <c r="H145" s="254">
        <v>45</v>
      </c>
      <c r="I145" s="255"/>
      <c r="J145" s="251"/>
      <c r="K145" s="251"/>
      <c r="L145" s="256"/>
      <c r="M145" s="257"/>
      <c r="N145" s="258"/>
      <c r="O145" s="258"/>
      <c r="P145" s="258"/>
      <c r="Q145" s="258"/>
      <c r="R145" s="258"/>
      <c r="S145" s="258"/>
      <c r="T145" s="25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0" t="s">
        <v>165</v>
      </c>
      <c r="AU145" s="260" t="s">
        <v>82</v>
      </c>
      <c r="AV145" s="14" t="s">
        <v>82</v>
      </c>
      <c r="AW145" s="14" t="s">
        <v>30</v>
      </c>
      <c r="AX145" s="14" t="s">
        <v>73</v>
      </c>
      <c r="AY145" s="260" t="s">
        <v>125</v>
      </c>
    </row>
    <row r="146" s="15" customFormat="1">
      <c r="A146" s="15"/>
      <c r="B146" s="261"/>
      <c r="C146" s="262"/>
      <c r="D146" s="241" t="s">
        <v>165</v>
      </c>
      <c r="E146" s="263" t="s">
        <v>1</v>
      </c>
      <c r="F146" s="264" t="s">
        <v>170</v>
      </c>
      <c r="G146" s="262"/>
      <c r="H146" s="265">
        <v>52.840000000000003</v>
      </c>
      <c r="I146" s="266"/>
      <c r="J146" s="262"/>
      <c r="K146" s="262"/>
      <c r="L146" s="267"/>
      <c r="M146" s="268"/>
      <c r="N146" s="269"/>
      <c r="O146" s="269"/>
      <c r="P146" s="269"/>
      <c r="Q146" s="269"/>
      <c r="R146" s="269"/>
      <c r="S146" s="269"/>
      <c r="T146" s="270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71" t="s">
        <v>165</v>
      </c>
      <c r="AU146" s="271" t="s">
        <v>82</v>
      </c>
      <c r="AV146" s="15" t="s">
        <v>131</v>
      </c>
      <c r="AW146" s="15" t="s">
        <v>30</v>
      </c>
      <c r="AX146" s="15" t="s">
        <v>80</v>
      </c>
      <c r="AY146" s="271" t="s">
        <v>125</v>
      </c>
    </row>
    <row r="147" s="2" customFormat="1" ht="24.15" customHeight="1">
      <c r="A147" s="39"/>
      <c r="B147" s="40"/>
      <c r="C147" s="220" t="s">
        <v>171</v>
      </c>
      <c r="D147" s="220" t="s">
        <v>128</v>
      </c>
      <c r="E147" s="221" t="s">
        <v>172</v>
      </c>
      <c r="F147" s="222" t="s">
        <v>173</v>
      </c>
      <c r="G147" s="223" t="s">
        <v>162</v>
      </c>
      <c r="H147" s="224">
        <v>63</v>
      </c>
      <c r="I147" s="225"/>
      <c r="J147" s="226">
        <f>ROUND(I147*H147,2)</f>
        <v>0</v>
      </c>
      <c r="K147" s="227"/>
      <c r="L147" s="45"/>
      <c r="M147" s="228" t="s">
        <v>1</v>
      </c>
      <c r="N147" s="229" t="s">
        <v>38</v>
      </c>
      <c r="O147" s="92"/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2" t="s">
        <v>131</v>
      </c>
      <c r="AT147" s="232" t="s">
        <v>128</v>
      </c>
      <c r="AU147" s="232" t="s">
        <v>82</v>
      </c>
      <c r="AY147" s="18" t="s">
        <v>125</v>
      </c>
      <c r="BE147" s="233">
        <f>IF(N147="základní",J147,0)</f>
        <v>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8" t="s">
        <v>80</v>
      </c>
      <c r="BK147" s="233">
        <f>ROUND(I147*H147,2)</f>
        <v>0</v>
      </c>
      <c r="BL147" s="18" t="s">
        <v>131</v>
      </c>
      <c r="BM147" s="232" t="s">
        <v>174</v>
      </c>
    </row>
    <row r="148" s="2" customFormat="1" ht="33" customHeight="1">
      <c r="A148" s="39"/>
      <c r="B148" s="40"/>
      <c r="C148" s="220" t="s">
        <v>131</v>
      </c>
      <c r="D148" s="220" t="s">
        <v>128</v>
      </c>
      <c r="E148" s="221" t="s">
        <v>175</v>
      </c>
      <c r="F148" s="222" t="s">
        <v>176</v>
      </c>
      <c r="G148" s="223" t="s">
        <v>177</v>
      </c>
      <c r="H148" s="224">
        <v>52.905000000000001</v>
      </c>
      <c r="I148" s="225"/>
      <c r="J148" s="226">
        <f>ROUND(I148*H148,2)</f>
        <v>0</v>
      </c>
      <c r="K148" s="227"/>
      <c r="L148" s="45"/>
      <c r="M148" s="228" t="s">
        <v>1</v>
      </c>
      <c r="N148" s="229" t="s">
        <v>38</v>
      </c>
      <c r="O148" s="92"/>
      <c r="P148" s="230">
        <f>O148*H148</f>
        <v>0</v>
      </c>
      <c r="Q148" s="230">
        <v>0</v>
      </c>
      <c r="R148" s="230">
        <f>Q148*H148</f>
        <v>0</v>
      </c>
      <c r="S148" s="230">
        <v>0</v>
      </c>
      <c r="T148" s="23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2" t="s">
        <v>131</v>
      </c>
      <c r="AT148" s="232" t="s">
        <v>128</v>
      </c>
      <c r="AU148" s="232" t="s">
        <v>82</v>
      </c>
      <c r="AY148" s="18" t="s">
        <v>125</v>
      </c>
      <c r="BE148" s="233">
        <f>IF(N148="základní",J148,0)</f>
        <v>0</v>
      </c>
      <c r="BF148" s="233">
        <f>IF(N148="snížená",J148,0)</f>
        <v>0</v>
      </c>
      <c r="BG148" s="233">
        <f>IF(N148="zákl. přenesená",J148,0)</f>
        <v>0</v>
      </c>
      <c r="BH148" s="233">
        <f>IF(N148="sníž. přenesená",J148,0)</f>
        <v>0</v>
      </c>
      <c r="BI148" s="233">
        <f>IF(N148="nulová",J148,0)</f>
        <v>0</v>
      </c>
      <c r="BJ148" s="18" t="s">
        <v>80</v>
      </c>
      <c r="BK148" s="233">
        <f>ROUND(I148*H148,2)</f>
        <v>0</v>
      </c>
      <c r="BL148" s="18" t="s">
        <v>131</v>
      </c>
      <c r="BM148" s="232" t="s">
        <v>178</v>
      </c>
    </row>
    <row r="149" s="2" customFormat="1" ht="33" customHeight="1">
      <c r="A149" s="39"/>
      <c r="B149" s="40"/>
      <c r="C149" s="220" t="s">
        <v>124</v>
      </c>
      <c r="D149" s="220" t="s">
        <v>128</v>
      </c>
      <c r="E149" s="221" t="s">
        <v>179</v>
      </c>
      <c r="F149" s="222" t="s">
        <v>180</v>
      </c>
      <c r="G149" s="223" t="s">
        <v>177</v>
      </c>
      <c r="H149" s="224">
        <v>29.088000000000001</v>
      </c>
      <c r="I149" s="225"/>
      <c r="J149" s="226">
        <f>ROUND(I149*H149,2)</f>
        <v>0</v>
      </c>
      <c r="K149" s="227"/>
      <c r="L149" s="45"/>
      <c r="M149" s="228" t="s">
        <v>1</v>
      </c>
      <c r="N149" s="229" t="s">
        <v>38</v>
      </c>
      <c r="O149" s="92"/>
      <c r="P149" s="230">
        <f>O149*H149</f>
        <v>0</v>
      </c>
      <c r="Q149" s="230">
        <v>0</v>
      </c>
      <c r="R149" s="230">
        <f>Q149*H149</f>
        <v>0</v>
      </c>
      <c r="S149" s="230">
        <v>0</v>
      </c>
      <c r="T149" s="23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2" t="s">
        <v>131</v>
      </c>
      <c r="AT149" s="232" t="s">
        <v>128</v>
      </c>
      <c r="AU149" s="232" t="s">
        <v>82</v>
      </c>
      <c r="AY149" s="18" t="s">
        <v>125</v>
      </c>
      <c r="BE149" s="233">
        <f>IF(N149="základní",J149,0)</f>
        <v>0</v>
      </c>
      <c r="BF149" s="233">
        <f>IF(N149="snížená",J149,0)</f>
        <v>0</v>
      </c>
      <c r="BG149" s="233">
        <f>IF(N149="zákl. přenesená",J149,0)</f>
        <v>0</v>
      </c>
      <c r="BH149" s="233">
        <f>IF(N149="sníž. přenesená",J149,0)</f>
        <v>0</v>
      </c>
      <c r="BI149" s="233">
        <f>IF(N149="nulová",J149,0)</f>
        <v>0</v>
      </c>
      <c r="BJ149" s="18" t="s">
        <v>80</v>
      </c>
      <c r="BK149" s="233">
        <f>ROUND(I149*H149,2)</f>
        <v>0</v>
      </c>
      <c r="BL149" s="18" t="s">
        <v>131</v>
      </c>
      <c r="BM149" s="232" t="s">
        <v>181</v>
      </c>
    </row>
    <row r="150" s="13" customFormat="1">
      <c r="A150" s="13"/>
      <c r="B150" s="239"/>
      <c r="C150" s="240"/>
      <c r="D150" s="241" t="s">
        <v>165</v>
      </c>
      <c r="E150" s="242" t="s">
        <v>1</v>
      </c>
      <c r="F150" s="243" t="s">
        <v>182</v>
      </c>
      <c r="G150" s="240"/>
      <c r="H150" s="242" t="s">
        <v>1</v>
      </c>
      <c r="I150" s="244"/>
      <c r="J150" s="240"/>
      <c r="K150" s="240"/>
      <c r="L150" s="245"/>
      <c r="M150" s="246"/>
      <c r="N150" s="247"/>
      <c r="O150" s="247"/>
      <c r="P150" s="247"/>
      <c r="Q150" s="247"/>
      <c r="R150" s="247"/>
      <c r="S150" s="247"/>
      <c r="T150" s="24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9" t="s">
        <v>165</v>
      </c>
      <c r="AU150" s="249" t="s">
        <v>82</v>
      </c>
      <c r="AV150" s="13" t="s">
        <v>80</v>
      </c>
      <c r="AW150" s="13" t="s">
        <v>30</v>
      </c>
      <c r="AX150" s="13" t="s">
        <v>73</v>
      </c>
      <c r="AY150" s="249" t="s">
        <v>125</v>
      </c>
    </row>
    <row r="151" s="14" customFormat="1">
      <c r="A151" s="14"/>
      <c r="B151" s="250"/>
      <c r="C151" s="251"/>
      <c r="D151" s="241" t="s">
        <v>165</v>
      </c>
      <c r="E151" s="252" t="s">
        <v>1</v>
      </c>
      <c r="F151" s="253" t="s">
        <v>183</v>
      </c>
      <c r="G151" s="251"/>
      <c r="H151" s="254">
        <v>26.783999999999999</v>
      </c>
      <c r="I151" s="255"/>
      <c r="J151" s="251"/>
      <c r="K151" s="251"/>
      <c r="L151" s="256"/>
      <c r="M151" s="257"/>
      <c r="N151" s="258"/>
      <c r="O151" s="258"/>
      <c r="P151" s="258"/>
      <c r="Q151" s="258"/>
      <c r="R151" s="258"/>
      <c r="S151" s="258"/>
      <c r="T151" s="25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0" t="s">
        <v>165</v>
      </c>
      <c r="AU151" s="260" t="s">
        <v>82</v>
      </c>
      <c r="AV151" s="14" t="s">
        <v>82</v>
      </c>
      <c r="AW151" s="14" t="s">
        <v>30</v>
      </c>
      <c r="AX151" s="14" t="s">
        <v>73</v>
      </c>
      <c r="AY151" s="260" t="s">
        <v>125</v>
      </c>
    </row>
    <row r="152" s="14" customFormat="1">
      <c r="A152" s="14"/>
      <c r="B152" s="250"/>
      <c r="C152" s="251"/>
      <c r="D152" s="241" t="s">
        <v>165</v>
      </c>
      <c r="E152" s="252" t="s">
        <v>1</v>
      </c>
      <c r="F152" s="253" t="s">
        <v>184</v>
      </c>
      <c r="G152" s="251"/>
      <c r="H152" s="254">
        <v>2.3039999999999998</v>
      </c>
      <c r="I152" s="255"/>
      <c r="J152" s="251"/>
      <c r="K152" s="251"/>
      <c r="L152" s="256"/>
      <c r="M152" s="257"/>
      <c r="N152" s="258"/>
      <c r="O152" s="258"/>
      <c r="P152" s="258"/>
      <c r="Q152" s="258"/>
      <c r="R152" s="258"/>
      <c r="S152" s="258"/>
      <c r="T152" s="25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0" t="s">
        <v>165</v>
      </c>
      <c r="AU152" s="260" t="s">
        <v>82</v>
      </c>
      <c r="AV152" s="14" t="s">
        <v>82</v>
      </c>
      <c r="AW152" s="14" t="s">
        <v>30</v>
      </c>
      <c r="AX152" s="14" t="s">
        <v>73</v>
      </c>
      <c r="AY152" s="260" t="s">
        <v>125</v>
      </c>
    </row>
    <row r="153" s="15" customFormat="1">
      <c r="A153" s="15"/>
      <c r="B153" s="261"/>
      <c r="C153" s="262"/>
      <c r="D153" s="241" t="s">
        <v>165</v>
      </c>
      <c r="E153" s="263" t="s">
        <v>1</v>
      </c>
      <c r="F153" s="264" t="s">
        <v>170</v>
      </c>
      <c r="G153" s="262"/>
      <c r="H153" s="265">
        <v>29.087999999999997</v>
      </c>
      <c r="I153" s="266"/>
      <c r="J153" s="262"/>
      <c r="K153" s="262"/>
      <c r="L153" s="267"/>
      <c r="M153" s="268"/>
      <c r="N153" s="269"/>
      <c r="O153" s="269"/>
      <c r="P153" s="269"/>
      <c r="Q153" s="269"/>
      <c r="R153" s="269"/>
      <c r="S153" s="269"/>
      <c r="T153" s="270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71" t="s">
        <v>165</v>
      </c>
      <c r="AU153" s="271" t="s">
        <v>82</v>
      </c>
      <c r="AV153" s="15" t="s">
        <v>131</v>
      </c>
      <c r="AW153" s="15" t="s">
        <v>30</v>
      </c>
      <c r="AX153" s="15" t="s">
        <v>80</v>
      </c>
      <c r="AY153" s="271" t="s">
        <v>125</v>
      </c>
    </row>
    <row r="154" s="2" customFormat="1" ht="37.8" customHeight="1">
      <c r="A154" s="39"/>
      <c r="B154" s="40"/>
      <c r="C154" s="220" t="s">
        <v>174</v>
      </c>
      <c r="D154" s="220" t="s">
        <v>128</v>
      </c>
      <c r="E154" s="221" t="s">
        <v>185</v>
      </c>
      <c r="F154" s="222" t="s">
        <v>186</v>
      </c>
      <c r="G154" s="223" t="s">
        <v>177</v>
      </c>
      <c r="H154" s="224">
        <v>52.905000000000001</v>
      </c>
      <c r="I154" s="225"/>
      <c r="J154" s="226">
        <f>ROUND(I154*H154,2)</f>
        <v>0</v>
      </c>
      <c r="K154" s="227"/>
      <c r="L154" s="45"/>
      <c r="M154" s="228" t="s">
        <v>1</v>
      </c>
      <c r="N154" s="229" t="s">
        <v>38</v>
      </c>
      <c r="O154" s="92"/>
      <c r="P154" s="230">
        <f>O154*H154</f>
        <v>0</v>
      </c>
      <c r="Q154" s="230">
        <v>0</v>
      </c>
      <c r="R154" s="230">
        <f>Q154*H154</f>
        <v>0</v>
      </c>
      <c r="S154" s="230">
        <v>0</v>
      </c>
      <c r="T154" s="23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2" t="s">
        <v>131</v>
      </c>
      <c r="AT154" s="232" t="s">
        <v>128</v>
      </c>
      <c r="AU154" s="232" t="s">
        <v>82</v>
      </c>
      <c r="AY154" s="18" t="s">
        <v>125</v>
      </c>
      <c r="BE154" s="233">
        <f>IF(N154="základní",J154,0)</f>
        <v>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8" t="s">
        <v>80</v>
      </c>
      <c r="BK154" s="233">
        <f>ROUND(I154*H154,2)</f>
        <v>0</v>
      </c>
      <c r="BL154" s="18" t="s">
        <v>131</v>
      </c>
      <c r="BM154" s="232" t="s">
        <v>187</v>
      </c>
    </row>
    <row r="155" s="2" customFormat="1" ht="37.8" customHeight="1">
      <c r="A155" s="39"/>
      <c r="B155" s="40"/>
      <c r="C155" s="220" t="s">
        <v>188</v>
      </c>
      <c r="D155" s="220" t="s">
        <v>128</v>
      </c>
      <c r="E155" s="221" t="s">
        <v>189</v>
      </c>
      <c r="F155" s="222" t="s">
        <v>190</v>
      </c>
      <c r="G155" s="223" t="s">
        <v>177</v>
      </c>
      <c r="H155" s="224">
        <v>264.52499999999998</v>
      </c>
      <c r="I155" s="225"/>
      <c r="J155" s="226">
        <f>ROUND(I155*H155,2)</f>
        <v>0</v>
      </c>
      <c r="K155" s="227"/>
      <c r="L155" s="45"/>
      <c r="M155" s="228" t="s">
        <v>1</v>
      </c>
      <c r="N155" s="229" t="s">
        <v>38</v>
      </c>
      <c r="O155" s="92"/>
      <c r="P155" s="230">
        <f>O155*H155</f>
        <v>0</v>
      </c>
      <c r="Q155" s="230">
        <v>0</v>
      </c>
      <c r="R155" s="230">
        <f>Q155*H155</f>
        <v>0</v>
      </c>
      <c r="S155" s="230">
        <v>0</v>
      </c>
      <c r="T155" s="23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2" t="s">
        <v>131</v>
      </c>
      <c r="AT155" s="232" t="s">
        <v>128</v>
      </c>
      <c r="AU155" s="232" t="s">
        <v>82</v>
      </c>
      <c r="AY155" s="18" t="s">
        <v>125</v>
      </c>
      <c r="BE155" s="233">
        <f>IF(N155="základní",J155,0)</f>
        <v>0</v>
      </c>
      <c r="BF155" s="233">
        <f>IF(N155="snížená",J155,0)</f>
        <v>0</v>
      </c>
      <c r="BG155" s="233">
        <f>IF(N155="zákl. přenesená",J155,0)</f>
        <v>0</v>
      </c>
      <c r="BH155" s="233">
        <f>IF(N155="sníž. přenesená",J155,0)</f>
        <v>0</v>
      </c>
      <c r="BI155" s="233">
        <f>IF(N155="nulová",J155,0)</f>
        <v>0</v>
      </c>
      <c r="BJ155" s="18" t="s">
        <v>80</v>
      </c>
      <c r="BK155" s="233">
        <f>ROUND(I155*H155,2)</f>
        <v>0</v>
      </c>
      <c r="BL155" s="18" t="s">
        <v>131</v>
      </c>
      <c r="BM155" s="232" t="s">
        <v>191</v>
      </c>
    </row>
    <row r="156" s="2" customFormat="1" ht="24.15" customHeight="1">
      <c r="A156" s="39"/>
      <c r="B156" s="40"/>
      <c r="C156" s="220" t="s">
        <v>178</v>
      </c>
      <c r="D156" s="220" t="s">
        <v>128</v>
      </c>
      <c r="E156" s="221" t="s">
        <v>192</v>
      </c>
      <c r="F156" s="222" t="s">
        <v>193</v>
      </c>
      <c r="G156" s="223" t="s">
        <v>194</v>
      </c>
      <c r="H156" s="224">
        <v>95.228999999999999</v>
      </c>
      <c r="I156" s="225"/>
      <c r="J156" s="226">
        <f>ROUND(I156*H156,2)</f>
        <v>0</v>
      </c>
      <c r="K156" s="227"/>
      <c r="L156" s="45"/>
      <c r="M156" s="228" t="s">
        <v>1</v>
      </c>
      <c r="N156" s="229" t="s">
        <v>38</v>
      </c>
      <c r="O156" s="92"/>
      <c r="P156" s="230">
        <f>O156*H156</f>
        <v>0</v>
      </c>
      <c r="Q156" s="230">
        <v>0</v>
      </c>
      <c r="R156" s="230">
        <f>Q156*H156</f>
        <v>0</v>
      </c>
      <c r="S156" s="230">
        <v>0</v>
      </c>
      <c r="T156" s="23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2" t="s">
        <v>131</v>
      </c>
      <c r="AT156" s="232" t="s">
        <v>128</v>
      </c>
      <c r="AU156" s="232" t="s">
        <v>82</v>
      </c>
      <c r="AY156" s="18" t="s">
        <v>125</v>
      </c>
      <c r="BE156" s="233">
        <f>IF(N156="základní",J156,0)</f>
        <v>0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8" t="s">
        <v>80</v>
      </c>
      <c r="BK156" s="233">
        <f>ROUND(I156*H156,2)</f>
        <v>0</v>
      </c>
      <c r="BL156" s="18" t="s">
        <v>131</v>
      </c>
      <c r="BM156" s="232" t="s">
        <v>195</v>
      </c>
    </row>
    <row r="157" s="2" customFormat="1" ht="16.5" customHeight="1">
      <c r="A157" s="39"/>
      <c r="B157" s="40"/>
      <c r="C157" s="220" t="s">
        <v>196</v>
      </c>
      <c r="D157" s="220" t="s">
        <v>128</v>
      </c>
      <c r="E157" s="221" t="s">
        <v>197</v>
      </c>
      <c r="F157" s="222" t="s">
        <v>198</v>
      </c>
      <c r="G157" s="223" t="s">
        <v>177</v>
      </c>
      <c r="H157" s="224">
        <v>52.905000000000001</v>
      </c>
      <c r="I157" s="225"/>
      <c r="J157" s="226">
        <f>ROUND(I157*H157,2)</f>
        <v>0</v>
      </c>
      <c r="K157" s="227"/>
      <c r="L157" s="45"/>
      <c r="M157" s="228" t="s">
        <v>1</v>
      </c>
      <c r="N157" s="229" t="s">
        <v>38</v>
      </c>
      <c r="O157" s="92"/>
      <c r="P157" s="230">
        <f>O157*H157</f>
        <v>0</v>
      </c>
      <c r="Q157" s="230">
        <v>0</v>
      </c>
      <c r="R157" s="230">
        <f>Q157*H157</f>
        <v>0</v>
      </c>
      <c r="S157" s="230">
        <v>0</v>
      </c>
      <c r="T157" s="23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2" t="s">
        <v>131</v>
      </c>
      <c r="AT157" s="232" t="s">
        <v>128</v>
      </c>
      <c r="AU157" s="232" t="s">
        <v>82</v>
      </c>
      <c r="AY157" s="18" t="s">
        <v>125</v>
      </c>
      <c r="BE157" s="233">
        <f>IF(N157="základní",J157,0)</f>
        <v>0</v>
      </c>
      <c r="BF157" s="233">
        <f>IF(N157="snížená",J157,0)</f>
        <v>0</v>
      </c>
      <c r="BG157" s="233">
        <f>IF(N157="zákl. přenesená",J157,0)</f>
        <v>0</v>
      </c>
      <c r="BH157" s="233">
        <f>IF(N157="sníž. přenesená",J157,0)</f>
        <v>0</v>
      </c>
      <c r="BI157" s="233">
        <f>IF(N157="nulová",J157,0)</f>
        <v>0</v>
      </c>
      <c r="BJ157" s="18" t="s">
        <v>80</v>
      </c>
      <c r="BK157" s="233">
        <f>ROUND(I157*H157,2)</f>
        <v>0</v>
      </c>
      <c r="BL157" s="18" t="s">
        <v>131</v>
      </c>
      <c r="BM157" s="232" t="s">
        <v>199</v>
      </c>
    </row>
    <row r="158" s="2" customFormat="1" ht="24.15" customHeight="1">
      <c r="A158" s="39"/>
      <c r="B158" s="40"/>
      <c r="C158" s="220" t="s">
        <v>181</v>
      </c>
      <c r="D158" s="220" t="s">
        <v>128</v>
      </c>
      <c r="E158" s="221" t="s">
        <v>200</v>
      </c>
      <c r="F158" s="222" t="s">
        <v>201</v>
      </c>
      <c r="G158" s="223" t="s">
        <v>177</v>
      </c>
      <c r="H158" s="224">
        <v>29.088000000000001</v>
      </c>
      <c r="I158" s="225"/>
      <c r="J158" s="226">
        <f>ROUND(I158*H158,2)</f>
        <v>0</v>
      </c>
      <c r="K158" s="227"/>
      <c r="L158" s="45"/>
      <c r="M158" s="228" t="s">
        <v>1</v>
      </c>
      <c r="N158" s="229" t="s">
        <v>38</v>
      </c>
      <c r="O158" s="92"/>
      <c r="P158" s="230">
        <f>O158*H158</f>
        <v>0</v>
      </c>
      <c r="Q158" s="230">
        <v>0</v>
      </c>
      <c r="R158" s="230">
        <f>Q158*H158</f>
        <v>0</v>
      </c>
      <c r="S158" s="230">
        <v>0</v>
      </c>
      <c r="T158" s="23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2" t="s">
        <v>131</v>
      </c>
      <c r="AT158" s="232" t="s">
        <v>128</v>
      </c>
      <c r="AU158" s="232" t="s">
        <v>82</v>
      </c>
      <c r="AY158" s="18" t="s">
        <v>125</v>
      </c>
      <c r="BE158" s="233">
        <f>IF(N158="základní",J158,0)</f>
        <v>0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18" t="s">
        <v>80</v>
      </c>
      <c r="BK158" s="233">
        <f>ROUND(I158*H158,2)</f>
        <v>0</v>
      </c>
      <c r="BL158" s="18" t="s">
        <v>131</v>
      </c>
      <c r="BM158" s="232" t="s">
        <v>202</v>
      </c>
    </row>
    <row r="159" s="2" customFormat="1" ht="37.8" customHeight="1">
      <c r="A159" s="39"/>
      <c r="B159" s="40"/>
      <c r="C159" s="220" t="s">
        <v>203</v>
      </c>
      <c r="D159" s="220" t="s">
        <v>128</v>
      </c>
      <c r="E159" s="221" t="s">
        <v>204</v>
      </c>
      <c r="F159" s="222" t="s">
        <v>205</v>
      </c>
      <c r="G159" s="223" t="s">
        <v>162</v>
      </c>
      <c r="H159" s="224">
        <v>45</v>
      </c>
      <c r="I159" s="225"/>
      <c r="J159" s="226">
        <f>ROUND(I159*H159,2)</f>
        <v>0</v>
      </c>
      <c r="K159" s="227"/>
      <c r="L159" s="45"/>
      <c r="M159" s="228" t="s">
        <v>1</v>
      </c>
      <c r="N159" s="229" t="s">
        <v>38</v>
      </c>
      <c r="O159" s="92"/>
      <c r="P159" s="230">
        <f>O159*H159</f>
        <v>0</v>
      </c>
      <c r="Q159" s="230">
        <v>0</v>
      </c>
      <c r="R159" s="230">
        <f>Q159*H159</f>
        <v>0</v>
      </c>
      <c r="S159" s="230">
        <v>0</v>
      </c>
      <c r="T159" s="23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2" t="s">
        <v>131</v>
      </c>
      <c r="AT159" s="232" t="s">
        <v>128</v>
      </c>
      <c r="AU159" s="232" t="s">
        <v>82</v>
      </c>
      <c r="AY159" s="18" t="s">
        <v>125</v>
      </c>
      <c r="BE159" s="233">
        <f>IF(N159="základní",J159,0)</f>
        <v>0</v>
      </c>
      <c r="BF159" s="233">
        <f>IF(N159="snížená",J159,0)</f>
        <v>0</v>
      </c>
      <c r="BG159" s="233">
        <f>IF(N159="zákl. přenesená",J159,0)</f>
        <v>0</v>
      </c>
      <c r="BH159" s="233">
        <f>IF(N159="sníž. přenesená",J159,0)</f>
        <v>0</v>
      </c>
      <c r="BI159" s="233">
        <f>IF(N159="nulová",J159,0)</f>
        <v>0</v>
      </c>
      <c r="BJ159" s="18" t="s">
        <v>80</v>
      </c>
      <c r="BK159" s="233">
        <f>ROUND(I159*H159,2)</f>
        <v>0</v>
      </c>
      <c r="BL159" s="18" t="s">
        <v>131</v>
      </c>
      <c r="BM159" s="232" t="s">
        <v>206</v>
      </c>
    </row>
    <row r="160" s="2" customFormat="1" ht="24.15" customHeight="1">
      <c r="A160" s="39"/>
      <c r="B160" s="40"/>
      <c r="C160" s="220" t="s">
        <v>187</v>
      </c>
      <c r="D160" s="220" t="s">
        <v>128</v>
      </c>
      <c r="E160" s="221" t="s">
        <v>207</v>
      </c>
      <c r="F160" s="222" t="s">
        <v>208</v>
      </c>
      <c r="G160" s="223" t="s">
        <v>162</v>
      </c>
      <c r="H160" s="224">
        <v>45</v>
      </c>
      <c r="I160" s="225"/>
      <c r="J160" s="226">
        <f>ROUND(I160*H160,2)</f>
        <v>0</v>
      </c>
      <c r="K160" s="227"/>
      <c r="L160" s="45"/>
      <c r="M160" s="228" t="s">
        <v>1</v>
      </c>
      <c r="N160" s="229" t="s">
        <v>38</v>
      </c>
      <c r="O160" s="92"/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2" t="s">
        <v>131</v>
      </c>
      <c r="AT160" s="232" t="s">
        <v>128</v>
      </c>
      <c r="AU160" s="232" t="s">
        <v>82</v>
      </c>
      <c r="AY160" s="18" t="s">
        <v>125</v>
      </c>
      <c r="BE160" s="233">
        <f>IF(N160="základní",J160,0)</f>
        <v>0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8" t="s">
        <v>80</v>
      </c>
      <c r="BK160" s="233">
        <f>ROUND(I160*H160,2)</f>
        <v>0</v>
      </c>
      <c r="BL160" s="18" t="s">
        <v>131</v>
      </c>
      <c r="BM160" s="232" t="s">
        <v>209</v>
      </c>
    </row>
    <row r="161" s="13" customFormat="1">
      <c r="A161" s="13"/>
      <c r="B161" s="239"/>
      <c r="C161" s="240"/>
      <c r="D161" s="241" t="s">
        <v>165</v>
      </c>
      <c r="E161" s="242" t="s">
        <v>1</v>
      </c>
      <c r="F161" s="243" t="s">
        <v>210</v>
      </c>
      <c r="G161" s="240"/>
      <c r="H161" s="242" t="s">
        <v>1</v>
      </c>
      <c r="I161" s="244"/>
      <c r="J161" s="240"/>
      <c r="K161" s="240"/>
      <c r="L161" s="245"/>
      <c r="M161" s="246"/>
      <c r="N161" s="247"/>
      <c r="O161" s="247"/>
      <c r="P161" s="247"/>
      <c r="Q161" s="247"/>
      <c r="R161" s="247"/>
      <c r="S161" s="247"/>
      <c r="T161" s="24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9" t="s">
        <v>165</v>
      </c>
      <c r="AU161" s="249" t="s">
        <v>82</v>
      </c>
      <c r="AV161" s="13" t="s">
        <v>80</v>
      </c>
      <c r="AW161" s="13" t="s">
        <v>30</v>
      </c>
      <c r="AX161" s="13" t="s">
        <v>73</v>
      </c>
      <c r="AY161" s="249" t="s">
        <v>125</v>
      </c>
    </row>
    <row r="162" s="14" customFormat="1">
      <c r="A162" s="14"/>
      <c r="B162" s="250"/>
      <c r="C162" s="251"/>
      <c r="D162" s="241" t="s">
        <v>165</v>
      </c>
      <c r="E162" s="252" t="s">
        <v>1</v>
      </c>
      <c r="F162" s="253" t="s">
        <v>211</v>
      </c>
      <c r="G162" s="251"/>
      <c r="H162" s="254">
        <v>45</v>
      </c>
      <c r="I162" s="255"/>
      <c r="J162" s="251"/>
      <c r="K162" s="251"/>
      <c r="L162" s="256"/>
      <c r="M162" s="257"/>
      <c r="N162" s="258"/>
      <c r="O162" s="258"/>
      <c r="P162" s="258"/>
      <c r="Q162" s="258"/>
      <c r="R162" s="258"/>
      <c r="S162" s="258"/>
      <c r="T162" s="25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0" t="s">
        <v>165</v>
      </c>
      <c r="AU162" s="260" t="s">
        <v>82</v>
      </c>
      <c r="AV162" s="14" t="s">
        <v>82</v>
      </c>
      <c r="AW162" s="14" t="s">
        <v>30</v>
      </c>
      <c r="AX162" s="14" t="s">
        <v>73</v>
      </c>
      <c r="AY162" s="260" t="s">
        <v>125</v>
      </c>
    </row>
    <row r="163" s="15" customFormat="1">
      <c r="A163" s="15"/>
      <c r="B163" s="261"/>
      <c r="C163" s="262"/>
      <c r="D163" s="241" t="s">
        <v>165</v>
      </c>
      <c r="E163" s="263" t="s">
        <v>1</v>
      </c>
      <c r="F163" s="264" t="s">
        <v>170</v>
      </c>
      <c r="G163" s="262"/>
      <c r="H163" s="265">
        <v>45</v>
      </c>
      <c r="I163" s="266"/>
      <c r="J163" s="262"/>
      <c r="K163" s="262"/>
      <c r="L163" s="267"/>
      <c r="M163" s="268"/>
      <c r="N163" s="269"/>
      <c r="O163" s="269"/>
      <c r="P163" s="269"/>
      <c r="Q163" s="269"/>
      <c r="R163" s="269"/>
      <c r="S163" s="269"/>
      <c r="T163" s="270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1" t="s">
        <v>165</v>
      </c>
      <c r="AU163" s="271" t="s">
        <v>82</v>
      </c>
      <c r="AV163" s="15" t="s">
        <v>131</v>
      </c>
      <c r="AW163" s="15" t="s">
        <v>30</v>
      </c>
      <c r="AX163" s="15" t="s">
        <v>80</v>
      </c>
      <c r="AY163" s="271" t="s">
        <v>125</v>
      </c>
    </row>
    <row r="164" s="2" customFormat="1" ht="24.15" customHeight="1">
      <c r="A164" s="39"/>
      <c r="B164" s="40"/>
      <c r="C164" s="220" t="s">
        <v>212</v>
      </c>
      <c r="D164" s="220" t="s">
        <v>128</v>
      </c>
      <c r="E164" s="221" t="s">
        <v>213</v>
      </c>
      <c r="F164" s="222" t="s">
        <v>214</v>
      </c>
      <c r="G164" s="223" t="s">
        <v>162</v>
      </c>
      <c r="H164" s="224">
        <v>45</v>
      </c>
      <c r="I164" s="225"/>
      <c r="J164" s="226">
        <f>ROUND(I164*H164,2)</f>
        <v>0</v>
      </c>
      <c r="K164" s="227"/>
      <c r="L164" s="45"/>
      <c r="M164" s="228" t="s">
        <v>1</v>
      </c>
      <c r="N164" s="229" t="s">
        <v>38</v>
      </c>
      <c r="O164" s="92"/>
      <c r="P164" s="230">
        <f>O164*H164</f>
        <v>0</v>
      </c>
      <c r="Q164" s="230">
        <v>0</v>
      </c>
      <c r="R164" s="230">
        <f>Q164*H164</f>
        <v>0</v>
      </c>
      <c r="S164" s="230">
        <v>0</v>
      </c>
      <c r="T164" s="23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2" t="s">
        <v>131</v>
      </c>
      <c r="AT164" s="232" t="s">
        <v>128</v>
      </c>
      <c r="AU164" s="232" t="s">
        <v>82</v>
      </c>
      <c r="AY164" s="18" t="s">
        <v>125</v>
      </c>
      <c r="BE164" s="233">
        <f>IF(N164="základní",J164,0)</f>
        <v>0</v>
      </c>
      <c r="BF164" s="233">
        <f>IF(N164="snížená",J164,0)</f>
        <v>0</v>
      </c>
      <c r="BG164" s="233">
        <f>IF(N164="zákl. přenesená",J164,0)</f>
        <v>0</v>
      </c>
      <c r="BH164" s="233">
        <f>IF(N164="sníž. přenesená",J164,0)</f>
        <v>0</v>
      </c>
      <c r="BI164" s="233">
        <f>IF(N164="nulová",J164,0)</f>
        <v>0</v>
      </c>
      <c r="BJ164" s="18" t="s">
        <v>80</v>
      </c>
      <c r="BK164" s="233">
        <f>ROUND(I164*H164,2)</f>
        <v>0</v>
      </c>
      <c r="BL164" s="18" t="s">
        <v>131</v>
      </c>
      <c r="BM164" s="232" t="s">
        <v>215</v>
      </c>
    </row>
    <row r="165" s="2" customFormat="1" ht="16.5" customHeight="1">
      <c r="A165" s="39"/>
      <c r="B165" s="40"/>
      <c r="C165" s="272" t="s">
        <v>191</v>
      </c>
      <c r="D165" s="272" t="s">
        <v>216</v>
      </c>
      <c r="E165" s="273" t="s">
        <v>217</v>
      </c>
      <c r="F165" s="274" t="s">
        <v>218</v>
      </c>
      <c r="G165" s="275" t="s">
        <v>219</v>
      </c>
      <c r="H165" s="276">
        <v>1.575</v>
      </c>
      <c r="I165" s="277"/>
      <c r="J165" s="278">
        <f>ROUND(I165*H165,2)</f>
        <v>0</v>
      </c>
      <c r="K165" s="279"/>
      <c r="L165" s="280"/>
      <c r="M165" s="281" t="s">
        <v>1</v>
      </c>
      <c r="N165" s="282" t="s">
        <v>38</v>
      </c>
      <c r="O165" s="92"/>
      <c r="P165" s="230">
        <f>O165*H165</f>
        <v>0</v>
      </c>
      <c r="Q165" s="230">
        <v>0</v>
      </c>
      <c r="R165" s="230">
        <f>Q165*H165</f>
        <v>0</v>
      </c>
      <c r="S165" s="230">
        <v>0</v>
      </c>
      <c r="T165" s="23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2" t="s">
        <v>178</v>
      </c>
      <c r="AT165" s="232" t="s">
        <v>216</v>
      </c>
      <c r="AU165" s="232" t="s">
        <v>82</v>
      </c>
      <c r="AY165" s="18" t="s">
        <v>125</v>
      </c>
      <c r="BE165" s="233">
        <f>IF(N165="základní",J165,0)</f>
        <v>0</v>
      </c>
      <c r="BF165" s="233">
        <f>IF(N165="snížená",J165,0)</f>
        <v>0</v>
      </c>
      <c r="BG165" s="233">
        <f>IF(N165="zákl. přenesená",J165,0)</f>
        <v>0</v>
      </c>
      <c r="BH165" s="233">
        <f>IF(N165="sníž. přenesená",J165,0)</f>
        <v>0</v>
      </c>
      <c r="BI165" s="233">
        <f>IF(N165="nulová",J165,0)</f>
        <v>0</v>
      </c>
      <c r="BJ165" s="18" t="s">
        <v>80</v>
      </c>
      <c r="BK165" s="233">
        <f>ROUND(I165*H165,2)</f>
        <v>0</v>
      </c>
      <c r="BL165" s="18" t="s">
        <v>131</v>
      </c>
      <c r="BM165" s="232" t="s">
        <v>220</v>
      </c>
    </row>
    <row r="166" s="2" customFormat="1" ht="24.15" customHeight="1">
      <c r="A166" s="39"/>
      <c r="B166" s="40"/>
      <c r="C166" s="220" t="s">
        <v>8</v>
      </c>
      <c r="D166" s="220" t="s">
        <v>128</v>
      </c>
      <c r="E166" s="221" t="s">
        <v>221</v>
      </c>
      <c r="F166" s="222" t="s">
        <v>222</v>
      </c>
      <c r="G166" s="223" t="s">
        <v>162</v>
      </c>
      <c r="H166" s="224">
        <v>155.13</v>
      </c>
      <c r="I166" s="225"/>
      <c r="J166" s="226">
        <f>ROUND(I166*H166,2)</f>
        <v>0</v>
      </c>
      <c r="K166" s="227"/>
      <c r="L166" s="45"/>
      <c r="M166" s="228" t="s">
        <v>1</v>
      </c>
      <c r="N166" s="229" t="s">
        <v>38</v>
      </c>
      <c r="O166" s="92"/>
      <c r="P166" s="230">
        <f>O166*H166</f>
        <v>0</v>
      </c>
      <c r="Q166" s="230">
        <v>0</v>
      </c>
      <c r="R166" s="230">
        <f>Q166*H166</f>
        <v>0</v>
      </c>
      <c r="S166" s="230">
        <v>0</v>
      </c>
      <c r="T166" s="23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2" t="s">
        <v>131</v>
      </c>
      <c r="AT166" s="232" t="s">
        <v>128</v>
      </c>
      <c r="AU166" s="232" t="s">
        <v>82</v>
      </c>
      <c r="AY166" s="18" t="s">
        <v>125</v>
      </c>
      <c r="BE166" s="233">
        <f>IF(N166="základní",J166,0)</f>
        <v>0</v>
      </c>
      <c r="BF166" s="233">
        <f>IF(N166="snížená",J166,0)</f>
        <v>0</v>
      </c>
      <c r="BG166" s="233">
        <f>IF(N166="zákl. přenesená",J166,0)</f>
        <v>0</v>
      </c>
      <c r="BH166" s="233">
        <f>IF(N166="sníž. přenesená",J166,0)</f>
        <v>0</v>
      </c>
      <c r="BI166" s="233">
        <f>IF(N166="nulová",J166,0)</f>
        <v>0</v>
      </c>
      <c r="BJ166" s="18" t="s">
        <v>80</v>
      </c>
      <c r="BK166" s="233">
        <f>ROUND(I166*H166,2)</f>
        <v>0</v>
      </c>
      <c r="BL166" s="18" t="s">
        <v>131</v>
      </c>
      <c r="BM166" s="232" t="s">
        <v>223</v>
      </c>
    </row>
    <row r="167" s="12" customFormat="1" ht="22.8" customHeight="1">
      <c r="A167" s="12"/>
      <c r="B167" s="204"/>
      <c r="C167" s="205"/>
      <c r="D167" s="206" t="s">
        <v>72</v>
      </c>
      <c r="E167" s="218" t="s">
        <v>82</v>
      </c>
      <c r="F167" s="218" t="s">
        <v>224</v>
      </c>
      <c r="G167" s="205"/>
      <c r="H167" s="205"/>
      <c r="I167" s="208"/>
      <c r="J167" s="219">
        <f>BK167</f>
        <v>0</v>
      </c>
      <c r="K167" s="205"/>
      <c r="L167" s="210"/>
      <c r="M167" s="211"/>
      <c r="N167" s="212"/>
      <c r="O167" s="212"/>
      <c r="P167" s="213">
        <f>SUM(P168:P176)</f>
        <v>0</v>
      </c>
      <c r="Q167" s="212"/>
      <c r="R167" s="213">
        <f>SUM(R168:R176)</f>
        <v>0</v>
      </c>
      <c r="S167" s="212"/>
      <c r="T167" s="214">
        <f>SUM(T168:T176)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5" t="s">
        <v>80</v>
      </c>
      <c r="AT167" s="216" t="s">
        <v>72</v>
      </c>
      <c r="AU167" s="216" t="s">
        <v>80</v>
      </c>
      <c r="AY167" s="215" t="s">
        <v>125</v>
      </c>
      <c r="BK167" s="217">
        <f>SUM(BK168:BK176)</f>
        <v>0</v>
      </c>
    </row>
    <row r="168" s="2" customFormat="1" ht="24.15" customHeight="1">
      <c r="A168" s="39"/>
      <c r="B168" s="40"/>
      <c r="C168" s="220" t="s">
        <v>195</v>
      </c>
      <c r="D168" s="220" t="s">
        <v>128</v>
      </c>
      <c r="E168" s="221" t="s">
        <v>225</v>
      </c>
      <c r="F168" s="222" t="s">
        <v>226</v>
      </c>
      <c r="G168" s="223" t="s">
        <v>177</v>
      </c>
      <c r="H168" s="224">
        <v>0.78400000000000003</v>
      </c>
      <c r="I168" s="225"/>
      <c r="J168" s="226">
        <f>ROUND(I168*H168,2)</f>
        <v>0</v>
      </c>
      <c r="K168" s="227"/>
      <c r="L168" s="45"/>
      <c r="M168" s="228" t="s">
        <v>1</v>
      </c>
      <c r="N168" s="229" t="s">
        <v>38</v>
      </c>
      <c r="O168" s="92"/>
      <c r="P168" s="230">
        <f>O168*H168</f>
        <v>0</v>
      </c>
      <c r="Q168" s="230">
        <v>0</v>
      </c>
      <c r="R168" s="230">
        <f>Q168*H168</f>
        <v>0</v>
      </c>
      <c r="S168" s="230">
        <v>0</v>
      </c>
      <c r="T168" s="23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2" t="s">
        <v>131</v>
      </c>
      <c r="AT168" s="232" t="s">
        <v>128</v>
      </c>
      <c r="AU168" s="232" t="s">
        <v>82</v>
      </c>
      <c r="AY168" s="18" t="s">
        <v>125</v>
      </c>
      <c r="BE168" s="233">
        <f>IF(N168="základní",J168,0)</f>
        <v>0</v>
      </c>
      <c r="BF168" s="233">
        <f>IF(N168="snížená",J168,0)</f>
        <v>0</v>
      </c>
      <c r="BG168" s="233">
        <f>IF(N168="zákl. přenesená",J168,0)</f>
        <v>0</v>
      </c>
      <c r="BH168" s="233">
        <f>IF(N168="sníž. přenesená",J168,0)</f>
        <v>0</v>
      </c>
      <c r="BI168" s="233">
        <f>IF(N168="nulová",J168,0)</f>
        <v>0</v>
      </c>
      <c r="BJ168" s="18" t="s">
        <v>80</v>
      </c>
      <c r="BK168" s="233">
        <f>ROUND(I168*H168,2)</f>
        <v>0</v>
      </c>
      <c r="BL168" s="18" t="s">
        <v>131</v>
      </c>
      <c r="BM168" s="232" t="s">
        <v>227</v>
      </c>
    </row>
    <row r="169" s="14" customFormat="1">
      <c r="A169" s="14"/>
      <c r="B169" s="250"/>
      <c r="C169" s="251"/>
      <c r="D169" s="241" t="s">
        <v>165</v>
      </c>
      <c r="E169" s="252" t="s">
        <v>1</v>
      </c>
      <c r="F169" s="253" t="s">
        <v>228</v>
      </c>
      <c r="G169" s="251"/>
      <c r="H169" s="254">
        <v>0.78400000000000003</v>
      </c>
      <c r="I169" s="255"/>
      <c r="J169" s="251"/>
      <c r="K169" s="251"/>
      <c r="L169" s="256"/>
      <c r="M169" s="257"/>
      <c r="N169" s="258"/>
      <c r="O169" s="258"/>
      <c r="P169" s="258"/>
      <c r="Q169" s="258"/>
      <c r="R169" s="258"/>
      <c r="S169" s="258"/>
      <c r="T169" s="25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0" t="s">
        <v>165</v>
      </c>
      <c r="AU169" s="260" t="s">
        <v>82</v>
      </c>
      <c r="AV169" s="14" t="s">
        <v>82</v>
      </c>
      <c r="AW169" s="14" t="s">
        <v>30</v>
      </c>
      <c r="AX169" s="14" t="s">
        <v>73</v>
      </c>
      <c r="AY169" s="260" t="s">
        <v>125</v>
      </c>
    </row>
    <row r="170" s="15" customFormat="1">
      <c r="A170" s="15"/>
      <c r="B170" s="261"/>
      <c r="C170" s="262"/>
      <c r="D170" s="241" t="s">
        <v>165</v>
      </c>
      <c r="E170" s="263" t="s">
        <v>1</v>
      </c>
      <c r="F170" s="264" t="s">
        <v>170</v>
      </c>
      <c r="G170" s="262"/>
      <c r="H170" s="265">
        <v>0.78400000000000003</v>
      </c>
      <c r="I170" s="266"/>
      <c r="J170" s="262"/>
      <c r="K170" s="262"/>
      <c r="L170" s="267"/>
      <c r="M170" s="268"/>
      <c r="N170" s="269"/>
      <c r="O170" s="269"/>
      <c r="P170" s="269"/>
      <c r="Q170" s="269"/>
      <c r="R170" s="269"/>
      <c r="S170" s="269"/>
      <c r="T170" s="270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71" t="s">
        <v>165</v>
      </c>
      <c r="AU170" s="271" t="s">
        <v>82</v>
      </c>
      <c r="AV170" s="15" t="s">
        <v>131</v>
      </c>
      <c r="AW170" s="15" t="s">
        <v>30</v>
      </c>
      <c r="AX170" s="15" t="s">
        <v>80</v>
      </c>
      <c r="AY170" s="271" t="s">
        <v>125</v>
      </c>
    </row>
    <row r="171" s="2" customFormat="1" ht="24.15" customHeight="1">
      <c r="A171" s="39"/>
      <c r="B171" s="40"/>
      <c r="C171" s="220" t="s">
        <v>229</v>
      </c>
      <c r="D171" s="220" t="s">
        <v>128</v>
      </c>
      <c r="E171" s="221" t="s">
        <v>230</v>
      </c>
      <c r="F171" s="222" t="s">
        <v>231</v>
      </c>
      <c r="G171" s="223" t="s">
        <v>177</v>
      </c>
      <c r="H171" s="224">
        <v>1.1759999999999999</v>
      </c>
      <c r="I171" s="225"/>
      <c r="J171" s="226">
        <f>ROUND(I171*H171,2)</f>
        <v>0</v>
      </c>
      <c r="K171" s="227"/>
      <c r="L171" s="45"/>
      <c r="M171" s="228" t="s">
        <v>1</v>
      </c>
      <c r="N171" s="229" t="s">
        <v>38</v>
      </c>
      <c r="O171" s="92"/>
      <c r="P171" s="230">
        <f>O171*H171</f>
        <v>0</v>
      </c>
      <c r="Q171" s="230">
        <v>0</v>
      </c>
      <c r="R171" s="230">
        <f>Q171*H171</f>
        <v>0</v>
      </c>
      <c r="S171" s="230">
        <v>0</v>
      </c>
      <c r="T171" s="23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2" t="s">
        <v>131</v>
      </c>
      <c r="AT171" s="232" t="s">
        <v>128</v>
      </c>
      <c r="AU171" s="232" t="s">
        <v>82</v>
      </c>
      <c r="AY171" s="18" t="s">
        <v>125</v>
      </c>
      <c r="BE171" s="233">
        <f>IF(N171="základní",J171,0)</f>
        <v>0</v>
      </c>
      <c r="BF171" s="233">
        <f>IF(N171="snížená",J171,0)</f>
        <v>0</v>
      </c>
      <c r="BG171" s="233">
        <f>IF(N171="zákl. přenesená",J171,0)</f>
        <v>0</v>
      </c>
      <c r="BH171" s="233">
        <f>IF(N171="sníž. přenesená",J171,0)</f>
        <v>0</v>
      </c>
      <c r="BI171" s="233">
        <f>IF(N171="nulová",J171,0)</f>
        <v>0</v>
      </c>
      <c r="BJ171" s="18" t="s">
        <v>80</v>
      </c>
      <c r="BK171" s="233">
        <f>ROUND(I171*H171,2)</f>
        <v>0</v>
      </c>
      <c r="BL171" s="18" t="s">
        <v>131</v>
      </c>
      <c r="BM171" s="232" t="s">
        <v>232</v>
      </c>
    </row>
    <row r="172" s="14" customFormat="1">
      <c r="A172" s="14"/>
      <c r="B172" s="250"/>
      <c r="C172" s="251"/>
      <c r="D172" s="241" t="s">
        <v>165</v>
      </c>
      <c r="E172" s="252" t="s">
        <v>1</v>
      </c>
      <c r="F172" s="253" t="s">
        <v>233</v>
      </c>
      <c r="G172" s="251"/>
      <c r="H172" s="254">
        <v>1.1759999999999999</v>
      </c>
      <c r="I172" s="255"/>
      <c r="J172" s="251"/>
      <c r="K172" s="251"/>
      <c r="L172" s="256"/>
      <c r="M172" s="257"/>
      <c r="N172" s="258"/>
      <c r="O172" s="258"/>
      <c r="P172" s="258"/>
      <c r="Q172" s="258"/>
      <c r="R172" s="258"/>
      <c r="S172" s="258"/>
      <c r="T172" s="25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0" t="s">
        <v>165</v>
      </c>
      <c r="AU172" s="260" t="s">
        <v>82</v>
      </c>
      <c r="AV172" s="14" t="s">
        <v>82</v>
      </c>
      <c r="AW172" s="14" t="s">
        <v>30</v>
      </c>
      <c r="AX172" s="14" t="s">
        <v>73</v>
      </c>
      <c r="AY172" s="260" t="s">
        <v>125</v>
      </c>
    </row>
    <row r="173" s="15" customFormat="1">
      <c r="A173" s="15"/>
      <c r="B173" s="261"/>
      <c r="C173" s="262"/>
      <c r="D173" s="241" t="s">
        <v>165</v>
      </c>
      <c r="E173" s="263" t="s">
        <v>1</v>
      </c>
      <c r="F173" s="264" t="s">
        <v>170</v>
      </c>
      <c r="G173" s="262"/>
      <c r="H173" s="265">
        <v>1.1759999999999999</v>
      </c>
      <c r="I173" s="266"/>
      <c r="J173" s="262"/>
      <c r="K173" s="262"/>
      <c r="L173" s="267"/>
      <c r="M173" s="268"/>
      <c r="N173" s="269"/>
      <c r="O173" s="269"/>
      <c r="P173" s="269"/>
      <c r="Q173" s="269"/>
      <c r="R173" s="269"/>
      <c r="S173" s="269"/>
      <c r="T173" s="270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71" t="s">
        <v>165</v>
      </c>
      <c r="AU173" s="271" t="s">
        <v>82</v>
      </c>
      <c r="AV173" s="15" t="s">
        <v>131</v>
      </c>
      <c r="AW173" s="15" t="s">
        <v>30</v>
      </c>
      <c r="AX173" s="15" t="s">
        <v>80</v>
      </c>
      <c r="AY173" s="271" t="s">
        <v>125</v>
      </c>
    </row>
    <row r="174" s="2" customFormat="1" ht="16.5" customHeight="1">
      <c r="A174" s="39"/>
      <c r="B174" s="40"/>
      <c r="C174" s="220" t="s">
        <v>199</v>
      </c>
      <c r="D174" s="220" t="s">
        <v>128</v>
      </c>
      <c r="E174" s="221" t="s">
        <v>234</v>
      </c>
      <c r="F174" s="222" t="s">
        <v>235</v>
      </c>
      <c r="G174" s="223" t="s">
        <v>194</v>
      </c>
      <c r="H174" s="224">
        <v>0.027</v>
      </c>
      <c r="I174" s="225"/>
      <c r="J174" s="226">
        <f>ROUND(I174*H174,2)</f>
        <v>0</v>
      </c>
      <c r="K174" s="227"/>
      <c r="L174" s="45"/>
      <c r="M174" s="228" t="s">
        <v>1</v>
      </c>
      <c r="N174" s="229" t="s">
        <v>38</v>
      </c>
      <c r="O174" s="92"/>
      <c r="P174" s="230">
        <f>O174*H174</f>
        <v>0</v>
      </c>
      <c r="Q174" s="230">
        <v>0</v>
      </c>
      <c r="R174" s="230">
        <f>Q174*H174</f>
        <v>0</v>
      </c>
      <c r="S174" s="230">
        <v>0</v>
      </c>
      <c r="T174" s="23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2" t="s">
        <v>131</v>
      </c>
      <c r="AT174" s="232" t="s">
        <v>128</v>
      </c>
      <c r="AU174" s="232" t="s">
        <v>82</v>
      </c>
      <c r="AY174" s="18" t="s">
        <v>125</v>
      </c>
      <c r="BE174" s="233">
        <f>IF(N174="základní",J174,0)</f>
        <v>0</v>
      </c>
      <c r="BF174" s="233">
        <f>IF(N174="snížená",J174,0)</f>
        <v>0</v>
      </c>
      <c r="BG174" s="233">
        <f>IF(N174="zákl. přenesená",J174,0)</f>
        <v>0</v>
      </c>
      <c r="BH174" s="233">
        <f>IF(N174="sníž. přenesená",J174,0)</f>
        <v>0</v>
      </c>
      <c r="BI174" s="233">
        <f>IF(N174="nulová",J174,0)</f>
        <v>0</v>
      </c>
      <c r="BJ174" s="18" t="s">
        <v>80</v>
      </c>
      <c r="BK174" s="233">
        <f>ROUND(I174*H174,2)</f>
        <v>0</v>
      </c>
      <c r="BL174" s="18" t="s">
        <v>131</v>
      </c>
      <c r="BM174" s="232" t="s">
        <v>236</v>
      </c>
    </row>
    <row r="175" s="14" customFormat="1">
      <c r="A175" s="14"/>
      <c r="B175" s="250"/>
      <c r="C175" s="251"/>
      <c r="D175" s="241" t="s">
        <v>165</v>
      </c>
      <c r="E175" s="252" t="s">
        <v>1</v>
      </c>
      <c r="F175" s="253" t="s">
        <v>237</v>
      </c>
      <c r="G175" s="251"/>
      <c r="H175" s="254">
        <v>0.027</v>
      </c>
      <c r="I175" s="255"/>
      <c r="J175" s="251"/>
      <c r="K175" s="251"/>
      <c r="L175" s="256"/>
      <c r="M175" s="257"/>
      <c r="N175" s="258"/>
      <c r="O175" s="258"/>
      <c r="P175" s="258"/>
      <c r="Q175" s="258"/>
      <c r="R175" s="258"/>
      <c r="S175" s="258"/>
      <c r="T175" s="259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0" t="s">
        <v>165</v>
      </c>
      <c r="AU175" s="260" t="s">
        <v>82</v>
      </c>
      <c r="AV175" s="14" t="s">
        <v>82</v>
      </c>
      <c r="AW175" s="14" t="s">
        <v>30</v>
      </c>
      <c r="AX175" s="14" t="s">
        <v>73</v>
      </c>
      <c r="AY175" s="260" t="s">
        <v>125</v>
      </c>
    </row>
    <row r="176" s="15" customFormat="1">
      <c r="A176" s="15"/>
      <c r="B176" s="261"/>
      <c r="C176" s="262"/>
      <c r="D176" s="241" t="s">
        <v>165</v>
      </c>
      <c r="E176" s="263" t="s">
        <v>1</v>
      </c>
      <c r="F176" s="264" t="s">
        <v>170</v>
      </c>
      <c r="G176" s="262"/>
      <c r="H176" s="265">
        <v>0.027</v>
      </c>
      <c r="I176" s="266"/>
      <c r="J176" s="262"/>
      <c r="K176" s="262"/>
      <c r="L176" s="267"/>
      <c r="M176" s="268"/>
      <c r="N176" s="269"/>
      <c r="O176" s="269"/>
      <c r="P176" s="269"/>
      <c r="Q176" s="269"/>
      <c r="R176" s="269"/>
      <c r="S176" s="269"/>
      <c r="T176" s="270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71" t="s">
        <v>165</v>
      </c>
      <c r="AU176" s="271" t="s">
        <v>82</v>
      </c>
      <c r="AV176" s="15" t="s">
        <v>131</v>
      </c>
      <c r="AW176" s="15" t="s">
        <v>30</v>
      </c>
      <c r="AX176" s="15" t="s">
        <v>80</v>
      </c>
      <c r="AY176" s="271" t="s">
        <v>125</v>
      </c>
    </row>
    <row r="177" s="12" customFormat="1" ht="22.8" customHeight="1">
      <c r="A177" s="12"/>
      <c r="B177" s="204"/>
      <c r="C177" s="205"/>
      <c r="D177" s="206" t="s">
        <v>72</v>
      </c>
      <c r="E177" s="218" t="s">
        <v>171</v>
      </c>
      <c r="F177" s="218" t="s">
        <v>238</v>
      </c>
      <c r="G177" s="205"/>
      <c r="H177" s="205"/>
      <c r="I177" s="208"/>
      <c r="J177" s="219">
        <f>BK177</f>
        <v>0</v>
      </c>
      <c r="K177" s="205"/>
      <c r="L177" s="210"/>
      <c r="M177" s="211"/>
      <c r="N177" s="212"/>
      <c r="O177" s="212"/>
      <c r="P177" s="213">
        <f>SUM(P178:P196)</f>
        <v>0</v>
      </c>
      <c r="Q177" s="212"/>
      <c r="R177" s="213">
        <f>SUM(R178:R196)</f>
        <v>0</v>
      </c>
      <c r="S177" s="212"/>
      <c r="T177" s="214">
        <f>SUM(T178:T196)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5" t="s">
        <v>80</v>
      </c>
      <c r="AT177" s="216" t="s">
        <v>72</v>
      </c>
      <c r="AU177" s="216" t="s">
        <v>80</v>
      </c>
      <c r="AY177" s="215" t="s">
        <v>125</v>
      </c>
      <c r="BK177" s="217">
        <f>SUM(BK178:BK196)</f>
        <v>0</v>
      </c>
    </row>
    <row r="178" s="2" customFormat="1" ht="37.8" customHeight="1">
      <c r="A178" s="39"/>
      <c r="B178" s="40"/>
      <c r="C178" s="220" t="s">
        <v>239</v>
      </c>
      <c r="D178" s="220" t="s">
        <v>128</v>
      </c>
      <c r="E178" s="221" t="s">
        <v>240</v>
      </c>
      <c r="F178" s="222" t="s">
        <v>241</v>
      </c>
      <c r="G178" s="223" t="s">
        <v>162</v>
      </c>
      <c r="H178" s="224">
        <v>25.625</v>
      </c>
      <c r="I178" s="225"/>
      <c r="J178" s="226">
        <f>ROUND(I178*H178,2)</f>
        <v>0</v>
      </c>
      <c r="K178" s="227"/>
      <c r="L178" s="45"/>
      <c r="M178" s="228" t="s">
        <v>1</v>
      </c>
      <c r="N178" s="229" t="s">
        <v>38</v>
      </c>
      <c r="O178" s="92"/>
      <c r="P178" s="230">
        <f>O178*H178</f>
        <v>0</v>
      </c>
      <c r="Q178" s="230">
        <v>0</v>
      </c>
      <c r="R178" s="230">
        <f>Q178*H178</f>
        <v>0</v>
      </c>
      <c r="S178" s="230">
        <v>0</v>
      </c>
      <c r="T178" s="23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2" t="s">
        <v>131</v>
      </c>
      <c r="AT178" s="232" t="s">
        <v>128</v>
      </c>
      <c r="AU178" s="232" t="s">
        <v>82</v>
      </c>
      <c r="AY178" s="18" t="s">
        <v>125</v>
      </c>
      <c r="BE178" s="233">
        <f>IF(N178="základní",J178,0)</f>
        <v>0</v>
      </c>
      <c r="BF178" s="233">
        <f>IF(N178="snížená",J178,0)</f>
        <v>0</v>
      </c>
      <c r="BG178" s="233">
        <f>IF(N178="zákl. přenesená",J178,0)</f>
        <v>0</v>
      </c>
      <c r="BH178" s="233">
        <f>IF(N178="sníž. přenesená",J178,0)</f>
        <v>0</v>
      </c>
      <c r="BI178" s="233">
        <f>IF(N178="nulová",J178,0)</f>
        <v>0</v>
      </c>
      <c r="BJ178" s="18" t="s">
        <v>80</v>
      </c>
      <c r="BK178" s="233">
        <f>ROUND(I178*H178,2)</f>
        <v>0</v>
      </c>
      <c r="BL178" s="18" t="s">
        <v>131</v>
      </c>
      <c r="BM178" s="232" t="s">
        <v>242</v>
      </c>
    </row>
    <row r="179" s="13" customFormat="1">
      <c r="A179" s="13"/>
      <c r="B179" s="239"/>
      <c r="C179" s="240"/>
      <c r="D179" s="241" t="s">
        <v>165</v>
      </c>
      <c r="E179" s="242" t="s">
        <v>1</v>
      </c>
      <c r="F179" s="243" t="s">
        <v>243</v>
      </c>
      <c r="G179" s="240"/>
      <c r="H179" s="242" t="s">
        <v>1</v>
      </c>
      <c r="I179" s="244"/>
      <c r="J179" s="240"/>
      <c r="K179" s="240"/>
      <c r="L179" s="245"/>
      <c r="M179" s="246"/>
      <c r="N179" s="247"/>
      <c r="O179" s="247"/>
      <c r="P179" s="247"/>
      <c r="Q179" s="247"/>
      <c r="R179" s="247"/>
      <c r="S179" s="247"/>
      <c r="T179" s="24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9" t="s">
        <v>165</v>
      </c>
      <c r="AU179" s="249" t="s">
        <v>82</v>
      </c>
      <c r="AV179" s="13" t="s">
        <v>80</v>
      </c>
      <c r="AW179" s="13" t="s">
        <v>30</v>
      </c>
      <c r="AX179" s="13" t="s">
        <v>73</v>
      </c>
      <c r="AY179" s="249" t="s">
        <v>125</v>
      </c>
    </row>
    <row r="180" s="14" customFormat="1">
      <c r="A180" s="14"/>
      <c r="B180" s="250"/>
      <c r="C180" s="251"/>
      <c r="D180" s="241" t="s">
        <v>165</v>
      </c>
      <c r="E180" s="252" t="s">
        <v>1</v>
      </c>
      <c r="F180" s="253" t="s">
        <v>244</v>
      </c>
      <c r="G180" s="251"/>
      <c r="H180" s="254">
        <v>24.640000000000001</v>
      </c>
      <c r="I180" s="255"/>
      <c r="J180" s="251"/>
      <c r="K180" s="251"/>
      <c r="L180" s="256"/>
      <c r="M180" s="257"/>
      <c r="N180" s="258"/>
      <c r="O180" s="258"/>
      <c r="P180" s="258"/>
      <c r="Q180" s="258"/>
      <c r="R180" s="258"/>
      <c r="S180" s="258"/>
      <c r="T180" s="25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0" t="s">
        <v>165</v>
      </c>
      <c r="AU180" s="260" t="s">
        <v>82</v>
      </c>
      <c r="AV180" s="14" t="s">
        <v>82</v>
      </c>
      <c r="AW180" s="14" t="s">
        <v>30</v>
      </c>
      <c r="AX180" s="14" t="s">
        <v>73</v>
      </c>
      <c r="AY180" s="260" t="s">
        <v>125</v>
      </c>
    </row>
    <row r="181" s="14" customFormat="1">
      <c r="A181" s="14"/>
      <c r="B181" s="250"/>
      <c r="C181" s="251"/>
      <c r="D181" s="241" t="s">
        <v>165</v>
      </c>
      <c r="E181" s="252" t="s">
        <v>1</v>
      </c>
      <c r="F181" s="253" t="s">
        <v>245</v>
      </c>
      <c r="G181" s="251"/>
      <c r="H181" s="254">
        <v>-5.915</v>
      </c>
      <c r="I181" s="255"/>
      <c r="J181" s="251"/>
      <c r="K181" s="251"/>
      <c r="L181" s="256"/>
      <c r="M181" s="257"/>
      <c r="N181" s="258"/>
      <c r="O181" s="258"/>
      <c r="P181" s="258"/>
      <c r="Q181" s="258"/>
      <c r="R181" s="258"/>
      <c r="S181" s="258"/>
      <c r="T181" s="259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0" t="s">
        <v>165</v>
      </c>
      <c r="AU181" s="260" t="s">
        <v>82</v>
      </c>
      <c r="AV181" s="14" t="s">
        <v>82</v>
      </c>
      <c r="AW181" s="14" t="s">
        <v>30</v>
      </c>
      <c r="AX181" s="14" t="s">
        <v>73</v>
      </c>
      <c r="AY181" s="260" t="s">
        <v>125</v>
      </c>
    </row>
    <row r="182" s="14" customFormat="1">
      <c r="A182" s="14"/>
      <c r="B182" s="250"/>
      <c r="C182" s="251"/>
      <c r="D182" s="241" t="s">
        <v>165</v>
      </c>
      <c r="E182" s="252" t="s">
        <v>1</v>
      </c>
      <c r="F182" s="253" t="s">
        <v>246</v>
      </c>
      <c r="G182" s="251"/>
      <c r="H182" s="254">
        <v>5.2800000000000002</v>
      </c>
      <c r="I182" s="255"/>
      <c r="J182" s="251"/>
      <c r="K182" s="251"/>
      <c r="L182" s="256"/>
      <c r="M182" s="257"/>
      <c r="N182" s="258"/>
      <c r="O182" s="258"/>
      <c r="P182" s="258"/>
      <c r="Q182" s="258"/>
      <c r="R182" s="258"/>
      <c r="S182" s="258"/>
      <c r="T182" s="259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0" t="s">
        <v>165</v>
      </c>
      <c r="AU182" s="260" t="s">
        <v>82</v>
      </c>
      <c r="AV182" s="14" t="s">
        <v>82</v>
      </c>
      <c r="AW182" s="14" t="s">
        <v>30</v>
      </c>
      <c r="AX182" s="14" t="s">
        <v>73</v>
      </c>
      <c r="AY182" s="260" t="s">
        <v>125</v>
      </c>
    </row>
    <row r="183" s="13" customFormat="1">
      <c r="A183" s="13"/>
      <c r="B183" s="239"/>
      <c r="C183" s="240"/>
      <c r="D183" s="241" t="s">
        <v>165</v>
      </c>
      <c r="E183" s="242" t="s">
        <v>1</v>
      </c>
      <c r="F183" s="243" t="s">
        <v>247</v>
      </c>
      <c r="G183" s="240"/>
      <c r="H183" s="242" t="s">
        <v>1</v>
      </c>
      <c r="I183" s="244"/>
      <c r="J183" s="240"/>
      <c r="K183" s="240"/>
      <c r="L183" s="245"/>
      <c r="M183" s="246"/>
      <c r="N183" s="247"/>
      <c r="O183" s="247"/>
      <c r="P183" s="247"/>
      <c r="Q183" s="247"/>
      <c r="R183" s="247"/>
      <c r="S183" s="247"/>
      <c r="T183" s="24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9" t="s">
        <v>165</v>
      </c>
      <c r="AU183" s="249" t="s">
        <v>82</v>
      </c>
      <c r="AV183" s="13" t="s">
        <v>80</v>
      </c>
      <c r="AW183" s="13" t="s">
        <v>30</v>
      </c>
      <c r="AX183" s="13" t="s">
        <v>73</v>
      </c>
      <c r="AY183" s="249" t="s">
        <v>125</v>
      </c>
    </row>
    <row r="184" s="14" customFormat="1">
      <c r="A184" s="14"/>
      <c r="B184" s="250"/>
      <c r="C184" s="251"/>
      <c r="D184" s="241" t="s">
        <v>165</v>
      </c>
      <c r="E184" s="252" t="s">
        <v>1</v>
      </c>
      <c r="F184" s="253" t="s">
        <v>248</v>
      </c>
      <c r="G184" s="251"/>
      <c r="H184" s="254">
        <v>1.6200000000000001</v>
      </c>
      <c r="I184" s="255"/>
      <c r="J184" s="251"/>
      <c r="K184" s="251"/>
      <c r="L184" s="256"/>
      <c r="M184" s="257"/>
      <c r="N184" s="258"/>
      <c r="O184" s="258"/>
      <c r="P184" s="258"/>
      <c r="Q184" s="258"/>
      <c r="R184" s="258"/>
      <c r="S184" s="258"/>
      <c r="T184" s="259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0" t="s">
        <v>165</v>
      </c>
      <c r="AU184" s="260" t="s">
        <v>82</v>
      </c>
      <c r="AV184" s="14" t="s">
        <v>82</v>
      </c>
      <c r="AW184" s="14" t="s">
        <v>30</v>
      </c>
      <c r="AX184" s="14" t="s">
        <v>73</v>
      </c>
      <c r="AY184" s="260" t="s">
        <v>125</v>
      </c>
    </row>
    <row r="185" s="15" customFormat="1">
      <c r="A185" s="15"/>
      <c r="B185" s="261"/>
      <c r="C185" s="262"/>
      <c r="D185" s="241" t="s">
        <v>165</v>
      </c>
      <c r="E185" s="263" t="s">
        <v>1</v>
      </c>
      <c r="F185" s="264" t="s">
        <v>170</v>
      </c>
      <c r="G185" s="262"/>
      <c r="H185" s="265">
        <v>25.625000000000004</v>
      </c>
      <c r="I185" s="266"/>
      <c r="J185" s="262"/>
      <c r="K185" s="262"/>
      <c r="L185" s="267"/>
      <c r="M185" s="268"/>
      <c r="N185" s="269"/>
      <c r="O185" s="269"/>
      <c r="P185" s="269"/>
      <c r="Q185" s="269"/>
      <c r="R185" s="269"/>
      <c r="S185" s="269"/>
      <c r="T185" s="270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71" t="s">
        <v>165</v>
      </c>
      <c r="AU185" s="271" t="s">
        <v>82</v>
      </c>
      <c r="AV185" s="15" t="s">
        <v>131</v>
      </c>
      <c r="AW185" s="15" t="s">
        <v>30</v>
      </c>
      <c r="AX185" s="15" t="s">
        <v>80</v>
      </c>
      <c r="AY185" s="271" t="s">
        <v>125</v>
      </c>
    </row>
    <row r="186" s="2" customFormat="1" ht="21.75" customHeight="1">
      <c r="A186" s="39"/>
      <c r="B186" s="40"/>
      <c r="C186" s="220" t="s">
        <v>202</v>
      </c>
      <c r="D186" s="220" t="s">
        <v>128</v>
      </c>
      <c r="E186" s="221" t="s">
        <v>249</v>
      </c>
      <c r="F186" s="222" t="s">
        <v>250</v>
      </c>
      <c r="G186" s="223" t="s">
        <v>251</v>
      </c>
      <c r="H186" s="224">
        <v>13</v>
      </c>
      <c r="I186" s="225"/>
      <c r="J186" s="226">
        <f>ROUND(I186*H186,2)</f>
        <v>0</v>
      </c>
      <c r="K186" s="227"/>
      <c r="L186" s="45"/>
      <c r="M186" s="228" t="s">
        <v>1</v>
      </c>
      <c r="N186" s="229" t="s">
        <v>38</v>
      </c>
      <c r="O186" s="92"/>
      <c r="P186" s="230">
        <f>O186*H186</f>
        <v>0</v>
      </c>
      <c r="Q186" s="230">
        <v>0</v>
      </c>
      <c r="R186" s="230">
        <f>Q186*H186</f>
        <v>0</v>
      </c>
      <c r="S186" s="230">
        <v>0</v>
      </c>
      <c r="T186" s="23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2" t="s">
        <v>131</v>
      </c>
      <c r="AT186" s="232" t="s">
        <v>128</v>
      </c>
      <c r="AU186" s="232" t="s">
        <v>82</v>
      </c>
      <c r="AY186" s="18" t="s">
        <v>125</v>
      </c>
      <c r="BE186" s="233">
        <f>IF(N186="základní",J186,0)</f>
        <v>0</v>
      </c>
      <c r="BF186" s="233">
        <f>IF(N186="snížená",J186,0)</f>
        <v>0</v>
      </c>
      <c r="BG186" s="233">
        <f>IF(N186="zákl. přenesená",J186,0)</f>
        <v>0</v>
      </c>
      <c r="BH186" s="233">
        <f>IF(N186="sníž. přenesená",J186,0)</f>
        <v>0</v>
      </c>
      <c r="BI186" s="233">
        <f>IF(N186="nulová",J186,0)</f>
        <v>0</v>
      </c>
      <c r="BJ186" s="18" t="s">
        <v>80</v>
      </c>
      <c r="BK186" s="233">
        <f>ROUND(I186*H186,2)</f>
        <v>0</v>
      </c>
      <c r="BL186" s="18" t="s">
        <v>131</v>
      </c>
      <c r="BM186" s="232" t="s">
        <v>252</v>
      </c>
    </row>
    <row r="187" s="2" customFormat="1" ht="24.15" customHeight="1">
      <c r="A187" s="39"/>
      <c r="B187" s="40"/>
      <c r="C187" s="220" t="s">
        <v>7</v>
      </c>
      <c r="D187" s="220" t="s">
        <v>128</v>
      </c>
      <c r="E187" s="221" t="s">
        <v>253</v>
      </c>
      <c r="F187" s="222" t="s">
        <v>254</v>
      </c>
      <c r="G187" s="223" t="s">
        <v>251</v>
      </c>
      <c r="H187" s="224">
        <v>2</v>
      </c>
      <c r="I187" s="225"/>
      <c r="J187" s="226">
        <f>ROUND(I187*H187,2)</f>
        <v>0</v>
      </c>
      <c r="K187" s="227"/>
      <c r="L187" s="45"/>
      <c r="M187" s="228" t="s">
        <v>1</v>
      </c>
      <c r="N187" s="229" t="s">
        <v>38</v>
      </c>
      <c r="O187" s="92"/>
      <c r="P187" s="230">
        <f>O187*H187</f>
        <v>0</v>
      </c>
      <c r="Q187" s="230">
        <v>0</v>
      </c>
      <c r="R187" s="230">
        <f>Q187*H187</f>
        <v>0</v>
      </c>
      <c r="S187" s="230">
        <v>0</v>
      </c>
      <c r="T187" s="23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2" t="s">
        <v>131</v>
      </c>
      <c r="AT187" s="232" t="s">
        <v>128</v>
      </c>
      <c r="AU187" s="232" t="s">
        <v>82</v>
      </c>
      <c r="AY187" s="18" t="s">
        <v>125</v>
      </c>
      <c r="BE187" s="233">
        <f>IF(N187="základní",J187,0)</f>
        <v>0</v>
      </c>
      <c r="BF187" s="233">
        <f>IF(N187="snížená",J187,0)</f>
        <v>0</v>
      </c>
      <c r="BG187" s="233">
        <f>IF(N187="zákl. přenesená",J187,0)</f>
        <v>0</v>
      </c>
      <c r="BH187" s="233">
        <f>IF(N187="sníž. přenesená",J187,0)</f>
        <v>0</v>
      </c>
      <c r="BI187" s="233">
        <f>IF(N187="nulová",J187,0)</f>
        <v>0</v>
      </c>
      <c r="BJ187" s="18" t="s">
        <v>80</v>
      </c>
      <c r="BK187" s="233">
        <f>ROUND(I187*H187,2)</f>
        <v>0</v>
      </c>
      <c r="BL187" s="18" t="s">
        <v>131</v>
      </c>
      <c r="BM187" s="232" t="s">
        <v>255</v>
      </c>
    </row>
    <row r="188" s="2" customFormat="1" ht="24.15" customHeight="1">
      <c r="A188" s="39"/>
      <c r="B188" s="40"/>
      <c r="C188" s="220" t="s">
        <v>206</v>
      </c>
      <c r="D188" s="220" t="s">
        <v>128</v>
      </c>
      <c r="E188" s="221" t="s">
        <v>256</v>
      </c>
      <c r="F188" s="222" t="s">
        <v>257</v>
      </c>
      <c r="G188" s="223" t="s">
        <v>162</v>
      </c>
      <c r="H188" s="224">
        <v>6.3600000000000003</v>
      </c>
      <c r="I188" s="225"/>
      <c r="J188" s="226">
        <f>ROUND(I188*H188,2)</f>
        <v>0</v>
      </c>
      <c r="K188" s="227"/>
      <c r="L188" s="45"/>
      <c r="M188" s="228" t="s">
        <v>1</v>
      </c>
      <c r="N188" s="229" t="s">
        <v>38</v>
      </c>
      <c r="O188" s="92"/>
      <c r="P188" s="230">
        <f>O188*H188</f>
        <v>0</v>
      </c>
      <c r="Q188" s="230">
        <v>0</v>
      </c>
      <c r="R188" s="230">
        <f>Q188*H188</f>
        <v>0</v>
      </c>
      <c r="S188" s="230">
        <v>0</v>
      </c>
      <c r="T188" s="23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2" t="s">
        <v>131</v>
      </c>
      <c r="AT188" s="232" t="s">
        <v>128</v>
      </c>
      <c r="AU188" s="232" t="s">
        <v>82</v>
      </c>
      <c r="AY188" s="18" t="s">
        <v>125</v>
      </c>
      <c r="BE188" s="233">
        <f>IF(N188="základní",J188,0)</f>
        <v>0</v>
      </c>
      <c r="BF188" s="233">
        <f>IF(N188="snížená",J188,0)</f>
        <v>0</v>
      </c>
      <c r="BG188" s="233">
        <f>IF(N188="zákl. přenesená",J188,0)</f>
        <v>0</v>
      </c>
      <c r="BH188" s="233">
        <f>IF(N188="sníž. přenesená",J188,0)</f>
        <v>0</v>
      </c>
      <c r="BI188" s="233">
        <f>IF(N188="nulová",J188,0)</f>
        <v>0</v>
      </c>
      <c r="BJ188" s="18" t="s">
        <v>80</v>
      </c>
      <c r="BK188" s="233">
        <f>ROUND(I188*H188,2)</f>
        <v>0</v>
      </c>
      <c r="BL188" s="18" t="s">
        <v>131</v>
      </c>
      <c r="BM188" s="232" t="s">
        <v>258</v>
      </c>
    </row>
    <row r="189" s="13" customFormat="1">
      <c r="A189" s="13"/>
      <c r="B189" s="239"/>
      <c r="C189" s="240"/>
      <c r="D189" s="241" t="s">
        <v>165</v>
      </c>
      <c r="E189" s="242" t="s">
        <v>1</v>
      </c>
      <c r="F189" s="243" t="s">
        <v>243</v>
      </c>
      <c r="G189" s="240"/>
      <c r="H189" s="242" t="s">
        <v>1</v>
      </c>
      <c r="I189" s="244"/>
      <c r="J189" s="240"/>
      <c r="K189" s="240"/>
      <c r="L189" s="245"/>
      <c r="M189" s="246"/>
      <c r="N189" s="247"/>
      <c r="O189" s="247"/>
      <c r="P189" s="247"/>
      <c r="Q189" s="247"/>
      <c r="R189" s="247"/>
      <c r="S189" s="247"/>
      <c r="T189" s="24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9" t="s">
        <v>165</v>
      </c>
      <c r="AU189" s="249" t="s">
        <v>82</v>
      </c>
      <c r="AV189" s="13" t="s">
        <v>80</v>
      </c>
      <c r="AW189" s="13" t="s">
        <v>30</v>
      </c>
      <c r="AX189" s="13" t="s">
        <v>73</v>
      </c>
      <c r="AY189" s="249" t="s">
        <v>125</v>
      </c>
    </row>
    <row r="190" s="14" customFormat="1">
      <c r="A190" s="14"/>
      <c r="B190" s="250"/>
      <c r="C190" s="251"/>
      <c r="D190" s="241" t="s">
        <v>165</v>
      </c>
      <c r="E190" s="252" t="s">
        <v>1</v>
      </c>
      <c r="F190" s="253" t="s">
        <v>259</v>
      </c>
      <c r="G190" s="251"/>
      <c r="H190" s="254">
        <v>1.98</v>
      </c>
      <c r="I190" s="255"/>
      <c r="J190" s="251"/>
      <c r="K190" s="251"/>
      <c r="L190" s="256"/>
      <c r="M190" s="257"/>
      <c r="N190" s="258"/>
      <c r="O190" s="258"/>
      <c r="P190" s="258"/>
      <c r="Q190" s="258"/>
      <c r="R190" s="258"/>
      <c r="S190" s="258"/>
      <c r="T190" s="259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0" t="s">
        <v>165</v>
      </c>
      <c r="AU190" s="260" t="s">
        <v>82</v>
      </c>
      <c r="AV190" s="14" t="s">
        <v>82</v>
      </c>
      <c r="AW190" s="14" t="s">
        <v>30</v>
      </c>
      <c r="AX190" s="14" t="s">
        <v>73</v>
      </c>
      <c r="AY190" s="260" t="s">
        <v>125</v>
      </c>
    </row>
    <row r="191" s="14" customFormat="1">
      <c r="A191" s="14"/>
      <c r="B191" s="250"/>
      <c r="C191" s="251"/>
      <c r="D191" s="241" t="s">
        <v>165</v>
      </c>
      <c r="E191" s="252" t="s">
        <v>1</v>
      </c>
      <c r="F191" s="253" t="s">
        <v>260</v>
      </c>
      <c r="G191" s="251"/>
      <c r="H191" s="254">
        <v>1.5</v>
      </c>
      <c r="I191" s="255"/>
      <c r="J191" s="251"/>
      <c r="K191" s="251"/>
      <c r="L191" s="256"/>
      <c r="M191" s="257"/>
      <c r="N191" s="258"/>
      <c r="O191" s="258"/>
      <c r="P191" s="258"/>
      <c r="Q191" s="258"/>
      <c r="R191" s="258"/>
      <c r="S191" s="258"/>
      <c r="T191" s="259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0" t="s">
        <v>165</v>
      </c>
      <c r="AU191" s="260" t="s">
        <v>82</v>
      </c>
      <c r="AV191" s="14" t="s">
        <v>82</v>
      </c>
      <c r="AW191" s="14" t="s">
        <v>30</v>
      </c>
      <c r="AX191" s="14" t="s">
        <v>73</v>
      </c>
      <c r="AY191" s="260" t="s">
        <v>125</v>
      </c>
    </row>
    <row r="192" s="14" customFormat="1">
      <c r="A192" s="14"/>
      <c r="B192" s="250"/>
      <c r="C192" s="251"/>
      <c r="D192" s="241" t="s">
        <v>165</v>
      </c>
      <c r="E192" s="252" t="s">
        <v>1</v>
      </c>
      <c r="F192" s="253" t="s">
        <v>261</v>
      </c>
      <c r="G192" s="251"/>
      <c r="H192" s="254">
        <v>2.8799999999999999</v>
      </c>
      <c r="I192" s="255"/>
      <c r="J192" s="251"/>
      <c r="K192" s="251"/>
      <c r="L192" s="256"/>
      <c r="M192" s="257"/>
      <c r="N192" s="258"/>
      <c r="O192" s="258"/>
      <c r="P192" s="258"/>
      <c r="Q192" s="258"/>
      <c r="R192" s="258"/>
      <c r="S192" s="258"/>
      <c r="T192" s="25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0" t="s">
        <v>165</v>
      </c>
      <c r="AU192" s="260" t="s">
        <v>82</v>
      </c>
      <c r="AV192" s="14" t="s">
        <v>82</v>
      </c>
      <c r="AW192" s="14" t="s">
        <v>30</v>
      </c>
      <c r="AX192" s="14" t="s">
        <v>73</v>
      </c>
      <c r="AY192" s="260" t="s">
        <v>125</v>
      </c>
    </row>
    <row r="193" s="15" customFormat="1">
      <c r="A193" s="15"/>
      <c r="B193" s="261"/>
      <c r="C193" s="262"/>
      <c r="D193" s="241" t="s">
        <v>165</v>
      </c>
      <c r="E193" s="263" t="s">
        <v>1</v>
      </c>
      <c r="F193" s="264" t="s">
        <v>170</v>
      </c>
      <c r="G193" s="262"/>
      <c r="H193" s="265">
        <v>6.3599999999999994</v>
      </c>
      <c r="I193" s="266"/>
      <c r="J193" s="262"/>
      <c r="K193" s="262"/>
      <c r="L193" s="267"/>
      <c r="M193" s="268"/>
      <c r="N193" s="269"/>
      <c r="O193" s="269"/>
      <c r="P193" s="269"/>
      <c r="Q193" s="269"/>
      <c r="R193" s="269"/>
      <c r="S193" s="269"/>
      <c r="T193" s="270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71" t="s">
        <v>165</v>
      </c>
      <c r="AU193" s="271" t="s">
        <v>82</v>
      </c>
      <c r="AV193" s="15" t="s">
        <v>131</v>
      </c>
      <c r="AW193" s="15" t="s">
        <v>30</v>
      </c>
      <c r="AX193" s="15" t="s">
        <v>80</v>
      </c>
      <c r="AY193" s="271" t="s">
        <v>125</v>
      </c>
    </row>
    <row r="194" s="2" customFormat="1" ht="24.15" customHeight="1">
      <c r="A194" s="39"/>
      <c r="B194" s="40"/>
      <c r="C194" s="220" t="s">
        <v>262</v>
      </c>
      <c r="D194" s="220" t="s">
        <v>128</v>
      </c>
      <c r="E194" s="221" t="s">
        <v>263</v>
      </c>
      <c r="F194" s="222" t="s">
        <v>264</v>
      </c>
      <c r="G194" s="223" t="s">
        <v>162</v>
      </c>
      <c r="H194" s="224">
        <v>31.984999999999999</v>
      </c>
      <c r="I194" s="225"/>
      <c r="J194" s="226">
        <f>ROUND(I194*H194,2)</f>
        <v>0</v>
      </c>
      <c r="K194" s="227"/>
      <c r="L194" s="45"/>
      <c r="M194" s="228" t="s">
        <v>1</v>
      </c>
      <c r="N194" s="229" t="s">
        <v>38</v>
      </c>
      <c r="O194" s="92"/>
      <c r="P194" s="230">
        <f>O194*H194</f>
        <v>0</v>
      </c>
      <c r="Q194" s="230">
        <v>0</v>
      </c>
      <c r="R194" s="230">
        <f>Q194*H194</f>
        <v>0</v>
      </c>
      <c r="S194" s="230">
        <v>0</v>
      </c>
      <c r="T194" s="231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2" t="s">
        <v>131</v>
      </c>
      <c r="AT194" s="232" t="s">
        <v>128</v>
      </c>
      <c r="AU194" s="232" t="s">
        <v>82</v>
      </c>
      <c r="AY194" s="18" t="s">
        <v>125</v>
      </c>
      <c r="BE194" s="233">
        <f>IF(N194="základní",J194,0)</f>
        <v>0</v>
      </c>
      <c r="BF194" s="233">
        <f>IF(N194="snížená",J194,0)</f>
        <v>0</v>
      </c>
      <c r="BG194" s="233">
        <f>IF(N194="zákl. přenesená",J194,0)</f>
        <v>0</v>
      </c>
      <c r="BH194" s="233">
        <f>IF(N194="sníž. přenesená",J194,0)</f>
        <v>0</v>
      </c>
      <c r="BI194" s="233">
        <f>IF(N194="nulová",J194,0)</f>
        <v>0</v>
      </c>
      <c r="BJ194" s="18" t="s">
        <v>80</v>
      </c>
      <c r="BK194" s="233">
        <f>ROUND(I194*H194,2)</f>
        <v>0</v>
      </c>
      <c r="BL194" s="18" t="s">
        <v>131</v>
      </c>
      <c r="BM194" s="232" t="s">
        <v>265</v>
      </c>
    </row>
    <row r="195" s="14" customFormat="1">
      <c r="A195" s="14"/>
      <c r="B195" s="250"/>
      <c r="C195" s="251"/>
      <c r="D195" s="241" t="s">
        <v>165</v>
      </c>
      <c r="E195" s="252" t="s">
        <v>1</v>
      </c>
      <c r="F195" s="253" t="s">
        <v>266</v>
      </c>
      <c r="G195" s="251"/>
      <c r="H195" s="254">
        <v>31.984999999999999</v>
      </c>
      <c r="I195" s="255"/>
      <c r="J195" s="251"/>
      <c r="K195" s="251"/>
      <c r="L195" s="256"/>
      <c r="M195" s="257"/>
      <c r="N195" s="258"/>
      <c r="O195" s="258"/>
      <c r="P195" s="258"/>
      <c r="Q195" s="258"/>
      <c r="R195" s="258"/>
      <c r="S195" s="258"/>
      <c r="T195" s="259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0" t="s">
        <v>165</v>
      </c>
      <c r="AU195" s="260" t="s">
        <v>82</v>
      </c>
      <c r="AV195" s="14" t="s">
        <v>82</v>
      </c>
      <c r="AW195" s="14" t="s">
        <v>30</v>
      </c>
      <c r="AX195" s="14" t="s">
        <v>73</v>
      </c>
      <c r="AY195" s="260" t="s">
        <v>125</v>
      </c>
    </row>
    <row r="196" s="15" customFormat="1">
      <c r="A196" s="15"/>
      <c r="B196" s="261"/>
      <c r="C196" s="262"/>
      <c r="D196" s="241" t="s">
        <v>165</v>
      </c>
      <c r="E196" s="263" t="s">
        <v>1</v>
      </c>
      <c r="F196" s="264" t="s">
        <v>170</v>
      </c>
      <c r="G196" s="262"/>
      <c r="H196" s="265">
        <v>31.984999999999999</v>
      </c>
      <c r="I196" s="266"/>
      <c r="J196" s="262"/>
      <c r="K196" s="262"/>
      <c r="L196" s="267"/>
      <c r="M196" s="268"/>
      <c r="N196" s="269"/>
      <c r="O196" s="269"/>
      <c r="P196" s="269"/>
      <c r="Q196" s="269"/>
      <c r="R196" s="269"/>
      <c r="S196" s="269"/>
      <c r="T196" s="270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71" t="s">
        <v>165</v>
      </c>
      <c r="AU196" s="271" t="s">
        <v>82</v>
      </c>
      <c r="AV196" s="15" t="s">
        <v>131</v>
      </c>
      <c r="AW196" s="15" t="s">
        <v>30</v>
      </c>
      <c r="AX196" s="15" t="s">
        <v>80</v>
      </c>
      <c r="AY196" s="271" t="s">
        <v>125</v>
      </c>
    </row>
    <row r="197" s="12" customFormat="1" ht="22.8" customHeight="1">
      <c r="A197" s="12"/>
      <c r="B197" s="204"/>
      <c r="C197" s="205"/>
      <c r="D197" s="206" t="s">
        <v>72</v>
      </c>
      <c r="E197" s="218" t="s">
        <v>124</v>
      </c>
      <c r="F197" s="218" t="s">
        <v>267</v>
      </c>
      <c r="G197" s="205"/>
      <c r="H197" s="205"/>
      <c r="I197" s="208"/>
      <c r="J197" s="219">
        <f>BK197</f>
        <v>0</v>
      </c>
      <c r="K197" s="205"/>
      <c r="L197" s="210"/>
      <c r="M197" s="211"/>
      <c r="N197" s="212"/>
      <c r="O197" s="212"/>
      <c r="P197" s="213">
        <f>SUM(P198:P215)</f>
        <v>0</v>
      </c>
      <c r="Q197" s="212"/>
      <c r="R197" s="213">
        <f>SUM(R198:R215)</f>
        <v>0</v>
      </c>
      <c r="S197" s="212"/>
      <c r="T197" s="214">
        <f>SUM(T198:T215)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5" t="s">
        <v>80</v>
      </c>
      <c r="AT197" s="216" t="s">
        <v>72</v>
      </c>
      <c r="AU197" s="216" t="s">
        <v>80</v>
      </c>
      <c r="AY197" s="215" t="s">
        <v>125</v>
      </c>
      <c r="BK197" s="217">
        <f>SUM(BK198:BK215)</f>
        <v>0</v>
      </c>
    </row>
    <row r="198" s="2" customFormat="1" ht="24.15" customHeight="1">
      <c r="A198" s="39"/>
      <c r="B198" s="40"/>
      <c r="C198" s="220" t="s">
        <v>209</v>
      </c>
      <c r="D198" s="220" t="s">
        <v>128</v>
      </c>
      <c r="E198" s="221" t="s">
        <v>268</v>
      </c>
      <c r="F198" s="222" t="s">
        <v>269</v>
      </c>
      <c r="G198" s="223" t="s">
        <v>162</v>
      </c>
      <c r="H198" s="224">
        <v>92.129999999999995</v>
      </c>
      <c r="I198" s="225"/>
      <c r="J198" s="226">
        <f>ROUND(I198*H198,2)</f>
        <v>0</v>
      </c>
      <c r="K198" s="227"/>
      <c r="L198" s="45"/>
      <c r="M198" s="228" t="s">
        <v>1</v>
      </c>
      <c r="N198" s="229" t="s">
        <v>38</v>
      </c>
      <c r="O198" s="92"/>
      <c r="P198" s="230">
        <f>O198*H198</f>
        <v>0</v>
      </c>
      <c r="Q198" s="230">
        <v>0</v>
      </c>
      <c r="R198" s="230">
        <f>Q198*H198</f>
        <v>0</v>
      </c>
      <c r="S198" s="230">
        <v>0</v>
      </c>
      <c r="T198" s="231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2" t="s">
        <v>131</v>
      </c>
      <c r="AT198" s="232" t="s">
        <v>128</v>
      </c>
      <c r="AU198" s="232" t="s">
        <v>82</v>
      </c>
      <c r="AY198" s="18" t="s">
        <v>125</v>
      </c>
      <c r="BE198" s="233">
        <f>IF(N198="základní",J198,0)</f>
        <v>0</v>
      </c>
      <c r="BF198" s="233">
        <f>IF(N198="snížená",J198,0)</f>
        <v>0</v>
      </c>
      <c r="BG198" s="233">
        <f>IF(N198="zákl. přenesená",J198,0)</f>
        <v>0</v>
      </c>
      <c r="BH198" s="233">
        <f>IF(N198="sníž. přenesená",J198,0)</f>
        <v>0</v>
      </c>
      <c r="BI198" s="233">
        <f>IF(N198="nulová",J198,0)</f>
        <v>0</v>
      </c>
      <c r="BJ198" s="18" t="s">
        <v>80</v>
      </c>
      <c r="BK198" s="233">
        <f>ROUND(I198*H198,2)</f>
        <v>0</v>
      </c>
      <c r="BL198" s="18" t="s">
        <v>131</v>
      </c>
      <c r="BM198" s="232" t="s">
        <v>270</v>
      </c>
    </row>
    <row r="199" s="2" customFormat="1" ht="16.5" customHeight="1">
      <c r="A199" s="39"/>
      <c r="B199" s="40"/>
      <c r="C199" s="220" t="s">
        <v>271</v>
      </c>
      <c r="D199" s="220" t="s">
        <v>128</v>
      </c>
      <c r="E199" s="221" t="s">
        <v>272</v>
      </c>
      <c r="F199" s="222" t="s">
        <v>273</v>
      </c>
      <c r="G199" s="223" t="s">
        <v>162</v>
      </c>
      <c r="H199" s="224">
        <v>92.129999999999995</v>
      </c>
      <c r="I199" s="225"/>
      <c r="J199" s="226">
        <f>ROUND(I199*H199,2)</f>
        <v>0</v>
      </c>
      <c r="K199" s="227"/>
      <c r="L199" s="45"/>
      <c r="M199" s="228" t="s">
        <v>1</v>
      </c>
      <c r="N199" s="229" t="s">
        <v>38</v>
      </c>
      <c r="O199" s="92"/>
      <c r="P199" s="230">
        <f>O199*H199</f>
        <v>0</v>
      </c>
      <c r="Q199" s="230">
        <v>0</v>
      </c>
      <c r="R199" s="230">
        <f>Q199*H199</f>
        <v>0</v>
      </c>
      <c r="S199" s="230">
        <v>0</v>
      </c>
      <c r="T199" s="231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2" t="s">
        <v>131</v>
      </c>
      <c r="AT199" s="232" t="s">
        <v>128</v>
      </c>
      <c r="AU199" s="232" t="s">
        <v>82</v>
      </c>
      <c r="AY199" s="18" t="s">
        <v>125</v>
      </c>
      <c r="BE199" s="233">
        <f>IF(N199="základní",J199,0)</f>
        <v>0</v>
      </c>
      <c r="BF199" s="233">
        <f>IF(N199="snížená",J199,0)</f>
        <v>0</v>
      </c>
      <c r="BG199" s="233">
        <f>IF(N199="zákl. přenesená",J199,0)</f>
        <v>0</v>
      </c>
      <c r="BH199" s="233">
        <f>IF(N199="sníž. přenesená",J199,0)</f>
        <v>0</v>
      </c>
      <c r="BI199" s="233">
        <f>IF(N199="nulová",J199,0)</f>
        <v>0</v>
      </c>
      <c r="BJ199" s="18" t="s">
        <v>80</v>
      </c>
      <c r="BK199" s="233">
        <f>ROUND(I199*H199,2)</f>
        <v>0</v>
      </c>
      <c r="BL199" s="18" t="s">
        <v>131</v>
      </c>
      <c r="BM199" s="232" t="s">
        <v>274</v>
      </c>
    </row>
    <row r="200" s="2" customFormat="1" ht="16.5" customHeight="1">
      <c r="A200" s="39"/>
      <c r="B200" s="40"/>
      <c r="C200" s="220" t="s">
        <v>215</v>
      </c>
      <c r="D200" s="220" t="s">
        <v>128</v>
      </c>
      <c r="E200" s="221" t="s">
        <v>275</v>
      </c>
      <c r="F200" s="222" t="s">
        <v>276</v>
      </c>
      <c r="G200" s="223" t="s">
        <v>162</v>
      </c>
      <c r="H200" s="224">
        <v>63</v>
      </c>
      <c r="I200" s="225"/>
      <c r="J200" s="226">
        <f>ROUND(I200*H200,2)</f>
        <v>0</v>
      </c>
      <c r="K200" s="227"/>
      <c r="L200" s="45"/>
      <c r="M200" s="228" t="s">
        <v>1</v>
      </c>
      <c r="N200" s="229" t="s">
        <v>38</v>
      </c>
      <c r="O200" s="92"/>
      <c r="P200" s="230">
        <f>O200*H200</f>
        <v>0</v>
      </c>
      <c r="Q200" s="230">
        <v>0</v>
      </c>
      <c r="R200" s="230">
        <f>Q200*H200</f>
        <v>0</v>
      </c>
      <c r="S200" s="230">
        <v>0</v>
      </c>
      <c r="T200" s="231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2" t="s">
        <v>131</v>
      </c>
      <c r="AT200" s="232" t="s">
        <v>128</v>
      </c>
      <c r="AU200" s="232" t="s">
        <v>82</v>
      </c>
      <c r="AY200" s="18" t="s">
        <v>125</v>
      </c>
      <c r="BE200" s="233">
        <f>IF(N200="základní",J200,0)</f>
        <v>0</v>
      </c>
      <c r="BF200" s="233">
        <f>IF(N200="snížená",J200,0)</f>
        <v>0</v>
      </c>
      <c r="BG200" s="233">
        <f>IF(N200="zákl. přenesená",J200,0)</f>
        <v>0</v>
      </c>
      <c r="BH200" s="233">
        <f>IF(N200="sníž. přenesená",J200,0)</f>
        <v>0</v>
      </c>
      <c r="BI200" s="233">
        <f>IF(N200="nulová",J200,0)</f>
        <v>0</v>
      </c>
      <c r="BJ200" s="18" t="s">
        <v>80</v>
      </c>
      <c r="BK200" s="233">
        <f>ROUND(I200*H200,2)</f>
        <v>0</v>
      </c>
      <c r="BL200" s="18" t="s">
        <v>131</v>
      </c>
      <c r="BM200" s="232" t="s">
        <v>277</v>
      </c>
    </row>
    <row r="201" s="2" customFormat="1" ht="24.15" customHeight="1">
      <c r="A201" s="39"/>
      <c r="B201" s="40"/>
      <c r="C201" s="220" t="s">
        <v>278</v>
      </c>
      <c r="D201" s="220" t="s">
        <v>128</v>
      </c>
      <c r="E201" s="221" t="s">
        <v>279</v>
      </c>
      <c r="F201" s="222" t="s">
        <v>280</v>
      </c>
      <c r="G201" s="223" t="s">
        <v>162</v>
      </c>
      <c r="H201" s="224">
        <v>63</v>
      </c>
      <c r="I201" s="225"/>
      <c r="J201" s="226">
        <f>ROUND(I201*H201,2)</f>
        <v>0</v>
      </c>
      <c r="K201" s="227"/>
      <c r="L201" s="45"/>
      <c r="M201" s="228" t="s">
        <v>1</v>
      </c>
      <c r="N201" s="229" t="s">
        <v>38</v>
      </c>
      <c r="O201" s="92"/>
      <c r="P201" s="230">
        <f>O201*H201</f>
        <v>0</v>
      </c>
      <c r="Q201" s="230">
        <v>0</v>
      </c>
      <c r="R201" s="230">
        <f>Q201*H201</f>
        <v>0</v>
      </c>
      <c r="S201" s="230">
        <v>0</v>
      </c>
      <c r="T201" s="231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2" t="s">
        <v>131</v>
      </c>
      <c r="AT201" s="232" t="s">
        <v>128</v>
      </c>
      <c r="AU201" s="232" t="s">
        <v>82</v>
      </c>
      <c r="AY201" s="18" t="s">
        <v>125</v>
      </c>
      <c r="BE201" s="233">
        <f>IF(N201="základní",J201,0)</f>
        <v>0</v>
      </c>
      <c r="BF201" s="233">
        <f>IF(N201="snížená",J201,0)</f>
        <v>0</v>
      </c>
      <c r="BG201" s="233">
        <f>IF(N201="zákl. přenesená",J201,0)</f>
        <v>0</v>
      </c>
      <c r="BH201" s="233">
        <f>IF(N201="sníž. přenesená",J201,0)</f>
        <v>0</v>
      </c>
      <c r="BI201" s="233">
        <f>IF(N201="nulová",J201,0)</f>
        <v>0</v>
      </c>
      <c r="BJ201" s="18" t="s">
        <v>80</v>
      </c>
      <c r="BK201" s="233">
        <f>ROUND(I201*H201,2)</f>
        <v>0</v>
      </c>
      <c r="BL201" s="18" t="s">
        <v>131</v>
      </c>
      <c r="BM201" s="232" t="s">
        <v>281</v>
      </c>
    </row>
    <row r="202" s="2" customFormat="1" ht="24.15" customHeight="1">
      <c r="A202" s="39"/>
      <c r="B202" s="40"/>
      <c r="C202" s="220" t="s">
        <v>220</v>
      </c>
      <c r="D202" s="220" t="s">
        <v>128</v>
      </c>
      <c r="E202" s="221" t="s">
        <v>282</v>
      </c>
      <c r="F202" s="222" t="s">
        <v>283</v>
      </c>
      <c r="G202" s="223" t="s">
        <v>162</v>
      </c>
      <c r="H202" s="224">
        <v>63</v>
      </c>
      <c r="I202" s="225"/>
      <c r="J202" s="226">
        <f>ROUND(I202*H202,2)</f>
        <v>0</v>
      </c>
      <c r="K202" s="227"/>
      <c r="L202" s="45"/>
      <c r="M202" s="228" t="s">
        <v>1</v>
      </c>
      <c r="N202" s="229" t="s">
        <v>38</v>
      </c>
      <c r="O202" s="92"/>
      <c r="P202" s="230">
        <f>O202*H202</f>
        <v>0</v>
      </c>
      <c r="Q202" s="230">
        <v>0</v>
      </c>
      <c r="R202" s="230">
        <f>Q202*H202</f>
        <v>0</v>
      </c>
      <c r="S202" s="230">
        <v>0</v>
      </c>
      <c r="T202" s="231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2" t="s">
        <v>131</v>
      </c>
      <c r="AT202" s="232" t="s">
        <v>128</v>
      </c>
      <c r="AU202" s="232" t="s">
        <v>82</v>
      </c>
      <c r="AY202" s="18" t="s">
        <v>125</v>
      </c>
      <c r="BE202" s="233">
        <f>IF(N202="základní",J202,0)</f>
        <v>0</v>
      </c>
      <c r="BF202" s="233">
        <f>IF(N202="snížená",J202,0)</f>
        <v>0</v>
      </c>
      <c r="BG202" s="233">
        <f>IF(N202="zákl. přenesená",J202,0)</f>
        <v>0</v>
      </c>
      <c r="BH202" s="233">
        <f>IF(N202="sníž. přenesená",J202,0)</f>
        <v>0</v>
      </c>
      <c r="BI202" s="233">
        <f>IF(N202="nulová",J202,0)</f>
        <v>0</v>
      </c>
      <c r="BJ202" s="18" t="s">
        <v>80</v>
      </c>
      <c r="BK202" s="233">
        <f>ROUND(I202*H202,2)</f>
        <v>0</v>
      </c>
      <c r="BL202" s="18" t="s">
        <v>131</v>
      </c>
      <c r="BM202" s="232" t="s">
        <v>284</v>
      </c>
    </row>
    <row r="203" s="13" customFormat="1">
      <c r="A203" s="13"/>
      <c r="B203" s="239"/>
      <c r="C203" s="240"/>
      <c r="D203" s="241" t="s">
        <v>165</v>
      </c>
      <c r="E203" s="242" t="s">
        <v>1</v>
      </c>
      <c r="F203" s="243" t="s">
        <v>285</v>
      </c>
      <c r="G203" s="240"/>
      <c r="H203" s="242" t="s">
        <v>1</v>
      </c>
      <c r="I203" s="244"/>
      <c r="J203" s="240"/>
      <c r="K203" s="240"/>
      <c r="L203" s="245"/>
      <c r="M203" s="246"/>
      <c r="N203" s="247"/>
      <c r="O203" s="247"/>
      <c r="P203" s="247"/>
      <c r="Q203" s="247"/>
      <c r="R203" s="247"/>
      <c r="S203" s="247"/>
      <c r="T203" s="24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9" t="s">
        <v>165</v>
      </c>
      <c r="AU203" s="249" t="s">
        <v>82</v>
      </c>
      <c r="AV203" s="13" t="s">
        <v>80</v>
      </c>
      <c r="AW203" s="13" t="s">
        <v>30</v>
      </c>
      <c r="AX203" s="13" t="s">
        <v>73</v>
      </c>
      <c r="AY203" s="249" t="s">
        <v>125</v>
      </c>
    </row>
    <row r="204" s="14" customFormat="1">
      <c r="A204" s="14"/>
      <c r="B204" s="250"/>
      <c r="C204" s="251"/>
      <c r="D204" s="241" t="s">
        <v>165</v>
      </c>
      <c r="E204" s="252" t="s">
        <v>1</v>
      </c>
      <c r="F204" s="253" t="s">
        <v>286</v>
      </c>
      <c r="G204" s="251"/>
      <c r="H204" s="254">
        <v>63</v>
      </c>
      <c r="I204" s="255"/>
      <c r="J204" s="251"/>
      <c r="K204" s="251"/>
      <c r="L204" s="256"/>
      <c r="M204" s="257"/>
      <c r="N204" s="258"/>
      <c r="O204" s="258"/>
      <c r="P204" s="258"/>
      <c r="Q204" s="258"/>
      <c r="R204" s="258"/>
      <c r="S204" s="258"/>
      <c r="T204" s="259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0" t="s">
        <v>165</v>
      </c>
      <c r="AU204" s="260" t="s">
        <v>82</v>
      </c>
      <c r="AV204" s="14" t="s">
        <v>82</v>
      </c>
      <c r="AW204" s="14" t="s">
        <v>30</v>
      </c>
      <c r="AX204" s="14" t="s">
        <v>73</v>
      </c>
      <c r="AY204" s="260" t="s">
        <v>125</v>
      </c>
    </row>
    <row r="205" s="15" customFormat="1">
      <c r="A205" s="15"/>
      <c r="B205" s="261"/>
      <c r="C205" s="262"/>
      <c r="D205" s="241" t="s">
        <v>165</v>
      </c>
      <c r="E205" s="263" t="s">
        <v>1</v>
      </c>
      <c r="F205" s="264" t="s">
        <v>170</v>
      </c>
      <c r="G205" s="262"/>
      <c r="H205" s="265">
        <v>63</v>
      </c>
      <c r="I205" s="266"/>
      <c r="J205" s="262"/>
      <c r="K205" s="262"/>
      <c r="L205" s="267"/>
      <c r="M205" s="268"/>
      <c r="N205" s="269"/>
      <c r="O205" s="269"/>
      <c r="P205" s="269"/>
      <c r="Q205" s="269"/>
      <c r="R205" s="269"/>
      <c r="S205" s="269"/>
      <c r="T205" s="270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71" t="s">
        <v>165</v>
      </c>
      <c r="AU205" s="271" t="s">
        <v>82</v>
      </c>
      <c r="AV205" s="15" t="s">
        <v>131</v>
      </c>
      <c r="AW205" s="15" t="s">
        <v>30</v>
      </c>
      <c r="AX205" s="15" t="s">
        <v>80</v>
      </c>
      <c r="AY205" s="271" t="s">
        <v>125</v>
      </c>
    </row>
    <row r="206" s="2" customFormat="1" ht="16.5" customHeight="1">
      <c r="A206" s="39"/>
      <c r="B206" s="40"/>
      <c r="C206" s="272" t="s">
        <v>287</v>
      </c>
      <c r="D206" s="272" t="s">
        <v>216</v>
      </c>
      <c r="E206" s="273" t="s">
        <v>288</v>
      </c>
      <c r="F206" s="274" t="s">
        <v>289</v>
      </c>
      <c r="G206" s="275" t="s">
        <v>162</v>
      </c>
      <c r="H206" s="276">
        <v>66.150000000000006</v>
      </c>
      <c r="I206" s="277"/>
      <c r="J206" s="278">
        <f>ROUND(I206*H206,2)</f>
        <v>0</v>
      </c>
      <c r="K206" s="279"/>
      <c r="L206" s="280"/>
      <c r="M206" s="281" t="s">
        <v>1</v>
      </c>
      <c r="N206" s="282" t="s">
        <v>38</v>
      </c>
      <c r="O206" s="92"/>
      <c r="P206" s="230">
        <f>O206*H206</f>
        <v>0</v>
      </c>
      <c r="Q206" s="230">
        <v>0</v>
      </c>
      <c r="R206" s="230">
        <f>Q206*H206</f>
        <v>0</v>
      </c>
      <c r="S206" s="230">
        <v>0</v>
      </c>
      <c r="T206" s="231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2" t="s">
        <v>178</v>
      </c>
      <c r="AT206" s="232" t="s">
        <v>216</v>
      </c>
      <c r="AU206" s="232" t="s">
        <v>82</v>
      </c>
      <c r="AY206" s="18" t="s">
        <v>125</v>
      </c>
      <c r="BE206" s="233">
        <f>IF(N206="základní",J206,0)</f>
        <v>0</v>
      </c>
      <c r="BF206" s="233">
        <f>IF(N206="snížená",J206,0)</f>
        <v>0</v>
      </c>
      <c r="BG206" s="233">
        <f>IF(N206="zákl. přenesená",J206,0)</f>
        <v>0</v>
      </c>
      <c r="BH206" s="233">
        <f>IF(N206="sníž. přenesená",J206,0)</f>
        <v>0</v>
      </c>
      <c r="BI206" s="233">
        <f>IF(N206="nulová",J206,0)</f>
        <v>0</v>
      </c>
      <c r="BJ206" s="18" t="s">
        <v>80</v>
      </c>
      <c r="BK206" s="233">
        <f>ROUND(I206*H206,2)</f>
        <v>0</v>
      </c>
      <c r="BL206" s="18" t="s">
        <v>131</v>
      </c>
      <c r="BM206" s="232" t="s">
        <v>290</v>
      </c>
    </row>
    <row r="207" s="2" customFormat="1" ht="33" customHeight="1">
      <c r="A207" s="39"/>
      <c r="B207" s="40"/>
      <c r="C207" s="220" t="s">
        <v>223</v>
      </c>
      <c r="D207" s="220" t="s">
        <v>128</v>
      </c>
      <c r="E207" s="221" t="s">
        <v>291</v>
      </c>
      <c r="F207" s="222" t="s">
        <v>292</v>
      </c>
      <c r="G207" s="223" t="s">
        <v>162</v>
      </c>
      <c r="H207" s="224">
        <v>92.129999999999995</v>
      </c>
      <c r="I207" s="225"/>
      <c r="J207" s="226">
        <f>ROUND(I207*H207,2)</f>
        <v>0</v>
      </c>
      <c r="K207" s="227"/>
      <c r="L207" s="45"/>
      <c r="M207" s="228" t="s">
        <v>1</v>
      </c>
      <c r="N207" s="229" t="s">
        <v>38</v>
      </c>
      <c r="O207" s="92"/>
      <c r="P207" s="230">
        <f>O207*H207</f>
        <v>0</v>
      </c>
      <c r="Q207" s="230">
        <v>0</v>
      </c>
      <c r="R207" s="230">
        <f>Q207*H207</f>
        <v>0</v>
      </c>
      <c r="S207" s="230">
        <v>0</v>
      </c>
      <c r="T207" s="231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2" t="s">
        <v>131</v>
      </c>
      <c r="AT207" s="232" t="s">
        <v>128</v>
      </c>
      <c r="AU207" s="232" t="s">
        <v>82</v>
      </c>
      <c r="AY207" s="18" t="s">
        <v>125</v>
      </c>
      <c r="BE207" s="233">
        <f>IF(N207="základní",J207,0)</f>
        <v>0</v>
      </c>
      <c r="BF207" s="233">
        <f>IF(N207="snížená",J207,0)</f>
        <v>0</v>
      </c>
      <c r="BG207" s="233">
        <f>IF(N207="zákl. přenesená",J207,0)</f>
        <v>0</v>
      </c>
      <c r="BH207" s="233">
        <f>IF(N207="sníž. přenesená",J207,0)</f>
        <v>0</v>
      </c>
      <c r="BI207" s="233">
        <f>IF(N207="nulová",J207,0)</f>
        <v>0</v>
      </c>
      <c r="BJ207" s="18" t="s">
        <v>80</v>
      </c>
      <c r="BK207" s="233">
        <f>ROUND(I207*H207,2)</f>
        <v>0</v>
      </c>
      <c r="BL207" s="18" t="s">
        <v>131</v>
      </c>
      <c r="BM207" s="232" t="s">
        <v>293</v>
      </c>
    </row>
    <row r="208" s="13" customFormat="1">
      <c r="A208" s="13"/>
      <c r="B208" s="239"/>
      <c r="C208" s="240"/>
      <c r="D208" s="241" t="s">
        <v>165</v>
      </c>
      <c r="E208" s="242" t="s">
        <v>1</v>
      </c>
      <c r="F208" s="243" t="s">
        <v>294</v>
      </c>
      <c r="G208" s="240"/>
      <c r="H208" s="242" t="s">
        <v>1</v>
      </c>
      <c r="I208" s="244"/>
      <c r="J208" s="240"/>
      <c r="K208" s="240"/>
      <c r="L208" s="245"/>
      <c r="M208" s="246"/>
      <c r="N208" s="247"/>
      <c r="O208" s="247"/>
      <c r="P208" s="247"/>
      <c r="Q208" s="247"/>
      <c r="R208" s="247"/>
      <c r="S208" s="247"/>
      <c r="T208" s="248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9" t="s">
        <v>165</v>
      </c>
      <c r="AU208" s="249" t="s">
        <v>82</v>
      </c>
      <c r="AV208" s="13" t="s">
        <v>80</v>
      </c>
      <c r="AW208" s="13" t="s">
        <v>30</v>
      </c>
      <c r="AX208" s="13" t="s">
        <v>73</v>
      </c>
      <c r="AY208" s="249" t="s">
        <v>125</v>
      </c>
    </row>
    <row r="209" s="14" customFormat="1">
      <c r="A209" s="14"/>
      <c r="B209" s="250"/>
      <c r="C209" s="251"/>
      <c r="D209" s="241" t="s">
        <v>165</v>
      </c>
      <c r="E209" s="252" t="s">
        <v>1</v>
      </c>
      <c r="F209" s="253" t="s">
        <v>295</v>
      </c>
      <c r="G209" s="251"/>
      <c r="H209" s="254">
        <v>22.530000000000001</v>
      </c>
      <c r="I209" s="255"/>
      <c r="J209" s="251"/>
      <c r="K209" s="251"/>
      <c r="L209" s="256"/>
      <c r="M209" s="257"/>
      <c r="N209" s="258"/>
      <c r="O209" s="258"/>
      <c r="P209" s="258"/>
      <c r="Q209" s="258"/>
      <c r="R209" s="258"/>
      <c r="S209" s="258"/>
      <c r="T209" s="259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0" t="s">
        <v>165</v>
      </c>
      <c r="AU209" s="260" t="s">
        <v>82</v>
      </c>
      <c r="AV209" s="14" t="s">
        <v>82</v>
      </c>
      <c r="AW209" s="14" t="s">
        <v>30</v>
      </c>
      <c r="AX209" s="14" t="s">
        <v>73</v>
      </c>
      <c r="AY209" s="260" t="s">
        <v>125</v>
      </c>
    </row>
    <row r="210" s="14" customFormat="1">
      <c r="A210" s="14"/>
      <c r="B210" s="250"/>
      <c r="C210" s="251"/>
      <c r="D210" s="241" t="s">
        <v>165</v>
      </c>
      <c r="E210" s="252" t="s">
        <v>1</v>
      </c>
      <c r="F210" s="253" t="s">
        <v>296</v>
      </c>
      <c r="G210" s="251"/>
      <c r="H210" s="254">
        <v>8.8800000000000008</v>
      </c>
      <c r="I210" s="255"/>
      <c r="J210" s="251"/>
      <c r="K210" s="251"/>
      <c r="L210" s="256"/>
      <c r="M210" s="257"/>
      <c r="N210" s="258"/>
      <c r="O210" s="258"/>
      <c r="P210" s="258"/>
      <c r="Q210" s="258"/>
      <c r="R210" s="258"/>
      <c r="S210" s="258"/>
      <c r="T210" s="259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0" t="s">
        <v>165</v>
      </c>
      <c r="AU210" s="260" t="s">
        <v>82</v>
      </c>
      <c r="AV210" s="14" t="s">
        <v>82</v>
      </c>
      <c r="AW210" s="14" t="s">
        <v>30</v>
      </c>
      <c r="AX210" s="14" t="s">
        <v>73</v>
      </c>
      <c r="AY210" s="260" t="s">
        <v>125</v>
      </c>
    </row>
    <row r="211" s="14" customFormat="1">
      <c r="A211" s="14"/>
      <c r="B211" s="250"/>
      <c r="C211" s="251"/>
      <c r="D211" s="241" t="s">
        <v>165</v>
      </c>
      <c r="E211" s="252" t="s">
        <v>1</v>
      </c>
      <c r="F211" s="253" t="s">
        <v>297</v>
      </c>
      <c r="G211" s="251"/>
      <c r="H211" s="254">
        <v>24</v>
      </c>
      <c r="I211" s="255"/>
      <c r="J211" s="251"/>
      <c r="K211" s="251"/>
      <c r="L211" s="256"/>
      <c r="M211" s="257"/>
      <c r="N211" s="258"/>
      <c r="O211" s="258"/>
      <c r="P211" s="258"/>
      <c r="Q211" s="258"/>
      <c r="R211" s="258"/>
      <c r="S211" s="258"/>
      <c r="T211" s="259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0" t="s">
        <v>165</v>
      </c>
      <c r="AU211" s="260" t="s">
        <v>82</v>
      </c>
      <c r="AV211" s="14" t="s">
        <v>82</v>
      </c>
      <c r="AW211" s="14" t="s">
        <v>30</v>
      </c>
      <c r="AX211" s="14" t="s">
        <v>73</v>
      </c>
      <c r="AY211" s="260" t="s">
        <v>125</v>
      </c>
    </row>
    <row r="212" s="14" customFormat="1">
      <c r="A212" s="14"/>
      <c r="B212" s="250"/>
      <c r="C212" s="251"/>
      <c r="D212" s="241" t="s">
        <v>165</v>
      </c>
      <c r="E212" s="252" t="s">
        <v>1</v>
      </c>
      <c r="F212" s="253" t="s">
        <v>298</v>
      </c>
      <c r="G212" s="251"/>
      <c r="H212" s="254">
        <v>35.880000000000003</v>
      </c>
      <c r="I212" s="255"/>
      <c r="J212" s="251"/>
      <c r="K212" s="251"/>
      <c r="L212" s="256"/>
      <c r="M212" s="257"/>
      <c r="N212" s="258"/>
      <c r="O212" s="258"/>
      <c r="P212" s="258"/>
      <c r="Q212" s="258"/>
      <c r="R212" s="258"/>
      <c r="S212" s="258"/>
      <c r="T212" s="259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0" t="s">
        <v>165</v>
      </c>
      <c r="AU212" s="260" t="s">
        <v>82</v>
      </c>
      <c r="AV212" s="14" t="s">
        <v>82</v>
      </c>
      <c r="AW212" s="14" t="s">
        <v>30</v>
      </c>
      <c r="AX212" s="14" t="s">
        <v>73</v>
      </c>
      <c r="AY212" s="260" t="s">
        <v>125</v>
      </c>
    </row>
    <row r="213" s="14" customFormat="1">
      <c r="A213" s="14"/>
      <c r="B213" s="250"/>
      <c r="C213" s="251"/>
      <c r="D213" s="241" t="s">
        <v>165</v>
      </c>
      <c r="E213" s="252" t="s">
        <v>1</v>
      </c>
      <c r="F213" s="253" t="s">
        <v>299</v>
      </c>
      <c r="G213" s="251"/>
      <c r="H213" s="254">
        <v>0.83999999999999997</v>
      </c>
      <c r="I213" s="255"/>
      <c r="J213" s="251"/>
      <c r="K213" s="251"/>
      <c r="L213" s="256"/>
      <c r="M213" s="257"/>
      <c r="N213" s="258"/>
      <c r="O213" s="258"/>
      <c r="P213" s="258"/>
      <c r="Q213" s="258"/>
      <c r="R213" s="258"/>
      <c r="S213" s="258"/>
      <c r="T213" s="259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0" t="s">
        <v>165</v>
      </c>
      <c r="AU213" s="260" t="s">
        <v>82</v>
      </c>
      <c r="AV213" s="14" t="s">
        <v>82</v>
      </c>
      <c r="AW213" s="14" t="s">
        <v>30</v>
      </c>
      <c r="AX213" s="14" t="s">
        <v>73</v>
      </c>
      <c r="AY213" s="260" t="s">
        <v>125</v>
      </c>
    </row>
    <row r="214" s="15" customFormat="1">
      <c r="A214" s="15"/>
      <c r="B214" s="261"/>
      <c r="C214" s="262"/>
      <c r="D214" s="241" t="s">
        <v>165</v>
      </c>
      <c r="E214" s="263" t="s">
        <v>1</v>
      </c>
      <c r="F214" s="264" t="s">
        <v>170</v>
      </c>
      <c r="G214" s="262"/>
      <c r="H214" s="265">
        <v>92.13000000000001</v>
      </c>
      <c r="I214" s="266"/>
      <c r="J214" s="262"/>
      <c r="K214" s="262"/>
      <c r="L214" s="267"/>
      <c r="M214" s="268"/>
      <c r="N214" s="269"/>
      <c r="O214" s="269"/>
      <c r="P214" s="269"/>
      <c r="Q214" s="269"/>
      <c r="R214" s="269"/>
      <c r="S214" s="269"/>
      <c r="T214" s="270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71" t="s">
        <v>165</v>
      </c>
      <c r="AU214" s="271" t="s">
        <v>82</v>
      </c>
      <c r="AV214" s="15" t="s">
        <v>131</v>
      </c>
      <c r="AW214" s="15" t="s">
        <v>30</v>
      </c>
      <c r="AX214" s="15" t="s">
        <v>80</v>
      </c>
      <c r="AY214" s="271" t="s">
        <v>125</v>
      </c>
    </row>
    <row r="215" s="2" customFormat="1" ht="24.15" customHeight="1">
      <c r="A215" s="39"/>
      <c r="B215" s="40"/>
      <c r="C215" s="272" t="s">
        <v>300</v>
      </c>
      <c r="D215" s="272" t="s">
        <v>216</v>
      </c>
      <c r="E215" s="273" t="s">
        <v>301</v>
      </c>
      <c r="F215" s="274" t="s">
        <v>302</v>
      </c>
      <c r="G215" s="275" t="s">
        <v>162</v>
      </c>
      <c r="H215" s="276">
        <v>96.736999999999995</v>
      </c>
      <c r="I215" s="277"/>
      <c r="J215" s="278">
        <f>ROUND(I215*H215,2)</f>
        <v>0</v>
      </c>
      <c r="K215" s="279"/>
      <c r="L215" s="280"/>
      <c r="M215" s="281" t="s">
        <v>1</v>
      </c>
      <c r="N215" s="282" t="s">
        <v>38</v>
      </c>
      <c r="O215" s="92"/>
      <c r="P215" s="230">
        <f>O215*H215</f>
        <v>0</v>
      </c>
      <c r="Q215" s="230">
        <v>0</v>
      </c>
      <c r="R215" s="230">
        <f>Q215*H215</f>
        <v>0</v>
      </c>
      <c r="S215" s="230">
        <v>0</v>
      </c>
      <c r="T215" s="231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2" t="s">
        <v>178</v>
      </c>
      <c r="AT215" s="232" t="s">
        <v>216</v>
      </c>
      <c r="AU215" s="232" t="s">
        <v>82</v>
      </c>
      <c r="AY215" s="18" t="s">
        <v>125</v>
      </c>
      <c r="BE215" s="233">
        <f>IF(N215="základní",J215,0)</f>
        <v>0</v>
      </c>
      <c r="BF215" s="233">
        <f>IF(N215="snížená",J215,0)</f>
        <v>0</v>
      </c>
      <c r="BG215" s="233">
        <f>IF(N215="zákl. přenesená",J215,0)</f>
        <v>0</v>
      </c>
      <c r="BH215" s="233">
        <f>IF(N215="sníž. přenesená",J215,0)</f>
        <v>0</v>
      </c>
      <c r="BI215" s="233">
        <f>IF(N215="nulová",J215,0)</f>
        <v>0</v>
      </c>
      <c r="BJ215" s="18" t="s">
        <v>80</v>
      </c>
      <c r="BK215" s="233">
        <f>ROUND(I215*H215,2)</f>
        <v>0</v>
      </c>
      <c r="BL215" s="18" t="s">
        <v>131</v>
      </c>
      <c r="BM215" s="232" t="s">
        <v>303</v>
      </c>
    </row>
    <row r="216" s="12" customFormat="1" ht="22.8" customHeight="1">
      <c r="A216" s="12"/>
      <c r="B216" s="204"/>
      <c r="C216" s="205"/>
      <c r="D216" s="206" t="s">
        <v>72</v>
      </c>
      <c r="E216" s="218" t="s">
        <v>174</v>
      </c>
      <c r="F216" s="218" t="s">
        <v>304</v>
      </c>
      <c r="G216" s="205"/>
      <c r="H216" s="205"/>
      <c r="I216" s="208"/>
      <c r="J216" s="219">
        <f>BK216</f>
        <v>0</v>
      </c>
      <c r="K216" s="205"/>
      <c r="L216" s="210"/>
      <c r="M216" s="211"/>
      <c r="N216" s="212"/>
      <c r="O216" s="212"/>
      <c r="P216" s="213">
        <f>SUM(P217:P287)</f>
        <v>0</v>
      </c>
      <c r="Q216" s="212"/>
      <c r="R216" s="213">
        <f>SUM(R217:R287)</f>
        <v>1.32347032</v>
      </c>
      <c r="S216" s="212"/>
      <c r="T216" s="214">
        <f>SUM(T217:T287)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5" t="s">
        <v>80</v>
      </c>
      <c r="AT216" s="216" t="s">
        <v>72</v>
      </c>
      <c r="AU216" s="216" t="s">
        <v>80</v>
      </c>
      <c r="AY216" s="215" t="s">
        <v>125</v>
      </c>
      <c r="BK216" s="217">
        <f>SUM(BK217:BK287)</f>
        <v>0</v>
      </c>
    </row>
    <row r="217" s="2" customFormat="1" ht="21.75" customHeight="1">
      <c r="A217" s="39"/>
      <c r="B217" s="40"/>
      <c r="C217" s="220" t="s">
        <v>305</v>
      </c>
      <c r="D217" s="220" t="s">
        <v>128</v>
      </c>
      <c r="E217" s="221" t="s">
        <v>306</v>
      </c>
      <c r="F217" s="222" t="s">
        <v>307</v>
      </c>
      <c r="G217" s="223" t="s">
        <v>162</v>
      </c>
      <c r="H217" s="224">
        <v>235.91200000000001</v>
      </c>
      <c r="I217" s="225"/>
      <c r="J217" s="226">
        <f>ROUND(I217*H217,2)</f>
        <v>0</v>
      </c>
      <c r="K217" s="227"/>
      <c r="L217" s="45"/>
      <c r="M217" s="228" t="s">
        <v>1</v>
      </c>
      <c r="N217" s="229" t="s">
        <v>38</v>
      </c>
      <c r="O217" s="92"/>
      <c r="P217" s="230">
        <f>O217*H217</f>
        <v>0</v>
      </c>
      <c r="Q217" s="230">
        <v>0.0054599999999999996</v>
      </c>
      <c r="R217" s="230">
        <f>Q217*H217</f>
        <v>1.2880795199999999</v>
      </c>
      <c r="S217" s="230">
        <v>0</v>
      </c>
      <c r="T217" s="231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2" t="s">
        <v>131</v>
      </c>
      <c r="AT217" s="232" t="s">
        <v>128</v>
      </c>
      <c r="AU217" s="232" t="s">
        <v>82</v>
      </c>
      <c r="AY217" s="18" t="s">
        <v>125</v>
      </c>
      <c r="BE217" s="233">
        <f>IF(N217="základní",J217,0)</f>
        <v>0</v>
      </c>
      <c r="BF217" s="233">
        <f>IF(N217="snížená",J217,0)</f>
        <v>0</v>
      </c>
      <c r="BG217" s="233">
        <f>IF(N217="zákl. přenesená",J217,0)</f>
        <v>0</v>
      </c>
      <c r="BH217" s="233">
        <f>IF(N217="sníž. přenesená",J217,0)</f>
        <v>0</v>
      </c>
      <c r="BI217" s="233">
        <f>IF(N217="nulová",J217,0)</f>
        <v>0</v>
      </c>
      <c r="BJ217" s="18" t="s">
        <v>80</v>
      </c>
      <c r="BK217" s="233">
        <f>ROUND(I217*H217,2)</f>
        <v>0</v>
      </c>
      <c r="BL217" s="18" t="s">
        <v>131</v>
      </c>
      <c r="BM217" s="232" t="s">
        <v>308</v>
      </c>
    </row>
    <row r="218" s="14" customFormat="1">
      <c r="A218" s="14"/>
      <c r="B218" s="250"/>
      <c r="C218" s="251"/>
      <c r="D218" s="241" t="s">
        <v>165</v>
      </c>
      <c r="E218" s="252" t="s">
        <v>1</v>
      </c>
      <c r="F218" s="253" t="s">
        <v>309</v>
      </c>
      <c r="G218" s="251"/>
      <c r="H218" s="254">
        <v>235.91200000000001</v>
      </c>
      <c r="I218" s="255"/>
      <c r="J218" s="251"/>
      <c r="K218" s="251"/>
      <c r="L218" s="256"/>
      <c r="M218" s="257"/>
      <c r="N218" s="258"/>
      <c r="O218" s="258"/>
      <c r="P218" s="258"/>
      <c r="Q218" s="258"/>
      <c r="R218" s="258"/>
      <c r="S218" s="258"/>
      <c r="T218" s="259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0" t="s">
        <v>165</v>
      </c>
      <c r="AU218" s="260" t="s">
        <v>82</v>
      </c>
      <c r="AV218" s="14" t="s">
        <v>82</v>
      </c>
      <c r="AW218" s="14" t="s">
        <v>30</v>
      </c>
      <c r="AX218" s="14" t="s">
        <v>80</v>
      </c>
      <c r="AY218" s="260" t="s">
        <v>125</v>
      </c>
    </row>
    <row r="219" s="2" customFormat="1" ht="24.15" customHeight="1">
      <c r="A219" s="39"/>
      <c r="B219" s="40"/>
      <c r="C219" s="220" t="s">
        <v>227</v>
      </c>
      <c r="D219" s="220" t="s">
        <v>128</v>
      </c>
      <c r="E219" s="221" t="s">
        <v>310</v>
      </c>
      <c r="F219" s="222" t="s">
        <v>311</v>
      </c>
      <c r="G219" s="223" t="s">
        <v>162</v>
      </c>
      <c r="H219" s="224">
        <v>47.362000000000002</v>
      </c>
      <c r="I219" s="225"/>
      <c r="J219" s="226">
        <f>ROUND(I219*H219,2)</f>
        <v>0</v>
      </c>
      <c r="K219" s="227"/>
      <c r="L219" s="45"/>
      <c r="M219" s="228" t="s">
        <v>1</v>
      </c>
      <c r="N219" s="229" t="s">
        <v>38</v>
      </c>
      <c r="O219" s="92"/>
      <c r="P219" s="230">
        <f>O219*H219</f>
        <v>0</v>
      </c>
      <c r="Q219" s="230">
        <v>0</v>
      </c>
      <c r="R219" s="230">
        <f>Q219*H219</f>
        <v>0</v>
      </c>
      <c r="S219" s="230">
        <v>0</v>
      </c>
      <c r="T219" s="231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2" t="s">
        <v>131</v>
      </c>
      <c r="AT219" s="232" t="s">
        <v>128</v>
      </c>
      <c r="AU219" s="232" t="s">
        <v>82</v>
      </c>
      <c r="AY219" s="18" t="s">
        <v>125</v>
      </c>
      <c r="BE219" s="233">
        <f>IF(N219="základní",J219,0)</f>
        <v>0</v>
      </c>
      <c r="BF219" s="233">
        <f>IF(N219="snížená",J219,0)</f>
        <v>0</v>
      </c>
      <c r="BG219" s="233">
        <f>IF(N219="zákl. přenesená",J219,0)</f>
        <v>0</v>
      </c>
      <c r="BH219" s="233">
        <f>IF(N219="sníž. přenesená",J219,0)</f>
        <v>0</v>
      </c>
      <c r="BI219" s="233">
        <f>IF(N219="nulová",J219,0)</f>
        <v>0</v>
      </c>
      <c r="BJ219" s="18" t="s">
        <v>80</v>
      </c>
      <c r="BK219" s="233">
        <f>ROUND(I219*H219,2)</f>
        <v>0</v>
      </c>
      <c r="BL219" s="18" t="s">
        <v>131</v>
      </c>
      <c r="BM219" s="232" t="s">
        <v>312</v>
      </c>
    </row>
    <row r="220" s="13" customFormat="1">
      <c r="A220" s="13"/>
      <c r="B220" s="239"/>
      <c r="C220" s="240"/>
      <c r="D220" s="241" t="s">
        <v>165</v>
      </c>
      <c r="E220" s="242" t="s">
        <v>1</v>
      </c>
      <c r="F220" s="243" t="s">
        <v>313</v>
      </c>
      <c r="G220" s="240"/>
      <c r="H220" s="242" t="s">
        <v>1</v>
      </c>
      <c r="I220" s="244"/>
      <c r="J220" s="240"/>
      <c r="K220" s="240"/>
      <c r="L220" s="245"/>
      <c r="M220" s="246"/>
      <c r="N220" s="247"/>
      <c r="O220" s="247"/>
      <c r="P220" s="247"/>
      <c r="Q220" s="247"/>
      <c r="R220" s="247"/>
      <c r="S220" s="247"/>
      <c r="T220" s="24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9" t="s">
        <v>165</v>
      </c>
      <c r="AU220" s="249" t="s">
        <v>82</v>
      </c>
      <c r="AV220" s="13" t="s">
        <v>80</v>
      </c>
      <c r="AW220" s="13" t="s">
        <v>30</v>
      </c>
      <c r="AX220" s="13" t="s">
        <v>73</v>
      </c>
      <c r="AY220" s="249" t="s">
        <v>125</v>
      </c>
    </row>
    <row r="221" s="14" customFormat="1">
      <c r="A221" s="14"/>
      <c r="B221" s="250"/>
      <c r="C221" s="251"/>
      <c r="D221" s="241" t="s">
        <v>165</v>
      </c>
      <c r="E221" s="252" t="s">
        <v>1</v>
      </c>
      <c r="F221" s="253" t="s">
        <v>314</v>
      </c>
      <c r="G221" s="251"/>
      <c r="H221" s="254">
        <v>4.9199999999999999</v>
      </c>
      <c r="I221" s="255"/>
      <c r="J221" s="251"/>
      <c r="K221" s="251"/>
      <c r="L221" s="256"/>
      <c r="M221" s="257"/>
      <c r="N221" s="258"/>
      <c r="O221" s="258"/>
      <c r="P221" s="258"/>
      <c r="Q221" s="258"/>
      <c r="R221" s="258"/>
      <c r="S221" s="258"/>
      <c r="T221" s="259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0" t="s">
        <v>165</v>
      </c>
      <c r="AU221" s="260" t="s">
        <v>82</v>
      </c>
      <c r="AV221" s="14" t="s">
        <v>82</v>
      </c>
      <c r="AW221" s="14" t="s">
        <v>30</v>
      </c>
      <c r="AX221" s="14" t="s">
        <v>73</v>
      </c>
      <c r="AY221" s="260" t="s">
        <v>125</v>
      </c>
    </row>
    <row r="222" s="14" customFormat="1">
      <c r="A222" s="14"/>
      <c r="B222" s="250"/>
      <c r="C222" s="251"/>
      <c r="D222" s="241" t="s">
        <v>165</v>
      </c>
      <c r="E222" s="252" t="s">
        <v>1</v>
      </c>
      <c r="F222" s="253" t="s">
        <v>315</v>
      </c>
      <c r="G222" s="251"/>
      <c r="H222" s="254">
        <v>15.359999999999999</v>
      </c>
      <c r="I222" s="255"/>
      <c r="J222" s="251"/>
      <c r="K222" s="251"/>
      <c r="L222" s="256"/>
      <c r="M222" s="257"/>
      <c r="N222" s="258"/>
      <c r="O222" s="258"/>
      <c r="P222" s="258"/>
      <c r="Q222" s="258"/>
      <c r="R222" s="258"/>
      <c r="S222" s="258"/>
      <c r="T222" s="259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0" t="s">
        <v>165</v>
      </c>
      <c r="AU222" s="260" t="s">
        <v>82</v>
      </c>
      <c r="AV222" s="14" t="s">
        <v>82</v>
      </c>
      <c r="AW222" s="14" t="s">
        <v>30</v>
      </c>
      <c r="AX222" s="14" t="s">
        <v>73</v>
      </c>
      <c r="AY222" s="260" t="s">
        <v>125</v>
      </c>
    </row>
    <row r="223" s="14" customFormat="1">
      <c r="A223" s="14"/>
      <c r="B223" s="250"/>
      <c r="C223" s="251"/>
      <c r="D223" s="241" t="s">
        <v>165</v>
      </c>
      <c r="E223" s="252" t="s">
        <v>1</v>
      </c>
      <c r="F223" s="253" t="s">
        <v>316</v>
      </c>
      <c r="G223" s="251"/>
      <c r="H223" s="254">
        <v>17.399999999999999</v>
      </c>
      <c r="I223" s="255"/>
      <c r="J223" s="251"/>
      <c r="K223" s="251"/>
      <c r="L223" s="256"/>
      <c r="M223" s="257"/>
      <c r="N223" s="258"/>
      <c r="O223" s="258"/>
      <c r="P223" s="258"/>
      <c r="Q223" s="258"/>
      <c r="R223" s="258"/>
      <c r="S223" s="258"/>
      <c r="T223" s="259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0" t="s">
        <v>165</v>
      </c>
      <c r="AU223" s="260" t="s">
        <v>82</v>
      </c>
      <c r="AV223" s="14" t="s">
        <v>82</v>
      </c>
      <c r="AW223" s="14" t="s">
        <v>30</v>
      </c>
      <c r="AX223" s="14" t="s">
        <v>73</v>
      </c>
      <c r="AY223" s="260" t="s">
        <v>125</v>
      </c>
    </row>
    <row r="224" s="14" customFormat="1">
      <c r="A224" s="14"/>
      <c r="B224" s="250"/>
      <c r="C224" s="251"/>
      <c r="D224" s="241" t="s">
        <v>165</v>
      </c>
      <c r="E224" s="252" t="s">
        <v>1</v>
      </c>
      <c r="F224" s="253" t="s">
        <v>317</v>
      </c>
      <c r="G224" s="251"/>
      <c r="H224" s="254">
        <v>5.1600000000000001</v>
      </c>
      <c r="I224" s="255"/>
      <c r="J224" s="251"/>
      <c r="K224" s="251"/>
      <c r="L224" s="256"/>
      <c r="M224" s="257"/>
      <c r="N224" s="258"/>
      <c r="O224" s="258"/>
      <c r="P224" s="258"/>
      <c r="Q224" s="258"/>
      <c r="R224" s="258"/>
      <c r="S224" s="258"/>
      <c r="T224" s="259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0" t="s">
        <v>165</v>
      </c>
      <c r="AU224" s="260" t="s">
        <v>82</v>
      </c>
      <c r="AV224" s="14" t="s">
        <v>82</v>
      </c>
      <c r="AW224" s="14" t="s">
        <v>30</v>
      </c>
      <c r="AX224" s="14" t="s">
        <v>73</v>
      </c>
      <c r="AY224" s="260" t="s">
        <v>125</v>
      </c>
    </row>
    <row r="225" s="13" customFormat="1">
      <c r="A225" s="13"/>
      <c r="B225" s="239"/>
      <c r="C225" s="240"/>
      <c r="D225" s="241" t="s">
        <v>165</v>
      </c>
      <c r="E225" s="242" t="s">
        <v>1</v>
      </c>
      <c r="F225" s="243" t="s">
        <v>318</v>
      </c>
      <c r="G225" s="240"/>
      <c r="H225" s="242" t="s">
        <v>1</v>
      </c>
      <c r="I225" s="244"/>
      <c r="J225" s="240"/>
      <c r="K225" s="240"/>
      <c r="L225" s="245"/>
      <c r="M225" s="246"/>
      <c r="N225" s="247"/>
      <c r="O225" s="247"/>
      <c r="P225" s="247"/>
      <c r="Q225" s="247"/>
      <c r="R225" s="247"/>
      <c r="S225" s="247"/>
      <c r="T225" s="248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9" t="s">
        <v>165</v>
      </c>
      <c r="AU225" s="249" t="s">
        <v>82</v>
      </c>
      <c r="AV225" s="13" t="s">
        <v>80</v>
      </c>
      <c r="AW225" s="13" t="s">
        <v>30</v>
      </c>
      <c r="AX225" s="13" t="s">
        <v>73</v>
      </c>
      <c r="AY225" s="249" t="s">
        <v>125</v>
      </c>
    </row>
    <row r="226" s="14" customFormat="1">
      <c r="A226" s="14"/>
      <c r="B226" s="250"/>
      <c r="C226" s="251"/>
      <c r="D226" s="241" t="s">
        <v>165</v>
      </c>
      <c r="E226" s="252" t="s">
        <v>1</v>
      </c>
      <c r="F226" s="253" t="s">
        <v>319</v>
      </c>
      <c r="G226" s="251"/>
      <c r="H226" s="254">
        <v>1.514</v>
      </c>
      <c r="I226" s="255"/>
      <c r="J226" s="251"/>
      <c r="K226" s="251"/>
      <c r="L226" s="256"/>
      <c r="M226" s="257"/>
      <c r="N226" s="258"/>
      <c r="O226" s="258"/>
      <c r="P226" s="258"/>
      <c r="Q226" s="258"/>
      <c r="R226" s="258"/>
      <c r="S226" s="258"/>
      <c r="T226" s="259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0" t="s">
        <v>165</v>
      </c>
      <c r="AU226" s="260" t="s">
        <v>82</v>
      </c>
      <c r="AV226" s="14" t="s">
        <v>82</v>
      </c>
      <c r="AW226" s="14" t="s">
        <v>30</v>
      </c>
      <c r="AX226" s="14" t="s">
        <v>73</v>
      </c>
      <c r="AY226" s="260" t="s">
        <v>125</v>
      </c>
    </row>
    <row r="227" s="13" customFormat="1">
      <c r="A227" s="13"/>
      <c r="B227" s="239"/>
      <c r="C227" s="240"/>
      <c r="D227" s="241" t="s">
        <v>165</v>
      </c>
      <c r="E227" s="242" t="s">
        <v>1</v>
      </c>
      <c r="F227" s="243" t="s">
        <v>320</v>
      </c>
      <c r="G227" s="240"/>
      <c r="H227" s="242" t="s">
        <v>1</v>
      </c>
      <c r="I227" s="244"/>
      <c r="J227" s="240"/>
      <c r="K227" s="240"/>
      <c r="L227" s="245"/>
      <c r="M227" s="246"/>
      <c r="N227" s="247"/>
      <c r="O227" s="247"/>
      <c r="P227" s="247"/>
      <c r="Q227" s="247"/>
      <c r="R227" s="247"/>
      <c r="S227" s="247"/>
      <c r="T227" s="248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9" t="s">
        <v>165</v>
      </c>
      <c r="AU227" s="249" t="s">
        <v>82</v>
      </c>
      <c r="AV227" s="13" t="s">
        <v>80</v>
      </c>
      <c r="AW227" s="13" t="s">
        <v>30</v>
      </c>
      <c r="AX227" s="13" t="s">
        <v>73</v>
      </c>
      <c r="AY227" s="249" t="s">
        <v>125</v>
      </c>
    </row>
    <row r="228" s="14" customFormat="1">
      <c r="A228" s="14"/>
      <c r="B228" s="250"/>
      <c r="C228" s="251"/>
      <c r="D228" s="241" t="s">
        <v>165</v>
      </c>
      <c r="E228" s="252" t="s">
        <v>1</v>
      </c>
      <c r="F228" s="253" t="s">
        <v>321</v>
      </c>
      <c r="G228" s="251"/>
      <c r="H228" s="254">
        <v>3.008</v>
      </c>
      <c r="I228" s="255"/>
      <c r="J228" s="251"/>
      <c r="K228" s="251"/>
      <c r="L228" s="256"/>
      <c r="M228" s="257"/>
      <c r="N228" s="258"/>
      <c r="O228" s="258"/>
      <c r="P228" s="258"/>
      <c r="Q228" s="258"/>
      <c r="R228" s="258"/>
      <c r="S228" s="258"/>
      <c r="T228" s="259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0" t="s">
        <v>165</v>
      </c>
      <c r="AU228" s="260" t="s">
        <v>82</v>
      </c>
      <c r="AV228" s="14" t="s">
        <v>82</v>
      </c>
      <c r="AW228" s="14" t="s">
        <v>30</v>
      </c>
      <c r="AX228" s="14" t="s">
        <v>73</v>
      </c>
      <c r="AY228" s="260" t="s">
        <v>125</v>
      </c>
    </row>
    <row r="229" s="15" customFormat="1">
      <c r="A229" s="15"/>
      <c r="B229" s="261"/>
      <c r="C229" s="262"/>
      <c r="D229" s="241" t="s">
        <v>165</v>
      </c>
      <c r="E229" s="263" t="s">
        <v>1</v>
      </c>
      <c r="F229" s="264" t="s">
        <v>170</v>
      </c>
      <c r="G229" s="262"/>
      <c r="H229" s="265">
        <v>47.362000000000009</v>
      </c>
      <c r="I229" s="266"/>
      <c r="J229" s="262"/>
      <c r="K229" s="262"/>
      <c r="L229" s="267"/>
      <c r="M229" s="268"/>
      <c r="N229" s="269"/>
      <c r="O229" s="269"/>
      <c r="P229" s="269"/>
      <c r="Q229" s="269"/>
      <c r="R229" s="269"/>
      <c r="S229" s="269"/>
      <c r="T229" s="270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71" t="s">
        <v>165</v>
      </c>
      <c r="AU229" s="271" t="s">
        <v>82</v>
      </c>
      <c r="AV229" s="15" t="s">
        <v>131</v>
      </c>
      <c r="AW229" s="15" t="s">
        <v>30</v>
      </c>
      <c r="AX229" s="15" t="s">
        <v>80</v>
      </c>
      <c r="AY229" s="271" t="s">
        <v>125</v>
      </c>
    </row>
    <row r="230" s="2" customFormat="1" ht="24.15" customHeight="1">
      <c r="A230" s="39"/>
      <c r="B230" s="40"/>
      <c r="C230" s="220" t="s">
        <v>322</v>
      </c>
      <c r="D230" s="220" t="s">
        <v>128</v>
      </c>
      <c r="E230" s="221" t="s">
        <v>323</v>
      </c>
      <c r="F230" s="222" t="s">
        <v>324</v>
      </c>
      <c r="G230" s="223" t="s">
        <v>162</v>
      </c>
      <c r="H230" s="224">
        <v>99.656999999999996</v>
      </c>
      <c r="I230" s="225"/>
      <c r="J230" s="226">
        <f>ROUND(I230*H230,2)</f>
        <v>0</v>
      </c>
      <c r="K230" s="227"/>
      <c r="L230" s="45"/>
      <c r="M230" s="228" t="s">
        <v>1</v>
      </c>
      <c r="N230" s="229" t="s">
        <v>38</v>
      </c>
      <c r="O230" s="92"/>
      <c r="P230" s="230">
        <f>O230*H230</f>
        <v>0</v>
      </c>
      <c r="Q230" s="230">
        <v>0</v>
      </c>
      <c r="R230" s="230">
        <f>Q230*H230</f>
        <v>0</v>
      </c>
      <c r="S230" s="230">
        <v>0</v>
      </c>
      <c r="T230" s="231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2" t="s">
        <v>131</v>
      </c>
      <c r="AT230" s="232" t="s">
        <v>128</v>
      </c>
      <c r="AU230" s="232" t="s">
        <v>82</v>
      </c>
      <c r="AY230" s="18" t="s">
        <v>125</v>
      </c>
      <c r="BE230" s="233">
        <f>IF(N230="základní",J230,0)</f>
        <v>0</v>
      </c>
      <c r="BF230" s="233">
        <f>IF(N230="snížená",J230,0)</f>
        <v>0</v>
      </c>
      <c r="BG230" s="233">
        <f>IF(N230="zákl. přenesená",J230,0)</f>
        <v>0</v>
      </c>
      <c r="BH230" s="233">
        <f>IF(N230="sníž. přenesená",J230,0)</f>
        <v>0</v>
      </c>
      <c r="BI230" s="233">
        <f>IF(N230="nulová",J230,0)</f>
        <v>0</v>
      </c>
      <c r="BJ230" s="18" t="s">
        <v>80</v>
      </c>
      <c r="BK230" s="233">
        <f>ROUND(I230*H230,2)</f>
        <v>0</v>
      </c>
      <c r="BL230" s="18" t="s">
        <v>131</v>
      </c>
      <c r="BM230" s="232" t="s">
        <v>325</v>
      </c>
    </row>
    <row r="231" s="2" customFormat="1" ht="24.15" customHeight="1">
      <c r="A231" s="39"/>
      <c r="B231" s="40"/>
      <c r="C231" s="220" t="s">
        <v>232</v>
      </c>
      <c r="D231" s="220" t="s">
        <v>128</v>
      </c>
      <c r="E231" s="221" t="s">
        <v>326</v>
      </c>
      <c r="F231" s="222" t="s">
        <v>327</v>
      </c>
      <c r="G231" s="223" t="s">
        <v>162</v>
      </c>
      <c r="H231" s="224">
        <v>10.244999999999999</v>
      </c>
      <c r="I231" s="225"/>
      <c r="J231" s="226">
        <f>ROUND(I231*H231,2)</f>
        <v>0</v>
      </c>
      <c r="K231" s="227"/>
      <c r="L231" s="45"/>
      <c r="M231" s="228" t="s">
        <v>1</v>
      </c>
      <c r="N231" s="229" t="s">
        <v>38</v>
      </c>
      <c r="O231" s="92"/>
      <c r="P231" s="230">
        <f>O231*H231</f>
        <v>0</v>
      </c>
      <c r="Q231" s="230">
        <v>0</v>
      </c>
      <c r="R231" s="230">
        <f>Q231*H231</f>
        <v>0</v>
      </c>
      <c r="S231" s="230">
        <v>0</v>
      </c>
      <c r="T231" s="231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2" t="s">
        <v>131</v>
      </c>
      <c r="AT231" s="232" t="s">
        <v>128</v>
      </c>
      <c r="AU231" s="232" t="s">
        <v>82</v>
      </c>
      <c r="AY231" s="18" t="s">
        <v>125</v>
      </c>
      <c r="BE231" s="233">
        <f>IF(N231="základní",J231,0)</f>
        <v>0</v>
      </c>
      <c r="BF231" s="233">
        <f>IF(N231="snížená",J231,0)</f>
        <v>0</v>
      </c>
      <c r="BG231" s="233">
        <f>IF(N231="zákl. přenesená",J231,0)</f>
        <v>0</v>
      </c>
      <c r="BH231" s="233">
        <f>IF(N231="sníž. přenesená",J231,0)</f>
        <v>0</v>
      </c>
      <c r="BI231" s="233">
        <f>IF(N231="nulová",J231,0)</f>
        <v>0</v>
      </c>
      <c r="BJ231" s="18" t="s">
        <v>80</v>
      </c>
      <c r="BK231" s="233">
        <f>ROUND(I231*H231,2)</f>
        <v>0</v>
      </c>
      <c r="BL231" s="18" t="s">
        <v>131</v>
      </c>
      <c r="BM231" s="232" t="s">
        <v>328</v>
      </c>
    </row>
    <row r="232" s="2" customFormat="1" ht="44.25" customHeight="1">
      <c r="A232" s="39"/>
      <c r="B232" s="40"/>
      <c r="C232" s="220" t="s">
        <v>329</v>
      </c>
      <c r="D232" s="220" t="s">
        <v>128</v>
      </c>
      <c r="E232" s="221" t="s">
        <v>330</v>
      </c>
      <c r="F232" s="222" t="s">
        <v>331</v>
      </c>
      <c r="G232" s="223" t="s">
        <v>162</v>
      </c>
      <c r="H232" s="224">
        <v>100.69199999999999</v>
      </c>
      <c r="I232" s="225"/>
      <c r="J232" s="226">
        <f>ROUND(I232*H232,2)</f>
        <v>0</v>
      </c>
      <c r="K232" s="227"/>
      <c r="L232" s="45"/>
      <c r="M232" s="228" t="s">
        <v>1</v>
      </c>
      <c r="N232" s="229" t="s">
        <v>38</v>
      </c>
      <c r="O232" s="92"/>
      <c r="P232" s="230">
        <f>O232*H232</f>
        <v>0</v>
      </c>
      <c r="Q232" s="230">
        <v>0</v>
      </c>
      <c r="R232" s="230">
        <f>Q232*H232</f>
        <v>0</v>
      </c>
      <c r="S232" s="230">
        <v>0</v>
      </c>
      <c r="T232" s="231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2" t="s">
        <v>131</v>
      </c>
      <c r="AT232" s="232" t="s">
        <v>128</v>
      </c>
      <c r="AU232" s="232" t="s">
        <v>82</v>
      </c>
      <c r="AY232" s="18" t="s">
        <v>125</v>
      </c>
      <c r="BE232" s="233">
        <f>IF(N232="základní",J232,0)</f>
        <v>0</v>
      </c>
      <c r="BF232" s="233">
        <f>IF(N232="snížená",J232,0)</f>
        <v>0</v>
      </c>
      <c r="BG232" s="233">
        <f>IF(N232="zákl. přenesená",J232,0)</f>
        <v>0</v>
      </c>
      <c r="BH232" s="233">
        <f>IF(N232="sníž. přenesená",J232,0)</f>
        <v>0</v>
      </c>
      <c r="BI232" s="233">
        <f>IF(N232="nulová",J232,0)</f>
        <v>0</v>
      </c>
      <c r="BJ232" s="18" t="s">
        <v>80</v>
      </c>
      <c r="BK232" s="233">
        <f>ROUND(I232*H232,2)</f>
        <v>0</v>
      </c>
      <c r="BL232" s="18" t="s">
        <v>131</v>
      </c>
      <c r="BM232" s="232" t="s">
        <v>332</v>
      </c>
    </row>
    <row r="233" s="13" customFormat="1">
      <c r="A233" s="13"/>
      <c r="B233" s="239"/>
      <c r="C233" s="240"/>
      <c r="D233" s="241" t="s">
        <v>165</v>
      </c>
      <c r="E233" s="242" t="s">
        <v>1</v>
      </c>
      <c r="F233" s="243" t="s">
        <v>333</v>
      </c>
      <c r="G233" s="240"/>
      <c r="H233" s="242" t="s">
        <v>1</v>
      </c>
      <c r="I233" s="244"/>
      <c r="J233" s="240"/>
      <c r="K233" s="240"/>
      <c r="L233" s="245"/>
      <c r="M233" s="246"/>
      <c r="N233" s="247"/>
      <c r="O233" s="247"/>
      <c r="P233" s="247"/>
      <c r="Q233" s="247"/>
      <c r="R233" s="247"/>
      <c r="S233" s="247"/>
      <c r="T233" s="248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9" t="s">
        <v>165</v>
      </c>
      <c r="AU233" s="249" t="s">
        <v>82</v>
      </c>
      <c r="AV233" s="13" t="s">
        <v>80</v>
      </c>
      <c r="AW233" s="13" t="s">
        <v>30</v>
      </c>
      <c r="AX233" s="13" t="s">
        <v>73</v>
      </c>
      <c r="AY233" s="249" t="s">
        <v>125</v>
      </c>
    </row>
    <row r="234" s="14" customFormat="1">
      <c r="A234" s="14"/>
      <c r="B234" s="250"/>
      <c r="C234" s="251"/>
      <c r="D234" s="241" t="s">
        <v>165</v>
      </c>
      <c r="E234" s="252" t="s">
        <v>1</v>
      </c>
      <c r="F234" s="253" t="s">
        <v>334</v>
      </c>
      <c r="G234" s="251"/>
      <c r="H234" s="254">
        <v>9.8849999999999998</v>
      </c>
      <c r="I234" s="255"/>
      <c r="J234" s="251"/>
      <c r="K234" s="251"/>
      <c r="L234" s="256"/>
      <c r="M234" s="257"/>
      <c r="N234" s="258"/>
      <c r="O234" s="258"/>
      <c r="P234" s="258"/>
      <c r="Q234" s="258"/>
      <c r="R234" s="258"/>
      <c r="S234" s="258"/>
      <c r="T234" s="259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0" t="s">
        <v>165</v>
      </c>
      <c r="AU234" s="260" t="s">
        <v>82</v>
      </c>
      <c r="AV234" s="14" t="s">
        <v>82</v>
      </c>
      <c r="AW234" s="14" t="s">
        <v>30</v>
      </c>
      <c r="AX234" s="14" t="s">
        <v>73</v>
      </c>
      <c r="AY234" s="260" t="s">
        <v>125</v>
      </c>
    </row>
    <row r="235" s="16" customFormat="1">
      <c r="A235" s="16"/>
      <c r="B235" s="283"/>
      <c r="C235" s="284"/>
      <c r="D235" s="241" t="s">
        <v>165</v>
      </c>
      <c r="E235" s="285" t="s">
        <v>1</v>
      </c>
      <c r="F235" s="286" t="s">
        <v>335</v>
      </c>
      <c r="G235" s="284"/>
      <c r="H235" s="287">
        <v>9.8849999999999998</v>
      </c>
      <c r="I235" s="288"/>
      <c r="J235" s="284"/>
      <c r="K235" s="284"/>
      <c r="L235" s="289"/>
      <c r="M235" s="290"/>
      <c r="N235" s="291"/>
      <c r="O235" s="291"/>
      <c r="P235" s="291"/>
      <c r="Q235" s="291"/>
      <c r="R235" s="291"/>
      <c r="S235" s="291"/>
      <c r="T235" s="292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T235" s="293" t="s">
        <v>165</v>
      </c>
      <c r="AU235" s="293" t="s">
        <v>82</v>
      </c>
      <c r="AV235" s="16" t="s">
        <v>171</v>
      </c>
      <c r="AW235" s="16" t="s">
        <v>30</v>
      </c>
      <c r="AX235" s="16" t="s">
        <v>73</v>
      </c>
      <c r="AY235" s="293" t="s">
        <v>125</v>
      </c>
    </row>
    <row r="236" s="13" customFormat="1">
      <c r="A236" s="13"/>
      <c r="B236" s="239"/>
      <c r="C236" s="240"/>
      <c r="D236" s="241" t="s">
        <v>165</v>
      </c>
      <c r="E236" s="242" t="s">
        <v>1</v>
      </c>
      <c r="F236" s="243" t="s">
        <v>336</v>
      </c>
      <c r="G236" s="240"/>
      <c r="H236" s="242" t="s">
        <v>1</v>
      </c>
      <c r="I236" s="244"/>
      <c r="J236" s="240"/>
      <c r="K236" s="240"/>
      <c r="L236" s="245"/>
      <c r="M236" s="246"/>
      <c r="N236" s="247"/>
      <c r="O236" s="247"/>
      <c r="P236" s="247"/>
      <c r="Q236" s="247"/>
      <c r="R236" s="247"/>
      <c r="S236" s="247"/>
      <c r="T236" s="248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9" t="s">
        <v>165</v>
      </c>
      <c r="AU236" s="249" t="s">
        <v>82</v>
      </c>
      <c r="AV236" s="13" t="s">
        <v>80</v>
      </c>
      <c r="AW236" s="13" t="s">
        <v>30</v>
      </c>
      <c r="AX236" s="13" t="s">
        <v>73</v>
      </c>
      <c r="AY236" s="249" t="s">
        <v>125</v>
      </c>
    </row>
    <row r="237" s="14" customFormat="1">
      <c r="A237" s="14"/>
      <c r="B237" s="250"/>
      <c r="C237" s="251"/>
      <c r="D237" s="241" t="s">
        <v>165</v>
      </c>
      <c r="E237" s="252" t="s">
        <v>1</v>
      </c>
      <c r="F237" s="253" t="s">
        <v>337</v>
      </c>
      <c r="G237" s="251"/>
      <c r="H237" s="254">
        <v>104.16</v>
      </c>
      <c r="I237" s="255"/>
      <c r="J237" s="251"/>
      <c r="K237" s="251"/>
      <c r="L237" s="256"/>
      <c r="M237" s="257"/>
      <c r="N237" s="258"/>
      <c r="O237" s="258"/>
      <c r="P237" s="258"/>
      <c r="Q237" s="258"/>
      <c r="R237" s="258"/>
      <c r="S237" s="258"/>
      <c r="T237" s="259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0" t="s">
        <v>165</v>
      </c>
      <c r="AU237" s="260" t="s">
        <v>82</v>
      </c>
      <c r="AV237" s="14" t="s">
        <v>82</v>
      </c>
      <c r="AW237" s="14" t="s">
        <v>30</v>
      </c>
      <c r="AX237" s="14" t="s">
        <v>73</v>
      </c>
      <c r="AY237" s="260" t="s">
        <v>125</v>
      </c>
    </row>
    <row r="238" s="14" customFormat="1">
      <c r="A238" s="14"/>
      <c r="B238" s="250"/>
      <c r="C238" s="251"/>
      <c r="D238" s="241" t="s">
        <v>165</v>
      </c>
      <c r="E238" s="252" t="s">
        <v>1</v>
      </c>
      <c r="F238" s="253" t="s">
        <v>338</v>
      </c>
      <c r="G238" s="251"/>
      <c r="H238" s="254">
        <v>-13.353</v>
      </c>
      <c r="I238" s="255"/>
      <c r="J238" s="251"/>
      <c r="K238" s="251"/>
      <c r="L238" s="256"/>
      <c r="M238" s="257"/>
      <c r="N238" s="258"/>
      <c r="O238" s="258"/>
      <c r="P238" s="258"/>
      <c r="Q238" s="258"/>
      <c r="R238" s="258"/>
      <c r="S238" s="258"/>
      <c r="T238" s="259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0" t="s">
        <v>165</v>
      </c>
      <c r="AU238" s="260" t="s">
        <v>82</v>
      </c>
      <c r="AV238" s="14" t="s">
        <v>82</v>
      </c>
      <c r="AW238" s="14" t="s">
        <v>30</v>
      </c>
      <c r="AX238" s="14" t="s">
        <v>73</v>
      </c>
      <c r="AY238" s="260" t="s">
        <v>125</v>
      </c>
    </row>
    <row r="239" s="16" customFormat="1">
      <c r="A239" s="16"/>
      <c r="B239" s="283"/>
      <c r="C239" s="284"/>
      <c r="D239" s="241" t="s">
        <v>165</v>
      </c>
      <c r="E239" s="285" t="s">
        <v>1</v>
      </c>
      <c r="F239" s="286" t="s">
        <v>335</v>
      </c>
      <c r="G239" s="284"/>
      <c r="H239" s="287">
        <v>90.807000000000002</v>
      </c>
      <c r="I239" s="288"/>
      <c r="J239" s="284"/>
      <c r="K239" s="284"/>
      <c r="L239" s="289"/>
      <c r="M239" s="290"/>
      <c r="N239" s="291"/>
      <c r="O239" s="291"/>
      <c r="P239" s="291"/>
      <c r="Q239" s="291"/>
      <c r="R239" s="291"/>
      <c r="S239" s="291"/>
      <c r="T239" s="292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T239" s="293" t="s">
        <v>165</v>
      </c>
      <c r="AU239" s="293" t="s">
        <v>82</v>
      </c>
      <c r="AV239" s="16" t="s">
        <v>171</v>
      </c>
      <c r="AW239" s="16" t="s">
        <v>30</v>
      </c>
      <c r="AX239" s="16" t="s">
        <v>73</v>
      </c>
      <c r="AY239" s="293" t="s">
        <v>125</v>
      </c>
    </row>
    <row r="240" s="15" customFormat="1">
      <c r="A240" s="15"/>
      <c r="B240" s="261"/>
      <c r="C240" s="262"/>
      <c r="D240" s="241" t="s">
        <v>165</v>
      </c>
      <c r="E240" s="263" t="s">
        <v>1</v>
      </c>
      <c r="F240" s="264" t="s">
        <v>170</v>
      </c>
      <c r="G240" s="262"/>
      <c r="H240" s="265">
        <v>100.69200000000001</v>
      </c>
      <c r="I240" s="266"/>
      <c r="J240" s="262"/>
      <c r="K240" s="262"/>
      <c r="L240" s="267"/>
      <c r="M240" s="268"/>
      <c r="N240" s="269"/>
      <c r="O240" s="269"/>
      <c r="P240" s="269"/>
      <c r="Q240" s="269"/>
      <c r="R240" s="269"/>
      <c r="S240" s="269"/>
      <c r="T240" s="270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71" t="s">
        <v>165</v>
      </c>
      <c r="AU240" s="271" t="s">
        <v>82</v>
      </c>
      <c r="AV240" s="15" t="s">
        <v>131</v>
      </c>
      <c r="AW240" s="15" t="s">
        <v>30</v>
      </c>
      <c r="AX240" s="15" t="s">
        <v>80</v>
      </c>
      <c r="AY240" s="271" t="s">
        <v>125</v>
      </c>
    </row>
    <row r="241" s="2" customFormat="1" ht="21.75" customHeight="1">
      <c r="A241" s="39"/>
      <c r="B241" s="40"/>
      <c r="C241" s="272" t="s">
        <v>236</v>
      </c>
      <c r="D241" s="272" t="s">
        <v>216</v>
      </c>
      <c r="E241" s="273" t="s">
        <v>339</v>
      </c>
      <c r="F241" s="274" t="s">
        <v>340</v>
      </c>
      <c r="G241" s="275" t="s">
        <v>162</v>
      </c>
      <c r="H241" s="276">
        <v>95.346999999999994</v>
      </c>
      <c r="I241" s="277"/>
      <c r="J241" s="278">
        <f>ROUND(I241*H241,2)</f>
        <v>0</v>
      </c>
      <c r="K241" s="279"/>
      <c r="L241" s="280"/>
      <c r="M241" s="281" t="s">
        <v>1</v>
      </c>
      <c r="N241" s="282" t="s">
        <v>38</v>
      </c>
      <c r="O241" s="92"/>
      <c r="P241" s="230">
        <f>O241*H241</f>
        <v>0</v>
      </c>
      <c r="Q241" s="230">
        <v>0</v>
      </c>
      <c r="R241" s="230">
        <f>Q241*H241</f>
        <v>0</v>
      </c>
      <c r="S241" s="230">
        <v>0</v>
      </c>
      <c r="T241" s="231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2" t="s">
        <v>178</v>
      </c>
      <c r="AT241" s="232" t="s">
        <v>216</v>
      </c>
      <c r="AU241" s="232" t="s">
        <v>82</v>
      </c>
      <c r="AY241" s="18" t="s">
        <v>125</v>
      </c>
      <c r="BE241" s="233">
        <f>IF(N241="základní",J241,0)</f>
        <v>0</v>
      </c>
      <c r="BF241" s="233">
        <f>IF(N241="snížená",J241,0)</f>
        <v>0</v>
      </c>
      <c r="BG241" s="233">
        <f>IF(N241="zákl. přenesená",J241,0)</f>
        <v>0</v>
      </c>
      <c r="BH241" s="233">
        <f>IF(N241="sníž. přenesená",J241,0)</f>
        <v>0</v>
      </c>
      <c r="BI241" s="233">
        <f>IF(N241="nulová",J241,0)</f>
        <v>0</v>
      </c>
      <c r="BJ241" s="18" t="s">
        <v>80</v>
      </c>
      <c r="BK241" s="233">
        <f>ROUND(I241*H241,2)</f>
        <v>0</v>
      </c>
      <c r="BL241" s="18" t="s">
        <v>131</v>
      </c>
      <c r="BM241" s="232" t="s">
        <v>341</v>
      </c>
    </row>
    <row r="242" s="2" customFormat="1" ht="24.15" customHeight="1">
      <c r="A242" s="39"/>
      <c r="B242" s="40"/>
      <c r="C242" s="272" t="s">
        <v>342</v>
      </c>
      <c r="D242" s="272" t="s">
        <v>216</v>
      </c>
      <c r="E242" s="273" t="s">
        <v>343</v>
      </c>
      <c r="F242" s="274" t="s">
        <v>344</v>
      </c>
      <c r="G242" s="275" t="s">
        <v>162</v>
      </c>
      <c r="H242" s="276">
        <v>10.379</v>
      </c>
      <c r="I242" s="277"/>
      <c r="J242" s="278">
        <f>ROUND(I242*H242,2)</f>
        <v>0</v>
      </c>
      <c r="K242" s="279"/>
      <c r="L242" s="280"/>
      <c r="M242" s="281" t="s">
        <v>1</v>
      </c>
      <c r="N242" s="282" t="s">
        <v>38</v>
      </c>
      <c r="O242" s="92"/>
      <c r="P242" s="230">
        <f>O242*H242</f>
        <v>0</v>
      </c>
      <c r="Q242" s="230">
        <v>0</v>
      </c>
      <c r="R242" s="230">
        <f>Q242*H242</f>
        <v>0</v>
      </c>
      <c r="S242" s="230">
        <v>0</v>
      </c>
      <c r="T242" s="231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2" t="s">
        <v>178</v>
      </c>
      <c r="AT242" s="232" t="s">
        <v>216</v>
      </c>
      <c r="AU242" s="232" t="s">
        <v>82</v>
      </c>
      <c r="AY242" s="18" t="s">
        <v>125</v>
      </c>
      <c r="BE242" s="233">
        <f>IF(N242="základní",J242,0)</f>
        <v>0</v>
      </c>
      <c r="BF242" s="233">
        <f>IF(N242="snížená",J242,0)</f>
        <v>0</v>
      </c>
      <c r="BG242" s="233">
        <f>IF(N242="zákl. přenesená",J242,0)</f>
        <v>0</v>
      </c>
      <c r="BH242" s="233">
        <f>IF(N242="sníž. přenesená",J242,0)</f>
        <v>0</v>
      </c>
      <c r="BI242" s="233">
        <f>IF(N242="nulová",J242,0)</f>
        <v>0</v>
      </c>
      <c r="BJ242" s="18" t="s">
        <v>80</v>
      </c>
      <c r="BK242" s="233">
        <f>ROUND(I242*H242,2)</f>
        <v>0</v>
      </c>
      <c r="BL242" s="18" t="s">
        <v>131</v>
      </c>
      <c r="BM242" s="232" t="s">
        <v>345</v>
      </c>
    </row>
    <row r="243" s="2" customFormat="1" ht="24.15" customHeight="1">
      <c r="A243" s="39"/>
      <c r="B243" s="40"/>
      <c r="C243" s="220" t="s">
        <v>242</v>
      </c>
      <c r="D243" s="220" t="s">
        <v>128</v>
      </c>
      <c r="E243" s="221" t="s">
        <v>346</v>
      </c>
      <c r="F243" s="222" t="s">
        <v>347</v>
      </c>
      <c r="G243" s="223" t="s">
        <v>348</v>
      </c>
      <c r="H243" s="224">
        <v>37.200000000000003</v>
      </c>
      <c r="I243" s="225"/>
      <c r="J243" s="226">
        <f>ROUND(I243*H243,2)</f>
        <v>0</v>
      </c>
      <c r="K243" s="227"/>
      <c r="L243" s="45"/>
      <c r="M243" s="228" t="s">
        <v>1</v>
      </c>
      <c r="N243" s="229" t="s">
        <v>38</v>
      </c>
      <c r="O243" s="92"/>
      <c r="P243" s="230">
        <f>O243*H243</f>
        <v>0</v>
      </c>
      <c r="Q243" s="230">
        <v>0</v>
      </c>
      <c r="R243" s="230">
        <f>Q243*H243</f>
        <v>0</v>
      </c>
      <c r="S243" s="230">
        <v>0</v>
      </c>
      <c r="T243" s="231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2" t="s">
        <v>131</v>
      </c>
      <c r="AT243" s="232" t="s">
        <v>128</v>
      </c>
      <c r="AU243" s="232" t="s">
        <v>82</v>
      </c>
      <c r="AY243" s="18" t="s">
        <v>125</v>
      </c>
      <c r="BE243" s="233">
        <f>IF(N243="základní",J243,0)</f>
        <v>0</v>
      </c>
      <c r="BF243" s="233">
        <f>IF(N243="snížená",J243,0)</f>
        <v>0</v>
      </c>
      <c r="BG243" s="233">
        <f>IF(N243="zákl. přenesená",J243,0)</f>
        <v>0</v>
      </c>
      <c r="BH243" s="233">
        <f>IF(N243="sníž. přenesená",J243,0)</f>
        <v>0</v>
      </c>
      <c r="BI243" s="233">
        <f>IF(N243="nulová",J243,0)</f>
        <v>0</v>
      </c>
      <c r="BJ243" s="18" t="s">
        <v>80</v>
      </c>
      <c r="BK243" s="233">
        <f>ROUND(I243*H243,2)</f>
        <v>0</v>
      </c>
      <c r="BL243" s="18" t="s">
        <v>131</v>
      </c>
      <c r="BM243" s="232" t="s">
        <v>349</v>
      </c>
    </row>
    <row r="244" s="14" customFormat="1">
      <c r="A244" s="14"/>
      <c r="B244" s="250"/>
      <c r="C244" s="251"/>
      <c r="D244" s="241" t="s">
        <v>165</v>
      </c>
      <c r="E244" s="252" t="s">
        <v>1</v>
      </c>
      <c r="F244" s="253" t="s">
        <v>350</v>
      </c>
      <c r="G244" s="251"/>
      <c r="H244" s="254">
        <v>37.200000000000003</v>
      </c>
      <c r="I244" s="255"/>
      <c r="J244" s="251"/>
      <c r="K244" s="251"/>
      <c r="L244" s="256"/>
      <c r="M244" s="257"/>
      <c r="N244" s="258"/>
      <c r="O244" s="258"/>
      <c r="P244" s="258"/>
      <c r="Q244" s="258"/>
      <c r="R244" s="258"/>
      <c r="S244" s="258"/>
      <c r="T244" s="259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0" t="s">
        <v>165</v>
      </c>
      <c r="AU244" s="260" t="s">
        <v>82</v>
      </c>
      <c r="AV244" s="14" t="s">
        <v>82</v>
      </c>
      <c r="AW244" s="14" t="s">
        <v>30</v>
      </c>
      <c r="AX244" s="14" t="s">
        <v>73</v>
      </c>
      <c r="AY244" s="260" t="s">
        <v>125</v>
      </c>
    </row>
    <row r="245" s="15" customFormat="1">
      <c r="A245" s="15"/>
      <c r="B245" s="261"/>
      <c r="C245" s="262"/>
      <c r="D245" s="241" t="s">
        <v>165</v>
      </c>
      <c r="E245" s="263" t="s">
        <v>1</v>
      </c>
      <c r="F245" s="264" t="s">
        <v>170</v>
      </c>
      <c r="G245" s="262"/>
      <c r="H245" s="265">
        <v>37.200000000000003</v>
      </c>
      <c r="I245" s="266"/>
      <c r="J245" s="262"/>
      <c r="K245" s="262"/>
      <c r="L245" s="267"/>
      <c r="M245" s="268"/>
      <c r="N245" s="269"/>
      <c r="O245" s="269"/>
      <c r="P245" s="269"/>
      <c r="Q245" s="269"/>
      <c r="R245" s="269"/>
      <c r="S245" s="269"/>
      <c r="T245" s="270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71" t="s">
        <v>165</v>
      </c>
      <c r="AU245" s="271" t="s">
        <v>82</v>
      </c>
      <c r="AV245" s="15" t="s">
        <v>131</v>
      </c>
      <c r="AW245" s="15" t="s">
        <v>30</v>
      </c>
      <c r="AX245" s="15" t="s">
        <v>80</v>
      </c>
      <c r="AY245" s="271" t="s">
        <v>125</v>
      </c>
    </row>
    <row r="246" s="2" customFormat="1" ht="24.15" customHeight="1">
      <c r="A246" s="39"/>
      <c r="B246" s="40"/>
      <c r="C246" s="272" t="s">
        <v>351</v>
      </c>
      <c r="D246" s="272" t="s">
        <v>216</v>
      </c>
      <c r="E246" s="273" t="s">
        <v>352</v>
      </c>
      <c r="F246" s="274" t="s">
        <v>353</v>
      </c>
      <c r="G246" s="275" t="s">
        <v>348</v>
      </c>
      <c r="H246" s="276">
        <v>39.060000000000002</v>
      </c>
      <c r="I246" s="277"/>
      <c r="J246" s="278">
        <f>ROUND(I246*H246,2)</f>
        <v>0</v>
      </c>
      <c r="K246" s="279"/>
      <c r="L246" s="280"/>
      <c r="M246" s="281" t="s">
        <v>1</v>
      </c>
      <c r="N246" s="282" t="s">
        <v>38</v>
      </c>
      <c r="O246" s="92"/>
      <c r="P246" s="230">
        <f>O246*H246</f>
        <v>0</v>
      </c>
      <c r="Q246" s="230">
        <v>0</v>
      </c>
      <c r="R246" s="230">
        <f>Q246*H246</f>
        <v>0</v>
      </c>
      <c r="S246" s="230">
        <v>0</v>
      </c>
      <c r="T246" s="231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2" t="s">
        <v>178</v>
      </c>
      <c r="AT246" s="232" t="s">
        <v>216</v>
      </c>
      <c r="AU246" s="232" t="s">
        <v>82</v>
      </c>
      <c r="AY246" s="18" t="s">
        <v>125</v>
      </c>
      <c r="BE246" s="233">
        <f>IF(N246="základní",J246,0)</f>
        <v>0</v>
      </c>
      <c r="BF246" s="233">
        <f>IF(N246="snížená",J246,0)</f>
        <v>0</v>
      </c>
      <c r="BG246" s="233">
        <f>IF(N246="zákl. přenesená",J246,0)</f>
        <v>0</v>
      </c>
      <c r="BH246" s="233">
        <f>IF(N246="sníž. přenesená",J246,0)</f>
        <v>0</v>
      </c>
      <c r="BI246" s="233">
        <f>IF(N246="nulová",J246,0)</f>
        <v>0</v>
      </c>
      <c r="BJ246" s="18" t="s">
        <v>80</v>
      </c>
      <c r="BK246" s="233">
        <f>ROUND(I246*H246,2)</f>
        <v>0</v>
      </c>
      <c r="BL246" s="18" t="s">
        <v>131</v>
      </c>
      <c r="BM246" s="232" t="s">
        <v>354</v>
      </c>
    </row>
    <row r="247" s="14" customFormat="1">
      <c r="A247" s="14"/>
      <c r="B247" s="250"/>
      <c r="C247" s="251"/>
      <c r="D247" s="241" t="s">
        <v>165</v>
      </c>
      <c r="E247" s="252" t="s">
        <v>1</v>
      </c>
      <c r="F247" s="253" t="s">
        <v>355</v>
      </c>
      <c r="G247" s="251"/>
      <c r="H247" s="254">
        <v>39.060000000000002</v>
      </c>
      <c r="I247" s="255"/>
      <c r="J247" s="251"/>
      <c r="K247" s="251"/>
      <c r="L247" s="256"/>
      <c r="M247" s="257"/>
      <c r="N247" s="258"/>
      <c r="O247" s="258"/>
      <c r="P247" s="258"/>
      <c r="Q247" s="258"/>
      <c r="R247" s="258"/>
      <c r="S247" s="258"/>
      <c r="T247" s="259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0" t="s">
        <v>165</v>
      </c>
      <c r="AU247" s="260" t="s">
        <v>82</v>
      </c>
      <c r="AV247" s="14" t="s">
        <v>82</v>
      </c>
      <c r="AW247" s="14" t="s">
        <v>30</v>
      </c>
      <c r="AX247" s="14" t="s">
        <v>73</v>
      </c>
      <c r="AY247" s="260" t="s">
        <v>125</v>
      </c>
    </row>
    <row r="248" s="15" customFormat="1">
      <c r="A248" s="15"/>
      <c r="B248" s="261"/>
      <c r="C248" s="262"/>
      <c r="D248" s="241" t="s">
        <v>165</v>
      </c>
      <c r="E248" s="263" t="s">
        <v>1</v>
      </c>
      <c r="F248" s="264" t="s">
        <v>170</v>
      </c>
      <c r="G248" s="262"/>
      <c r="H248" s="265">
        <v>39.060000000000002</v>
      </c>
      <c r="I248" s="266"/>
      <c r="J248" s="262"/>
      <c r="K248" s="262"/>
      <c r="L248" s="267"/>
      <c r="M248" s="268"/>
      <c r="N248" s="269"/>
      <c r="O248" s="269"/>
      <c r="P248" s="269"/>
      <c r="Q248" s="269"/>
      <c r="R248" s="269"/>
      <c r="S248" s="269"/>
      <c r="T248" s="270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71" t="s">
        <v>165</v>
      </c>
      <c r="AU248" s="271" t="s">
        <v>82</v>
      </c>
      <c r="AV248" s="15" t="s">
        <v>131</v>
      </c>
      <c r="AW248" s="15" t="s">
        <v>30</v>
      </c>
      <c r="AX248" s="15" t="s">
        <v>80</v>
      </c>
      <c r="AY248" s="271" t="s">
        <v>125</v>
      </c>
    </row>
    <row r="249" s="2" customFormat="1" ht="16.5" customHeight="1">
      <c r="A249" s="39"/>
      <c r="B249" s="40"/>
      <c r="C249" s="220" t="s">
        <v>252</v>
      </c>
      <c r="D249" s="220" t="s">
        <v>128</v>
      </c>
      <c r="E249" s="221" t="s">
        <v>356</v>
      </c>
      <c r="F249" s="222" t="s">
        <v>357</v>
      </c>
      <c r="G249" s="223" t="s">
        <v>348</v>
      </c>
      <c r="H249" s="224">
        <v>130.09999999999999</v>
      </c>
      <c r="I249" s="225"/>
      <c r="J249" s="226">
        <f>ROUND(I249*H249,2)</f>
        <v>0</v>
      </c>
      <c r="K249" s="227"/>
      <c r="L249" s="45"/>
      <c r="M249" s="228" t="s">
        <v>1</v>
      </c>
      <c r="N249" s="229" t="s">
        <v>38</v>
      </c>
      <c r="O249" s="92"/>
      <c r="P249" s="230">
        <f>O249*H249</f>
        <v>0</v>
      </c>
      <c r="Q249" s="230">
        <v>0</v>
      </c>
      <c r="R249" s="230">
        <f>Q249*H249</f>
        <v>0</v>
      </c>
      <c r="S249" s="230">
        <v>0</v>
      </c>
      <c r="T249" s="231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2" t="s">
        <v>131</v>
      </c>
      <c r="AT249" s="232" t="s">
        <v>128</v>
      </c>
      <c r="AU249" s="232" t="s">
        <v>82</v>
      </c>
      <c r="AY249" s="18" t="s">
        <v>125</v>
      </c>
      <c r="BE249" s="233">
        <f>IF(N249="základní",J249,0)</f>
        <v>0</v>
      </c>
      <c r="BF249" s="233">
        <f>IF(N249="snížená",J249,0)</f>
        <v>0</v>
      </c>
      <c r="BG249" s="233">
        <f>IF(N249="zákl. přenesená",J249,0)</f>
        <v>0</v>
      </c>
      <c r="BH249" s="233">
        <f>IF(N249="sníž. přenesená",J249,0)</f>
        <v>0</v>
      </c>
      <c r="BI249" s="233">
        <f>IF(N249="nulová",J249,0)</f>
        <v>0</v>
      </c>
      <c r="BJ249" s="18" t="s">
        <v>80</v>
      </c>
      <c r="BK249" s="233">
        <f>ROUND(I249*H249,2)</f>
        <v>0</v>
      </c>
      <c r="BL249" s="18" t="s">
        <v>131</v>
      </c>
      <c r="BM249" s="232" t="s">
        <v>358</v>
      </c>
    </row>
    <row r="250" s="13" customFormat="1">
      <c r="A250" s="13"/>
      <c r="B250" s="239"/>
      <c r="C250" s="240"/>
      <c r="D250" s="241" t="s">
        <v>165</v>
      </c>
      <c r="E250" s="242" t="s">
        <v>1</v>
      </c>
      <c r="F250" s="243" t="s">
        <v>359</v>
      </c>
      <c r="G250" s="240"/>
      <c r="H250" s="242" t="s">
        <v>1</v>
      </c>
      <c r="I250" s="244"/>
      <c r="J250" s="240"/>
      <c r="K250" s="240"/>
      <c r="L250" s="245"/>
      <c r="M250" s="246"/>
      <c r="N250" s="247"/>
      <c r="O250" s="247"/>
      <c r="P250" s="247"/>
      <c r="Q250" s="247"/>
      <c r="R250" s="247"/>
      <c r="S250" s="247"/>
      <c r="T250" s="248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9" t="s">
        <v>165</v>
      </c>
      <c r="AU250" s="249" t="s">
        <v>82</v>
      </c>
      <c r="AV250" s="13" t="s">
        <v>80</v>
      </c>
      <c r="AW250" s="13" t="s">
        <v>30</v>
      </c>
      <c r="AX250" s="13" t="s">
        <v>73</v>
      </c>
      <c r="AY250" s="249" t="s">
        <v>125</v>
      </c>
    </row>
    <row r="251" s="14" customFormat="1">
      <c r="A251" s="14"/>
      <c r="B251" s="250"/>
      <c r="C251" s="251"/>
      <c r="D251" s="241" t="s">
        <v>165</v>
      </c>
      <c r="E251" s="252" t="s">
        <v>1</v>
      </c>
      <c r="F251" s="253" t="s">
        <v>360</v>
      </c>
      <c r="G251" s="251"/>
      <c r="H251" s="254">
        <v>35.100000000000001</v>
      </c>
      <c r="I251" s="255"/>
      <c r="J251" s="251"/>
      <c r="K251" s="251"/>
      <c r="L251" s="256"/>
      <c r="M251" s="257"/>
      <c r="N251" s="258"/>
      <c r="O251" s="258"/>
      <c r="P251" s="258"/>
      <c r="Q251" s="258"/>
      <c r="R251" s="258"/>
      <c r="S251" s="258"/>
      <c r="T251" s="259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0" t="s">
        <v>165</v>
      </c>
      <c r="AU251" s="260" t="s">
        <v>82</v>
      </c>
      <c r="AV251" s="14" t="s">
        <v>82</v>
      </c>
      <c r="AW251" s="14" t="s">
        <v>30</v>
      </c>
      <c r="AX251" s="14" t="s">
        <v>73</v>
      </c>
      <c r="AY251" s="260" t="s">
        <v>125</v>
      </c>
    </row>
    <row r="252" s="14" customFormat="1">
      <c r="A252" s="14"/>
      <c r="B252" s="250"/>
      <c r="C252" s="251"/>
      <c r="D252" s="241" t="s">
        <v>165</v>
      </c>
      <c r="E252" s="252" t="s">
        <v>1</v>
      </c>
      <c r="F252" s="253" t="s">
        <v>361</v>
      </c>
      <c r="G252" s="251"/>
      <c r="H252" s="254">
        <v>10.199999999999999</v>
      </c>
      <c r="I252" s="255"/>
      <c r="J252" s="251"/>
      <c r="K252" s="251"/>
      <c r="L252" s="256"/>
      <c r="M252" s="257"/>
      <c r="N252" s="258"/>
      <c r="O252" s="258"/>
      <c r="P252" s="258"/>
      <c r="Q252" s="258"/>
      <c r="R252" s="258"/>
      <c r="S252" s="258"/>
      <c r="T252" s="259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0" t="s">
        <v>165</v>
      </c>
      <c r="AU252" s="260" t="s">
        <v>82</v>
      </c>
      <c r="AV252" s="14" t="s">
        <v>82</v>
      </c>
      <c r="AW252" s="14" t="s">
        <v>30</v>
      </c>
      <c r="AX252" s="14" t="s">
        <v>73</v>
      </c>
      <c r="AY252" s="260" t="s">
        <v>125</v>
      </c>
    </row>
    <row r="253" s="14" customFormat="1">
      <c r="A253" s="14"/>
      <c r="B253" s="250"/>
      <c r="C253" s="251"/>
      <c r="D253" s="241" t="s">
        <v>165</v>
      </c>
      <c r="E253" s="252" t="s">
        <v>1</v>
      </c>
      <c r="F253" s="253" t="s">
        <v>362</v>
      </c>
      <c r="G253" s="251"/>
      <c r="H253" s="254">
        <v>5</v>
      </c>
      <c r="I253" s="255"/>
      <c r="J253" s="251"/>
      <c r="K253" s="251"/>
      <c r="L253" s="256"/>
      <c r="M253" s="257"/>
      <c r="N253" s="258"/>
      <c r="O253" s="258"/>
      <c r="P253" s="258"/>
      <c r="Q253" s="258"/>
      <c r="R253" s="258"/>
      <c r="S253" s="258"/>
      <c r="T253" s="259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0" t="s">
        <v>165</v>
      </c>
      <c r="AU253" s="260" t="s">
        <v>82</v>
      </c>
      <c r="AV253" s="14" t="s">
        <v>82</v>
      </c>
      <c r="AW253" s="14" t="s">
        <v>30</v>
      </c>
      <c r="AX253" s="14" t="s">
        <v>73</v>
      </c>
      <c r="AY253" s="260" t="s">
        <v>125</v>
      </c>
    </row>
    <row r="254" s="14" customFormat="1">
      <c r="A254" s="14"/>
      <c r="B254" s="250"/>
      <c r="C254" s="251"/>
      <c r="D254" s="241" t="s">
        <v>165</v>
      </c>
      <c r="E254" s="252" t="s">
        <v>1</v>
      </c>
      <c r="F254" s="253" t="s">
        <v>363</v>
      </c>
      <c r="G254" s="251"/>
      <c r="H254" s="254">
        <v>5.4500000000000002</v>
      </c>
      <c r="I254" s="255"/>
      <c r="J254" s="251"/>
      <c r="K254" s="251"/>
      <c r="L254" s="256"/>
      <c r="M254" s="257"/>
      <c r="N254" s="258"/>
      <c r="O254" s="258"/>
      <c r="P254" s="258"/>
      <c r="Q254" s="258"/>
      <c r="R254" s="258"/>
      <c r="S254" s="258"/>
      <c r="T254" s="259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0" t="s">
        <v>165</v>
      </c>
      <c r="AU254" s="260" t="s">
        <v>82</v>
      </c>
      <c r="AV254" s="14" t="s">
        <v>82</v>
      </c>
      <c r="AW254" s="14" t="s">
        <v>30</v>
      </c>
      <c r="AX254" s="14" t="s">
        <v>73</v>
      </c>
      <c r="AY254" s="260" t="s">
        <v>125</v>
      </c>
    </row>
    <row r="255" s="16" customFormat="1">
      <c r="A255" s="16"/>
      <c r="B255" s="283"/>
      <c r="C255" s="284"/>
      <c r="D255" s="241" t="s">
        <v>165</v>
      </c>
      <c r="E255" s="285" t="s">
        <v>1</v>
      </c>
      <c r="F255" s="286" t="s">
        <v>335</v>
      </c>
      <c r="G255" s="284"/>
      <c r="H255" s="287">
        <v>55.75</v>
      </c>
      <c r="I255" s="288"/>
      <c r="J255" s="284"/>
      <c r="K255" s="284"/>
      <c r="L255" s="289"/>
      <c r="M255" s="290"/>
      <c r="N255" s="291"/>
      <c r="O255" s="291"/>
      <c r="P255" s="291"/>
      <c r="Q255" s="291"/>
      <c r="R255" s="291"/>
      <c r="S255" s="291"/>
      <c r="T255" s="292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T255" s="293" t="s">
        <v>165</v>
      </c>
      <c r="AU255" s="293" t="s">
        <v>82</v>
      </c>
      <c r="AV255" s="16" t="s">
        <v>171</v>
      </c>
      <c r="AW255" s="16" t="s">
        <v>30</v>
      </c>
      <c r="AX255" s="16" t="s">
        <v>73</v>
      </c>
      <c r="AY255" s="293" t="s">
        <v>125</v>
      </c>
    </row>
    <row r="256" s="14" customFormat="1">
      <c r="A256" s="14"/>
      <c r="B256" s="250"/>
      <c r="C256" s="251"/>
      <c r="D256" s="241" t="s">
        <v>165</v>
      </c>
      <c r="E256" s="252" t="s">
        <v>1</v>
      </c>
      <c r="F256" s="253" t="s">
        <v>364</v>
      </c>
      <c r="G256" s="251"/>
      <c r="H256" s="254">
        <v>55.75</v>
      </c>
      <c r="I256" s="255"/>
      <c r="J256" s="251"/>
      <c r="K256" s="251"/>
      <c r="L256" s="256"/>
      <c r="M256" s="257"/>
      <c r="N256" s="258"/>
      <c r="O256" s="258"/>
      <c r="P256" s="258"/>
      <c r="Q256" s="258"/>
      <c r="R256" s="258"/>
      <c r="S256" s="258"/>
      <c r="T256" s="259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0" t="s">
        <v>165</v>
      </c>
      <c r="AU256" s="260" t="s">
        <v>82</v>
      </c>
      <c r="AV256" s="14" t="s">
        <v>82</v>
      </c>
      <c r="AW256" s="14" t="s">
        <v>30</v>
      </c>
      <c r="AX256" s="14" t="s">
        <v>73</v>
      </c>
      <c r="AY256" s="260" t="s">
        <v>125</v>
      </c>
    </row>
    <row r="257" s="13" customFormat="1">
      <c r="A257" s="13"/>
      <c r="B257" s="239"/>
      <c r="C257" s="240"/>
      <c r="D257" s="241" t="s">
        <v>165</v>
      </c>
      <c r="E257" s="242" t="s">
        <v>1</v>
      </c>
      <c r="F257" s="243" t="s">
        <v>365</v>
      </c>
      <c r="G257" s="240"/>
      <c r="H257" s="242" t="s">
        <v>1</v>
      </c>
      <c r="I257" s="244"/>
      <c r="J257" s="240"/>
      <c r="K257" s="240"/>
      <c r="L257" s="245"/>
      <c r="M257" s="246"/>
      <c r="N257" s="247"/>
      <c r="O257" s="247"/>
      <c r="P257" s="247"/>
      <c r="Q257" s="247"/>
      <c r="R257" s="247"/>
      <c r="S257" s="247"/>
      <c r="T257" s="248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9" t="s">
        <v>165</v>
      </c>
      <c r="AU257" s="249" t="s">
        <v>82</v>
      </c>
      <c r="AV257" s="13" t="s">
        <v>80</v>
      </c>
      <c r="AW257" s="13" t="s">
        <v>30</v>
      </c>
      <c r="AX257" s="13" t="s">
        <v>73</v>
      </c>
      <c r="AY257" s="249" t="s">
        <v>125</v>
      </c>
    </row>
    <row r="258" s="14" customFormat="1">
      <c r="A258" s="14"/>
      <c r="B258" s="250"/>
      <c r="C258" s="251"/>
      <c r="D258" s="241" t="s">
        <v>165</v>
      </c>
      <c r="E258" s="252" t="s">
        <v>1</v>
      </c>
      <c r="F258" s="253" t="s">
        <v>366</v>
      </c>
      <c r="G258" s="251"/>
      <c r="H258" s="254">
        <v>18.600000000000001</v>
      </c>
      <c r="I258" s="255"/>
      <c r="J258" s="251"/>
      <c r="K258" s="251"/>
      <c r="L258" s="256"/>
      <c r="M258" s="257"/>
      <c r="N258" s="258"/>
      <c r="O258" s="258"/>
      <c r="P258" s="258"/>
      <c r="Q258" s="258"/>
      <c r="R258" s="258"/>
      <c r="S258" s="258"/>
      <c r="T258" s="259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0" t="s">
        <v>165</v>
      </c>
      <c r="AU258" s="260" t="s">
        <v>82</v>
      </c>
      <c r="AV258" s="14" t="s">
        <v>82</v>
      </c>
      <c r="AW258" s="14" t="s">
        <v>30</v>
      </c>
      <c r="AX258" s="14" t="s">
        <v>73</v>
      </c>
      <c r="AY258" s="260" t="s">
        <v>125</v>
      </c>
    </row>
    <row r="259" s="16" customFormat="1">
      <c r="A259" s="16"/>
      <c r="B259" s="283"/>
      <c r="C259" s="284"/>
      <c r="D259" s="241" t="s">
        <v>165</v>
      </c>
      <c r="E259" s="285" t="s">
        <v>1</v>
      </c>
      <c r="F259" s="286" t="s">
        <v>335</v>
      </c>
      <c r="G259" s="284"/>
      <c r="H259" s="287">
        <v>74.349999999999994</v>
      </c>
      <c r="I259" s="288"/>
      <c r="J259" s="284"/>
      <c r="K259" s="284"/>
      <c r="L259" s="289"/>
      <c r="M259" s="290"/>
      <c r="N259" s="291"/>
      <c r="O259" s="291"/>
      <c r="P259" s="291"/>
      <c r="Q259" s="291"/>
      <c r="R259" s="291"/>
      <c r="S259" s="291"/>
      <c r="T259" s="292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T259" s="293" t="s">
        <v>165</v>
      </c>
      <c r="AU259" s="293" t="s">
        <v>82</v>
      </c>
      <c r="AV259" s="16" t="s">
        <v>171</v>
      </c>
      <c r="AW259" s="16" t="s">
        <v>30</v>
      </c>
      <c r="AX259" s="16" t="s">
        <v>73</v>
      </c>
      <c r="AY259" s="293" t="s">
        <v>125</v>
      </c>
    </row>
    <row r="260" s="15" customFormat="1">
      <c r="A260" s="15"/>
      <c r="B260" s="261"/>
      <c r="C260" s="262"/>
      <c r="D260" s="241" t="s">
        <v>165</v>
      </c>
      <c r="E260" s="263" t="s">
        <v>1</v>
      </c>
      <c r="F260" s="264" t="s">
        <v>170</v>
      </c>
      <c r="G260" s="262"/>
      <c r="H260" s="265">
        <v>130.09999999999999</v>
      </c>
      <c r="I260" s="266"/>
      <c r="J260" s="262"/>
      <c r="K260" s="262"/>
      <c r="L260" s="267"/>
      <c r="M260" s="268"/>
      <c r="N260" s="269"/>
      <c r="O260" s="269"/>
      <c r="P260" s="269"/>
      <c r="Q260" s="269"/>
      <c r="R260" s="269"/>
      <c r="S260" s="269"/>
      <c r="T260" s="270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71" t="s">
        <v>165</v>
      </c>
      <c r="AU260" s="271" t="s">
        <v>82</v>
      </c>
      <c r="AV260" s="15" t="s">
        <v>131</v>
      </c>
      <c r="AW260" s="15" t="s">
        <v>30</v>
      </c>
      <c r="AX260" s="15" t="s">
        <v>80</v>
      </c>
      <c r="AY260" s="271" t="s">
        <v>125</v>
      </c>
    </row>
    <row r="261" s="2" customFormat="1" ht="24.15" customHeight="1">
      <c r="A261" s="39"/>
      <c r="B261" s="40"/>
      <c r="C261" s="272" t="s">
        <v>367</v>
      </c>
      <c r="D261" s="272" t="s">
        <v>216</v>
      </c>
      <c r="E261" s="273" t="s">
        <v>368</v>
      </c>
      <c r="F261" s="274" t="s">
        <v>369</v>
      </c>
      <c r="G261" s="275" t="s">
        <v>348</v>
      </c>
      <c r="H261" s="276">
        <v>54.494999999999997</v>
      </c>
      <c r="I261" s="277"/>
      <c r="J261" s="278">
        <f>ROUND(I261*H261,2)</f>
        <v>0</v>
      </c>
      <c r="K261" s="279"/>
      <c r="L261" s="280"/>
      <c r="M261" s="281" t="s">
        <v>1</v>
      </c>
      <c r="N261" s="282" t="s">
        <v>38</v>
      </c>
      <c r="O261" s="92"/>
      <c r="P261" s="230">
        <f>O261*H261</f>
        <v>0</v>
      </c>
      <c r="Q261" s="230">
        <v>0</v>
      </c>
      <c r="R261" s="230">
        <f>Q261*H261</f>
        <v>0</v>
      </c>
      <c r="S261" s="230">
        <v>0</v>
      </c>
      <c r="T261" s="231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2" t="s">
        <v>178</v>
      </c>
      <c r="AT261" s="232" t="s">
        <v>216</v>
      </c>
      <c r="AU261" s="232" t="s">
        <v>82</v>
      </c>
      <c r="AY261" s="18" t="s">
        <v>125</v>
      </c>
      <c r="BE261" s="233">
        <f>IF(N261="základní",J261,0)</f>
        <v>0</v>
      </c>
      <c r="BF261" s="233">
        <f>IF(N261="snížená",J261,0)</f>
        <v>0</v>
      </c>
      <c r="BG261" s="233">
        <f>IF(N261="zákl. přenesená",J261,0)</f>
        <v>0</v>
      </c>
      <c r="BH261" s="233">
        <f>IF(N261="sníž. přenesená",J261,0)</f>
        <v>0</v>
      </c>
      <c r="BI261" s="233">
        <f>IF(N261="nulová",J261,0)</f>
        <v>0</v>
      </c>
      <c r="BJ261" s="18" t="s">
        <v>80</v>
      </c>
      <c r="BK261" s="233">
        <f>ROUND(I261*H261,2)</f>
        <v>0</v>
      </c>
      <c r="BL261" s="18" t="s">
        <v>131</v>
      </c>
      <c r="BM261" s="232" t="s">
        <v>370</v>
      </c>
    </row>
    <row r="262" s="14" customFormat="1">
      <c r="A262" s="14"/>
      <c r="B262" s="250"/>
      <c r="C262" s="251"/>
      <c r="D262" s="241" t="s">
        <v>165</v>
      </c>
      <c r="E262" s="252" t="s">
        <v>1</v>
      </c>
      <c r="F262" s="253" t="s">
        <v>371</v>
      </c>
      <c r="G262" s="251"/>
      <c r="H262" s="254">
        <v>51.899999999999999</v>
      </c>
      <c r="I262" s="255"/>
      <c r="J262" s="251"/>
      <c r="K262" s="251"/>
      <c r="L262" s="256"/>
      <c r="M262" s="257"/>
      <c r="N262" s="258"/>
      <c r="O262" s="258"/>
      <c r="P262" s="258"/>
      <c r="Q262" s="258"/>
      <c r="R262" s="258"/>
      <c r="S262" s="258"/>
      <c r="T262" s="259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0" t="s">
        <v>165</v>
      </c>
      <c r="AU262" s="260" t="s">
        <v>82</v>
      </c>
      <c r="AV262" s="14" t="s">
        <v>82</v>
      </c>
      <c r="AW262" s="14" t="s">
        <v>30</v>
      </c>
      <c r="AX262" s="14" t="s">
        <v>80</v>
      </c>
      <c r="AY262" s="260" t="s">
        <v>125</v>
      </c>
    </row>
    <row r="263" s="14" customFormat="1">
      <c r="A263" s="14"/>
      <c r="B263" s="250"/>
      <c r="C263" s="251"/>
      <c r="D263" s="241" t="s">
        <v>165</v>
      </c>
      <c r="E263" s="251"/>
      <c r="F263" s="253" t="s">
        <v>372</v>
      </c>
      <c r="G263" s="251"/>
      <c r="H263" s="254">
        <v>54.494999999999997</v>
      </c>
      <c r="I263" s="255"/>
      <c r="J263" s="251"/>
      <c r="K263" s="251"/>
      <c r="L263" s="256"/>
      <c r="M263" s="257"/>
      <c r="N263" s="258"/>
      <c r="O263" s="258"/>
      <c r="P263" s="258"/>
      <c r="Q263" s="258"/>
      <c r="R263" s="258"/>
      <c r="S263" s="258"/>
      <c r="T263" s="259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0" t="s">
        <v>165</v>
      </c>
      <c r="AU263" s="260" t="s">
        <v>82</v>
      </c>
      <c r="AV263" s="14" t="s">
        <v>82</v>
      </c>
      <c r="AW263" s="14" t="s">
        <v>4</v>
      </c>
      <c r="AX263" s="14" t="s">
        <v>80</v>
      </c>
      <c r="AY263" s="260" t="s">
        <v>125</v>
      </c>
    </row>
    <row r="264" s="2" customFormat="1" ht="24.15" customHeight="1">
      <c r="A264" s="39"/>
      <c r="B264" s="40"/>
      <c r="C264" s="272" t="s">
        <v>373</v>
      </c>
      <c r="D264" s="272" t="s">
        <v>216</v>
      </c>
      <c r="E264" s="273" t="s">
        <v>374</v>
      </c>
      <c r="F264" s="274" t="s">
        <v>375</v>
      </c>
      <c r="G264" s="275" t="s">
        <v>348</v>
      </c>
      <c r="H264" s="276">
        <v>14.018000000000001</v>
      </c>
      <c r="I264" s="277"/>
      <c r="J264" s="278">
        <f>ROUND(I264*H264,2)</f>
        <v>0</v>
      </c>
      <c r="K264" s="279"/>
      <c r="L264" s="280"/>
      <c r="M264" s="281" t="s">
        <v>1</v>
      </c>
      <c r="N264" s="282" t="s">
        <v>38</v>
      </c>
      <c r="O264" s="92"/>
      <c r="P264" s="230">
        <f>O264*H264</f>
        <v>0</v>
      </c>
      <c r="Q264" s="230">
        <v>0.00029999999999999997</v>
      </c>
      <c r="R264" s="230">
        <f>Q264*H264</f>
        <v>0.0042053999999999998</v>
      </c>
      <c r="S264" s="230">
        <v>0</v>
      </c>
      <c r="T264" s="231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2" t="s">
        <v>178</v>
      </c>
      <c r="AT264" s="232" t="s">
        <v>216</v>
      </c>
      <c r="AU264" s="232" t="s">
        <v>82</v>
      </c>
      <c r="AY264" s="18" t="s">
        <v>125</v>
      </c>
      <c r="BE264" s="233">
        <f>IF(N264="základní",J264,0)</f>
        <v>0</v>
      </c>
      <c r="BF264" s="233">
        <f>IF(N264="snížená",J264,0)</f>
        <v>0</v>
      </c>
      <c r="BG264" s="233">
        <f>IF(N264="zákl. přenesená",J264,0)</f>
        <v>0</v>
      </c>
      <c r="BH264" s="233">
        <f>IF(N264="sníž. přenesená",J264,0)</f>
        <v>0</v>
      </c>
      <c r="BI264" s="233">
        <f>IF(N264="nulová",J264,0)</f>
        <v>0</v>
      </c>
      <c r="BJ264" s="18" t="s">
        <v>80</v>
      </c>
      <c r="BK264" s="233">
        <f>ROUND(I264*H264,2)</f>
        <v>0</v>
      </c>
      <c r="BL264" s="18" t="s">
        <v>131</v>
      </c>
      <c r="BM264" s="232" t="s">
        <v>376</v>
      </c>
    </row>
    <row r="265" s="14" customFormat="1">
      <c r="A265" s="14"/>
      <c r="B265" s="250"/>
      <c r="C265" s="251"/>
      <c r="D265" s="241" t="s">
        <v>165</v>
      </c>
      <c r="E265" s="252" t="s">
        <v>1</v>
      </c>
      <c r="F265" s="253" t="s">
        <v>377</v>
      </c>
      <c r="G265" s="251"/>
      <c r="H265" s="254">
        <v>9.0999999999999996</v>
      </c>
      <c r="I265" s="255"/>
      <c r="J265" s="251"/>
      <c r="K265" s="251"/>
      <c r="L265" s="256"/>
      <c r="M265" s="257"/>
      <c r="N265" s="258"/>
      <c r="O265" s="258"/>
      <c r="P265" s="258"/>
      <c r="Q265" s="258"/>
      <c r="R265" s="258"/>
      <c r="S265" s="258"/>
      <c r="T265" s="259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0" t="s">
        <v>165</v>
      </c>
      <c r="AU265" s="260" t="s">
        <v>82</v>
      </c>
      <c r="AV265" s="14" t="s">
        <v>82</v>
      </c>
      <c r="AW265" s="14" t="s">
        <v>30</v>
      </c>
      <c r="AX265" s="14" t="s">
        <v>73</v>
      </c>
      <c r="AY265" s="260" t="s">
        <v>125</v>
      </c>
    </row>
    <row r="266" s="14" customFormat="1">
      <c r="A266" s="14"/>
      <c r="B266" s="250"/>
      <c r="C266" s="251"/>
      <c r="D266" s="241" t="s">
        <v>165</v>
      </c>
      <c r="E266" s="252" t="s">
        <v>1</v>
      </c>
      <c r="F266" s="253" t="s">
        <v>378</v>
      </c>
      <c r="G266" s="251"/>
      <c r="H266" s="254">
        <v>2</v>
      </c>
      <c r="I266" s="255"/>
      <c r="J266" s="251"/>
      <c r="K266" s="251"/>
      <c r="L266" s="256"/>
      <c r="M266" s="257"/>
      <c r="N266" s="258"/>
      <c r="O266" s="258"/>
      <c r="P266" s="258"/>
      <c r="Q266" s="258"/>
      <c r="R266" s="258"/>
      <c r="S266" s="258"/>
      <c r="T266" s="259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0" t="s">
        <v>165</v>
      </c>
      <c r="AU266" s="260" t="s">
        <v>82</v>
      </c>
      <c r="AV266" s="14" t="s">
        <v>82</v>
      </c>
      <c r="AW266" s="14" t="s">
        <v>30</v>
      </c>
      <c r="AX266" s="14" t="s">
        <v>73</v>
      </c>
      <c r="AY266" s="260" t="s">
        <v>125</v>
      </c>
    </row>
    <row r="267" s="14" customFormat="1">
      <c r="A267" s="14"/>
      <c r="B267" s="250"/>
      <c r="C267" s="251"/>
      <c r="D267" s="241" t="s">
        <v>165</v>
      </c>
      <c r="E267" s="252" t="s">
        <v>1</v>
      </c>
      <c r="F267" s="253" t="s">
        <v>379</v>
      </c>
      <c r="G267" s="251"/>
      <c r="H267" s="254">
        <v>0.90000000000000002</v>
      </c>
      <c r="I267" s="255"/>
      <c r="J267" s="251"/>
      <c r="K267" s="251"/>
      <c r="L267" s="256"/>
      <c r="M267" s="257"/>
      <c r="N267" s="258"/>
      <c r="O267" s="258"/>
      <c r="P267" s="258"/>
      <c r="Q267" s="258"/>
      <c r="R267" s="258"/>
      <c r="S267" s="258"/>
      <c r="T267" s="259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0" t="s">
        <v>165</v>
      </c>
      <c r="AU267" s="260" t="s">
        <v>82</v>
      </c>
      <c r="AV267" s="14" t="s">
        <v>82</v>
      </c>
      <c r="AW267" s="14" t="s">
        <v>30</v>
      </c>
      <c r="AX267" s="14" t="s">
        <v>73</v>
      </c>
      <c r="AY267" s="260" t="s">
        <v>125</v>
      </c>
    </row>
    <row r="268" s="14" customFormat="1">
      <c r="A268" s="14"/>
      <c r="B268" s="250"/>
      <c r="C268" s="251"/>
      <c r="D268" s="241" t="s">
        <v>165</v>
      </c>
      <c r="E268" s="252" t="s">
        <v>1</v>
      </c>
      <c r="F268" s="253" t="s">
        <v>380</v>
      </c>
      <c r="G268" s="251"/>
      <c r="H268" s="254">
        <v>1.3500000000000001</v>
      </c>
      <c r="I268" s="255"/>
      <c r="J268" s="251"/>
      <c r="K268" s="251"/>
      <c r="L268" s="256"/>
      <c r="M268" s="257"/>
      <c r="N268" s="258"/>
      <c r="O268" s="258"/>
      <c r="P268" s="258"/>
      <c r="Q268" s="258"/>
      <c r="R268" s="258"/>
      <c r="S268" s="258"/>
      <c r="T268" s="259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0" t="s">
        <v>165</v>
      </c>
      <c r="AU268" s="260" t="s">
        <v>82</v>
      </c>
      <c r="AV268" s="14" t="s">
        <v>82</v>
      </c>
      <c r="AW268" s="14" t="s">
        <v>30</v>
      </c>
      <c r="AX268" s="14" t="s">
        <v>73</v>
      </c>
      <c r="AY268" s="260" t="s">
        <v>125</v>
      </c>
    </row>
    <row r="269" s="15" customFormat="1">
      <c r="A269" s="15"/>
      <c r="B269" s="261"/>
      <c r="C269" s="262"/>
      <c r="D269" s="241" t="s">
        <v>165</v>
      </c>
      <c r="E269" s="263" t="s">
        <v>1</v>
      </c>
      <c r="F269" s="264" t="s">
        <v>170</v>
      </c>
      <c r="G269" s="262"/>
      <c r="H269" s="265">
        <v>13.35</v>
      </c>
      <c r="I269" s="266"/>
      <c r="J269" s="262"/>
      <c r="K269" s="262"/>
      <c r="L269" s="267"/>
      <c r="M269" s="268"/>
      <c r="N269" s="269"/>
      <c r="O269" s="269"/>
      <c r="P269" s="269"/>
      <c r="Q269" s="269"/>
      <c r="R269" s="269"/>
      <c r="S269" s="269"/>
      <c r="T269" s="270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71" t="s">
        <v>165</v>
      </c>
      <c r="AU269" s="271" t="s">
        <v>82</v>
      </c>
      <c r="AV269" s="15" t="s">
        <v>131</v>
      </c>
      <c r="AW269" s="15" t="s">
        <v>30</v>
      </c>
      <c r="AX269" s="15" t="s">
        <v>80</v>
      </c>
      <c r="AY269" s="271" t="s">
        <v>125</v>
      </c>
    </row>
    <row r="270" s="14" customFormat="1">
      <c r="A270" s="14"/>
      <c r="B270" s="250"/>
      <c r="C270" s="251"/>
      <c r="D270" s="241" t="s">
        <v>165</v>
      </c>
      <c r="E270" s="251"/>
      <c r="F270" s="253" t="s">
        <v>381</v>
      </c>
      <c r="G270" s="251"/>
      <c r="H270" s="254">
        <v>14.018000000000001</v>
      </c>
      <c r="I270" s="255"/>
      <c r="J270" s="251"/>
      <c r="K270" s="251"/>
      <c r="L270" s="256"/>
      <c r="M270" s="257"/>
      <c r="N270" s="258"/>
      <c r="O270" s="258"/>
      <c r="P270" s="258"/>
      <c r="Q270" s="258"/>
      <c r="R270" s="258"/>
      <c r="S270" s="258"/>
      <c r="T270" s="259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0" t="s">
        <v>165</v>
      </c>
      <c r="AU270" s="260" t="s">
        <v>82</v>
      </c>
      <c r="AV270" s="14" t="s">
        <v>82</v>
      </c>
      <c r="AW270" s="14" t="s">
        <v>4</v>
      </c>
      <c r="AX270" s="14" t="s">
        <v>80</v>
      </c>
      <c r="AY270" s="260" t="s">
        <v>125</v>
      </c>
    </row>
    <row r="271" s="2" customFormat="1" ht="24.15" customHeight="1">
      <c r="A271" s="39"/>
      <c r="B271" s="40"/>
      <c r="C271" s="272" t="s">
        <v>382</v>
      </c>
      <c r="D271" s="272" t="s">
        <v>216</v>
      </c>
      <c r="E271" s="273" t="s">
        <v>383</v>
      </c>
      <c r="F271" s="274" t="s">
        <v>384</v>
      </c>
      <c r="G271" s="275" t="s">
        <v>348</v>
      </c>
      <c r="H271" s="276">
        <v>9.5820000000000007</v>
      </c>
      <c r="I271" s="277"/>
      <c r="J271" s="278">
        <f>ROUND(I271*H271,2)</f>
        <v>0</v>
      </c>
      <c r="K271" s="279"/>
      <c r="L271" s="280"/>
      <c r="M271" s="281" t="s">
        <v>1</v>
      </c>
      <c r="N271" s="282" t="s">
        <v>38</v>
      </c>
      <c r="O271" s="92"/>
      <c r="P271" s="230">
        <f>O271*H271</f>
        <v>0</v>
      </c>
      <c r="Q271" s="230">
        <v>0.00020000000000000001</v>
      </c>
      <c r="R271" s="230">
        <f>Q271*H271</f>
        <v>0.0019164000000000002</v>
      </c>
      <c r="S271" s="230">
        <v>0</v>
      </c>
      <c r="T271" s="231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2" t="s">
        <v>178</v>
      </c>
      <c r="AT271" s="232" t="s">
        <v>216</v>
      </c>
      <c r="AU271" s="232" t="s">
        <v>82</v>
      </c>
      <c r="AY271" s="18" t="s">
        <v>125</v>
      </c>
      <c r="BE271" s="233">
        <f>IF(N271="základní",J271,0)</f>
        <v>0</v>
      </c>
      <c r="BF271" s="233">
        <f>IF(N271="snížená",J271,0)</f>
        <v>0</v>
      </c>
      <c r="BG271" s="233">
        <f>IF(N271="zákl. přenesená",J271,0)</f>
        <v>0</v>
      </c>
      <c r="BH271" s="233">
        <f>IF(N271="sníž. přenesená",J271,0)</f>
        <v>0</v>
      </c>
      <c r="BI271" s="233">
        <f>IF(N271="nulová",J271,0)</f>
        <v>0</v>
      </c>
      <c r="BJ271" s="18" t="s">
        <v>80</v>
      </c>
      <c r="BK271" s="233">
        <f>ROUND(I271*H271,2)</f>
        <v>0</v>
      </c>
      <c r="BL271" s="18" t="s">
        <v>131</v>
      </c>
      <c r="BM271" s="232" t="s">
        <v>385</v>
      </c>
    </row>
    <row r="272" s="14" customFormat="1">
      <c r="A272" s="14"/>
      <c r="B272" s="250"/>
      <c r="C272" s="251"/>
      <c r="D272" s="241" t="s">
        <v>165</v>
      </c>
      <c r="E272" s="252" t="s">
        <v>1</v>
      </c>
      <c r="F272" s="253" t="s">
        <v>377</v>
      </c>
      <c r="G272" s="251"/>
      <c r="H272" s="254">
        <v>9.0999999999999996</v>
      </c>
      <c r="I272" s="255"/>
      <c r="J272" s="251"/>
      <c r="K272" s="251"/>
      <c r="L272" s="256"/>
      <c r="M272" s="257"/>
      <c r="N272" s="258"/>
      <c r="O272" s="258"/>
      <c r="P272" s="258"/>
      <c r="Q272" s="258"/>
      <c r="R272" s="258"/>
      <c r="S272" s="258"/>
      <c r="T272" s="259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0" t="s">
        <v>165</v>
      </c>
      <c r="AU272" s="260" t="s">
        <v>82</v>
      </c>
      <c r="AV272" s="14" t="s">
        <v>82</v>
      </c>
      <c r="AW272" s="14" t="s">
        <v>30</v>
      </c>
      <c r="AX272" s="14" t="s">
        <v>80</v>
      </c>
      <c r="AY272" s="260" t="s">
        <v>125</v>
      </c>
    </row>
    <row r="273" s="14" customFormat="1">
      <c r="A273" s="14"/>
      <c r="B273" s="250"/>
      <c r="C273" s="251"/>
      <c r="D273" s="241" t="s">
        <v>165</v>
      </c>
      <c r="E273" s="251"/>
      <c r="F273" s="253" t="s">
        <v>386</v>
      </c>
      <c r="G273" s="251"/>
      <c r="H273" s="254">
        <v>9.5820000000000007</v>
      </c>
      <c r="I273" s="255"/>
      <c r="J273" s="251"/>
      <c r="K273" s="251"/>
      <c r="L273" s="256"/>
      <c r="M273" s="257"/>
      <c r="N273" s="258"/>
      <c r="O273" s="258"/>
      <c r="P273" s="258"/>
      <c r="Q273" s="258"/>
      <c r="R273" s="258"/>
      <c r="S273" s="258"/>
      <c r="T273" s="259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0" t="s">
        <v>165</v>
      </c>
      <c r="AU273" s="260" t="s">
        <v>82</v>
      </c>
      <c r="AV273" s="14" t="s">
        <v>82</v>
      </c>
      <c r="AW273" s="14" t="s">
        <v>4</v>
      </c>
      <c r="AX273" s="14" t="s">
        <v>80</v>
      </c>
      <c r="AY273" s="260" t="s">
        <v>125</v>
      </c>
    </row>
    <row r="274" s="2" customFormat="1" ht="16.5" customHeight="1">
      <c r="A274" s="39"/>
      <c r="B274" s="40"/>
      <c r="C274" s="272" t="s">
        <v>387</v>
      </c>
      <c r="D274" s="272" t="s">
        <v>216</v>
      </c>
      <c r="E274" s="273" t="s">
        <v>388</v>
      </c>
      <c r="F274" s="274" t="s">
        <v>389</v>
      </c>
      <c r="G274" s="275" t="s">
        <v>348</v>
      </c>
      <c r="H274" s="276">
        <v>58.537999999999997</v>
      </c>
      <c r="I274" s="277"/>
      <c r="J274" s="278">
        <f>ROUND(I274*H274,2)</f>
        <v>0</v>
      </c>
      <c r="K274" s="279"/>
      <c r="L274" s="280"/>
      <c r="M274" s="281" t="s">
        <v>1</v>
      </c>
      <c r="N274" s="282" t="s">
        <v>38</v>
      </c>
      <c r="O274" s="92"/>
      <c r="P274" s="230">
        <f>O274*H274</f>
        <v>0</v>
      </c>
      <c r="Q274" s="230">
        <v>0.00050000000000000001</v>
      </c>
      <c r="R274" s="230">
        <f>Q274*H274</f>
        <v>0.029269</v>
      </c>
      <c r="S274" s="230">
        <v>0</v>
      </c>
      <c r="T274" s="231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2" t="s">
        <v>178</v>
      </c>
      <c r="AT274" s="232" t="s">
        <v>216</v>
      </c>
      <c r="AU274" s="232" t="s">
        <v>82</v>
      </c>
      <c r="AY274" s="18" t="s">
        <v>125</v>
      </c>
      <c r="BE274" s="233">
        <f>IF(N274="základní",J274,0)</f>
        <v>0</v>
      </c>
      <c r="BF274" s="233">
        <f>IF(N274="snížená",J274,0)</f>
        <v>0</v>
      </c>
      <c r="BG274" s="233">
        <f>IF(N274="zákl. přenesená",J274,0)</f>
        <v>0</v>
      </c>
      <c r="BH274" s="233">
        <f>IF(N274="sníž. přenesená",J274,0)</f>
        <v>0</v>
      </c>
      <c r="BI274" s="233">
        <f>IF(N274="nulová",J274,0)</f>
        <v>0</v>
      </c>
      <c r="BJ274" s="18" t="s">
        <v>80</v>
      </c>
      <c r="BK274" s="233">
        <f>ROUND(I274*H274,2)</f>
        <v>0</v>
      </c>
      <c r="BL274" s="18" t="s">
        <v>131</v>
      </c>
      <c r="BM274" s="232" t="s">
        <v>390</v>
      </c>
    </row>
    <row r="275" s="14" customFormat="1">
      <c r="A275" s="14"/>
      <c r="B275" s="250"/>
      <c r="C275" s="251"/>
      <c r="D275" s="241" t="s">
        <v>165</v>
      </c>
      <c r="E275" s="251"/>
      <c r="F275" s="253" t="s">
        <v>391</v>
      </c>
      <c r="G275" s="251"/>
      <c r="H275" s="254">
        <v>58.537999999999997</v>
      </c>
      <c r="I275" s="255"/>
      <c r="J275" s="251"/>
      <c r="K275" s="251"/>
      <c r="L275" s="256"/>
      <c r="M275" s="257"/>
      <c r="N275" s="258"/>
      <c r="O275" s="258"/>
      <c r="P275" s="258"/>
      <c r="Q275" s="258"/>
      <c r="R275" s="258"/>
      <c r="S275" s="258"/>
      <c r="T275" s="259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0" t="s">
        <v>165</v>
      </c>
      <c r="AU275" s="260" t="s">
        <v>82</v>
      </c>
      <c r="AV275" s="14" t="s">
        <v>82</v>
      </c>
      <c r="AW275" s="14" t="s">
        <v>4</v>
      </c>
      <c r="AX275" s="14" t="s">
        <v>80</v>
      </c>
      <c r="AY275" s="260" t="s">
        <v>125</v>
      </c>
    </row>
    <row r="276" s="2" customFormat="1" ht="24.15" customHeight="1">
      <c r="A276" s="39"/>
      <c r="B276" s="40"/>
      <c r="C276" s="220" t="s">
        <v>255</v>
      </c>
      <c r="D276" s="220" t="s">
        <v>128</v>
      </c>
      <c r="E276" s="221" t="s">
        <v>392</v>
      </c>
      <c r="F276" s="222" t="s">
        <v>393</v>
      </c>
      <c r="G276" s="223" t="s">
        <v>162</v>
      </c>
      <c r="H276" s="224">
        <v>10.244999999999999</v>
      </c>
      <c r="I276" s="225"/>
      <c r="J276" s="226">
        <f>ROUND(I276*H276,2)</f>
        <v>0</v>
      </c>
      <c r="K276" s="227"/>
      <c r="L276" s="45"/>
      <c r="M276" s="228" t="s">
        <v>1</v>
      </c>
      <c r="N276" s="229" t="s">
        <v>38</v>
      </c>
      <c r="O276" s="92"/>
      <c r="P276" s="230">
        <f>O276*H276</f>
        <v>0</v>
      </c>
      <c r="Q276" s="230">
        <v>0</v>
      </c>
      <c r="R276" s="230">
        <f>Q276*H276</f>
        <v>0</v>
      </c>
      <c r="S276" s="230">
        <v>0</v>
      </c>
      <c r="T276" s="231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2" t="s">
        <v>131</v>
      </c>
      <c r="AT276" s="232" t="s">
        <v>128</v>
      </c>
      <c r="AU276" s="232" t="s">
        <v>82</v>
      </c>
      <c r="AY276" s="18" t="s">
        <v>125</v>
      </c>
      <c r="BE276" s="233">
        <f>IF(N276="základní",J276,0)</f>
        <v>0</v>
      </c>
      <c r="BF276" s="233">
        <f>IF(N276="snížená",J276,0)</f>
        <v>0</v>
      </c>
      <c r="BG276" s="233">
        <f>IF(N276="zákl. přenesená",J276,0)</f>
        <v>0</v>
      </c>
      <c r="BH276" s="233">
        <f>IF(N276="sníž. přenesená",J276,0)</f>
        <v>0</v>
      </c>
      <c r="BI276" s="233">
        <f>IF(N276="nulová",J276,0)</f>
        <v>0</v>
      </c>
      <c r="BJ276" s="18" t="s">
        <v>80</v>
      </c>
      <c r="BK276" s="233">
        <f>ROUND(I276*H276,2)</f>
        <v>0</v>
      </c>
      <c r="BL276" s="18" t="s">
        <v>131</v>
      </c>
      <c r="BM276" s="232" t="s">
        <v>394</v>
      </c>
    </row>
    <row r="277" s="2" customFormat="1" ht="24.15" customHeight="1">
      <c r="A277" s="39"/>
      <c r="B277" s="40"/>
      <c r="C277" s="220" t="s">
        <v>395</v>
      </c>
      <c r="D277" s="220" t="s">
        <v>128</v>
      </c>
      <c r="E277" s="221" t="s">
        <v>396</v>
      </c>
      <c r="F277" s="222" t="s">
        <v>397</v>
      </c>
      <c r="G277" s="223" t="s">
        <v>162</v>
      </c>
      <c r="H277" s="224">
        <v>99.656999999999996</v>
      </c>
      <c r="I277" s="225"/>
      <c r="J277" s="226">
        <f>ROUND(I277*H277,2)</f>
        <v>0</v>
      </c>
      <c r="K277" s="227"/>
      <c r="L277" s="45"/>
      <c r="M277" s="228" t="s">
        <v>1</v>
      </c>
      <c r="N277" s="229" t="s">
        <v>38</v>
      </c>
      <c r="O277" s="92"/>
      <c r="P277" s="230">
        <f>O277*H277</f>
        <v>0</v>
      </c>
      <c r="Q277" s="230">
        <v>0</v>
      </c>
      <c r="R277" s="230">
        <f>Q277*H277</f>
        <v>0</v>
      </c>
      <c r="S277" s="230">
        <v>0</v>
      </c>
      <c r="T277" s="231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2" t="s">
        <v>131</v>
      </c>
      <c r="AT277" s="232" t="s">
        <v>128</v>
      </c>
      <c r="AU277" s="232" t="s">
        <v>82</v>
      </c>
      <c r="AY277" s="18" t="s">
        <v>125</v>
      </c>
      <c r="BE277" s="233">
        <f>IF(N277="základní",J277,0)</f>
        <v>0</v>
      </c>
      <c r="BF277" s="233">
        <f>IF(N277="snížená",J277,0)</f>
        <v>0</v>
      </c>
      <c r="BG277" s="233">
        <f>IF(N277="zákl. přenesená",J277,0)</f>
        <v>0</v>
      </c>
      <c r="BH277" s="233">
        <f>IF(N277="sníž. přenesená",J277,0)</f>
        <v>0</v>
      </c>
      <c r="BI277" s="233">
        <f>IF(N277="nulová",J277,0)</f>
        <v>0</v>
      </c>
      <c r="BJ277" s="18" t="s">
        <v>80</v>
      </c>
      <c r="BK277" s="233">
        <f>ROUND(I277*H277,2)</f>
        <v>0</v>
      </c>
      <c r="BL277" s="18" t="s">
        <v>131</v>
      </c>
      <c r="BM277" s="232" t="s">
        <v>398</v>
      </c>
    </row>
    <row r="278" s="2" customFormat="1" ht="24.15" customHeight="1">
      <c r="A278" s="39"/>
      <c r="B278" s="40"/>
      <c r="C278" s="220" t="s">
        <v>258</v>
      </c>
      <c r="D278" s="220" t="s">
        <v>128</v>
      </c>
      <c r="E278" s="221" t="s">
        <v>399</v>
      </c>
      <c r="F278" s="222" t="s">
        <v>400</v>
      </c>
      <c r="G278" s="223" t="s">
        <v>162</v>
      </c>
      <c r="H278" s="224">
        <v>14.628</v>
      </c>
      <c r="I278" s="225"/>
      <c r="J278" s="226">
        <f>ROUND(I278*H278,2)</f>
        <v>0</v>
      </c>
      <c r="K278" s="227"/>
      <c r="L278" s="45"/>
      <c r="M278" s="228" t="s">
        <v>1</v>
      </c>
      <c r="N278" s="229" t="s">
        <v>38</v>
      </c>
      <c r="O278" s="92"/>
      <c r="P278" s="230">
        <f>O278*H278</f>
        <v>0</v>
      </c>
      <c r="Q278" s="230">
        <v>0</v>
      </c>
      <c r="R278" s="230">
        <f>Q278*H278</f>
        <v>0</v>
      </c>
      <c r="S278" s="230">
        <v>0</v>
      </c>
      <c r="T278" s="231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2" t="s">
        <v>131</v>
      </c>
      <c r="AT278" s="232" t="s">
        <v>128</v>
      </c>
      <c r="AU278" s="232" t="s">
        <v>82</v>
      </c>
      <c r="AY278" s="18" t="s">
        <v>125</v>
      </c>
      <c r="BE278" s="233">
        <f>IF(N278="základní",J278,0)</f>
        <v>0</v>
      </c>
      <c r="BF278" s="233">
        <f>IF(N278="snížená",J278,0)</f>
        <v>0</v>
      </c>
      <c r="BG278" s="233">
        <f>IF(N278="zákl. přenesená",J278,0)</f>
        <v>0</v>
      </c>
      <c r="BH278" s="233">
        <f>IF(N278="sníž. přenesená",J278,0)</f>
        <v>0</v>
      </c>
      <c r="BI278" s="233">
        <f>IF(N278="nulová",J278,0)</f>
        <v>0</v>
      </c>
      <c r="BJ278" s="18" t="s">
        <v>80</v>
      </c>
      <c r="BK278" s="233">
        <f>ROUND(I278*H278,2)</f>
        <v>0</v>
      </c>
      <c r="BL278" s="18" t="s">
        <v>131</v>
      </c>
      <c r="BM278" s="232" t="s">
        <v>401</v>
      </c>
    </row>
    <row r="279" s="14" customFormat="1">
      <c r="A279" s="14"/>
      <c r="B279" s="250"/>
      <c r="C279" s="251"/>
      <c r="D279" s="241" t="s">
        <v>165</v>
      </c>
      <c r="E279" s="252" t="s">
        <v>1</v>
      </c>
      <c r="F279" s="253" t="s">
        <v>402</v>
      </c>
      <c r="G279" s="251"/>
      <c r="H279" s="254">
        <v>14.628</v>
      </c>
      <c r="I279" s="255"/>
      <c r="J279" s="251"/>
      <c r="K279" s="251"/>
      <c r="L279" s="256"/>
      <c r="M279" s="257"/>
      <c r="N279" s="258"/>
      <c r="O279" s="258"/>
      <c r="P279" s="258"/>
      <c r="Q279" s="258"/>
      <c r="R279" s="258"/>
      <c r="S279" s="258"/>
      <c r="T279" s="259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0" t="s">
        <v>165</v>
      </c>
      <c r="AU279" s="260" t="s">
        <v>82</v>
      </c>
      <c r="AV279" s="14" t="s">
        <v>82</v>
      </c>
      <c r="AW279" s="14" t="s">
        <v>30</v>
      </c>
      <c r="AX279" s="14" t="s">
        <v>73</v>
      </c>
      <c r="AY279" s="260" t="s">
        <v>125</v>
      </c>
    </row>
    <row r="280" s="15" customFormat="1">
      <c r="A280" s="15"/>
      <c r="B280" s="261"/>
      <c r="C280" s="262"/>
      <c r="D280" s="241" t="s">
        <v>165</v>
      </c>
      <c r="E280" s="263" t="s">
        <v>1</v>
      </c>
      <c r="F280" s="264" t="s">
        <v>170</v>
      </c>
      <c r="G280" s="262"/>
      <c r="H280" s="265">
        <v>14.628</v>
      </c>
      <c r="I280" s="266"/>
      <c r="J280" s="262"/>
      <c r="K280" s="262"/>
      <c r="L280" s="267"/>
      <c r="M280" s="268"/>
      <c r="N280" s="269"/>
      <c r="O280" s="269"/>
      <c r="P280" s="269"/>
      <c r="Q280" s="269"/>
      <c r="R280" s="269"/>
      <c r="S280" s="269"/>
      <c r="T280" s="270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71" t="s">
        <v>165</v>
      </c>
      <c r="AU280" s="271" t="s">
        <v>82</v>
      </c>
      <c r="AV280" s="15" t="s">
        <v>131</v>
      </c>
      <c r="AW280" s="15" t="s">
        <v>30</v>
      </c>
      <c r="AX280" s="15" t="s">
        <v>80</v>
      </c>
      <c r="AY280" s="271" t="s">
        <v>125</v>
      </c>
    </row>
    <row r="281" s="2" customFormat="1" ht="33" customHeight="1">
      <c r="A281" s="39"/>
      <c r="B281" s="40"/>
      <c r="C281" s="220" t="s">
        <v>169</v>
      </c>
      <c r="D281" s="220" t="s">
        <v>128</v>
      </c>
      <c r="E281" s="221" t="s">
        <v>403</v>
      </c>
      <c r="F281" s="222" t="s">
        <v>404</v>
      </c>
      <c r="G281" s="223" t="s">
        <v>177</v>
      </c>
      <c r="H281" s="224">
        <v>0.35299999999999998</v>
      </c>
      <c r="I281" s="225"/>
      <c r="J281" s="226">
        <f>ROUND(I281*H281,2)</f>
        <v>0</v>
      </c>
      <c r="K281" s="227"/>
      <c r="L281" s="45"/>
      <c r="M281" s="228" t="s">
        <v>1</v>
      </c>
      <c r="N281" s="229" t="s">
        <v>38</v>
      </c>
      <c r="O281" s="92"/>
      <c r="P281" s="230">
        <f>O281*H281</f>
        <v>0</v>
      </c>
      <c r="Q281" s="230">
        <v>0</v>
      </c>
      <c r="R281" s="230">
        <f>Q281*H281</f>
        <v>0</v>
      </c>
      <c r="S281" s="230">
        <v>0</v>
      </c>
      <c r="T281" s="231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2" t="s">
        <v>131</v>
      </c>
      <c r="AT281" s="232" t="s">
        <v>128</v>
      </c>
      <c r="AU281" s="232" t="s">
        <v>82</v>
      </c>
      <c r="AY281" s="18" t="s">
        <v>125</v>
      </c>
      <c r="BE281" s="233">
        <f>IF(N281="základní",J281,0)</f>
        <v>0</v>
      </c>
      <c r="BF281" s="233">
        <f>IF(N281="snížená",J281,0)</f>
        <v>0</v>
      </c>
      <c r="BG281" s="233">
        <f>IF(N281="zákl. přenesená",J281,0)</f>
        <v>0</v>
      </c>
      <c r="BH281" s="233">
        <f>IF(N281="sníž. přenesená",J281,0)</f>
        <v>0</v>
      </c>
      <c r="BI281" s="233">
        <f>IF(N281="nulová",J281,0)</f>
        <v>0</v>
      </c>
      <c r="BJ281" s="18" t="s">
        <v>80</v>
      </c>
      <c r="BK281" s="233">
        <f>ROUND(I281*H281,2)</f>
        <v>0</v>
      </c>
      <c r="BL281" s="18" t="s">
        <v>131</v>
      </c>
      <c r="BM281" s="232" t="s">
        <v>405</v>
      </c>
    </row>
    <row r="282" s="2" customFormat="1" ht="33" customHeight="1">
      <c r="A282" s="39"/>
      <c r="B282" s="40"/>
      <c r="C282" s="220" t="s">
        <v>265</v>
      </c>
      <c r="D282" s="220" t="s">
        <v>128</v>
      </c>
      <c r="E282" s="221" t="s">
        <v>406</v>
      </c>
      <c r="F282" s="222" t="s">
        <v>407</v>
      </c>
      <c r="G282" s="223" t="s">
        <v>177</v>
      </c>
      <c r="H282" s="224">
        <v>0.35299999999999998</v>
      </c>
      <c r="I282" s="225"/>
      <c r="J282" s="226">
        <f>ROUND(I282*H282,2)</f>
        <v>0</v>
      </c>
      <c r="K282" s="227"/>
      <c r="L282" s="45"/>
      <c r="M282" s="228" t="s">
        <v>1</v>
      </c>
      <c r="N282" s="229" t="s">
        <v>38</v>
      </c>
      <c r="O282" s="92"/>
      <c r="P282" s="230">
        <f>O282*H282</f>
        <v>0</v>
      </c>
      <c r="Q282" s="230">
        <v>0</v>
      </c>
      <c r="R282" s="230">
        <f>Q282*H282</f>
        <v>0</v>
      </c>
      <c r="S282" s="230">
        <v>0</v>
      </c>
      <c r="T282" s="231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2" t="s">
        <v>131</v>
      </c>
      <c r="AT282" s="232" t="s">
        <v>128</v>
      </c>
      <c r="AU282" s="232" t="s">
        <v>82</v>
      </c>
      <c r="AY282" s="18" t="s">
        <v>125</v>
      </c>
      <c r="BE282" s="233">
        <f>IF(N282="základní",J282,0)</f>
        <v>0</v>
      </c>
      <c r="BF282" s="233">
        <f>IF(N282="snížená",J282,0)</f>
        <v>0</v>
      </c>
      <c r="BG282" s="233">
        <f>IF(N282="zákl. přenesená",J282,0)</f>
        <v>0</v>
      </c>
      <c r="BH282" s="233">
        <f>IF(N282="sníž. přenesená",J282,0)</f>
        <v>0</v>
      </c>
      <c r="BI282" s="233">
        <f>IF(N282="nulová",J282,0)</f>
        <v>0</v>
      </c>
      <c r="BJ282" s="18" t="s">
        <v>80</v>
      </c>
      <c r="BK282" s="233">
        <f>ROUND(I282*H282,2)</f>
        <v>0</v>
      </c>
      <c r="BL282" s="18" t="s">
        <v>131</v>
      </c>
      <c r="BM282" s="232" t="s">
        <v>408</v>
      </c>
    </row>
    <row r="283" s="2" customFormat="1" ht="16.5" customHeight="1">
      <c r="A283" s="39"/>
      <c r="B283" s="40"/>
      <c r="C283" s="220" t="s">
        <v>409</v>
      </c>
      <c r="D283" s="220" t="s">
        <v>128</v>
      </c>
      <c r="E283" s="221" t="s">
        <v>410</v>
      </c>
      <c r="F283" s="222" t="s">
        <v>411</v>
      </c>
      <c r="G283" s="223" t="s">
        <v>194</v>
      </c>
      <c r="H283" s="224">
        <v>0.025000000000000001</v>
      </c>
      <c r="I283" s="225"/>
      <c r="J283" s="226">
        <f>ROUND(I283*H283,2)</f>
        <v>0</v>
      </c>
      <c r="K283" s="227"/>
      <c r="L283" s="45"/>
      <c r="M283" s="228" t="s">
        <v>1</v>
      </c>
      <c r="N283" s="229" t="s">
        <v>38</v>
      </c>
      <c r="O283" s="92"/>
      <c r="P283" s="230">
        <f>O283*H283</f>
        <v>0</v>
      </c>
      <c r="Q283" s="230">
        <v>0</v>
      </c>
      <c r="R283" s="230">
        <f>Q283*H283</f>
        <v>0</v>
      </c>
      <c r="S283" s="230">
        <v>0</v>
      </c>
      <c r="T283" s="231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2" t="s">
        <v>131</v>
      </c>
      <c r="AT283" s="232" t="s">
        <v>128</v>
      </c>
      <c r="AU283" s="232" t="s">
        <v>82</v>
      </c>
      <c r="AY283" s="18" t="s">
        <v>125</v>
      </c>
      <c r="BE283" s="233">
        <f>IF(N283="základní",J283,0)</f>
        <v>0</v>
      </c>
      <c r="BF283" s="233">
        <f>IF(N283="snížená",J283,0)</f>
        <v>0</v>
      </c>
      <c r="BG283" s="233">
        <f>IF(N283="zákl. přenesená",J283,0)</f>
        <v>0</v>
      </c>
      <c r="BH283" s="233">
        <f>IF(N283="sníž. přenesená",J283,0)</f>
        <v>0</v>
      </c>
      <c r="BI283" s="233">
        <f>IF(N283="nulová",J283,0)</f>
        <v>0</v>
      </c>
      <c r="BJ283" s="18" t="s">
        <v>80</v>
      </c>
      <c r="BK283" s="233">
        <f>ROUND(I283*H283,2)</f>
        <v>0</v>
      </c>
      <c r="BL283" s="18" t="s">
        <v>131</v>
      </c>
      <c r="BM283" s="232" t="s">
        <v>412</v>
      </c>
    </row>
    <row r="284" s="2" customFormat="1" ht="16.5" customHeight="1">
      <c r="A284" s="39"/>
      <c r="B284" s="40"/>
      <c r="C284" s="220" t="s">
        <v>270</v>
      </c>
      <c r="D284" s="220" t="s">
        <v>128</v>
      </c>
      <c r="E284" s="221" t="s">
        <v>413</v>
      </c>
      <c r="F284" s="222" t="s">
        <v>414</v>
      </c>
      <c r="G284" s="223" t="s">
        <v>162</v>
      </c>
      <c r="H284" s="224">
        <v>14.119999999999999</v>
      </c>
      <c r="I284" s="225"/>
      <c r="J284" s="226">
        <f>ROUND(I284*H284,2)</f>
        <v>0</v>
      </c>
      <c r="K284" s="227"/>
      <c r="L284" s="45"/>
      <c r="M284" s="228" t="s">
        <v>1</v>
      </c>
      <c r="N284" s="229" t="s">
        <v>38</v>
      </c>
      <c r="O284" s="92"/>
      <c r="P284" s="230">
        <f>O284*H284</f>
        <v>0</v>
      </c>
      <c r="Q284" s="230">
        <v>0</v>
      </c>
      <c r="R284" s="230">
        <f>Q284*H284</f>
        <v>0</v>
      </c>
      <c r="S284" s="230">
        <v>0</v>
      </c>
      <c r="T284" s="231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2" t="s">
        <v>131</v>
      </c>
      <c r="AT284" s="232" t="s">
        <v>128</v>
      </c>
      <c r="AU284" s="232" t="s">
        <v>82</v>
      </c>
      <c r="AY284" s="18" t="s">
        <v>125</v>
      </c>
      <c r="BE284" s="233">
        <f>IF(N284="základní",J284,0)</f>
        <v>0</v>
      </c>
      <c r="BF284" s="233">
        <f>IF(N284="snížená",J284,0)</f>
        <v>0</v>
      </c>
      <c r="BG284" s="233">
        <f>IF(N284="zákl. přenesená",J284,0)</f>
        <v>0</v>
      </c>
      <c r="BH284" s="233">
        <f>IF(N284="sníž. přenesená",J284,0)</f>
        <v>0</v>
      </c>
      <c r="BI284" s="233">
        <f>IF(N284="nulová",J284,0)</f>
        <v>0</v>
      </c>
      <c r="BJ284" s="18" t="s">
        <v>80</v>
      </c>
      <c r="BK284" s="233">
        <f>ROUND(I284*H284,2)</f>
        <v>0</v>
      </c>
      <c r="BL284" s="18" t="s">
        <v>131</v>
      </c>
      <c r="BM284" s="232" t="s">
        <v>415</v>
      </c>
    </row>
    <row r="285" s="2" customFormat="1" ht="21.75" customHeight="1">
      <c r="A285" s="39"/>
      <c r="B285" s="40"/>
      <c r="C285" s="220" t="s">
        <v>416</v>
      </c>
      <c r="D285" s="220" t="s">
        <v>128</v>
      </c>
      <c r="E285" s="221" t="s">
        <v>417</v>
      </c>
      <c r="F285" s="222" t="s">
        <v>418</v>
      </c>
      <c r="G285" s="223" t="s">
        <v>162</v>
      </c>
      <c r="H285" s="224">
        <v>1.75</v>
      </c>
      <c r="I285" s="225"/>
      <c r="J285" s="226">
        <f>ROUND(I285*H285,2)</f>
        <v>0</v>
      </c>
      <c r="K285" s="227"/>
      <c r="L285" s="45"/>
      <c r="M285" s="228" t="s">
        <v>1</v>
      </c>
      <c r="N285" s="229" t="s">
        <v>38</v>
      </c>
      <c r="O285" s="92"/>
      <c r="P285" s="230">
        <f>O285*H285</f>
        <v>0</v>
      </c>
      <c r="Q285" s="230">
        <v>0</v>
      </c>
      <c r="R285" s="230">
        <f>Q285*H285</f>
        <v>0</v>
      </c>
      <c r="S285" s="230">
        <v>0</v>
      </c>
      <c r="T285" s="231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2" t="s">
        <v>131</v>
      </c>
      <c r="AT285" s="232" t="s">
        <v>128</v>
      </c>
      <c r="AU285" s="232" t="s">
        <v>82</v>
      </c>
      <c r="AY285" s="18" t="s">
        <v>125</v>
      </c>
      <c r="BE285" s="233">
        <f>IF(N285="základní",J285,0)</f>
        <v>0</v>
      </c>
      <c r="BF285" s="233">
        <f>IF(N285="snížená",J285,0)</f>
        <v>0</v>
      </c>
      <c r="BG285" s="233">
        <f>IF(N285="zákl. přenesená",J285,0)</f>
        <v>0</v>
      </c>
      <c r="BH285" s="233">
        <f>IF(N285="sníž. přenesená",J285,0)</f>
        <v>0</v>
      </c>
      <c r="BI285" s="233">
        <f>IF(N285="nulová",J285,0)</f>
        <v>0</v>
      </c>
      <c r="BJ285" s="18" t="s">
        <v>80</v>
      </c>
      <c r="BK285" s="233">
        <f>ROUND(I285*H285,2)</f>
        <v>0</v>
      </c>
      <c r="BL285" s="18" t="s">
        <v>131</v>
      </c>
      <c r="BM285" s="232" t="s">
        <v>419</v>
      </c>
    </row>
    <row r="286" s="14" customFormat="1">
      <c r="A286" s="14"/>
      <c r="B286" s="250"/>
      <c r="C286" s="251"/>
      <c r="D286" s="241" t="s">
        <v>165</v>
      </c>
      <c r="E286" s="252" t="s">
        <v>1</v>
      </c>
      <c r="F286" s="253" t="s">
        <v>420</v>
      </c>
      <c r="G286" s="251"/>
      <c r="H286" s="254">
        <v>1.75</v>
      </c>
      <c r="I286" s="255"/>
      <c r="J286" s="251"/>
      <c r="K286" s="251"/>
      <c r="L286" s="256"/>
      <c r="M286" s="257"/>
      <c r="N286" s="258"/>
      <c r="O286" s="258"/>
      <c r="P286" s="258"/>
      <c r="Q286" s="258"/>
      <c r="R286" s="258"/>
      <c r="S286" s="258"/>
      <c r="T286" s="259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0" t="s">
        <v>165</v>
      </c>
      <c r="AU286" s="260" t="s">
        <v>82</v>
      </c>
      <c r="AV286" s="14" t="s">
        <v>82</v>
      </c>
      <c r="AW286" s="14" t="s">
        <v>30</v>
      </c>
      <c r="AX286" s="14" t="s">
        <v>73</v>
      </c>
      <c r="AY286" s="260" t="s">
        <v>125</v>
      </c>
    </row>
    <row r="287" s="15" customFormat="1">
      <c r="A287" s="15"/>
      <c r="B287" s="261"/>
      <c r="C287" s="262"/>
      <c r="D287" s="241" t="s">
        <v>165</v>
      </c>
      <c r="E287" s="263" t="s">
        <v>1</v>
      </c>
      <c r="F287" s="264" t="s">
        <v>170</v>
      </c>
      <c r="G287" s="262"/>
      <c r="H287" s="265">
        <v>1.75</v>
      </c>
      <c r="I287" s="266"/>
      <c r="J287" s="262"/>
      <c r="K287" s="262"/>
      <c r="L287" s="267"/>
      <c r="M287" s="268"/>
      <c r="N287" s="269"/>
      <c r="O287" s="269"/>
      <c r="P287" s="269"/>
      <c r="Q287" s="269"/>
      <c r="R287" s="269"/>
      <c r="S287" s="269"/>
      <c r="T287" s="270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71" t="s">
        <v>165</v>
      </c>
      <c r="AU287" s="271" t="s">
        <v>82</v>
      </c>
      <c r="AV287" s="15" t="s">
        <v>131</v>
      </c>
      <c r="AW287" s="15" t="s">
        <v>30</v>
      </c>
      <c r="AX287" s="15" t="s">
        <v>80</v>
      </c>
      <c r="AY287" s="271" t="s">
        <v>125</v>
      </c>
    </row>
    <row r="288" s="12" customFormat="1" ht="22.8" customHeight="1">
      <c r="A288" s="12"/>
      <c r="B288" s="204"/>
      <c r="C288" s="205"/>
      <c r="D288" s="206" t="s">
        <v>72</v>
      </c>
      <c r="E288" s="218" t="s">
        <v>196</v>
      </c>
      <c r="F288" s="218" t="s">
        <v>421</v>
      </c>
      <c r="G288" s="205"/>
      <c r="H288" s="205"/>
      <c r="I288" s="208"/>
      <c r="J288" s="219">
        <f>BK288</f>
        <v>0</v>
      </c>
      <c r="K288" s="205"/>
      <c r="L288" s="210"/>
      <c r="M288" s="211"/>
      <c r="N288" s="212"/>
      <c r="O288" s="212"/>
      <c r="P288" s="213">
        <f>SUM(P289:P344)</f>
        <v>0</v>
      </c>
      <c r="Q288" s="212"/>
      <c r="R288" s="213">
        <f>SUM(R289:R344)</f>
        <v>0</v>
      </c>
      <c r="S288" s="212"/>
      <c r="T288" s="214">
        <f>SUM(T289:T344)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15" t="s">
        <v>80</v>
      </c>
      <c r="AT288" s="216" t="s">
        <v>72</v>
      </c>
      <c r="AU288" s="216" t="s">
        <v>80</v>
      </c>
      <c r="AY288" s="215" t="s">
        <v>125</v>
      </c>
      <c r="BK288" s="217">
        <f>SUM(BK289:BK344)</f>
        <v>0</v>
      </c>
    </row>
    <row r="289" s="2" customFormat="1" ht="33" customHeight="1">
      <c r="A289" s="39"/>
      <c r="B289" s="40"/>
      <c r="C289" s="220" t="s">
        <v>274</v>
      </c>
      <c r="D289" s="220" t="s">
        <v>128</v>
      </c>
      <c r="E289" s="221" t="s">
        <v>422</v>
      </c>
      <c r="F289" s="222" t="s">
        <v>423</v>
      </c>
      <c r="G289" s="223" t="s">
        <v>348</v>
      </c>
      <c r="H289" s="224">
        <v>91.400000000000006</v>
      </c>
      <c r="I289" s="225"/>
      <c r="J289" s="226">
        <f>ROUND(I289*H289,2)</f>
        <v>0</v>
      </c>
      <c r="K289" s="227"/>
      <c r="L289" s="45"/>
      <c r="M289" s="228" t="s">
        <v>1</v>
      </c>
      <c r="N289" s="229" t="s">
        <v>38</v>
      </c>
      <c r="O289" s="92"/>
      <c r="P289" s="230">
        <f>O289*H289</f>
        <v>0</v>
      </c>
      <c r="Q289" s="230">
        <v>0</v>
      </c>
      <c r="R289" s="230">
        <f>Q289*H289</f>
        <v>0</v>
      </c>
      <c r="S289" s="230">
        <v>0</v>
      </c>
      <c r="T289" s="231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2" t="s">
        <v>131</v>
      </c>
      <c r="AT289" s="232" t="s">
        <v>128</v>
      </c>
      <c r="AU289" s="232" t="s">
        <v>82</v>
      </c>
      <c r="AY289" s="18" t="s">
        <v>125</v>
      </c>
      <c r="BE289" s="233">
        <f>IF(N289="základní",J289,0)</f>
        <v>0</v>
      </c>
      <c r="BF289" s="233">
        <f>IF(N289="snížená",J289,0)</f>
        <v>0</v>
      </c>
      <c r="BG289" s="233">
        <f>IF(N289="zákl. přenesená",J289,0)</f>
        <v>0</v>
      </c>
      <c r="BH289" s="233">
        <f>IF(N289="sníž. přenesená",J289,0)</f>
        <v>0</v>
      </c>
      <c r="BI289" s="233">
        <f>IF(N289="nulová",J289,0)</f>
        <v>0</v>
      </c>
      <c r="BJ289" s="18" t="s">
        <v>80</v>
      </c>
      <c r="BK289" s="233">
        <f>ROUND(I289*H289,2)</f>
        <v>0</v>
      </c>
      <c r="BL289" s="18" t="s">
        <v>131</v>
      </c>
      <c r="BM289" s="232" t="s">
        <v>424</v>
      </c>
    </row>
    <row r="290" s="13" customFormat="1">
      <c r="A290" s="13"/>
      <c r="B290" s="239"/>
      <c r="C290" s="240"/>
      <c r="D290" s="241" t="s">
        <v>165</v>
      </c>
      <c r="E290" s="242" t="s">
        <v>1</v>
      </c>
      <c r="F290" s="243" t="s">
        <v>425</v>
      </c>
      <c r="G290" s="240"/>
      <c r="H290" s="242" t="s">
        <v>1</v>
      </c>
      <c r="I290" s="244"/>
      <c r="J290" s="240"/>
      <c r="K290" s="240"/>
      <c r="L290" s="245"/>
      <c r="M290" s="246"/>
      <c r="N290" s="247"/>
      <c r="O290" s="247"/>
      <c r="P290" s="247"/>
      <c r="Q290" s="247"/>
      <c r="R290" s="247"/>
      <c r="S290" s="247"/>
      <c r="T290" s="248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9" t="s">
        <v>165</v>
      </c>
      <c r="AU290" s="249" t="s">
        <v>82</v>
      </c>
      <c r="AV290" s="13" t="s">
        <v>80</v>
      </c>
      <c r="AW290" s="13" t="s">
        <v>30</v>
      </c>
      <c r="AX290" s="13" t="s">
        <v>73</v>
      </c>
      <c r="AY290" s="249" t="s">
        <v>125</v>
      </c>
    </row>
    <row r="291" s="14" customFormat="1">
      <c r="A291" s="14"/>
      <c r="B291" s="250"/>
      <c r="C291" s="251"/>
      <c r="D291" s="241" t="s">
        <v>165</v>
      </c>
      <c r="E291" s="252" t="s">
        <v>1</v>
      </c>
      <c r="F291" s="253" t="s">
        <v>426</v>
      </c>
      <c r="G291" s="251"/>
      <c r="H291" s="254">
        <v>33</v>
      </c>
      <c r="I291" s="255"/>
      <c r="J291" s="251"/>
      <c r="K291" s="251"/>
      <c r="L291" s="256"/>
      <c r="M291" s="257"/>
      <c r="N291" s="258"/>
      <c r="O291" s="258"/>
      <c r="P291" s="258"/>
      <c r="Q291" s="258"/>
      <c r="R291" s="258"/>
      <c r="S291" s="258"/>
      <c r="T291" s="259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0" t="s">
        <v>165</v>
      </c>
      <c r="AU291" s="260" t="s">
        <v>82</v>
      </c>
      <c r="AV291" s="14" t="s">
        <v>82</v>
      </c>
      <c r="AW291" s="14" t="s">
        <v>30</v>
      </c>
      <c r="AX291" s="14" t="s">
        <v>73</v>
      </c>
      <c r="AY291" s="260" t="s">
        <v>125</v>
      </c>
    </row>
    <row r="292" s="16" customFormat="1">
      <c r="A292" s="16"/>
      <c r="B292" s="283"/>
      <c r="C292" s="284"/>
      <c r="D292" s="241" t="s">
        <v>165</v>
      </c>
      <c r="E292" s="285" t="s">
        <v>1</v>
      </c>
      <c r="F292" s="286" t="s">
        <v>335</v>
      </c>
      <c r="G292" s="284"/>
      <c r="H292" s="287">
        <v>33</v>
      </c>
      <c r="I292" s="288"/>
      <c r="J292" s="284"/>
      <c r="K292" s="284"/>
      <c r="L292" s="289"/>
      <c r="M292" s="290"/>
      <c r="N292" s="291"/>
      <c r="O292" s="291"/>
      <c r="P292" s="291"/>
      <c r="Q292" s="291"/>
      <c r="R292" s="291"/>
      <c r="S292" s="291"/>
      <c r="T292" s="292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T292" s="293" t="s">
        <v>165</v>
      </c>
      <c r="AU292" s="293" t="s">
        <v>82</v>
      </c>
      <c r="AV292" s="16" t="s">
        <v>171</v>
      </c>
      <c r="AW292" s="16" t="s">
        <v>30</v>
      </c>
      <c r="AX292" s="16" t="s">
        <v>73</v>
      </c>
      <c r="AY292" s="293" t="s">
        <v>125</v>
      </c>
    </row>
    <row r="293" s="13" customFormat="1">
      <c r="A293" s="13"/>
      <c r="B293" s="239"/>
      <c r="C293" s="240"/>
      <c r="D293" s="241" t="s">
        <v>165</v>
      </c>
      <c r="E293" s="242" t="s">
        <v>1</v>
      </c>
      <c r="F293" s="243" t="s">
        <v>427</v>
      </c>
      <c r="G293" s="240"/>
      <c r="H293" s="242" t="s">
        <v>1</v>
      </c>
      <c r="I293" s="244"/>
      <c r="J293" s="240"/>
      <c r="K293" s="240"/>
      <c r="L293" s="245"/>
      <c r="M293" s="246"/>
      <c r="N293" s="247"/>
      <c r="O293" s="247"/>
      <c r="P293" s="247"/>
      <c r="Q293" s="247"/>
      <c r="R293" s="247"/>
      <c r="S293" s="247"/>
      <c r="T293" s="248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9" t="s">
        <v>165</v>
      </c>
      <c r="AU293" s="249" t="s">
        <v>82</v>
      </c>
      <c r="AV293" s="13" t="s">
        <v>80</v>
      </c>
      <c r="AW293" s="13" t="s">
        <v>30</v>
      </c>
      <c r="AX293" s="13" t="s">
        <v>73</v>
      </c>
      <c r="AY293" s="249" t="s">
        <v>125</v>
      </c>
    </row>
    <row r="294" s="14" customFormat="1">
      <c r="A294" s="14"/>
      <c r="B294" s="250"/>
      <c r="C294" s="251"/>
      <c r="D294" s="241" t="s">
        <v>165</v>
      </c>
      <c r="E294" s="252" t="s">
        <v>1</v>
      </c>
      <c r="F294" s="253" t="s">
        <v>428</v>
      </c>
      <c r="G294" s="251"/>
      <c r="H294" s="254">
        <v>43.200000000000003</v>
      </c>
      <c r="I294" s="255"/>
      <c r="J294" s="251"/>
      <c r="K294" s="251"/>
      <c r="L294" s="256"/>
      <c r="M294" s="257"/>
      <c r="N294" s="258"/>
      <c r="O294" s="258"/>
      <c r="P294" s="258"/>
      <c r="Q294" s="258"/>
      <c r="R294" s="258"/>
      <c r="S294" s="258"/>
      <c r="T294" s="259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0" t="s">
        <v>165</v>
      </c>
      <c r="AU294" s="260" t="s">
        <v>82</v>
      </c>
      <c r="AV294" s="14" t="s">
        <v>82</v>
      </c>
      <c r="AW294" s="14" t="s">
        <v>30</v>
      </c>
      <c r="AX294" s="14" t="s">
        <v>73</v>
      </c>
      <c r="AY294" s="260" t="s">
        <v>125</v>
      </c>
    </row>
    <row r="295" s="14" customFormat="1">
      <c r="A295" s="14"/>
      <c r="B295" s="250"/>
      <c r="C295" s="251"/>
      <c r="D295" s="241" t="s">
        <v>165</v>
      </c>
      <c r="E295" s="252" t="s">
        <v>1</v>
      </c>
      <c r="F295" s="253" t="s">
        <v>429</v>
      </c>
      <c r="G295" s="251"/>
      <c r="H295" s="254">
        <v>15.199999999999999</v>
      </c>
      <c r="I295" s="255"/>
      <c r="J295" s="251"/>
      <c r="K295" s="251"/>
      <c r="L295" s="256"/>
      <c r="M295" s="257"/>
      <c r="N295" s="258"/>
      <c r="O295" s="258"/>
      <c r="P295" s="258"/>
      <c r="Q295" s="258"/>
      <c r="R295" s="258"/>
      <c r="S295" s="258"/>
      <c r="T295" s="259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0" t="s">
        <v>165</v>
      </c>
      <c r="AU295" s="260" t="s">
        <v>82</v>
      </c>
      <c r="AV295" s="14" t="s">
        <v>82</v>
      </c>
      <c r="AW295" s="14" t="s">
        <v>30</v>
      </c>
      <c r="AX295" s="14" t="s">
        <v>73</v>
      </c>
      <c r="AY295" s="260" t="s">
        <v>125</v>
      </c>
    </row>
    <row r="296" s="16" customFormat="1">
      <c r="A296" s="16"/>
      <c r="B296" s="283"/>
      <c r="C296" s="284"/>
      <c r="D296" s="241" t="s">
        <v>165</v>
      </c>
      <c r="E296" s="285" t="s">
        <v>1</v>
      </c>
      <c r="F296" s="286" t="s">
        <v>335</v>
      </c>
      <c r="G296" s="284"/>
      <c r="H296" s="287">
        <v>58.400000000000006</v>
      </c>
      <c r="I296" s="288"/>
      <c r="J296" s="284"/>
      <c r="K296" s="284"/>
      <c r="L296" s="289"/>
      <c r="M296" s="290"/>
      <c r="N296" s="291"/>
      <c r="O296" s="291"/>
      <c r="P296" s="291"/>
      <c r="Q296" s="291"/>
      <c r="R296" s="291"/>
      <c r="S296" s="291"/>
      <c r="T296" s="292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T296" s="293" t="s">
        <v>165</v>
      </c>
      <c r="AU296" s="293" t="s">
        <v>82</v>
      </c>
      <c r="AV296" s="16" t="s">
        <v>171</v>
      </c>
      <c r="AW296" s="16" t="s">
        <v>30</v>
      </c>
      <c r="AX296" s="16" t="s">
        <v>73</v>
      </c>
      <c r="AY296" s="293" t="s">
        <v>125</v>
      </c>
    </row>
    <row r="297" s="15" customFormat="1">
      <c r="A297" s="15"/>
      <c r="B297" s="261"/>
      <c r="C297" s="262"/>
      <c r="D297" s="241" t="s">
        <v>165</v>
      </c>
      <c r="E297" s="263" t="s">
        <v>1</v>
      </c>
      <c r="F297" s="264" t="s">
        <v>170</v>
      </c>
      <c r="G297" s="262"/>
      <c r="H297" s="265">
        <v>91.400000000000006</v>
      </c>
      <c r="I297" s="266"/>
      <c r="J297" s="262"/>
      <c r="K297" s="262"/>
      <c r="L297" s="267"/>
      <c r="M297" s="268"/>
      <c r="N297" s="269"/>
      <c r="O297" s="269"/>
      <c r="P297" s="269"/>
      <c r="Q297" s="269"/>
      <c r="R297" s="269"/>
      <c r="S297" s="269"/>
      <c r="T297" s="270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71" t="s">
        <v>165</v>
      </c>
      <c r="AU297" s="271" t="s">
        <v>82</v>
      </c>
      <c r="AV297" s="15" t="s">
        <v>131</v>
      </c>
      <c r="AW297" s="15" t="s">
        <v>30</v>
      </c>
      <c r="AX297" s="15" t="s">
        <v>80</v>
      </c>
      <c r="AY297" s="271" t="s">
        <v>125</v>
      </c>
    </row>
    <row r="298" s="2" customFormat="1" ht="16.5" customHeight="1">
      <c r="A298" s="39"/>
      <c r="B298" s="40"/>
      <c r="C298" s="272" t="s">
        <v>430</v>
      </c>
      <c r="D298" s="272" t="s">
        <v>216</v>
      </c>
      <c r="E298" s="273" t="s">
        <v>431</v>
      </c>
      <c r="F298" s="274" t="s">
        <v>432</v>
      </c>
      <c r="G298" s="275" t="s">
        <v>348</v>
      </c>
      <c r="H298" s="276">
        <v>34.649999999999999</v>
      </c>
      <c r="I298" s="277"/>
      <c r="J298" s="278">
        <f>ROUND(I298*H298,2)</f>
        <v>0</v>
      </c>
      <c r="K298" s="279"/>
      <c r="L298" s="280"/>
      <c r="M298" s="281" t="s">
        <v>1</v>
      </c>
      <c r="N298" s="282" t="s">
        <v>38</v>
      </c>
      <c r="O298" s="92"/>
      <c r="P298" s="230">
        <f>O298*H298</f>
        <v>0</v>
      </c>
      <c r="Q298" s="230">
        <v>0</v>
      </c>
      <c r="R298" s="230">
        <f>Q298*H298</f>
        <v>0</v>
      </c>
      <c r="S298" s="230">
        <v>0</v>
      </c>
      <c r="T298" s="231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2" t="s">
        <v>178</v>
      </c>
      <c r="AT298" s="232" t="s">
        <v>216</v>
      </c>
      <c r="AU298" s="232" t="s">
        <v>82</v>
      </c>
      <c r="AY298" s="18" t="s">
        <v>125</v>
      </c>
      <c r="BE298" s="233">
        <f>IF(N298="základní",J298,0)</f>
        <v>0</v>
      </c>
      <c r="BF298" s="233">
        <f>IF(N298="snížená",J298,0)</f>
        <v>0</v>
      </c>
      <c r="BG298" s="233">
        <f>IF(N298="zákl. přenesená",J298,0)</f>
        <v>0</v>
      </c>
      <c r="BH298" s="233">
        <f>IF(N298="sníž. přenesená",J298,0)</f>
        <v>0</v>
      </c>
      <c r="BI298" s="233">
        <f>IF(N298="nulová",J298,0)</f>
        <v>0</v>
      </c>
      <c r="BJ298" s="18" t="s">
        <v>80</v>
      </c>
      <c r="BK298" s="233">
        <f>ROUND(I298*H298,2)</f>
        <v>0</v>
      </c>
      <c r="BL298" s="18" t="s">
        <v>131</v>
      </c>
      <c r="BM298" s="232" t="s">
        <v>433</v>
      </c>
    </row>
    <row r="299" s="14" customFormat="1">
      <c r="A299" s="14"/>
      <c r="B299" s="250"/>
      <c r="C299" s="251"/>
      <c r="D299" s="241" t="s">
        <v>165</v>
      </c>
      <c r="E299" s="252" t="s">
        <v>1</v>
      </c>
      <c r="F299" s="253" t="s">
        <v>434</v>
      </c>
      <c r="G299" s="251"/>
      <c r="H299" s="254">
        <v>34.649999999999999</v>
      </c>
      <c r="I299" s="255"/>
      <c r="J299" s="251"/>
      <c r="K299" s="251"/>
      <c r="L299" s="256"/>
      <c r="M299" s="257"/>
      <c r="N299" s="258"/>
      <c r="O299" s="258"/>
      <c r="P299" s="258"/>
      <c r="Q299" s="258"/>
      <c r="R299" s="258"/>
      <c r="S299" s="258"/>
      <c r="T299" s="259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0" t="s">
        <v>165</v>
      </c>
      <c r="AU299" s="260" t="s">
        <v>82</v>
      </c>
      <c r="AV299" s="14" t="s">
        <v>82</v>
      </c>
      <c r="AW299" s="14" t="s">
        <v>30</v>
      </c>
      <c r="AX299" s="14" t="s">
        <v>73</v>
      </c>
      <c r="AY299" s="260" t="s">
        <v>125</v>
      </c>
    </row>
    <row r="300" s="15" customFormat="1">
      <c r="A300" s="15"/>
      <c r="B300" s="261"/>
      <c r="C300" s="262"/>
      <c r="D300" s="241" t="s">
        <v>165</v>
      </c>
      <c r="E300" s="263" t="s">
        <v>1</v>
      </c>
      <c r="F300" s="264" t="s">
        <v>170</v>
      </c>
      <c r="G300" s="262"/>
      <c r="H300" s="265">
        <v>34.649999999999999</v>
      </c>
      <c r="I300" s="266"/>
      <c r="J300" s="262"/>
      <c r="K300" s="262"/>
      <c r="L300" s="267"/>
      <c r="M300" s="268"/>
      <c r="N300" s="269"/>
      <c r="O300" s="269"/>
      <c r="P300" s="269"/>
      <c r="Q300" s="269"/>
      <c r="R300" s="269"/>
      <c r="S300" s="269"/>
      <c r="T300" s="270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71" t="s">
        <v>165</v>
      </c>
      <c r="AU300" s="271" t="s">
        <v>82</v>
      </c>
      <c r="AV300" s="15" t="s">
        <v>131</v>
      </c>
      <c r="AW300" s="15" t="s">
        <v>30</v>
      </c>
      <c r="AX300" s="15" t="s">
        <v>80</v>
      </c>
      <c r="AY300" s="271" t="s">
        <v>125</v>
      </c>
    </row>
    <row r="301" s="2" customFormat="1" ht="21.75" customHeight="1">
      <c r="A301" s="39"/>
      <c r="B301" s="40"/>
      <c r="C301" s="272" t="s">
        <v>277</v>
      </c>
      <c r="D301" s="272" t="s">
        <v>216</v>
      </c>
      <c r="E301" s="273" t="s">
        <v>435</v>
      </c>
      <c r="F301" s="274" t="s">
        <v>436</v>
      </c>
      <c r="G301" s="275" t="s">
        <v>348</v>
      </c>
      <c r="H301" s="276">
        <v>61.32</v>
      </c>
      <c r="I301" s="277"/>
      <c r="J301" s="278">
        <f>ROUND(I301*H301,2)</f>
        <v>0</v>
      </c>
      <c r="K301" s="279"/>
      <c r="L301" s="280"/>
      <c r="M301" s="281" t="s">
        <v>1</v>
      </c>
      <c r="N301" s="282" t="s">
        <v>38</v>
      </c>
      <c r="O301" s="92"/>
      <c r="P301" s="230">
        <f>O301*H301</f>
        <v>0</v>
      </c>
      <c r="Q301" s="230">
        <v>0</v>
      </c>
      <c r="R301" s="230">
        <f>Q301*H301</f>
        <v>0</v>
      </c>
      <c r="S301" s="230">
        <v>0</v>
      </c>
      <c r="T301" s="231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2" t="s">
        <v>178</v>
      </c>
      <c r="AT301" s="232" t="s">
        <v>216</v>
      </c>
      <c r="AU301" s="232" t="s">
        <v>82</v>
      </c>
      <c r="AY301" s="18" t="s">
        <v>125</v>
      </c>
      <c r="BE301" s="233">
        <f>IF(N301="základní",J301,0)</f>
        <v>0</v>
      </c>
      <c r="BF301" s="233">
        <f>IF(N301="snížená",J301,0)</f>
        <v>0</v>
      </c>
      <c r="BG301" s="233">
        <f>IF(N301="zákl. přenesená",J301,0)</f>
        <v>0</v>
      </c>
      <c r="BH301" s="233">
        <f>IF(N301="sníž. přenesená",J301,0)</f>
        <v>0</v>
      </c>
      <c r="BI301" s="233">
        <f>IF(N301="nulová",J301,0)</f>
        <v>0</v>
      </c>
      <c r="BJ301" s="18" t="s">
        <v>80</v>
      </c>
      <c r="BK301" s="233">
        <f>ROUND(I301*H301,2)</f>
        <v>0</v>
      </c>
      <c r="BL301" s="18" t="s">
        <v>131</v>
      </c>
      <c r="BM301" s="232" t="s">
        <v>437</v>
      </c>
    </row>
    <row r="302" s="14" customFormat="1">
      <c r="A302" s="14"/>
      <c r="B302" s="250"/>
      <c r="C302" s="251"/>
      <c r="D302" s="241" t="s">
        <v>165</v>
      </c>
      <c r="E302" s="252" t="s">
        <v>1</v>
      </c>
      <c r="F302" s="253" t="s">
        <v>438</v>
      </c>
      <c r="G302" s="251"/>
      <c r="H302" s="254">
        <v>61.32</v>
      </c>
      <c r="I302" s="255"/>
      <c r="J302" s="251"/>
      <c r="K302" s="251"/>
      <c r="L302" s="256"/>
      <c r="M302" s="257"/>
      <c r="N302" s="258"/>
      <c r="O302" s="258"/>
      <c r="P302" s="258"/>
      <c r="Q302" s="258"/>
      <c r="R302" s="258"/>
      <c r="S302" s="258"/>
      <c r="T302" s="259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0" t="s">
        <v>165</v>
      </c>
      <c r="AU302" s="260" t="s">
        <v>82</v>
      </c>
      <c r="AV302" s="14" t="s">
        <v>82</v>
      </c>
      <c r="AW302" s="14" t="s">
        <v>30</v>
      </c>
      <c r="AX302" s="14" t="s">
        <v>73</v>
      </c>
      <c r="AY302" s="260" t="s">
        <v>125</v>
      </c>
    </row>
    <row r="303" s="15" customFormat="1">
      <c r="A303" s="15"/>
      <c r="B303" s="261"/>
      <c r="C303" s="262"/>
      <c r="D303" s="241" t="s">
        <v>165</v>
      </c>
      <c r="E303" s="263" t="s">
        <v>1</v>
      </c>
      <c r="F303" s="264" t="s">
        <v>170</v>
      </c>
      <c r="G303" s="262"/>
      <c r="H303" s="265">
        <v>61.32</v>
      </c>
      <c r="I303" s="266"/>
      <c r="J303" s="262"/>
      <c r="K303" s="262"/>
      <c r="L303" s="267"/>
      <c r="M303" s="268"/>
      <c r="N303" s="269"/>
      <c r="O303" s="269"/>
      <c r="P303" s="269"/>
      <c r="Q303" s="269"/>
      <c r="R303" s="269"/>
      <c r="S303" s="269"/>
      <c r="T303" s="270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71" t="s">
        <v>165</v>
      </c>
      <c r="AU303" s="271" t="s">
        <v>82</v>
      </c>
      <c r="AV303" s="15" t="s">
        <v>131</v>
      </c>
      <c r="AW303" s="15" t="s">
        <v>30</v>
      </c>
      <c r="AX303" s="15" t="s">
        <v>80</v>
      </c>
      <c r="AY303" s="271" t="s">
        <v>125</v>
      </c>
    </row>
    <row r="304" s="2" customFormat="1" ht="24.15" customHeight="1">
      <c r="A304" s="39"/>
      <c r="B304" s="40"/>
      <c r="C304" s="220" t="s">
        <v>439</v>
      </c>
      <c r="D304" s="220" t="s">
        <v>128</v>
      </c>
      <c r="E304" s="221" t="s">
        <v>440</v>
      </c>
      <c r="F304" s="222" t="s">
        <v>441</v>
      </c>
      <c r="G304" s="223" t="s">
        <v>177</v>
      </c>
      <c r="H304" s="224">
        <v>4.3159999999999998</v>
      </c>
      <c r="I304" s="225"/>
      <c r="J304" s="226">
        <f>ROUND(I304*H304,2)</f>
        <v>0</v>
      </c>
      <c r="K304" s="227"/>
      <c r="L304" s="45"/>
      <c r="M304" s="228" t="s">
        <v>1</v>
      </c>
      <c r="N304" s="229" t="s">
        <v>38</v>
      </c>
      <c r="O304" s="92"/>
      <c r="P304" s="230">
        <f>O304*H304</f>
        <v>0</v>
      </c>
      <c r="Q304" s="230">
        <v>0</v>
      </c>
      <c r="R304" s="230">
        <f>Q304*H304</f>
        <v>0</v>
      </c>
      <c r="S304" s="230">
        <v>0</v>
      </c>
      <c r="T304" s="231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2" t="s">
        <v>131</v>
      </c>
      <c r="AT304" s="232" t="s">
        <v>128</v>
      </c>
      <c r="AU304" s="232" t="s">
        <v>82</v>
      </c>
      <c r="AY304" s="18" t="s">
        <v>125</v>
      </c>
      <c r="BE304" s="233">
        <f>IF(N304="základní",J304,0)</f>
        <v>0</v>
      </c>
      <c r="BF304" s="233">
        <f>IF(N304="snížená",J304,0)</f>
        <v>0</v>
      </c>
      <c r="BG304" s="233">
        <f>IF(N304="zákl. přenesená",J304,0)</f>
        <v>0</v>
      </c>
      <c r="BH304" s="233">
        <f>IF(N304="sníž. přenesená",J304,0)</f>
        <v>0</v>
      </c>
      <c r="BI304" s="233">
        <f>IF(N304="nulová",J304,0)</f>
        <v>0</v>
      </c>
      <c r="BJ304" s="18" t="s">
        <v>80</v>
      </c>
      <c r="BK304" s="233">
        <f>ROUND(I304*H304,2)</f>
        <v>0</v>
      </c>
      <c r="BL304" s="18" t="s">
        <v>131</v>
      </c>
      <c r="BM304" s="232" t="s">
        <v>442</v>
      </c>
    </row>
    <row r="305" s="14" customFormat="1">
      <c r="A305" s="14"/>
      <c r="B305" s="250"/>
      <c r="C305" s="251"/>
      <c r="D305" s="241" t="s">
        <v>165</v>
      </c>
      <c r="E305" s="252" t="s">
        <v>1</v>
      </c>
      <c r="F305" s="253" t="s">
        <v>443</v>
      </c>
      <c r="G305" s="251"/>
      <c r="H305" s="254">
        <v>1.98</v>
      </c>
      <c r="I305" s="255"/>
      <c r="J305" s="251"/>
      <c r="K305" s="251"/>
      <c r="L305" s="256"/>
      <c r="M305" s="257"/>
      <c r="N305" s="258"/>
      <c r="O305" s="258"/>
      <c r="P305" s="258"/>
      <c r="Q305" s="258"/>
      <c r="R305" s="258"/>
      <c r="S305" s="258"/>
      <c r="T305" s="259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0" t="s">
        <v>165</v>
      </c>
      <c r="AU305" s="260" t="s">
        <v>82</v>
      </c>
      <c r="AV305" s="14" t="s">
        <v>82</v>
      </c>
      <c r="AW305" s="14" t="s">
        <v>30</v>
      </c>
      <c r="AX305" s="14" t="s">
        <v>73</v>
      </c>
      <c r="AY305" s="260" t="s">
        <v>125</v>
      </c>
    </row>
    <row r="306" s="14" customFormat="1">
      <c r="A306" s="14"/>
      <c r="B306" s="250"/>
      <c r="C306" s="251"/>
      <c r="D306" s="241" t="s">
        <v>165</v>
      </c>
      <c r="E306" s="252" t="s">
        <v>1</v>
      </c>
      <c r="F306" s="253" t="s">
        <v>444</v>
      </c>
      <c r="G306" s="251"/>
      <c r="H306" s="254">
        <v>2.3359999999999999</v>
      </c>
      <c r="I306" s="255"/>
      <c r="J306" s="251"/>
      <c r="K306" s="251"/>
      <c r="L306" s="256"/>
      <c r="M306" s="257"/>
      <c r="N306" s="258"/>
      <c r="O306" s="258"/>
      <c r="P306" s="258"/>
      <c r="Q306" s="258"/>
      <c r="R306" s="258"/>
      <c r="S306" s="258"/>
      <c r="T306" s="259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0" t="s">
        <v>165</v>
      </c>
      <c r="AU306" s="260" t="s">
        <v>82</v>
      </c>
      <c r="AV306" s="14" t="s">
        <v>82</v>
      </c>
      <c r="AW306" s="14" t="s">
        <v>30</v>
      </c>
      <c r="AX306" s="14" t="s">
        <v>73</v>
      </c>
      <c r="AY306" s="260" t="s">
        <v>125</v>
      </c>
    </row>
    <row r="307" s="15" customFormat="1">
      <c r="A307" s="15"/>
      <c r="B307" s="261"/>
      <c r="C307" s="262"/>
      <c r="D307" s="241" t="s">
        <v>165</v>
      </c>
      <c r="E307" s="263" t="s">
        <v>1</v>
      </c>
      <c r="F307" s="264" t="s">
        <v>170</v>
      </c>
      <c r="G307" s="262"/>
      <c r="H307" s="265">
        <v>4.3159999999999998</v>
      </c>
      <c r="I307" s="266"/>
      <c r="J307" s="262"/>
      <c r="K307" s="262"/>
      <c r="L307" s="267"/>
      <c r="M307" s="268"/>
      <c r="N307" s="269"/>
      <c r="O307" s="269"/>
      <c r="P307" s="269"/>
      <c r="Q307" s="269"/>
      <c r="R307" s="269"/>
      <c r="S307" s="269"/>
      <c r="T307" s="270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71" t="s">
        <v>165</v>
      </c>
      <c r="AU307" s="271" t="s">
        <v>82</v>
      </c>
      <c r="AV307" s="15" t="s">
        <v>131</v>
      </c>
      <c r="AW307" s="15" t="s">
        <v>30</v>
      </c>
      <c r="AX307" s="15" t="s">
        <v>80</v>
      </c>
      <c r="AY307" s="271" t="s">
        <v>125</v>
      </c>
    </row>
    <row r="308" s="2" customFormat="1" ht="33" customHeight="1">
      <c r="A308" s="39"/>
      <c r="B308" s="40"/>
      <c r="C308" s="220" t="s">
        <v>281</v>
      </c>
      <c r="D308" s="220" t="s">
        <v>128</v>
      </c>
      <c r="E308" s="221" t="s">
        <v>445</v>
      </c>
      <c r="F308" s="222" t="s">
        <v>446</v>
      </c>
      <c r="G308" s="223" t="s">
        <v>162</v>
      </c>
      <c r="H308" s="224">
        <v>110</v>
      </c>
      <c r="I308" s="225"/>
      <c r="J308" s="226">
        <f>ROUND(I308*H308,2)</f>
        <v>0</v>
      </c>
      <c r="K308" s="227"/>
      <c r="L308" s="45"/>
      <c r="M308" s="228" t="s">
        <v>1</v>
      </c>
      <c r="N308" s="229" t="s">
        <v>38</v>
      </c>
      <c r="O308" s="92"/>
      <c r="P308" s="230">
        <f>O308*H308</f>
        <v>0</v>
      </c>
      <c r="Q308" s="230">
        <v>0</v>
      </c>
      <c r="R308" s="230">
        <f>Q308*H308</f>
        <v>0</v>
      </c>
      <c r="S308" s="230">
        <v>0</v>
      </c>
      <c r="T308" s="231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2" t="s">
        <v>131</v>
      </c>
      <c r="AT308" s="232" t="s">
        <v>128</v>
      </c>
      <c r="AU308" s="232" t="s">
        <v>82</v>
      </c>
      <c r="AY308" s="18" t="s">
        <v>125</v>
      </c>
      <c r="BE308" s="233">
        <f>IF(N308="základní",J308,0)</f>
        <v>0</v>
      </c>
      <c r="BF308" s="233">
        <f>IF(N308="snížená",J308,0)</f>
        <v>0</v>
      </c>
      <c r="BG308" s="233">
        <f>IF(N308="zákl. přenesená",J308,0)</f>
        <v>0</v>
      </c>
      <c r="BH308" s="233">
        <f>IF(N308="sníž. přenesená",J308,0)</f>
        <v>0</v>
      </c>
      <c r="BI308" s="233">
        <f>IF(N308="nulová",J308,0)</f>
        <v>0</v>
      </c>
      <c r="BJ308" s="18" t="s">
        <v>80</v>
      </c>
      <c r="BK308" s="233">
        <f>ROUND(I308*H308,2)</f>
        <v>0</v>
      </c>
      <c r="BL308" s="18" t="s">
        <v>131</v>
      </c>
      <c r="BM308" s="232" t="s">
        <v>447</v>
      </c>
    </row>
    <row r="309" s="13" customFormat="1">
      <c r="A309" s="13"/>
      <c r="B309" s="239"/>
      <c r="C309" s="240"/>
      <c r="D309" s="241" t="s">
        <v>165</v>
      </c>
      <c r="E309" s="242" t="s">
        <v>1</v>
      </c>
      <c r="F309" s="243" t="s">
        <v>448</v>
      </c>
      <c r="G309" s="240"/>
      <c r="H309" s="242" t="s">
        <v>1</v>
      </c>
      <c r="I309" s="244"/>
      <c r="J309" s="240"/>
      <c r="K309" s="240"/>
      <c r="L309" s="245"/>
      <c r="M309" s="246"/>
      <c r="N309" s="247"/>
      <c r="O309" s="247"/>
      <c r="P309" s="247"/>
      <c r="Q309" s="247"/>
      <c r="R309" s="247"/>
      <c r="S309" s="247"/>
      <c r="T309" s="248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9" t="s">
        <v>165</v>
      </c>
      <c r="AU309" s="249" t="s">
        <v>82</v>
      </c>
      <c r="AV309" s="13" t="s">
        <v>80</v>
      </c>
      <c r="AW309" s="13" t="s">
        <v>30</v>
      </c>
      <c r="AX309" s="13" t="s">
        <v>73</v>
      </c>
      <c r="AY309" s="249" t="s">
        <v>125</v>
      </c>
    </row>
    <row r="310" s="14" customFormat="1">
      <c r="A310" s="14"/>
      <c r="B310" s="250"/>
      <c r="C310" s="251"/>
      <c r="D310" s="241" t="s">
        <v>165</v>
      </c>
      <c r="E310" s="252" t="s">
        <v>1</v>
      </c>
      <c r="F310" s="253" t="s">
        <v>449</v>
      </c>
      <c r="G310" s="251"/>
      <c r="H310" s="254">
        <v>110</v>
      </c>
      <c r="I310" s="255"/>
      <c r="J310" s="251"/>
      <c r="K310" s="251"/>
      <c r="L310" s="256"/>
      <c r="M310" s="257"/>
      <c r="N310" s="258"/>
      <c r="O310" s="258"/>
      <c r="P310" s="258"/>
      <c r="Q310" s="258"/>
      <c r="R310" s="258"/>
      <c r="S310" s="258"/>
      <c r="T310" s="259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0" t="s">
        <v>165</v>
      </c>
      <c r="AU310" s="260" t="s">
        <v>82</v>
      </c>
      <c r="AV310" s="14" t="s">
        <v>82</v>
      </c>
      <c r="AW310" s="14" t="s">
        <v>30</v>
      </c>
      <c r="AX310" s="14" t="s">
        <v>73</v>
      </c>
      <c r="AY310" s="260" t="s">
        <v>125</v>
      </c>
    </row>
    <row r="311" s="15" customFormat="1">
      <c r="A311" s="15"/>
      <c r="B311" s="261"/>
      <c r="C311" s="262"/>
      <c r="D311" s="241" t="s">
        <v>165</v>
      </c>
      <c r="E311" s="263" t="s">
        <v>1</v>
      </c>
      <c r="F311" s="264" t="s">
        <v>170</v>
      </c>
      <c r="G311" s="262"/>
      <c r="H311" s="265">
        <v>110</v>
      </c>
      <c r="I311" s="266"/>
      <c r="J311" s="262"/>
      <c r="K311" s="262"/>
      <c r="L311" s="267"/>
      <c r="M311" s="268"/>
      <c r="N311" s="269"/>
      <c r="O311" s="269"/>
      <c r="P311" s="269"/>
      <c r="Q311" s="269"/>
      <c r="R311" s="269"/>
      <c r="S311" s="269"/>
      <c r="T311" s="270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71" t="s">
        <v>165</v>
      </c>
      <c r="AU311" s="271" t="s">
        <v>82</v>
      </c>
      <c r="AV311" s="15" t="s">
        <v>131</v>
      </c>
      <c r="AW311" s="15" t="s">
        <v>30</v>
      </c>
      <c r="AX311" s="15" t="s">
        <v>80</v>
      </c>
      <c r="AY311" s="271" t="s">
        <v>125</v>
      </c>
    </row>
    <row r="312" s="2" customFormat="1" ht="24.15" customHeight="1">
      <c r="A312" s="39"/>
      <c r="B312" s="40"/>
      <c r="C312" s="220" t="s">
        <v>450</v>
      </c>
      <c r="D312" s="220" t="s">
        <v>128</v>
      </c>
      <c r="E312" s="221" t="s">
        <v>451</v>
      </c>
      <c r="F312" s="222" t="s">
        <v>452</v>
      </c>
      <c r="G312" s="223" t="s">
        <v>162</v>
      </c>
      <c r="H312" s="224">
        <v>86.438000000000002</v>
      </c>
      <c r="I312" s="225"/>
      <c r="J312" s="226">
        <f>ROUND(I312*H312,2)</f>
        <v>0</v>
      </c>
      <c r="K312" s="227"/>
      <c r="L312" s="45"/>
      <c r="M312" s="228" t="s">
        <v>1</v>
      </c>
      <c r="N312" s="229" t="s">
        <v>38</v>
      </c>
      <c r="O312" s="92"/>
      <c r="P312" s="230">
        <f>O312*H312</f>
        <v>0</v>
      </c>
      <c r="Q312" s="230">
        <v>0</v>
      </c>
      <c r="R312" s="230">
        <f>Q312*H312</f>
        <v>0</v>
      </c>
      <c r="S312" s="230">
        <v>0</v>
      </c>
      <c r="T312" s="231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2" t="s">
        <v>131</v>
      </c>
      <c r="AT312" s="232" t="s">
        <v>128</v>
      </c>
      <c r="AU312" s="232" t="s">
        <v>82</v>
      </c>
      <c r="AY312" s="18" t="s">
        <v>125</v>
      </c>
      <c r="BE312" s="233">
        <f>IF(N312="základní",J312,0)</f>
        <v>0</v>
      </c>
      <c r="BF312" s="233">
        <f>IF(N312="snížená",J312,0)</f>
        <v>0</v>
      </c>
      <c r="BG312" s="233">
        <f>IF(N312="zákl. přenesená",J312,0)</f>
        <v>0</v>
      </c>
      <c r="BH312" s="233">
        <f>IF(N312="sníž. přenesená",J312,0)</f>
        <v>0</v>
      </c>
      <c r="BI312" s="233">
        <f>IF(N312="nulová",J312,0)</f>
        <v>0</v>
      </c>
      <c r="BJ312" s="18" t="s">
        <v>80</v>
      </c>
      <c r="BK312" s="233">
        <f>ROUND(I312*H312,2)</f>
        <v>0</v>
      </c>
      <c r="BL312" s="18" t="s">
        <v>131</v>
      </c>
      <c r="BM312" s="232" t="s">
        <v>453</v>
      </c>
    </row>
    <row r="313" s="14" customFormat="1">
      <c r="A313" s="14"/>
      <c r="B313" s="250"/>
      <c r="C313" s="251"/>
      <c r="D313" s="241" t="s">
        <v>165</v>
      </c>
      <c r="E313" s="252" t="s">
        <v>1</v>
      </c>
      <c r="F313" s="253" t="s">
        <v>454</v>
      </c>
      <c r="G313" s="251"/>
      <c r="H313" s="254">
        <v>86.438000000000002</v>
      </c>
      <c r="I313" s="255"/>
      <c r="J313" s="251"/>
      <c r="K313" s="251"/>
      <c r="L313" s="256"/>
      <c r="M313" s="257"/>
      <c r="N313" s="258"/>
      <c r="O313" s="258"/>
      <c r="P313" s="258"/>
      <c r="Q313" s="258"/>
      <c r="R313" s="258"/>
      <c r="S313" s="258"/>
      <c r="T313" s="259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0" t="s">
        <v>165</v>
      </c>
      <c r="AU313" s="260" t="s">
        <v>82</v>
      </c>
      <c r="AV313" s="14" t="s">
        <v>82</v>
      </c>
      <c r="AW313" s="14" t="s">
        <v>30</v>
      </c>
      <c r="AX313" s="14" t="s">
        <v>80</v>
      </c>
      <c r="AY313" s="260" t="s">
        <v>125</v>
      </c>
    </row>
    <row r="314" s="2" customFormat="1" ht="24.15" customHeight="1">
      <c r="A314" s="39"/>
      <c r="B314" s="40"/>
      <c r="C314" s="220" t="s">
        <v>284</v>
      </c>
      <c r="D314" s="220" t="s">
        <v>128</v>
      </c>
      <c r="E314" s="221" t="s">
        <v>455</v>
      </c>
      <c r="F314" s="222" t="s">
        <v>456</v>
      </c>
      <c r="G314" s="223" t="s">
        <v>162</v>
      </c>
      <c r="H314" s="224">
        <v>49.700000000000003</v>
      </c>
      <c r="I314" s="225"/>
      <c r="J314" s="226">
        <f>ROUND(I314*H314,2)</f>
        <v>0</v>
      </c>
      <c r="K314" s="227"/>
      <c r="L314" s="45"/>
      <c r="M314" s="228" t="s">
        <v>1</v>
      </c>
      <c r="N314" s="229" t="s">
        <v>38</v>
      </c>
      <c r="O314" s="92"/>
      <c r="P314" s="230">
        <f>O314*H314</f>
        <v>0</v>
      </c>
      <c r="Q314" s="230">
        <v>0</v>
      </c>
      <c r="R314" s="230">
        <f>Q314*H314</f>
        <v>0</v>
      </c>
      <c r="S314" s="230">
        <v>0</v>
      </c>
      <c r="T314" s="231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2" t="s">
        <v>131</v>
      </c>
      <c r="AT314" s="232" t="s">
        <v>128</v>
      </c>
      <c r="AU314" s="232" t="s">
        <v>82</v>
      </c>
      <c r="AY314" s="18" t="s">
        <v>125</v>
      </c>
      <c r="BE314" s="233">
        <f>IF(N314="základní",J314,0)</f>
        <v>0</v>
      </c>
      <c r="BF314" s="233">
        <f>IF(N314="snížená",J314,0)</f>
        <v>0</v>
      </c>
      <c r="BG314" s="233">
        <f>IF(N314="zákl. přenesená",J314,0)</f>
        <v>0</v>
      </c>
      <c r="BH314" s="233">
        <f>IF(N314="sníž. přenesená",J314,0)</f>
        <v>0</v>
      </c>
      <c r="BI314" s="233">
        <f>IF(N314="nulová",J314,0)</f>
        <v>0</v>
      </c>
      <c r="BJ314" s="18" t="s">
        <v>80</v>
      </c>
      <c r="BK314" s="233">
        <f>ROUND(I314*H314,2)</f>
        <v>0</v>
      </c>
      <c r="BL314" s="18" t="s">
        <v>131</v>
      </c>
      <c r="BM314" s="232" t="s">
        <v>457</v>
      </c>
    </row>
    <row r="315" s="14" customFormat="1">
      <c r="A315" s="14"/>
      <c r="B315" s="250"/>
      <c r="C315" s="251"/>
      <c r="D315" s="241" t="s">
        <v>165</v>
      </c>
      <c r="E315" s="252" t="s">
        <v>1</v>
      </c>
      <c r="F315" s="253" t="s">
        <v>458</v>
      </c>
      <c r="G315" s="251"/>
      <c r="H315" s="254">
        <v>6.2300000000000004</v>
      </c>
      <c r="I315" s="255"/>
      <c r="J315" s="251"/>
      <c r="K315" s="251"/>
      <c r="L315" s="256"/>
      <c r="M315" s="257"/>
      <c r="N315" s="258"/>
      <c r="O315" s="258"/>
      <c r="P315" s="258"/>
      <c r="Q315" s="258"/>
      <c r="R315" s="258"/>
      <c r="S315" s="258"/>
      <c r="T315" s="259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0" t="s">
        <v>165</v>
      </c>
      <c r="AU315" s="260" t="s">
        <v>82</v>
      </c>
      <c r="AV315" s="14" t="s">
        <v>82</v>
      </c>
      <c r="AW315" s="14" t="s">
        <v>30</v>
      </c>
      <c r="AX315" s="14" t="s">
        <v>73</v>
      </c>
      <c r="AY315" s="260" t="s">
        <v>125</v>
      </c>
    </row>
    <row r="316" s="14" customFormat="1">
      <c r="A316" s="14"/>
      <c r="B316" s="250"/>
      <c r="C316" s="251"/>
      <c r="D316" s="241" t="s">
        <v>165</v>
      </c>
      <c r="E316" s="252" t="s">
        <v>1</v>
      </c>
      <c r="F316" s="253" t="s">
        <v>459</v>
      </c>
      <c r="G316" s="251"/>
      <c r="H316" s="254">
        <v>0.90000000000000002</v>
      </c>
      <c r="I316" s="255"/>
      <c r="J316" s="251"/>
      <c r="K316" s="251"/>
      <c r="L316" s="256"/>
      <c r="M316" s="257"/>
      <c r="N316" s="258"/>
      <c r="O316" s="258"/>
      <c r="P316" s="258"/>
      <c r="Q316" s="258"/>
      <c r="R316" s="258"/>
      <c r="S316" s="258"/>
      <c r="T316" s="259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0" t="s">
        <v>165</v>
      </c>
      <c r="AU316" s="260" t="s">
        <v>82</v>
      </c>
      <c r="AV316" s="14" t="s">
        <v>82</v>
      </c>
      <c r="AW316" s="14" t="s">
        <v>30</v>
      </c>
      <c r="AX316" s="14" t="s">
        <v>73</v>
      </c>
      <c r="AY316" s="260" t="s">
        <v>125</v>
      </c>
    </row>
    <row r="317" s="14" customFormat="1">
      <c r="A317" s="14"/>
      <c r="B317" s="250"/>
      <c r="C317" s="251"/>
      <c r="D317" s="241" t="s">
        <v>165</v>
      </c>
      <c r="E317" s="252" t="s">
        <v>1</v>
      </c>
      <c r="F317" s="253" t="s">
        <v>460</v>
      </c>
      <c r="G317" s="251"/>
      <c r="H317" s="254">
        <v>0.80000000000000004</v>
      </c>
      <c r="I317" s="255"/>
      <c r="J317" s="251"/>
      <c r="K317" s="251"/>
      <c r="L317" s="256"/>
      <c r="M317" s="257"/>
      <c r="N317" s="258"/>
      <c r="O317" s="258"/>
      <c r="P317" s="258"/>
      <c r="Q317" s="258"/>
      <c r="R317" s="258"/>
      <c r="S317" s="258"/>
      <c r="T317" s="259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0" t="s">
        <v>165</v>
      </c>
      <c r="AU317" s="260" t="s">
        <v>82</v>
      </c>
      <c r="AV317" s="14" t="s">
        <v>82</v>
      </c>
      <c r="AW317" s="14" t="s">
        <v>30</v>
      </c>
      <c r="AX317" s="14" t="s">
        <v>73</v>
      </c>
      <c r="AY317" s="260" t="s">
        <v>125</v>
      </c>
    </row>
    <row r="318" s="14" customFormat="1">
      <c r="A318" s="14"/>
      <c r="B318" s="250"/>
      <c r="C318" s="251"/>
      <c r="D318" s="241" t="s">
        <v>165</v>
      </c>
      <c r="E318" s="252" t="s">
        <v>1</v>
      </c>
      <c r="F318" s="253" t="s">
        <v>461</v>
      </c>
      <c r="G318" s="251"/>
      <c r="H318" s="254">
        <v>0.90000000000000002</v>
      </c>
      <c r="I318" s="255"/>
      <c r="J318" s="251"/>
      <c r="K318" s="251"/>
      <c r="L318" s="256"/>
      <c r="M318" s="257"/>
      <c r="N318" s="258"/>
      <c r="O318" s="258"/>
      <c r="P318" s="258"/>
      <c r="Q318" s="258"/>
      <c r="R318" s="258"/>
      <c r="S318" s="258"/>
      <c r="T318" s="259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0" t="s">
        <v>165</v>
      </c>
      <c r="AU318" s="260" t="s">
        <v>82</v>
      </c>
      <c r="AV318" s="14" t="s">
        <v>82</v>
      </c>
      <c r="AW318" s="14" t="s">
        <v>30</v>
      </c>
      <c r="AX318" s="14" t="s">
        <v>73</v>
      </c>
      <c r="AY318" s="260" t="s">
        <v>125</v>
      </c>
    </row>
    <row r="319" s="14" customFormat="1">
      <c r="A319" s="14"/>
      <c r="B319" s="250"/>
      <c r="C319" s="251"/>
      <c r="D319" s="241" t="s">
        <v>165</v>
      </c>
      <c r="E319" s="252" t="s">
        <v>1</v>
      </c>
      <c r="F319" s="253" t="s">
        <v>462</v>
      </c>
      <c r="G319" s="251"/>
      <c r="H319" s="254">
        <v>0.90000000000000002</v>
      </c>
      <c r="I319" s="255"/>
      <c r="J319" s="251"/>
      <c r="K319" s="251"/>
      <c r="L319" s="256"/>
      <c r="M319" s="257"/>
      <c r="N319" s="258"/>
      <c r="O319" s="258"/>
      <c r="P319" s="258"/>
      <c r="Q319" s="258"/>
      <c r="R319" s="258"/>
      <c r="S319" s="258"/>
      <c r="T319" s="259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0" t="s">
        <v>165</v>
      </c>
      <c r="AU319" s="260" t="s">
        <v>82</v>
      </c>
      <c r="AV319" s="14" t="s">
        <v>82</v>
      </c>
      <c r="AW319" s="14" t="s">
        <v>30</v>
      </c>
      <c r="AX319" s="14" t="s">
        <v>73</v>
      </c>
      <c r="AY319" s="260" t="s">
        <v>125</v>
      </c>
    </row>
    <row r="320" s="14" customFormat="1">
      <c r="A320" s="14"/>
      <c r="B320" s="250"/>
      <c r="C320" s="251"/>
      <c r="D320" s="241" t="s">
        <v>165</v>
      </c>
      <c r="E320" s="252" t="s">
        <v>1</v>
      </c>
      <c r="F320" s="253" t="s">
        <v>463</v>
      </c>
      <c r="G320" s="251"/>
      <c r="H320" s="254">
        <v>7.7999999999999998</v>
      </c>
      <c r="I320" s="255"/>
      <c r="J320" s="251"/>
      <c r="K320" s="251"/>
      <c r="L320" s="256"/>
      <c r="M320" s="257"/>
      <c r="N320" s="258"/>
      <c r="O320" s="258"/>
      <c r="P320" s="258"/>
      <c r="Q320" s="258"/>
      <c r="R320" s="258"/>
      <c r="S320" s="258"/>
      <c r="T320" s="259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0" t="s">
        <v>165</v>
      </c>
      <c r="AU320" s="260" t="s">
        <v>82</v>
      </c>
      <c r="AV320" s="14" t="s">
        <v>82</v>
      </c>
      <c r="AW320" s="14" t="s">
        <v>30</v>
      </c>
      <c r="AX320" s="14" t="s">
        <v>73</v>
      </c>
      <c r="AY320" s="260" t="s">
        <v>125</v>
      </c>
    </row>
    <row r="321" s="14" customFormat="1">
      <c r="A321" s="14"/>
      <c r="B321" s="250"/>
      <c r="C321" s="251"/>
      <c r="D321" s="241" t="s">
        <v>165</v>
      </c>
      <c r="E321" s="252" t="s">
        <v>1</v>
      </c>
      <c r="F321" s="253" t="s">
        <v>464</v>
      </c>
      <c r="G321" s="251"/>
      <c r="H321" s="254">
        <v>1.8</v>
      </c>
      <c r="I321" s="255"/>
      <c r="J321" s="251"/>
      <c r="K321" s="251"/>
      <c r="L321" s="256"/>
      <c r="M321" s="257"/>
      <c r="N321" s="258"/>
      <c r="O321" s="258"/>
      <c r="P321" s="258"/>
      <c r="Q321" s="258"/>
      <c r="R321" s="258"/>
      <c r="S321" s="258"/>
      <c r="T321" s="259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0" t="s">
        <v>165</v>
      </c>
      <c r="AU321" s="260" t="s">
        <v>82</v>
      </c>
      <c r="AV321" s="14" t="s">
        <v>82</v>
      </c>
      <c r="AW321" s="14" t="s">
        <v>30</v>
      </c>
      <c r="AX321" s="14" t="s">
        <v>73</v>
      </c>
      <c r="AY321" s="260" t="s">
        <v>125</v>
      </c>
    </row>
    <row r="322" s="14" customFormat="1">
      <c r="A322" s="14"/>
      <c r="B322" s="250"/>
      <c r="C322" s="251"/>
      <c r="D322" s="241" t="s">
        <v>165</v>
      </c>
      <c r="E322" s="252" t="s">
        <v>1</v>
      </c>
      <c r="F322" s="253" t="s">
        <v>465</v>
      </c>
      <c r="G322" s="251"/>
      <c r="H322" s="254">
        <v>1.8</v>
      </c>
      <c r="I322" s="255"/>
      <c r="J322" s="251"/>
      <c r="K322" s="251"/>
      <c r="L322" s="256"/>
      <c r="M322" s="257"/>
      <c r="N322" s="258"/>
      <c r="O322" s="258"/>
      <c r="P322" s="258"/>
      <c r="Q322" s="258"/>
      <c r="R322" s="258"/>
      <c r="S322" s="258"/>
      <c r="T322" s="259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0" t="s">
        <v>165</v>
      </c>
      <c r="AU322" s="260" t="s">
        <v>82</v>
      </c>
      <c r="AV322" s="14" t="s">
        <v>82</v>
      </c>
      <c r="AW322" s="14" t="s">
        <v>30</v>
      </c>
      <c r="AX322" s="14" t="s">
        <v>73</v>
      </c>
      <c r="AY322" s="260" t="s">
        <v>125</v>
      </c>
    </row>
    <row r="323" s="14" customFormat="1">
      <c r="A323" s="14"/>
      <c r="B323" s="250"/>
      <c r="C323" s="251"/>
      <c r="D323" s="241" t="s">
        <v>165</v>
      </c>
      <c r="E323" s="252" t="s">
        <v>1</v>
      </c>
      <c r="F323" s="253" t="s">
        <v>466</v>
      </c>
      <c r="G323" s="251"/>
      <c r="H323" s="254">
        <v>1.8</v>
      </c>
      <c r="I323" s="255"/>
      <c r="J323" s="251"/>
      <c r="K323" s="251"/>
      <c r="L323" s="256"/>
      <c r="M323" s="257"/>
      <c r="N323" s="258"/>
      <c r="O323" s="258"/>
      <c r="P323" s="258"/>
      <c r="Q323" s="258"/>
      <c r="R323" s="258"/>
      <c r="S323" s="258"/>
      <c r="T323" s="259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0" t="s">
        <v>165</v>
      </c>
      <c r="AU323" s="260" t="s">
        <v>82</v>
      </c>
      <c r="AV323" s="14" t="s">
        <v>82</v>
      </c>
      <c r="AW323" s="14" t="s">
        <v>30</v>
      </c>
      <c r="AX323" s="14" t="s">
        <v>73</v>
      </c>
      <c r="AY323" s="260" t="s">
        <v>125</v>
      </c>
    </row>
    <row r="324" s="14" customFormat="1">
      <c r="A324" s="14"/>
      <c r="B324" s="250"/>
      <c r="C324" s="251"/>
      <c r="D324" s="241" t="s">
        <v>165</v>
      </c>
      <c r="E324" s="252" t="s">
        <v>1</v>
      </c>
      <c r="F324" s="253" t="s">
        <v>467</v>
      </c>
      <c r="G324" s="251"/>
      <c r="H324" s="254">
        <v>3.5699999999999998</v>
      </c>
      <c r="I324" s="255"/>
      <c r="J324" s="251"/>
      <c r="K324" s="251"/>
      <c r="L324" s="256"/>
      <c r="M324" s="257"/>
      <c r="N324" s="258"/>
      <c r="O324" s="258"/>
      <c r="P324" s="258"/>
      <c r="Q324" s="258"/>
      <c r="R324" s="258"/>
      <c r="S324" s="258"/>
      <c r="T324" s="259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0" t="s">
        <v>165</v>
      </c>
      <c r="AU324" s="260" t="s">
        <v>82</v>
      </c>
      <c r="AV324" s="14" t="s">
        <v>82</v>
      </c>
      <c r="AW324" s="14" t="s">
        <v>30</v>
      </c>
      <c r="AX324" s="14" t="s">
        <v>73</v>
      </c>
      <c r="AY324" s="260" t="s">
        <v>125</v>
      </c>
    </row>
    <row r="325" s="14" customFormat="1">
      <c r="A325" s="14"/>
      <c r="B325" s="250"/>
      <c r="C325" s="251"/>
      <c r="D325" s="241" t="s">
        <v>165</v>
      </c>
      <c r="E325" s="252" t="s">
        <v>1</v>
      </c>
      <c r="F325" s="253" t="s">
        <v>468</v>
      </c>
      <c r="G325" s="251"/>
      <c r="H325" s="254">
        <v>3</v>
      </c>
      <c r="I325" s="255"/>
      <c r="J325" s="251"/>
      <c r="K325" s="251"/>
      <c r="L325" s="256"/>
      <c r="M325" s="257"/>
      <c r="N325" s="258"/>
      <c r="O325" s="258"/>
      <c r="P325" s="258"/>
      <c r="Q325" s="258"/>
      <c r="R325" s="258"/>
      <c r="S325" s="258"/>
      <c r="T325" s="259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0" t="s">
        <v>165</v>
      </c>
      <c r="AU325" s="260" t="s">
        <v>82</v>
      </c>
      <c r="AV325" s="14" t="s">
        <v>82</v>
      </c>
      <c r="AW325" s="14" t="s">
        <v>30</v>
      </c>
      <c r="AX325" s="14" t="s">
        <v>73</v>
      </c>
      <c r="AY325" s="260" t="s">
        <v>125</v>
      </c>
    </row>
    <row r="326" s="14" customFormat="1">
      <c r="A326" s="14"/>
      <c r="B326" s="250"/>
      <c r="C326" s="251"/>
      <c r="D326" s="241" t="s">
        <v>165</v>
      </c>
      <c r="E326" s="252" t="s">
        <v>1</v>
      </c>
      <c r="F326" s="253" t="s">
        <v>469</v>
      </c>
      <c r="G326" s="251"/>
      <c r="H326" s="254">
        <v>0.80000000000000004</v>
      </c>
      <c r="I326" s="255"/>
      <c r="J326" s="251"/>
      <c r="K326" s="251"/>
      <c r="L326" s="256"/>
      <c r="M326" s="257"/>
      <c r="N326" s="258"/>
      <c r="O326" s="258"/>
      <c r="P326" s="258"/>
      <c r="Q326" s="258"/>
      <c r="R326" s="258"/>
      <c r="S326" s="258"/>
      <c r="T326" s="259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0" t="s">
        <v>165</v>
      </c>
      <c r="AU326" s="260" t="s">
        <v>82</v>
      </c>
      <c r="AV326" s="14" t="s">
        <v>82</v>
      </c>
      <c r="AW326" s="14" t="s">
        <v>30</v>
      </c>
      <c r="AX326" s="14" t="s">
        <v>73</v>
      </c>
      <c r="AY326" s="260" t="s">
        <v>125</v>
      </c>
    </row>
    <row r="327" s="14" customFormat="1">
      <c r="A327" s="14"/>
      <c r="B327" s="250"/>
      <c r="C327" s="251"/>
      <c r="D327" s="241" t="s">
        <v>165</v>
      </c>
      <c r="E327" s="252" t="s">
        <v>1</v>
      </c>
      <c r="F327" s="253" t="s">
        <v>470</v>
      </c>
      <c r="G327" s="251"/>
      <c r="H327" s="254">
        <v>1.5</v>
      </c>
      <c r="I327" s="255"/>
      <c r="J327" s="251"/>
      <c r="K327" s="251"/>
      <c r="L327" s="256"/>
      <c r="M327" s="257"/>
      <c r="N327" s="258"/>
      <c r="O327" s="258"/>
      <c r="P327" s="258"/>
      <c r="Q327" s="258"/>
      <c r="R327" s="258"/>
      <c r="S327" s="258"/>
      <c r="T327" s="259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0" t="s">
        <v>165</v>
      </c>
      <c r="AU327" s="260" t="s">
        <v>82</v>
      </c>
      <c r="AV327" s="14" t="s">
        <v>82</v>
      </c>
      <c r="AW327" s="14" t="s">
        <v>30</v>
      </c>
      <c r="AX327" s="14" t="s">
        <v>73</v>
      </c>
      <c r="AY327" s="260" t="s">
        <v>125</v>
      </c>
    </row>
    <row r="328" s="14" customFormat="1">
      <c r="A328" s="14"/>
      <c r="B328" s="250"/>
      <c r="C328" s="251"/>
      <c r="D328" s="241" t="s">
        <v>165</v>
      </c>
      <c r="E328" s="252" t="s">
        <v>1</v>
      </c>
      <c r="F328" s="253" t="s">
        <v>471</v>
      </c>
      <c r="G328" s="251"/>
      <c r="H328" s="254">
        <v>0.80000000000000004</v>
      </c>
      <c r="I328" s="255"/>
      <c r="J328" s="251"/>
      <c r="K328" s="251"/>
      <c r="L328" s="256"/>
      <c r="M328" s="257"/>
      <c r="N328" s="258"/>
      <c r="O328" s="258"/>
      <c r="P328" s="258"/>
      <c r="Q328" s="258"/>
      <c r="R328" s="258"/>
      <c r="S328" s="258"/>
      <c r="T328" s="259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0" t="s">
        <v>165</v>
      </c>
      <c r="AU328" s="260" t="s">
        <v>82</v>
      </c>
      <c r="AV328" s="14" t="s">
        <v>82</v>
      </c>
      <c r="AW328" s="14" t="s">
        <v>30</v>
      </c>
      <c r="AX328" s="14" t="s">
        <v>73</v>
      </c>
      <c r="AY328" s="260" t="s">
        <v>125</v>
      </c>
    </row>
    <row r="329" s="14" customFormat="1">
      <c r="A329" s="14"/>
      <c r="B329" s="250"/>
      <c r="C329" s="251"/>
      <c r="D329" s="241" t="s">
        <v>165</v>
      </c>
      <c r="E329" s="252" t="s">
        <v>1</v>
      </c>
      <c r="F329" s="253" t="s">
        <v>472</v>
      </c>
      <c r="G329" s="251"/>
      <c r="H329" s="254">
        <v>7.9000000000000004</v>
      </c>
      <c r="I329" s="255"/>
      <c r="J329" s="251"/>
      <c r="K329" s="251"/>
      <c r="L329" s="256"/>
      <c r="M329" s="257"/>
      <c r="N329" s="258"/>
      <c r="O329" s="258"/>
      <c r="P329" s="258"/>
      <c r="Q329" s="258"/>
      <c r="R329" s="258"/>
      <c r="S329" s="258"/>
      <c r="T329" s="259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0" t="s">
        <v>165</v>
      </c>
      <c r="AU329" s="260" t="s">
        <v>82</v>
      </c>
      <c r="AV329" s="14" t="s">
        <v>82</v>
      </c>
      <c r="AW329" s="14" t="s">
        <v>30</v>
      </c>
      <c r="AX329" s="14" t="s">
        <v>73</v>
      </c>
      <c r="AY329" s="260" t="s">
        <v>125</v>
      </c>
    </row>
    <row r="330" s="14" customFormat="1">
      <c r="A330" s="14"/>
      <c r="B330" s="250"/>
      <c r="C330" s="251"/>
      <c r="D330" s="241" t="s">
        <v>165</v>
      </c>
      <c r="E330" s="252" t="s">
        <v>1</v>
      </c>
      <c r="F330" s="253" t="s">
        <v>473</v>
      </c>
      <c r="G330" s="251"/>
      <c r="H330" s="254">
        <v>1.8</v>
      </c>
      <c r="I330" s="255"/>
      <c r="J330" s="251"/>
      <c r="K330" s="251"/>
      <c r="L330" s="256"/>
      <c r="M330" s="257"/>
      <c r="N330" s="258"/>
      <c r="O330" s="258"/>
      <c r="P330" s="258"/>
      <c r="Q330" s="258"/>
      <c r="R330" s="258"/>
      <c r="S330" s="258"/>
      <c r="T330" s="259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0" t="s">
        <v>165</v>
      </c>
      <c r="AU330" s="260" t="s">
        <v>82</v>
      </c>
      <c r="AV330" s="14" t="s">
        <v>82</v>
      </c>
      <c r="AW330" s="14" t="s">
        <v>30</v>
      </c>
      <c r="AX330" s="14" t="s">
        <v>73</v>
      </c>
      <c r="AY330" s="260" t="s">
        <v>125</v>
      </c>
    </row>
    <row r="331" s="14" customFormat="1">
      <c r="A331" s="14"/>
      <c r="B331" s="250"/>
      <c r="C331" s="251"/>
      <c r="D331" s="241" t="s">
        <v>165</v>
      </c>
      <c r="E331" s="252" t="s">
        <v>1</v>
      </c>
      <c r="F331" s="253" t="s">
        <v>473</v>
      </c>
      <c r="G331" s="251"/>
      <c r="H331" s="254">
        <v>1.8</v>
      </c>
      <c r="I331" s="255"/>
      <c r="J331" s="251"/>
      <c r="K331" s="251"/>
      <c r="L331" s="256"/>
      <c r="M331" s="257"/>
      <c r="N331" s="258"/>
      <c r="O331" s="258"/>
      <c r="P331" s="258"/>
      <c r="Q331" s="258"/>
      <c r="R331" s="258"/>
      <c r="S331" s="258"/>
      <c r="T331" s="259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0" t="s">
        <v>165</v>
      </c>
      <c r="AU331" s="260" t="s">
        <v>82</v>
      </c>
      <c r="AV331" s="14" t="s">
        <v>82</v>
      </c>
      <c r="AW331" s="14" t="s">
        <v>30</v>
      </c>
      <c r="AX331" s="14" t="s">
        <v>73</v>
      </c>
      <c r="AY331" s="260" t="s">
        <v>125</v>
      </c>
    </row>
    <row r="332" s="14" customFormat="1">
      <c r="A332" s="14"/>
      <c r="B332" s="250"/>
      <c r="C332" s="251"/>
      <c r="D332" s="241" t="s">
        <v>165</v>
      </c>
      <c r="E332" s="252" t="s">
        <v>1</v>
      </c>
      <c r="F332" s="253" t="s">
        <v>474</v>
      </c>
      <c r="G332" s="251"/>
      <c r="H332" s="254">
        <v>1.8</v>
      </c>
      <c r="I332" s="255"/>
      <c r="J332" s="251"/>
      <c r="K332" s="251"/>
      <c r="L332" s="256"/>
      <c r="M332" s="257"/>
      <c r="N332" s="258"/>
      <c r="O332" s="258"/>
      <c r="P332" s="258"/>
      <c r="Q332" s="258"/>
      <c r="R332" s="258"/>
      <c r="S332" s="258"/>
      <c r="T332" s="259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0" t="s">
        <v>165</v>
      </c>
      <c r="AU332" s="260" t="s">
        <v>82</v>
      </c>
      <c r="AV332" s="14" t="s">
        <v>82</v>
      </c>
      <c r="AW332" s="14" t="s">
        <v>30</v>
      </c>
      <c r="AX332" s="14" t="s">
        <v>73</v>
      </c>
      <c r="AY332" s="260" t="s">
        <v>125</v>
      </c>
    </row>
    <row r="333" s="14" customFormat="1">
      <c r="A333" s="14"/>
      <c r="B333" s="250"/>
      <c r="C333" s="251"/>
      <c r="D333" s="241" t="s">
        <v>165</v>
      </c>
      <c r="E333" s="252" t="s">
        <v>1</v>
      </c>
      <c r="F333" s="253" t="s">
        <v>475</v>
      </c>
      <c r="G333" s="251"/>
      <c r="H333" s="254">
        <v>3.7999999999999998</v>
      </c>
      <c r="I333" s="255"/>
      <c r="J333" s="251"/>
      <c r="K333" s="251"/>
      <c r="L333" s="256"/>
      <c r="M333" s="257"/>
      <c r="N333" s="258"/>
      <c r="O333" s="258"/>
      <c r="P333" s="258"/>
      <c r="Q333" s="258"/>
      <c r="R333" s="258"/>
      <c r="S333" s="258"/>
      <c r="T333" s="259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0" t="s">
        <v>165</v>
      </c>
      <c r="AU333" s="260" t="s">
        <v>82</v>
      </c>
      <c r="AV333" s="14" t="s">
        <v>82</v>
      </c>
      <c r="AW333" s="14" t="s">
        <v>30</v>
      </c>
      <c r="AX333" s="14" t="s">
        <v>73</v>
      </c>
      <c r="AY333" s="260" t="s">
        <v>125</v>
      </c>
    </row>
    <row r="334" s="15" customFormat="1">
      <c r="A334" s="15"/>
      <c r="B334" s="261"/>
      <c r="C334" s="262"/>
      <c r="D334" s="241" t="s">
        <v>165</v>
      </c>
      <c r="E334" s="263" t="s">
        <v>1</v>
      </c>
      <c r="F334" s="264" t="s">
        <v>170</v>
      </c>
      <c r="G334" s="262"/>
      <c r="H334" s="265">
        <v>49.699999999999989</v>
      </c>
      <c r="I334" s="266"/>
      <c r="J334" s="262"/>
      <c r="K334" s="262"/>
      <c r="L334" s="267"/>
      <c r="M334" s="268"/>
      <c r="N334" s="269"/>
      <c r="O334" s="269"/>
      <c r="P334" s="269"/>
      <c r="Q334" s="269"/>
      <c r="R334" s="269"/>
      <c r="S334" s="269"/>
      <c r="T334" s="270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71" t="s">
        <v>165</v>
      </c>
      <c r="AU334" s="271" t="s">
        <v>82</v>
      </c>
      <c r="AV334" s="15" t="s">
        <v>131</v>
      </c>
      <c r="AW334" s="15" t="s">
        <v>30</v>
      </c>
      <c r="AX334" s="15" t="s">
        <v>80</v>
      </c>
      <c r="AY334" s="271" t="s">
        <v>125</v>
      </c>
    </row>
    <row r="335" s="2" customFormat="1" ht="24.15" customHeight="1">
      <c r="A335" s="39"/>
      <c r="B335" s="40"/>
      <c r="C335" s="220" t="s">
        <v>476</v>
      </c>
      <c r="D335" s="220" t="s">
        <v>128</v>
      </c>
      <c r="E335" s="221" t="s">
        <v>477</v>
      </c>
      <c r="F335" s="222" t="s">
        <v>478</v>
      </c>
      <c r="G335" s="223" t="s">
        <v>348</v>
      </c>
      <c r="H335" s="224">
        <v>8.8000000000000007</v>
      </c>
      <c r="I335" s="225"/>
      <c r="J335" s="226">
        <f>ROUND(I335*H335,2)</f>
        <v>0</v>
      </c>
      <c r="K335" s="227"/>
      <c r="L335" s="45"/>
      <c r="M335" s="228" t="s">
        <v>1</v>
      </c>
      <c r="N335" s="229" t="s">
        <v>38</v>
      </c>
      <c r="O335" s="92"/>
      <c r="P335" s="230">
        <f>O335*H335</f>
        <v>0</v>
      </c>
      <c r="Q335" s="230">
        <v>0</v>
      </c>
      <c r="R335" s="230">
        <f>Q335*H335</f>
        <v>0</v>
      </c>
      <c r="S335" s="230">
        <v>0</v>
      </c>
      <c r="T335" s="231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2" t="s">
        <v>131</v>
      </c>
      <c r="AT335" s="232" t="s">
        <v>128</v>
      </c>
      <c r="AU335" s="232" t="s">
        <v>82</v>
      </c>
      <c r="AY335" s="18" t="s">
        <v>125</v>
      </c>
      <c r="BE335" s="233">
        <f>IF(N335="základní",J335,0)</f>
        <v>0</v>
      </c>
      <c r="BF335" s="233">
        <f>IF(N335="snížená",J335,0)</f>
        <v>0</v>
      </c>
      <c r="BG335" s="233">
        <f>IF(N335="zákl. přenesená",J335,0)</f>
        <v>0</v>
      </c>
      <c r="BH335" s="233">
        <f>IF(N335="sníž. přenesená",J335,0)</f>
        <v>0</v>
      </c>
      <c r="BI335" s="233">
        <f>IF(N335="nulová",J335,0)</f>
        <v>0</v>
      </c>
      <c r="BJ335" s="18" t="s">
        <v>80</v>
      </c>
      <c r="BK335" s="233">
        <f>ROUND(I335*H335,2)</f>
        <v>0</v>
      </c>
      <c r="BL335" s="18" t="s">
        <v>131</v>
      </c>
      <c r="BM335" s="232" t="s">
        <v>479</v>
      </c>
    </row>
    <row r="336" s="14" customFormat="1">
      <c r="A336" s="14"/>
      <c r="B336" s="250"/>
      <c r="C336" s="251"/>
      <c r="D336" s="241" t="s">
        <v>165</v>
      </c>
      <c r="E336" s="252" t="s">
        <v>1</v>
      </c>
      <c r="F336" s="253" t="s">
        <v>480</v>
      </c>
      <c r="G336" s="251"/>
      <c r="H336" s="254">
        <v>8.8000000000000007</v>
      </c>
      <c r="I336" s="255"/>
      <c r="J336" s="251"/>
      <c r="K336" s="251"/>
      <c r="L336" s="256"/>
      <c r="M336" s="257"/>
      <c r="N336" s="258"/>
      <c r="O336" s="258"/>
      <c r="P336" s="258"/>
      <c r="Q336" s="258"/>
      <c r="R336" s="258"/>
      <c r="S336" s="258"/>
      <c r="T336" s="259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0" t="s">
        <v>165</v>
      </c>
      <c r="AU336" s="260" t="s">
        <v>82</v>
      </c>
      <c r="AV336" s="14" t="s">
        <v>82</v>
      </c>
      <c r="AW336" s="14" t="s">
        <v>30</v>
      </c>
      <c r="AX336" s="14" t="s">
        <v>73</v>
      </c>
      <c r="AY336" s="260" t="s">
        <v>125</v>
      </c>
    </row>
    <row r="337" s="15" customFormat="1">
      <c r="A337" s="15"/>
      <c r="B337" s="261"/>
      <c r="C337" s="262"/>
      <c r="D337" s="241" t="s">
        <v>165</v>
      </c>
      <c r="E337" s="263" t="s">
        <v>1</v>
      </c>
      <c r="F337" s="264" t="s">
        <v>170</v>
      </c>
      <c r="G337" s="262"/>
      <c r="H337" s="265">
        <v>8.8000000000000007</v>
      </c>
      <c r="I337" s="266"/>
      <c r="J337" s="262"/>
      <c r="K337" s="262"/>
      <c r="L337" s="267"/>
      <c r="M337" s="268"/>
      <c r="N337" s="269"/>
      <c r="O337" s="269"/>
      <c r="P337" s="269"/>
      <c r="Q337" s="269"/>
      <c r="R337" s="269"/>
      <c r="S337" s="269"/>
      <c r="T337" s="270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71" t="s">
        <v>165</v>
      </c>
      <c r="AU337" s="271" t="s">
        <v>82</v>
      </c>
      <c r="AV337" s="15" t="s">
        <v>131</v>
      </c>
      <c r="AW337" s="15" t="s">
        <v>30</v>
      </c>
      <c r="AX337" s="15" t="s">
        <v>80</v>
      </c>
      <c r="AY337" s="271" t="s">
        <v>125</v>
      </c>
    </row>
    <row r="338" s="2" customFormat="1" ht="37.8" customHeight="1">
      <c r="A338" s="39"/>
      <c r="B338" s="40"/>
      <c r="C338" s="220" t="s">
        <v>290</v>
      </c>
      <c r="D338" s="220" t="s">
        <v>128</v>
      </c>
      <c r="E338" s="221" t="s">
        <v>481</v>
      </c>
      <c r="F338" s="222" t="s">
        <v>482</v>
      </c>
      <c r="G338" s="223" t="s">
        <v>162</v>
      </c>
      <c r="H338" s="224">
        <v>81.951999999999998</v>
      </c>
      <c r="I338" s="225"/>
      <c r="J338" s="226">
        <f>ROUND(I338*H338,2)</f>
        <v>0</v>
      </c>
      <c r="K338" s="227"/>
      <c r="L338" s="45"/>
      <c r="M338" s="228" t="s">
        <v>1</v>
      </c>
      <c r="N338" s="229" t="s">
        <v>38</v>
      </c>
      <c r="O338" s="92"/>
      <c r="P338" s="230">
        <f>O338*H338</f>
        <v>0</v>
      </c>
      <c r="Q338" s="230">
        <v>0</v>
      </c>
      <c r="R338" s="230">
        <f>Q338*H338</f>
        <v>0</v>
      </c>
      <c r="S338" s="230">
        <v>0</v>
      </c>
      <c r="T338" s="231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32" t="s">
        <v>131</v>
      </c>
      <c r="AT338" s="232" t="s">
        <v>128</v>
      </c>
      <c r="AU338" s="232" t="s">
        <v>82</v>
      </c>
      <c r="AY338" s="18" t="s">
        <v>125</v>
      </c>
      <c r="BE338" s="233">
        <f>IF(N338="základní",J338,0)</f>
        <v>0</v>
      </c>
      <c r="BF338" s="233">
        <f>IF(N338="snížená",J338,0)</f>
        <v>0</v>
      </c>
      <c r="BG338" s="233">
        <f>IF(N338="zákl. přenesená",J338,0)</f>
        <v>0</v>
      </c>
      <c r="BH338" s="233">
        <f>IF(N338="sníž. přenesená",J338,0)</f>
        <v>0</v>
      </c>
      <c r="BI338" s="233">
        <f>IF(N338="nulová",J338,0)</f>
        <v>0</v>
      </c>
      <c r="BJ338" s="18" t="s">
        <v>80</v>
      </c>
      <c r="BK338" s="233">
        <f>ROUND(I338*H338,2)</f>
        <v>0</v>
      </c>
      <c r="BL338" s="18" t="s">
        <v>131</v>
      </c>
      <c r="BM338" s="232" t="s">
        <v>483</v>
      </c>
    </row>
    <row r="339" s="13" customFormat="1">
      <c r="A339" s="13"/>
      <c r="B339" s="239"/>
      <c r="C339" s="240"/>
      <c r="D339" s="241" t="s">
        <v>165</v>
      </c>
      <c r="E339" s="242" t="s">
        <v>1</v>
      </c>
      <c r="F339" s="243" t="s">
        <v>484</v>
      </c>
      <c r="G339" s="240"/>
      <c r="H339" s="242" t="s">
        <v>1</v>
      </c>
      <c r="I339" s="244"/>
      <c r="J339" s="240"/>
      <c r="K339" s="240"/>
      <c r="L339" s="245"/>
      <c r="M339" s="246"/>
      <c r="N339" s="247"/>
      <c r="O339" s="247"/>
      <c r="P339" s="247"/>
      <c r="Q339" s="247"/>
      <c r="R339" s="247"/>
      <c r="S339" s="247"/>
      <c r="T339" s="248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9" t="s">
        <v>165</v>
      </c>
      <c r="AU339" s="249" t="s">
        <v>82</v>
      </c>
      <c r="AV339" s="13" t="s">
        <v>80</v>
      </c>
      <c r="AW339" s="13" t="s">
        <v>30</v>
      </c>
      <c r="AX339" s="13" t="s">
        <v>73</v>
      </c>
      <c r="AY339" s="249" t="s">
        <v>125</v>
      </c>
    </row>
    <row r="340" s="14" customFormat="1">
      <c r="A340" s="14"/>
      <c r="B340" s="250"/>
      <c r="C340" s="251"/>
      <c r="D340" s="241" t="s">
        <v>165</v>
      </c>
      <c r="E340" s="252" t="s">
        <v>1</v>
      </c>
      <c r="F340" s="253" t="s">
        <v>485</v>
      </c>
      <c r="G340" s="251"/>
      <c r="H340" s="254">
        <v>81.840000000000003</v>
      </c>
      <c r="I340" s="255"/>
      <c r="J340" s="251"/>
      <c r="K340" s="251"/>
      <c r="L340" s="256"/>
      <c r="M340" s="257"/>
      <c r="N340" s="258"/>
      <c r="O340" s="258"/>
      <c r="P340" s="258"/>
      <c r="Q340" s="258"/>
      <c r="R340" s="258"/>
      <c r="S340" s="258"/>
      <c r="T340" s="259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0" t="s">
        <v>165</v>
      </c>
      <c r="AU340" s="260" t="s">
        <v>82</v>
      </c>
      <c r="AV340" s="14" t="s">
        <v>82</v>
      </c>
      <c r="AW340" s="14" t="s">
        <v>30</v>
      </c>
      <c r="AX340" s="14" t="s">
        <v>73</v>
      </c>
      <c r="AY340" s="260" t="s">
        <v>125</v>
      </c>
    </row>
    <row r="341" s="14" customFormat="1">
      <c r="A341" s="14"/>
      <c r="B341" s="250"/>
      <c r="C341" s="251"/>
      <c r="D341" s="241" t="s">
        <v>165</v>
      </c>
      <c r="E341" s="252" t="s">
        <v>1</v>
      </c>
      <c r="F341" s="253" t="s">
        <v>486</v>
      </c>
      <c r="G341" s="251"/>
      <c r="H341" s="254">
        <v>1.6879999999999999</v>
      </c>
      <c r="I341" s="255"/>
      <c r="J341" s="251"/>
      <c r="K341" s="251"/>
      <c r="L341" s="256"/>
      <c r="M341" s="257"/>
      <c r="N341" s="258"/>
      <c r="O341" s="258"/>
      <c r="P341" s="258"/>
      <c r="Q341" s="258"/>
      <c r="R341" s="258"/>
      <c r="S341" s="258"/>
      <c r="T341" s="259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0" t="s">
        <v>165</v>
      </c>
      <c r="AU341" s="260" t="s">
        <v>82</v>
      </c>
      <c r="AV341" s="14" t="s">
        <v>82</v>
      </c>
      <c r="AW341" s="14" t="s">
        <v>30</v>
      </c>
      <c r="AX341" s="14" t="s">
        <v>73</v>
      </c>
      <c r="AY341" s="260" t="s">
        <v>125</v>
      </c>
    </row>
    <row r="342" s="14" customFormat="1">
      <c r="A342" s="14"/>
      <c r="B342" s="250"/>
      <c r="C342" s="251"/>
      <c r="D342" s="241" t="s">
        <v>165</v>
      </c>
      <c r="E342" s="252" t="s">
        <v>1</v>
      </c>
      <c r="F342" s="253" t="s">
        <v>487</v>
      </c>
      <c r="G342" s="251"/>
      <c r="H342" s="254">
        <v>-1.5760000000000001</v>
      </c>
      <c r="I342" s="255"/>
      <c r="J342" s="251"/>
      <c r="K342" s="251"/>
      <c r="L342" s="256"/>
      <c r="M342" s="257"/>
      <c r="N342" s="258"/>
      <c r="O342" s="258"/>
      <c r="P342" s="258"/>
      <c r="Q342" s="258"/>
      <c r="R342" s="258"/>
      <c r="S342" s="258"/>
      <c r="T342" s="259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0" t="s">
        <v>165</v>
      </c>
      <c r="AU342" s="260" t="s">
        <v>82</v>
      </c>
      <c r="AV342" s="14" t="s">
        <v>82</v>
      </c>
      <c r="AW342" s="14" t="s">
        <v>30</v>
      </c>
      <c r="AX342" s="14" t="s">
        <v>73</v>
      </c>
      <c r="AY342" s="260" t="s">
        <v>125</v>
      </c>
    </row>
    <row r="343" s="15" customFormat="1">
      <c r="A343" s="15"/>
      <c r="B343" s="261"/>
      <c r="C343" s="262"/>
      <c r="D343" s="241" t="s">
        <v>165</v>
      </c>
      <c r="E343" s="263" t="s">
        <v>1</v>
      </c>
      <c r="F343" s="264" t="s">
        <v>170</v>
      </c>
      <c r="G343" s="262"/>
      <c r="H343" s="265">
        <v>81.952000000000012</v>
      </c>
      <c r="I343" s="266"/>
      <c r="J343" s="262"/>
      <c r="K343" s="262"/>
      <c r="L343" s="267"/>
      <c r="M343" s="268"/>
      <c r="N343" s="269"/>
      <c r="O343" s="269"/>
      <c r="P343" s="269"/>
      <c r="Q343" s="269"/>
      <c r="R343" s="269"/>
      <c r="S343" s="269"/>
      <c r="T343" s="270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71" t="s">
        <v>165</v>
      </c>
      <c r="AU343" s="271" t="s">
        <v>82</v>
      </c>
      <c r="AV343" s="15" t="s">
        <v>131</v>
      </c>
      <c r="AW343" s="15" t="s">
        <v>30</v>
      </c>
      <c r="AX343" s="15" t="s">
        <v>80</v>
      </c>
      <c r="AY343" s="271" t="s">
        <v>125</v>
      </c>
    </row>
    <row r="344" s="2" customFormat="1" ht="24.15" customHeight="1">
      <c r="A344" s="39"/>
      <c r="B344" s="40"/>
      <c r="C344" s="220" t="s">
        <v>488</v>
      </c>
      <c r="D344" s="220" t="s">
        <v>128</v>
      </c>
      <c r="E344" s="221" t="s">
        <v>489</v>
      </c>
      <c r="F344" s="222" t="s">
        <v>490</v>
      </c>
      <c r="G344" s="223" t="s">
        <v>162</v>
      </c>
      <c r="H344" s="224">
        <v>235.91200000000001</v>
      </c>
      <c r="I344" s="225"/>
      <c r="J344" s="226">
        <f>ROUND(I344*H344,2)</f>
        <v>0</v>
      </c>
      <c r="K344" s="227"/>
      <c r="L344" s="45"/>
      <c r="M344" s="228" t="s">
        <v>1</v>
      </c>
      <c r="N344" s="229" t="s">
        <v>38</v>
      </c>
      <c r="O344" s="92"/>
      <c r="P344" s="230">
        <f>O344*H344</f>
        <v>0</v>
      </c>
      <c r="Q344" s="230">
        <v>0</v>
      </c>
      <c r="R344" s="230">
        <f>Q344*H344</f>
        <v>0</v>
      </c>
      <c r="S344" s="230">
        <v>0</v>
      </c>
      <c r="T344" s="231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2" t="s">
        <v>131</v>
      </c>
      <c r="AT344" s="232" t="s">
        <v>128</v>
      </c>
      <c r="AU344" s="232" t="s">
        <v>82</v>
      </c>
      <c r="AY344" s="18" t="s">
        <v>125</v>
      </c>
      <c r="BE344" s="233">
        <f>IF(N344="základní",J344,0)</f>
        <v>0</v>
      </c>
      <c r="BF344" s="233">
        <f>IF(N344="snížená",J344,0)</f>
        <v>0</v>
      </c>
      <c r="BG344" s="233">
        <f>IF(N344="zákl. přenesená",J344,0)</f>
        <v>0</v>
      </c>
      <c r="BH344" s="233">
        <f>IF(N344="sníž. přenesená",J344,0)</f>
        <v>0</v>
      </c>
      <c r="BI344" s="233">
        <f>IF(N344="nulová",J344,0)</f>
        <v>0</v>
      </c>
      <c r="BJ344" s="18" t="s">
        <v>80</v>
      </c>
      <c r="BK344" s="233">
        <f>ROUND(I344*H344,2)</f>
        <v>0</v>
      </c>
      <c r="BL344" s="18" t="s">
        <v>131</v>
      </c>
      <c r="BM344" s="232" t="s">
        <v>491</v>
      </c>
    </row>
    <row r="345" s="12" customFormat="1" ht="22.8" customHeight="1">
      <c r="A345" s="12"/>
      <c r="B345" s="204"/>
      <c r="C345" s="205"/>
      <c r="D345" s="206" t="s">
        <v>72</v>
      </c>
      <c r="E345" s="218" t="s">
        <v>492</v>
      </c>
      <c r="F345" s="218" t="s">
        <v>493</v>
      </c>
      <c r="G345" s="205"/>
      <c r="H345" s="205"/>
      <c r="I345" s="208"/>
      <c r="J345" s="219">
        <f>BK345</f>
        <v>0</v>
      </c>
      <c r="K345" s="205"/>
      <c r="L345" s="210"/>
      <c r="M345" s="211"/>
      <c r="N345" s="212"/>
      <c r="O345" s="212"/>
      <c r="P345" s="213">
        <f>SUM(P346:P351)</f>
        <v>0</v>
      </c>
      <c r="Q345" s="212"/>
      <c r="R345" s="213">
        <f>SUM(R346:R351)</f>
        <v>0</v>
      </c>
      <c r="S345" s="212"/>
      <c r="T345" s="214">
        <f>SUM(T346:T351)</f>
        <v>0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215" t="s">
        <v>80</v>
      </c>
      <c r="AT345" s="216" t="s">
        <v>72</v>
      </c>
      <c r="AU345" s="216" t="s">
        <v>80</v>
      </c>
      <c r="AY345" s="215" t="s">
        <v>125</v>
      </c>
      <c r="BK345" s="217">
        <f>SUM(BK346:BK351)</f>
        <v>0</v>
      </c>
    </row>
    <row r="346" s="2" customFormat="1" ht="24.15" customHeight="1">
      <c r="A346" s="39"/>
      <c r="B346" s="40"/>
      <c r="C346" s="220" t="s">
        <v>293</v>
      </c>
      <c r="D346" s="220" t="s">
        <v>128</v>
      </c>
      <c r="E346" s="221" t="s">
        <v>494</v>
      </c>
      <c r="F346" s="222" t="s">
        <v>495</v>
      </c>
      <c r="G346" s="223" t="s">
        <v>194</v>
      </c>
      <c r="H346" s="224">
        <v>51.927</v>
      </c>
      <c r="I346" s="225"/>
      <c r="J346" s="226">
        <f>ROUND(I346*H346,2)</f>
        <v>0</v>
      </c>
      <c r="K346" s="227"/>
      <c r="L346" s="45"/>
      <c r="M346" s="228" t="s">
        <v>1</v>
      </c>
      <c r="N346" s="229" t="s">
        <v>38</v>
      </c>
      <c r="O346" s="92"/>
      <c r="P346" s="230">
        <f>O346*H346</f>
        <v>0</v>
      </c>
      <c r="Q346" s="230">
        <v>0</v>
      </c>
      <c r="R346" s="230">
        <f>Q346*H346</f>
        <v>0</v>
      </c>
      <c r="S346" s="230">
        <v>0</v>
      </c>
      <c r="T346" s="231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2" t="s">
        <v>131</v>
      </c>
      <c r="AT346" s="232" t="s">
        <v>128</v>
      </c>
      <c r="AU346" s="232" t="s">
        <v>82</v>
      </c>
      <c r="AY346" s="18" t="s">
        <v>125</v>
      </c>
      <c r="BE346" s="233">
        <f>IF(N346="základní",J346,0)</f>
        <v>0</v>
      </c>
      <c r="BF346" s="233">
        <f>IF(N346="snížená",J346,0)</f>
        <v>0</v>
      </c>
      <c r="BG346" s="233">
        <f>IF(N346="zákl. přenesená",J346,0)</f>
        <v>0</v>
      </c>
      <c r="BH346" s="233">
        <f>IF(N346="sníž. přenesená",J346,0)</f>
        <v>0</v>
      </c>
      <c r="BI346" s="233">
        <f>IF(N346="nulová",J346,0)</f>
        <v>0</v>
      </c>
      <c r="BJ346" s="18" t="s">
        <v>80</v>
      </c>
      <c r="BK346" s="233">
        <f>ROUND(I346*H346,2)</f>
        <v>0</v>
      </c>
      <c r="BL346" s="18" t="s">
        <v>131</v>
      </c>
      <c r="BM346" s="232" t="s">
        <v>496</v>
      </c>
    </row>
    <row r="347" s="2" customFormat="1" ht="24.15" customHeight="1">
      <c r="A347" s="39"/>
      <c r="B347" s="40"/>
      <c r="C347" s="220" t="s">
        <v>497</v>
      </c>
      <c r="D347" s="220" t="s">
        <v>128</v>
      </c>
      <c r="E347" s="221" t="s">
        <v>498</v>
      </c>
      <c r="F347" s="222" t="s">
        <v>499</v>
      </c>
      <c r="G347" s="223" t="s">
        <v>194</v>
      </c>
      <c r="H347" s="224">
        <v>51.927</v>
      </c>
      <c r="I347" s="225"/>
      <c r="J347" s="226">
        <f>ROUND(I347*H347,2)</f>
        <v>0</v>
      </c>
      <c r="K347" s="227"/>
      <c r="L347" s="45"/>
      <c r="M347" s="228" t="s">
        <v>1</v>
      </c>
      <c r="N347" s="229" t="s">
        <v>38</v>
      </c>
      <c r="O347" s="92"/>
      <c r="P347" s="230">
        <f>O347*H347</f>
        <v>0</v>
      </c>
      <c r="Q347" s="230">
        <v>0</v>
      </c>
      <c r="R347" s="230">
        <f>Q347*H347</f>
        <v>0</v>
      </c>
      <c r="S347" s="230">
        <v>0</v>
      </c>
      <c r="T347" s="231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2" t="s">
        <v>131</v>
      </c>
      <c r="AT347" s="232" t="s">
        <v>128</v>
      </c>
      <c r="AU347" s="232" t="s">
        <v>82</v>
      </c>
      <c r="AY347" s="18" t="s">
        <v>125</v>
      </c>
      <c r="BE347" s="233">
        <f>IF(N347="základní",J347,0)</f>
        <v>0</v>
      </c>
      <c r="BF347" s="233">
        <f>IF(N347="snížená",J347,0)</f>
        <v>0</v>
      </c>
      <c r="BG347" s="233">
        <f>IF(N347="zákl. přenesená",J347,0)</f>
        <v>0</v>
      </c>
      <c r="BH347" s="233">
        <f>IF(N347="sníž. přenesená",J347,0)</f>
        <v>0</v>
      </c>
      <c r="BI347" s="233">
        <f>IF(N347="nulová",J347,0)</f>
        <v>0</v>
      </c>
      <c r="BJ347" s="18" t="s">
        <v>80</v>
      </c>
      <c r="BK347" s="233">
        <f>ROUND(I347*H347,2)</f>
        <v>0</v>
      </c>
      <c r="BL347" s="18" t="s">
        <v>131</v>
      </c>
      <c r="BM347" s="232" t="s">
        <v>500</v>
      </c>
    </row>
    <row r="348" s="2" customFormat="1" ht="24.15" customHeight="1">
      <c r="A348" s="39"/>
      <c r="B348" s="40"/>
      <c r="C348" s="220" t="s">
        <v>303</v>
      </c>
      <c r="D348" s="220" t="s">
        <v>128</v>
      </c>
      <c r="E348" s="221" t="s">
        <v>501</v>
      </c>
      <c r="F348" s="222" t="s">
        <v>502</v>
      </c>
      <c r="G348" s="223" t="s">
        <v>194</v>
      </c>
      <c r="H348" s="224">
        <v>726.97799999999995</v>
      </c>
      <c r="I348" s="225"/>
      <c r="J348" s="226">
        <f>ROUND(I348*H348,2)</f>
        <v>0</v>
      </c>
      <c r="K348" s="227"/>
      <c r="L348" s="45"/>
      <c r="M348" s="228" t="s">
        <v>1</v>
      </c>
      <c r="N348" s="229" t="s">
        <v>38</v>
      </c>
      <c r="O348" s="92"/>
      <c r="P348" s="230">
        <f>O348*H348</f>
        <v>0</v>
      </c>
      <c r="Q348" s="230">
        <v>0</v>
      </c>
      <c r="R348" s="230">
        <f>Q348*H348</f>
        <v>0</v>
      </c>
      <c r="S348" s="230">
        <v>0</v>
      </c>
      <c r="T348" s="231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2" t="s">
        <v>131</v>
      </c>
      <c r="AT348" s="232" t="s">
        <v>128</v>
      </c>
      <c r="AU348" s="232" t="s">
        <v>82</v>
      </c>
      <c r="AY348" s="18" t="s">
        <v>125</v>
      </c>
      <c r="BE348" s="233">
        <f>IF(N348="základní",J348,0)</f>
        <v>0</v>
      </c>
      <c r="BF348" s="233">
        <f>IF(N348="snížená",J348,0)</f>
        <v>0</v>
      </c>
      <c r="BG348" s="233">
        <f>IF(N348="zákl. přenesená",J348,0)</f>
        <v>0</v>
      </c>
      <c r="BH348" s="233">
        <f>IF(N348="sníž. přenesená",J348,0)</f>
        <v>0</v>
      </c>
      <c r="BI348" s="233">
        <f>IF(N348="nulová",J348,0)</f>
        <v>0</v>
      </c>
      <c r="BJ348" s="18" t="s">
        <v>80</v>
      </c>
      <c r="BK348" s="233">
        <f>ROUND(I348*H348,2)</f>
        <v>0</v>
      </c>
      <c r="BL348" s="18" t="s">
        <v>131</v>
      </c>
      <c r="BM348" s="232" t="s">
        <v>503</v>
      </c>
    </row>
    <row r="349" s="14" customFormat="1">
      <c r="A349" s="14"/>
      <c r="B349" s="250"/>
      <c r="C349" s="251"/>
      <c r="D349" s="241" t="s">
        <v>165</v>
      </c>
      <c r="E349" s="252" t="s">
        <v>1</v>
      </c>
      <c r="F349" s="253" t="s">
        <v>504</v>
      </c>
      <c r="G349" s="251"/>
      <c r="H349" s="254">
        <v>726.97799999999995</v>
      </c>
      <c r="I349" s="255"/>
      <c r="J349" s="251"/>
      <c r="K349" s="251"/>
      <c r="L349" s="256"/>
      <c r="M349" s="257"/>
      <c r="N349" s="258"/>
      <c r="O349" s="258"/>
      <c r="P349" s="258"/>
      <c r="Q349" s="258"/>
      <c r="R349" s="258"/>
      <c r="S349" s="258"/>
      <c r="T349" s="259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0" t="s">
        <v>165</v>
      </c>
      <c r="AU349" s="260" t="s">
        <v>82</v>
      </c>
      <c r="AV349" s="14" t="s">
        <v>82</v>
      </c>
      <c r="AW349" s="14" t="s">
        <v>30</v>
      </c>
      <c r="AX349" s="14" t="s">
        <v>73</v>
      </c>
      <c r="AY349" s="260" t="s">
        <v>125</v>
      </c>
    </row>
    <row r="350" s="15" customFormat="1">
      <c r="A350" s="15"/>
      <c r="B350" s="261"/>
      <c r="C350" s="262"/>
      <c r="D350" s="241" t="s">
        <v>165</v>
      </c>
      <c r="E350" s="263" t="s">
        <v>1</v>
      </c>
      <c r="F350" s="264" t="s">
        <v>170</v>
      </c>
      <c r="G350" s="262"/>
      <c r="H350" s="265">
        <v>726.97799999999995</v>
      </c>
      <c r="I350" s="266"/>
      <c r="J350" s="262"/>
      <c r="K350" s="262"/>
      <c r="L350" s="267"/>
      <c r="M350" s="268"/>
      <c r="N350" s="269"/>
      <c r="O350" s="269"/>
      <c r="P350" s="269"/>
      <c r="Q350" s="269"/>
      <c r="R350" s="269"/>
      <c r="S350" s="269"/>
      <c r="T350" s="270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71" t="s">
        <v>165</v>
      </c>
      <c r="AU350" s="271" t="s">
        <v>82</v>
      </c>
      <c r="AV350" s="15" t="s">
        <v>131</v>
      </c>
      <c r="AW350" s="15" t="s">
        <v>30</v>
      </c>
      <c r="AX350" s="15" t="s">
        <v>80</v>
      </c>
      <c r="AY350" s="271" t="s">
        <v>125</v>
      </c>
    </row>
    <row r="351" s="2" customFormat="1" ht="24.15" customHeight="1">
      <c r="A351" s="39"/>
      <c r="B351" s="40"/>
      <c r="C351" s="220" t="s">
        <v>505</v>
      </c>
      <c r="D351" s="220" t="s">
        <v>128</v>
      </c>
      <c r="E351" s="221" t="s">
        <v>506</v>
      </c>
      <c r="F351" s="222" t="s">
        <v>507</v>
      </c>
      <c r="G351" s="223" t="s">
        <v>194</v>
      </c>
      <c r="H351" s="224">
        <v>51.927</v>
      </c>
      <c r="I351" s="225"/>
      <c r="J351" s="226">
        <f>ROUND(I351*H351,2)</f>
        <v>0</v>
      </c>
      <c r="K351" s="227"/>
      <c r="L351" s="45"/>
      <c r="M351" s="228" t="s">
        <v>1</v>
      </c>
      <c r="N351" s="229" t="s">
        <v>38</v>
      </c>
      <c r="O351" s="92"/>
      <c r="P351" s="230">
        <f>O351*H351</f>
        <v>0</v>
      </c>
      <c r="Q351" s="230">
        <v>0</v>
      </c>
      <c r="R351" s="230">
        <f>Q351*H351</f>
        <v>0</v>
      </c>
      <c r="S351" s="230">
        <v>0</v>
      </c>
      <c r="T351" s="231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32" t="s">
        <v>131</v>
      </c>
      <c r="AT351" s="232" t="s">
        <v>128</v>
      </c>
      <c r="AU351" s="232" t="s">
        <v>82</v>
      </c>
      <c r="AY351" s="18" t="s">
        <v>125</v>
      </c>
      <c r="BE351" s="233">
        <f>IF(N351="základní",J351,0)</f>
        <v>0</v>
      </c>
      <c r="BF351" s="233">
        <f>IF(N351="snížená",J351,0)</f>
        <v>0</v>
      </c>
      <c r="BG351" s="233">
        <f>IF(N351="zákl. přenesená",J351,0)</f>
        <v>0</v>
      </c>
      <c r="BH351" s="233">
        <f>IF(N351="sníž. přenesená",J351,0)</f>
        <v>0</v>
      </c>
      <c r="BI351" s="233">
        <f>IF(N351="nulová",J351,0)</f>
        <v>0</v>
      </c>
      <c r="BJ351" s="18" t="s">
        <v>80</v>
      </c>
      <c r="BK351" s="233">
        <f>ROUND(I351*H351,2)</f>
        <v>0</v>
      </c>
      <c r="BL351" s="18" t="s">
        <v>131</v>
      </c>
      <c r="BM351" s="232" t="s">
        <v>508</v>
      </c>
    </row>
    <row r="352" s="12" customFormat="1" ht="22.8" customHeight="1">
      <c r="A352" s="12"/>
      <c r="B352" s="204"/>
      <c r="C352" s="205"/>
      <c r="D352" s="206" t="s">
        <v>72</v>
      </c>
      <c r="E352" s="218" t="s">
        <v>509</v>
      </c>
      <c r="F352" s="218" t="s">
        <v>510</v>
      </c>
      <c r="G352" s="205"/>
      <c r="H352" s="205"/>
      <c r="I352" s="208"/>
      <c r="J352" s="219">
        <f>BK352</f>
        <v>0</v>
      </c>
      <c r="K352" s="205"/>
      <c r="L352" s="210"/>
      <c r="M352" s="211"/>
      <c r="N352" s="212"/>
      <c r="O352" s="212"/>
      <c r="P352" s="213">
        <f>P353</f>
        <v>0</v>
      </c>
      <c r="Q352" s="212"/>
      <c r="R352" s="213">
        <f>R353</f>
        <v>0</v>
      </c>
      <c r="S352" s="212"/>
      <c r="T352" s="214">
        <f>T353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15" t="s">
        <v>80</v>
      </c>
      <c r="AT352" s="216" t="s">
        <v>72</v>
      </c>
      <c r="AU352" s="216" t="s">
        <v>80</v>
      </c>
      <c r="AY352" s="215" t="s">
        <v>125</v>
      </c>
      <c r="BK352" s="217">
        <f>BK353</f>
        <v>0</v>
      </c>
    </row>
    <row r="353" s="2" customFormat="1" ht="16.5" customHeight="1">
      <c r="A353" s="39"/>
      <c r="B353" s="40"/>
      <c r="C353" s="220" t="s">
        <v>312</v>
      </c>
      <c r="D353" s="220" t="s">
        <v>128</v>
      </c>
      <c r="E353" s="221" t="s">
        <v>511</v>
      </c>
      <c r="F353" s="222" t="s">
        <v>512</v>
      </c>
      <c r="G353" s="223" t="s">
        <v>194</v>
      </c>
      <c r="H353" s="224">
        <v>76.944999999999993</v>
      </c>
      <c r="I353" s="225"/>
      <c r="J353" s="226">
        <f>ROUND(I353*H353,2)</f>
        <v>0</v>
      </c>
      <c r="K353" s="227"/>
      <c r="L353" s="45"/>
      <c r="M353" s="228" t="s">
        <v>1</v>
      </c>
      <c r="N353" s="229" t="s">
        <v>38</v>
      </c>
      <c r="O353" s="92"/>
      <c r="P353" s="230">
        <f>O353*H353</f>
        <v>0</v>
      </c>
      <c r="Q353" s="230">
        <v>0</v>
      </c>
      <c r="R353" s="230">
        <f>Q353*H353</f>
        <v>0</v>
      </c>
      <c r="S353" s="230">
        <v>0</v>
      </c>
      <c r="T353" s="231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2" t="s">
        <v>131</v>
      </c>
      <c r="AT353" s="232" t="s">
        <v>128</v>
      </c>
      <c r="AU353" s="232" t="s">
        <v>82</v>
      </c>
      <c r="AY353" s="18" t="s">
        <v>125</v>
      </c>
      <c r="BE353" s="233">
        <f>IF(N353="základní",J353,0)</f>
        <v>0</v>
      </c>
      <c r="BF353" s="233">
        <f>IF(N353="snížená",J353,0)</f>
        <v>0</v>
      </c>
      <c r="BG353" s="233">
        <f>IF(N353="zákl. přenesená",J353,0)</f>
        <v>0</v>
      </c>
      <c r="BH353" s="233">
        <f>IF(N353="sníž. přenesená",J353,0)</f>
        <v>0</v>
      </c>
      <c r="BI353" s="233">
        <f>IF(N353="nulová",J353,0)</f>
        <v>0</v>
      </c>
      <c r="BJ353" s="18" t="s">
        <v>80</v>
      </c>
      <c r="BK353" s="233">
        <f>ROUND(I353*H353,2)</f>
        <v>0</v>
      </c>
      <c r="BL353" s="18" t="s">
        <v>131</v>
      </c>
      <c r="BM353" s="232" t="s">
        <v>513</v>
      </c>
    </row>
    <row r="354" s="12" customFormat="1" ht="25.92" customHeight="1">
      <c r="A354" s="12"/>
      <c r="B354" s="204"/>
      <c r="C354" s="205"/>
      <c r="D354" s="206" t="s">
        <v>72</v>
      </c>
      <c r="E354" s="207" t="s">
        <v>514</v>
      </c>
      <c r="F354" s="207" t="s">
        <v>515</v>
      </c>
      <c r="G354" s="205"/>
      <c r="H354" s="205"/>
      <c r="I354" s="208"/>
      <c r="J354" s="209">
        <f>BK354</f>
        <v>0</v>
      </c>
      <c r="K354" s="205"/>
      <c r="L354" s="210"/>
      <c r="M354" s="211"/>
      <c r="N354" s="212"/>
      <c r="O354" s="212"/>
      <c r="P354" s="213">
        <f>P355+P363+P372+P386+P389+P395+P431+P470+P524+P591+P602</f>
        <v>0</v>
      </c>
      <c r="Q354" s="212"/>
      <c r="R354" s="213">
        <f>R355+R363+R372+R386+R389+R395+R431+R470+R524+R591+R602</f>
        <v>0.052944999999999992</v>
      </c>
      <c r="S354" s="212"/>
      <c r="T354" s="214">
        <f>T355+T363+T372+T386+T389+T395+T431+T470+T524+T591+T602</f>
        <v>0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15" t="s">
        <v>82</v>
      </c>
      <c r="AT354" s="216" t="s">
        <v>72</v>
      </c>
      <c r="AU354" s="216" t="s">
        <v>73</v>
      </c>
      <c r="AY354" s="215" t="s">
        <v>125</v>
      </c>
      <c r="BK354" s="217">
        <f>BK355+BK363+BK372+BK386+BK389+BK395+BK431+BK470+BK524+BK591+BK602</f>
        <v>0</v>
      </c>
    </row>
    <row r="355" s="12" customFormat="1" ht="22.8" customHeight="1">
      <c r="A355" s="12"/>
      <c r="B355" s="204"/>
      <c r="C355" s="205"/>
      <c r="D355" s="206" t="s">
        <v>72</v>
      </c>
      <c r="E355" s="218" t="s">
        <v>516</v>
      </c>
      <c r="F355" s="218" t="s">
        <v>517</v>
      </c>
      <c r="G355" s="205"/>
      <c r="H355" s="205"/>
      <c r="I355" s="208"/>
      <c r="J355" s="219">
        <f>BK355</f>
        <v>0</v>
      </c>
      <c r="K355" s="205"/>
      <c r="L355" s="210"/>
      <c r="M355" s="211"/>
      <c r="N355" s="212"/>
      <c r="O355" s="212"/>
      <c r="P355" s="213">
        <f>SUM(P356:P362)</f>
        <v>0</v>
      </c>
      <c r="Q355" s="212"/>
      <c r="R355" s="213">
        <f>SUM(R356:R362)</f>
        <v>0</v>
      </c>
      <c r="S355" s="212"/>
      <c r="T355" s="214">
        <f>SUM(T356:T362)</f>
        <v>0</v>
      </c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R355" s="215" t="s">
        <v>82</v>
      </c>
      <c r="AT355" s="216" t="s">
        <v>72</v>
      </c>
      <c r="AU355" s="216" t="s">
        <v>80</v>
      </c>
      <c r="AY355" s="215" t="s">
        <v>125</v>
      </c>
      <c r="BK355" s="217">
        <f>SUM(BK356:BK362)</f>
        <v>0</v>
      </c>
    </row>
    <row r="356" s="2" customFormat="1" ht="24.15" customHeight="1">
      <c r="A356" s="39"/>
      <c r="B356" s="40"/>
      <c r="C356" s="220" t="s">
        <v>518</v>
      </c>
      <c r="D356" s="220" t="s">
        <v>128</v>
      </c>
      <c r="E356" s="221" t="s">
        <v>519</v>
      </c>
      <c r="F356" s="222" t="s">
        <v>520</v>
      </c>
      <c r="G356" s="223" t="s">
        <v>162</v>
      </c>
      <c r="H356" s="224">
        <v>7.8399999999999999</v>
      </c>
      <c r="I356" s="225"/>
      <c r="J356" s="226">
        <f>ROUND(I356*H356,2)</f>
        <v>0</v>
      </c>
      <c r="K356" s="227"/>
      <c r="L356" s="45"/>
      <c r="M356" s="228" t="s">
        <v>1</v>
      </c>
      <c r="N356" s="229" t="s">
        <v>38</v>
      </c>
      <c r="O356" s="92"/>
      <c r="P356" s="230">
        <f>O356*H356</f>
        <v>0</v>
      </c>
      <c r="Q356" s="230">
        <v>0</v>
      </c>
      <c r="R356" s="230">
        <f>Q356*H356</f>
        <v>0</v>
      </c>
      <c r="S356" s="230">
        <v>0</v>
      </c>
      <c r="T356" s="231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2" t="s">
        <v>195</v>
      </c>
      <c r="AT356" s="232" t="s">
        <v>128</v>
      </c>
      <c r="AU356" s="232" t="s">
        <v>82</v>
      </c>
      <c r="AY356" s="18" t="s">
        <v>125</v>
      </c>
      <c r="BE356" s="233">
        <f>IF(N356="základní",J356,0)</f>
        <v>0</v>
      </c>
      <c r="BF356" s="233">
        <f>IF(N356="snížená",J356,0)</f>
        <v>0</v>
      </c>
      <c r="BG356" s="233">
        <f>IF(N356="zákl. přenesená",J356,0)</f>
        <v>0</v>
      </c>
      <c r="BH356" s="233">
        <f>IF(N356="sníž. přenesená",J356,0)</f>
        <v>0</v>
      </c>
      <c r="BI356" s="233">
        <f>IF(N356="nulová",J356,0)</f>
        <v>0</v>
      </c>
      <c r="BJ356" s="18" t="s">
        <v>80</v>
      </c>
      <c r="BK356" s="233">
        <f>ROUND(I356*H356,2)</f>
        <v>0</v>
      </c>
      <c r="BL356" s="18" t="s">
        <v>195</v>
      </c>
      <c r="BM356" s="232" t="s">
        <v>521</v>
      </c>
    </row>
    <row r="357" s="14" customFormat="1">
      <c r="A357" s="14"/>
      <c r="B357" s="250"/>
      <c r="C357" s="251"/>
      <c r="D357" s="241" t="s">
        <v>165</v>
      </c>
      <c r="E357" s="252" t="s">
        <v>1</v>
      </c>
      <c r="F357" s="253" t="s">
        <v>167</v>
      </c>
      <c r="G357" s="251"/>
      <c r="H357" s="254">
        <v>7.8399999999999999</v>
      </c>
      <c r="I357" s="255"/>
      <c r="J357" s="251"/>
      <c r="K357" s="251"/>
      <c r="L357" s="256"/>
      <c r="M357" s="257"/>
      <c r="N357" s="258"/>
      <c r="O357" s="258"/>
      <c r="P357" s="258"/>
      <c r="Q357" s="258"/>
      <c r="R357" s="258"/>
      <c r="S357" s="258"/>
      <c r="T357" s="259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0" t="s">
        <v>165</v>
      </c>
      <c r="AU357" s="260" t="s">
        <v>82</v>
      </c>
      <c r="AV357" s="14" t="s">
        <v>82</v>
      </c>
      <c r="AW357" s="14" t="s">
        <v>30</v>
      </c>
      <c r="AX357" s="14" t="s">
        <v>73</v>
      </c>
      <c r="AY357" s="260" t="s">
        <v>125</v>
      </c>
    </row>
    <row r="358" s="15" customFormat="1">
      <c r="A358" s="15"/>
      <c r="B358" s="261"/>
      <c r="C358" s="262"/>
      <c r="D358" s="241" t="s">
        <v>165</v>
      </c>
      <c r="E358" s="263" t="s">
        <v>1</v>
      </c>
      <c r="F358" s="264" t="s">
        <v>170</v>
      </c>
      <c r="G358" s="262"/>
      <c r="H358" s="265">
        <v>7.8399999999999999</v>
      </c>
      <c r="I358" s="266"/>
      <c r="J358" s="262"/>
      <c r="K358" s="262"/>
      <c r="L358" s="267"/>
      <c r="M358" s="268"/>
      <c r="N358" s="269"/>
      <c r="O358" s="269"/>
      <c r="P358" s="269"/>
      <c r="Q358" s="269"/>
      <c r="R358" s="269"/>
      <c r="S358" s="269"/>
      <c r="T358" s="270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71" t="s">
        <v>165</v>
      </c>
      <c r="AU358" s="271" t="s">
        <v>82</v>
      </c>
      <c r="AV358" s="15" t="s">
        <v>131</v>
      </c>
      <c r="AW358" s="15" t="s">
        <v>30</v>
      </c>
      <c r="AX358" s="15" t="s">
        <v>80</v>
      </c>
      <c r="AY358" s="271" t="s">
        <v>125</v>
      </c>
    </row>
    <row r="359" s="2" customFormat="1" ht="16.5" customHeight="1">
      <c r="A359" s="39"/>
      <c r="B359" s="40"/>
      <c r="C359" s="272" t="s">
        <v>325</v>
      </c>
      <c r="D359" s="272" t="s">
        <v>216</v>
      </c>
      <c r="E359" s="273" t="s">
        <v>522</v>
      </c>
      <c r="F359" s="274" t="s">
        <v>523</v>
      </c>
      <c r="G359" s="275" t="s">
        <v>194</v>
      </c>
      <c r="H359" s="276">
        <v>0.002</v>
      </c>
      <c r="I359" s="277"/>
      <c r="J359" s="278">
        <f>ROUND(I359*H359,2)</f>
        <v>0</v>
      </c>
      <c r="K359" s="279"/>
      <c r="L359" s="280"/>
      <c r="M359" s="281" t="s">
        <v>1</v>
      </c>
      <c r="N359" s="282" t="s">
        <v>38</v>
      </c>
      <c r="O359" s="92"/>
      <c r="P359" s="230">
        <f>O359*H359</f>
        <v>0</v>
      </c>
      <c r="Q359" s="230">
        <v>0</v>
      </c>
      <c r="R359" s="230">
        <f>Q359*H359</f>
        <v>0</v>
      </c>
      <c r="S359" s="230">
        <v>0</v>
      </c>
      <c r="T359" s="231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2" t="s">
        <v>227</v>
      </c>
      <c r="AT359" s="232" t="s">
        <v>216</v>
      </c>
      <c r="AU359" s="232" t="s">
        <v>82</v>
      </c>
      <c r="AY359" s="18" t="s">
        <v>125</v>
      </c>
      <c r="BE359" s="233">
        <f>IF(N359="základní",J359,0)</f>
        <v>0</v>
      </c>
      <c r="BF359" s="233">
        <f>IF(N359="snížená",J359,0)</f>
        <v>0</v>
      </c>
      <c r="BG359" s="233">
        <f>IF(N359="zákl. přenesená",J359,0)</f>
        <v>0</v>
      </c>
      <c r="BH359" s="233">
        <f>IF(N359="sníž. přenesená",J359,0)</f>
        <v>0</v>
      </c>
      <c r="BI359" s="233">
        <f>IF(N359="nulová",J359,0)</f>
        <v>0</v>
      </c>
      <c r="BJ359" s="18" t="s">
        <v>80</v>
      </c>
      <c r="BK359" s="233">
        <f>ROUND(I359*H359,2)</f>
        <v>0</v>
      </c>
      <c r="BL359" s="18" t="s">
        <v>195</v>
      </c>
      <c r="BM359" s="232" t="s">
        <v>524</v>
      </c>
    </row>
    <row r="360" s="2" customFormat="1" ht="24.15" customHeight="1">
      <c r="A360" s="39"/>
      <c r="B360" s="40"/>
      <c r="C360" s="220" t="s">
        <v>525</v>
      </c>
      <c r="D360" s="220" t="s">
        <v>128</v>
      </c>
      <c r="E360" s="221" t="s">
        <v>526</v>
      </c>
      <c r="F360" s="222" t="s">
        <v>527</v>
      </c>
      <c r="G360" s="223" t="s">
        <v>162</v>
      </c>
      <c r="H360" s="224">
        <v>7.8399999999999999</v>
      </c>
      <c r="I360" s="225"/>
      <c r="J360" s="226">
        <f>ROUND(I360*H360,2)</f>
        <v>0</v>
      </c>
      <c r="K360" s="227"/>
      <c r="L360" s="45"/>
      <c r="M360" s="228" t="s">
        <v>1</v>
      </c>
      <c r="N360" s="229" t="s">
        <v>38</v>
      </c>
      <c r="O360" s="92"/>
      <c r="P360" s="230">
        <f>O360*H360</f>
        <v>0</v>
      </c>
      <c r="Q360" s="230">
        <v>0</v>
      </c>
      <c r="R360" s="230">
        <f>Q360*H360</f>
        <v>0</v>
      </c>
      <c r="S360" s="230">
        <v>0</v>
      </c>
      <c r="T360" s="231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2" t="s">
        <v>195</v>
      </c>
      <c r="AT360" s="232" t="s">
        <v>128</v>
      </c>
      <c r="AU360" s="232" t="s">
        <v>82</v>
      </c>
      <c r="AY360" s="18" t="s">
        <v>125</v>
      </c>
      <c r="BE360" s="233">
        <f>IF(N360="základní",J360,0)</f>
        <v>0</v>
      </c>
      <c r="BF360" s="233">
        <f>IF(N360="snížená",J360,0)</f>
        <v>0</v>
      </c>
      <c r="BG360" s="233">
        <f>IF(N360="zákl. přenesená",J360,0)</f>
        <v>0</v>
      </c>
      <c r="BH360" s="233">
        <f>IF(N360="sníž. přenesená",J360,0)</f>
        <v>0</v>
      </c>
      <c r="BI360" s="233">
        <f>IF(N360="nulová",J360,0)</f>
        <v>0</v>
      </c>
      <c r="BJ360" s="18" t="s">
        <v>80</v>
      </c>
      <c r="BK360" s="233">
        <f>ROUND(I360*H360,2)</f>
        <v>0</v>
      </c>
      <c r="BL360" s="18" t="s">
        <v>195</v>
      </c>
      <c r="BM360" s="232" t="s">
        <v>528</v>
      </c>
    </row>
    <row r="361" s="2" customFormat="1" ht="44.25" customHeight="1">
      <c r="A361" s="39"/>
      <c r="B361" s="40"/>
      <c r="C361" s="272" t="s">
        <v>328</v>
      </c>
      <c r="D361" s="272" t="s">
        <v>216</v>
      </c>
      <c r="E361" s="273" t="s">
        <v>529</v>
      </c>
      <c r="F361" s="274" t="s">
        <v>530</v>
      </c>
      <c r="G361" s="275" t="s">
        <v>162</v>
      </c>
      <c r="H361" s="276">
        <v>9.016</v>
      </c>
      <c r="I361" s="277"/>
      <c r="J361" s="278">
        <f>ROUND(I361*H361,2)</f>
        <v>0</v>
      </c>
      <c r="K361" s="279"/>
      <c r="L361" s="280"/>
      <c r="M361" s="281" t="s">
        <v>1</v>
      </c>
      <c r="N361" s="282" t="s">
        <v>38</v>
      </c>
      <c r="O361" s="92"/>
      <c r="P361" s="230">
        <f>O361*H361</f>
        <v>0</v>
      </c>
      <c r="Q361" s="230">
        <v>0</v>
      </c>
      <c r="R361" s="230">
        <f>Q361*H361</f>
        <v>0</v>
      </c>
      <c r="S361" s="230">
        <v>0</v>
      </c>
      <c r="T361" s="231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32" t="s">
        <v>227</v>
      </c>
      <c r="AT361" s="232" t="s">
        <v>216</v>
      </c>
      <c r="AU361" s="232" t="s">
        <v>82</v>
      </c>
      <c r="AY361" s="18" t="s">
        <v>125</v>
      </c>
      <c r="BE361" s="233">
        <f>IF(N361="základní",J361,0)</f>
        <v>0</v>
      </c>
      <c r="BF361" s="233">
        <f>IF(N361="snížená",J361,0)</f>
        <v>0</v>
      </c>
      <c r="BG361" s="233">
        <f>IF(N361="zákl. přenesená",J361,0)</f>
        <v>0</v>
      </c>
      <c r="BH361" s="233">
        <f>IF(N361="sníž. přenesená",J361,0)</f>
        <v>0</v>
      </c>
      <c r="BI361" s="233">
        <f>IF(N361="nulová",J361,0)</f>
        <v>0</v>
      </c>
      <c r="BJ361" s="18" t="s">
        <v>80</v>
      </c>
      <c r="BK361" s="233">
        <f>ROUND(I361*H361,2)</f>
        <v>0</v>
      </c>
      <c r="BL361" s="18" t="s">
        <v>195</v>
      </c>
      <c r="BM361" s="232" t="s">
        <v>531</v>
      </c>
    </row>
    <row r="362" s="2" customFormat="1" ht="24.15" customHeight="1">
      <c r="A362" s="39"/>
      <c r="B362" s="40"/>
      <c r="C362" s="220" t="s">
        <v>532</v>
      </c>
      <c r="D362" s="220" t="s">
        <v>128</v>
      </c>
      <c r="E362" s="221" t="s">
        <v>533</v>
      </c>
      <c r="F362" s="222" t="s">
        <v>534</v>
      </c>
      <c r="G362" s="223" t="s">
        <v>535</v>
      </c>
      <c r="H362" s="294"/>
      <c r="I362" s="225"/>
      <c r="J362" s="226">
        <f>ROUND(I362*H362,2)</f>
        <v>0</v>
      </c>
      <c r="K362" s="227"/>
      <c r="L362" s="45"/>
      <c r="M362" s="228" t="s">
        <v>1</v>
      </c>
      <c r="N362" s="229" t="s">
        <v>38</v>
      </c>
      <c r="O362" s="92"/>
      <c r="P362" s="230">
        <f>O362*H362</f>
        <v>0</v>
      </c>
      <c r="Q362" s="230">
        <v>0</v>
      </c>
      <c r="R362" s="230">
        <f>Q362*H362</f>
        <v>0</v>
      </c>
      <c r="S362" s="230">
        <v>0</v>
      </c>
      <c r="T362" s="231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32" t="s">
        <v>195</v>
      </c>
      <c r="AT362" s="232" t="s">
        <v>128</v>
      </c>
      <c r="AU362" s="232" t="s">
        <v>82</v>
      </c>
      <c r="AY362" s="18" t="s">
        <v>125</v>
      </c>
      <c r="BE362" s="233">
        <f>IF(N362="základní",J362,0)</f>
        <v>0</v>
      </c>
      <c r="BF362" s="233">
        <f>IF(N362="snížená",J362,0)</f>
        <v>0</v>
      </c>
      <c r="BG362" s="233">
        <f>IF(N362="zákl. přenesená",J362,0)</f>
        <v>0</v>
      </c>
      <c r="BH362" s="233">
        <f>IF(N362="sníž. přenesená",J362,0)</f>
        <v>0</v>
      </c>
      <c r="BI362" s="233">
        <f>IF(N362="nulová",J362,0)</f>
        <v>0</v>
      </c>
      <c r="BJ362" s="18" t="s">
        <v>80</v>
      </c>
      <c r="BK362" s="233">
        <f>ROUND(I362*H362,2)</f>
        <v>0</v>
      </c>
      <c r="BL362" s="18" t="s">
        <v>195</v>
      </c>
      <c r="BM362" s="232" t="s">
        <v>536</v>
      </c>
    </row>
    <row r="363" s="12" customFormat="1" ht="22.8" customHeight="1">
      <c r="A363" s="12"/>
      <c r="B363" s="204"/>
      <c r="C363" s="205"/>
      <c r="D363" s="206" t="s">
        <v>72</v>
      </c>
      <c r="E363" s="218" t="s">
        <v>537</v>
      </c>
      <c r="F363" s="218" t="s">
        <v>538</v>
      </c>
      <c r="G363" s="205"/>
      <c r="H363" s="205"/>
      <c r="I363" s="208"/>
      <c r="J363" s="219">
        <f>BK363</f>
        <v>0</v>
      </c>
      <c r="K363" s="205"/>
      <c r="L363" s="210"/>
      <c r="M363" s="211"/>
      <c r="N363" s="212"/>
      <c r="O363" s="212"/>
      <c r="P363" s="213">
        <f>SUM(P364:P371)</f>
        <v>0</v>
      </c>
      <c r="Q363" s="212"/>
      <c r="R363" s="213">
        <f>SUM(R364:R371)</f>
        <v>0</v>
      </c>
      <c r="S363" s="212"/>
      <c r="T363" s="214">
        <f>SUM(T364:T371)</f>
        <v>0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215" t="s">
        <v>82</v>
      </c>
      <c r="AT363" s="216" t="s">
        <v>72</v>
      </c>
      <c r="AU363" s="216" t="s">
        <v>80</v>
      </c>
      <c r="AY363" s="215" t="s">
        <v>125</v>
      </c>
      <c r="BK363" s="217">
        <f>SUM(BK364:BK371)</f>
        <v>0</v>
      </c>
    </row>
    <row r="364" s="2" customFormat="1" ht="16.5" customHeight="1">
      <c r="A364" s="39"/>
      <c r="B364" s="40"/>
      <c r="C364" s="220" t="s">
        <v>332</v>
      </c>
      <c r="D364" s="220" t="s">
        <v>128</v>
      </c>
      <c r="E364" s="221" t="s">
        <v>539</v>
      </c>
      <c r="F364" s="222" t="s">
        <v>540</v>
      </c>
      <c r="G364" s="223" t="s">
        <v>162</v>
      </c>
      <c r="H364" s="224">
        <v>100.98</v>
      </c>
      <c r="I364" s="225"/>
      <c r="J364" s="226">
        <f>ROUND(I364*H364,2)</f>
        <v>0</v>
      </c>
      <c r="K364" s="227"/>
      <c r="L364" s="45"/>
      <c r="M364" s="228" t="s">
        <v>1</v>
      </c>
      <c r="N364" s="229" t="s">
        <v>38</v>
      </c>
      <c r="O364" s="92"/>
      <c r="P364" s="230">
        <f>O364*H364</f>
        <v>0</v>
      </c>
      <c r="Q364" s="230">
        <v>0</v>
      </c>
      <c r="R364" s="230">
        <f>Q364*H364</f>
        <v>0</v>
      </c>
      <c r="S364" s="230">
        <v>0</v>
      </c>
      <c r="T364" s="231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2" t="s">
        <v>195</v>
      </c>
      <c r="AT364" s="232" t="s">
        <v>128</v>
      </c>
      <c r="AU364" s="232" t="s">
        <v>82</v>
      </c>
      <c r="AY364" s="18" t="s">
        <v>125</v>
      </c>
      <c r="BE364" s="233">
        <f>IF(N364="základní",J364,0)</f>
        <v>0</v>
      </c>
      <c r="BF364" s="233">
        <f>IF(N364="snížená",J364,0)</f>
        <v>0</v>
      </c>
      <c r="BG364" s="233">
        <f>IF(N364="zákl. přenesená",J364,0)</f>
        <v>0</v>
      </c>
      <c r="BH364" s="233">
        <f>IF(N364="sníž. přenesená",J364,0)</f>
        <v>0</v>
      </c>
      <c r="BI364" s="233">
        <f>IF(N364="nulová",J364,0)</f>
        <v>0</v>
      </c>
      <c r="BJ364" s="18" t="s">
        <v>80</v>
      </c>
      <c r="BK364" s="233">
        <f>ROUND(I364*H364,2)</f>
        <v>0</v>
      </c>
      <c r="BL364" s="18" t="s">
        <v>195</v>
      </c>
      <c r="BM364" s="232" t="s">
        <v>541</v>
      </c>
    </row>
    <row r="365" s="2" customFormat="1" ht="16.5" customHeight="1">
      <c r="A365" s="39"/>
      <c r="B365" s="40"/>
      <c r="C365" s="220" t="s">
        <v>542</v>
      </c>
      <c r="D365" s="220" t="s">
        <v>128</v>
      </c>
      <c r="E365" s="221" t="s">
        <v>543</v>
      </c>
      <c r="F365" s="222" t="s">
        <v>544</v>
      </c>
      <c r="G365" s="223" t="s">
        <v>348</v>
      </c>
      <c r="H365" s="224">
        <v>19.800000000000001</v>
      </c>
      <c r="I365" s="225"/>
      <c r="J365" s="226">
        <f>ROUND(I365*H365,2)</f>
        <v>0</v>
      </c>
      <c r="K365" s="227"/>
      <c r="L365" s="45"/>
      <c r="M365" s="228" t="s">
        <v>1</v>
      </c>
      <c r="N365" s="229" t="s">
        <v>38</v>
      </c>
      <c r="O365" s="92"/>
      <c r="P365" s="230">
        <f>O365*H365</f>
        <v>0</v>
      </c>
      <c r="Q365" s="230">
        <v>0</v>
      </c>
      <c r="R365" s="230">
        <f>Q365*H365</f>
        <v>0</v>
      </c>
      <c r="S365" s="230">
        <v>0</v>
      </c>
      <c r="T365" s="231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2" t="s">
        <v>195</v>
      </c>
      <c r="AT365" s="232" t="s">
        <v>128</v>
      </c>
      <c r="AU365" s="232" t="s">
        <v>82</v>
      </c>
      <c r="AY365" s="18" t="s">
        <v>125</v>
      </c>
      <c r="BE365" s="233">
        <f>IF(N365="základní",J365,0)</f>
        <v>0</v>
      </c>
      <c r="BF365" s="233">
        <f>IF(N365="snížená",J365,0)</f>
        <v>0</v>
      </c>
      <c r="BG365" s="233">
        <f>IF(N365="zákl. přenesená",J365,0)</f>
        <v>0</v>
      </c>
      <c r="BH365" s="233">
        <f>IF(N365="sníž. přenesená",J365,0)</f>
        <v>0</v>
      </c>
      <c r="BI365" s="233">
        <f>IF(N365="nulová",J365,0)</f>
        <v>0</v>
      </c>
      <c r="BJ365" s="18" t="s">
        <v>80</v>
      </c>
      <c r="BK365" s="233">
        <f>ROUND(I365*H365,2)</f>
        <v>0</v>
      </c>
      <c r="BL365" s="18" t="s">
        <v>195</v>
      </c>
      <c r="BM365" s="232" t="s">
        <v>373</v>
      </c>
    </row>
    <row r="366" s="14" customFormat="1">
      <c r="A366" s="14"/>
      <c r="B366" s="250"/>
      <c r="C366" s="251"/>
      <c r="D366" s="241" t="s">
        <v>165</v>
      </c>
      <c r="E366" s="252" t="s">
        <v>1</v>
      </c>
      <c r="F366" s="253" t="s">
        <v>545</v>
      </c>
      <c r="G366" s="251"/>
      <c r="H366" s="254">
        <v>19.800000000000001</v>
      </c>
      <c r="I366" s="255"/>
      <c r="J366" s="251"/>
      <c r="K366" s="251"/>
      <c r="L366" s="256"/>
      <c r="M366" s="257"/>
      <c r="N366" s="258"/>
      <c r="O366" s="258"/>
      <c r="P366" s="258"/>
      <c r="Q366" s="258"/>
      <c r="R366" s="258"/>
      <c r="S366" s="258"/>
      <c r="T366" s="259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60" t="s">
        <v>165</v>
      </c>
      <c r="AU366" s="260" t="s">
        <v>82</v>
      </c>
      <c r="AV366" s="14" t="s">
        <v>82</v>
      </c>
      <c r="AW366" s="14" t="s">
        <v>30</v>
      </c>
      <c r="AX366" s="14" t="s">
        <v>73</v>
      </c>
      <c r="AY366" s="260" t="s">
        <v>125</v>
      </c>
    </row>
    <row r="367" s="15" customFormat="1">
      <c r="A367" s="15"/>
      <c r="B367" s="261"/>
      <c r="C367" s="262"/>
      <c r="D367" s="241" t="s">
        <v>165</v>
      </c>
      <c r="E367" s="263" t="s">
        <v>1</v>
      </c>
      <c r="F367" s="264" t="s">
        <v>170</v>
      </c>
      <c r="G367" s="262"/>
      <c r="H367" s="265">
        <v>19.800000000000001</v>
      </c>
      <c r="I367" s="266"/>
      <c r="J367" s="262"/>
      <c r="K367" s="262"/>
      <c r="L367" s="267"/>
      <c r="M367" s="268"/>
      <c r="N367" s="269"/>
      <c r="O367" s="269"/>
      <c r="P367" s="269"/>
      <c r="Q367" s="269"/>
      <c r="R367" s="269"/>
      <c r="S367" s="269"/>
      <c r="T367" s="270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71" t="s">
        <v>165</v>
      </c>
      <c r="AU367" s="271" t="s">
        <v>82</v>
      </c>
      <c r="AV367" s="15" t="s">
        <v>131</v>
      </c>
      <c r="AW367" s="15" t="s">
        <v>30</v>
      </c>
      <c r="AX367" s="15" t="s">
        <v>80</v>
      </c>
      <c r="AY367" s="271" t="s">
        <v>125</v>
      </c>
    </row>
    <row r="368" s="2" customFormat="1" ht="24.15" customHeight="1">
      <c r="A368" s="39"/>
      <c r="B368" s="40"/>
      <c r="C368" s="220" t="s">
        <v>341</v>
      </c>
      <c r="D368" s="220" t="s">
        <v>128</v>
      </c>
      <c r="E368" s="221" t="s">
        <v>546</v>
      </c>
      <c r="F368" s="222" t="s">
        <v>547</v>
      </c>
      <c r="G368" s="223" t="s">
        <v>162</v>
      </c>
      <c r="H368" s="224">
        <v>100.98</v>
      </c>
      <c r="I368" s="225"/>
      <c r="J368" s="226">
        <f>ROUND(I368*H368,2)</f>
        <v>0</v>
      </c>
      <c r="K368" s="227"/>
      <c r="L368" s="45"/>
      <c r="M368" s="228" t="s">
        <v>1</v>
      </c>
      <c r="N368" s="229" t="s">
        <v>38</v>
      </c>
      <c r="O368" s="92"/>
      <c r="P368" s="230">
        <f>O368*H368</f>
        <v>0</v>
      </c>
      <c r="Q368" s="230">
        <v>0</v>
      </c>
      <c r="R368" s="230">
        <f>Q368*H368</f>
        <v>0</v>
      </c>
      <c r="S368" s="230">
        <v>0</v>
      </c>
      <c r="T368" s="231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2" t="s">
        <v>195</v>
      </c>
      <c r="AT368" s="232" t="s">
        <v>128</v>
      </c>
      <c r="AU368" s="232" t="s">
        <v>82</v>
      </c>
      <c r="AY368" s="18" t="s">
        <v>125</v>
      </c>
      <c r="BE368" s="233">
        <f>IF(N368="základní",J368,0)</f>
        <v>0</v>
      </c>
      <c r="BF368" s="233">
        <f>IF(N368="snížená",J368,0)</f>
        <v>0</v>
      </c>
      <c r="BG368" s="233">
        <f>IF(N368="zákl. přenesená",J368,0)</f>
        <v>0</v>
      </c>
      <c r="BH368" s="233">
        <f>IF(N368="sníž. přenesená",J368,0)</f>
        <v>0</v>
      </c>
      <c r="BI368" s="233">
        <f>IF(N368="nulová",J368,0)</f>
        <v>0</v>
      </c>
      <c r="BJ368" s="18" t="s">
        <v>80</v>
      </c>
      <c r="BK368" s="233">
        <f>ROUND(I368*H368,2)</f>
        <v>0</v>
      </c>
      <c r="BL368" s="18" t="s">
        <v>195</v>
      </c>
      <c r="BM368" s="232" t="s">
        <v>387</v>
      </c>
    </row>
    <row r="369" s="14" customFormat="1">
      <c r="A369" s="14"/>
      <c r="B369" s="250"/>
      <c r="C369" s="251"/>
      <c r="D369" s="241" t="s">
        <v>165</v>
      </c>
      <c r="E369" s="252" t="s">
        <v>1</v>
      </c>
      <c r="F369" s="253" t="s">
        <v>548</v>
      </c>
      <c r="G369" s="251"/>
      <c r="H369" s="254">
        <v>100.98</v>
      </c>
      <c r="I369" s="255"/>
      <c r="J369" s="251"/>
      <c r="K369" s="251"/>
      <c r="L369" s="256"/>
      <c r="M369" s="257"/>
      <c r="N369" s="258"/>
      <c r="O369" s="258"/>
      <c r="P369" s="258"/>
      <c r="Q369" s="258"/>
      <c r="R369" s="258"/>
      <c r="S369" s="258"/>
      <c r="T369" s="259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0" t="s">
        <v>165</v>
      </c>
      <c r="AU369" s="260" t="s">
        <v>82</v>
      </c>
      <c r="AV369" s="14" t="s">
        <v>82</v>
      </c>
      <c r="AW369" s="14" t="s">
        <v>30</v>
      </c>
      <c r="AX369" s="14" t="s">
        <v>73</v>
      </c>
      <c r="AY369" s="260" t="s">
        <v>125</v>
      </c>
    </row>
    <row r="370" s="15" customFormat="1">
      <c r="A370" s="15"/>
      <c r="B370" s="261"/>
      <c r="C370" s="262"/>
      <c r="D370" s="241" t="s">
        <v>165</v>
      </c>
      <c r="E370" s="263" t="s">
        <v>1</v>
      </c>
      <c r="F370" s="264" t="s">
        <v>170</v>
      </c>
      <c r="G370" s="262"/>
      <c r="H370" s="265">
        <v>100.98</v>
      </c>
      <c r="I370" s="266"/>
      <c r="J370" s="262"/>
      <c r="K370" s="262"/>
      <c r="L370" s="267"/>
      <c r="M370" s="268"/>
      <c r="N370" s="269"/>
      <c r="O370" s="269"/>
      <c r="P370" s="269"/>
      <c r="Q370" s="269"/>
      <c r="R370" s="269"/>
      <c r="S370" s="269"/>
      <c r="T370" s="270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71" t="s">
        <v>165</v>
      </c>
      <c r="AU370" s="271" t="s">
        <v>82</v>
      </c>
      <c r="AV370" s="15" t="s">
        <v>131</v>
      </c>
      <c r="AW370" s="15" t="s">
        <v>30</v>
      </c>
      <c r="AX370" s="15" t="s">
        <v>80</v>
      </c>
      <c r="AY370" s="271" t="s">
        <v>125</v>
      </c>
    </row>
    <row r="371" s="2" customFormat="1" ht="24.15" customHeight="1">
      <c r="A371" s="39"/>
      <c r="B371" s="40"/>
      <c r="C371" s="220" t="s">
        <v>549</v>
      </c>
      <c r="D371" s="220" t="s">
        <v>128</v>
      </c>
      <c r="E371" s="221" t="s">
        <v>550</v>
      </c>
      <c r="F371" s="222" t="s">
        <v>551</v>
      </c>
      <c r="G371" s="223" t="s">
        <v>535</v>
      </c>
      <c r="H371" s="294"/>
      <c r="I371" s="225"/>
      <c r="J371" s="226">
        <f>ROUND(I371*H371,2)</f>
        <v>0</v>
      </c>
      <c r="K371" s="227"/>
      <c r="L371" s="45"/>
      <c r="M371" s="228" t="s">
        <v>1</v>
      </c>
      <c r="N371" s="229" t="s">
        <v>38</v>
      </c>
      <c r="O371" s="92"/>
      <c r="P371" s="230">
        <f>O371*H371</f>
        <v>0</v>
      </c>
      <c r="Q371" s="230">
        <v>0</v>
      </c>
      <c r="R371" s="230">
        <f>Q371*H371</f>
        <v>0</v>
      </c>
      <c r="S371" s="230">
        <v>0</v>
      </c>
      <c r="T371" s="231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2" t="s">
        <v>195</v>
      </c>
      <c r="AT371" s="232" t="s">
        <v>128</v>
      </c>
      <c r="AU371" s="232" t="s">
        <v>82</v>
      </c>
      <c r="AY371" s="18" t="s">
        <v>125</v>
      </c>
      <c r="BE371" s="233">
        <f>IF(N371="základní",J371,0)</f>
        <v>0</v>
      </c>
      <c r="BF371" s="233">
        <f>IF(N371="snížená",J371,0)</f>
        <v>0</v>
      </c>
      <c r="BG371" s="233">
        <f>IF(N371="zákl. přenesená",J371,0)</f>
        <v>0</v>
      </c>
      <c r="BH371" s="233">
        <f>IF(N371="sníž. přenesená",J371,0)</f>
        <v>0</v>
      </c>
      <c r="BI371" s="233">
        <f>IF(N371="nulová",J371,0)</f>
        <v>0</v>
      </c>
      <c r="BJ371" s="18" t="s">
        <v>80</v>
      </c>
      <c r="BK371" s="233">
        <f>ROUND(I371*H371,2)</f>
        <v>0</v>
      </c>
      <c r="BL371" s="18" t="s">
        <v>195</v>
      </c>
      <c r="BM371" s="232" t="s">
        <v>552</v>
      </c>
    </row>
    <row r="372" s="12" customFormat="1" ht="22.8" customHeight="1">
      <c r="A372" s="12"/>
      <c r="B372" s="204"/>
      <c r="C372" s="205"/>
      <c r="D372" s="206" t="s">
        <v>72</v>
      </c>
      <c r="E372" s="218" t="s">
        <v>553</v>
      </c>
      <c r="F372" s="218" t="s">
        <v>554</v>
      </c>
      <c r="G372" s="205"/>
      <c r="H372" s="205"/>
      <c r="I372" s="208"/>
      <c r="J372" s="219">
        <f>BK372</f>
        <v>0</v>
      </c>
      <c r="K372" s="205"/>
      <c r="L372" s="210"/>
      <c r="M372" s="211"/>
      <c r="N372" s="212"/>
      <c r="O372" s="212"/>
      <c r="P372" s="213">
        <f>SUM(P373:P385)</f>
        <v>0</v>
      </c>
      <c r="Q372" s="212"/>
      <c r="R372" s="213">
        <f>SUM(R373:R385)</f>
        <v>0</v>
      </c>
      <c r="S372" s="212"/>
      <c r="T372" s="214">
        <f>SUM(T373:T385)</f>
        <v>0</v>
      </c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R372" s="215" t="s">
        <v>82</v>
      </c>
      <c r="AT372" s="216" t="s">
        <v>72</v>
      </c>
      <c r="AU372" s="216" t="s">
        <v>80</v>
      </c>
      <c r="AY372" s="215" t="s">
        <v>125</v>
      </c>
      <c r="BK372" s="217">
        <f>SUM(BK373:BK385)</f>
        <v>0</v>
      </c>
    </row>
    <row r="373" s="2" customFormat="1" ht="24.15" customHeight="1">
      <c r="A373" s="39"/>
      <c r="B373" s="40"/>
      <c r="C373" s="220" t="s">
        <v>345</v>
      </c>
      <c r="D373" s="220" t="s">
        <v>128</v>
      </c>
      <c r="E373" s="221" t="s">
        <v>555</v>
      </c>
      <c r="F373" s="222" t="s">
        <v>556</v>
      </c>
      <c r="G373" s="223" t="s">
        <v>177</v>
      </c>
      <c r="H373" s="224">
        <v>29.997</v>
      </c>
      <c r="I373" s="225"/>
      <c r="J373" s="226">
        <f>ROUND(I373*H373,2)</f>
        <v>0</v>
      </c>
      <c r="K373" s="227"/>
      <c r="L373" s="45"/>
      <c r="M373" s="228" t="s">
        <v>1</v>
      </c>
      <c r="N373" s="229" t="s">
        <v>38</v>
      </c>
      <c r="O373" s="92"/>
      <c r="P373" s="230">
        <f>O373*H373</f>
        <v>0</v>
      </c>
      <c r="Q373" s="230">
        <v>0</v>
      </c>
      <c r="R373" s="230">
        <f>Q373*H373</f>
        <v>0</v>
      </c>
      <c r="S373" s="230">
        <v>0</v>
      </c>
      <c r="T373" s="231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32" t="s">
        <v>195</v>
      </c>
      <c r="AT373" s="232" t="s">
        <v>128</v>
      </c>
      <c r="AU373" s="232" t="s">
        <v>82</v>
      </c>
      <c r="AY373" s="18" t="s">
        <v>125</v>
      </c>
      <c r="BE373" s="233">
        <f>IF(N373="základní",J373,0)</f>
        <v>0</v>
      </c>
      <c r="BF373" s="233">
        <f>IF(N373="snížená",J373,0)</f>
        <v>0</v>
      </c>
      <c r="BG373" s="233">
        <f>IF(N373="zákl. přenesená",J373,0)</f>
        <v>0</v>
      </c>
      <c r="BH373" s="233">
        <f>IF(N373="sníž. přenesená",J373,0)</f>
        <v>0</v>
      </c>
      <c r="BI373" s="233">
        <f>IF(N373="nulová",J373,0)</f>
        <v>0</v>
      </c>
      <c r="BJ373" s="18" t="s">
        <v>80</v>
      </c>
      <c r="BK373" s="233">
        <f>ROUND(I373*H373,2)</f>
        <v>0</v>
      </c>
      <c r="BL373" s="18" t="s">
        <v>195</v>
      </c>
      <c r="BM373" s="232" t="s">
        <v>557</v>
      </c>
    </row>
    <row r="374" s="14" customFormat="1">
      <c r="A374" s="14"/>
      <c r="B374" s="250"/>
      <c r="C374" s="251"/>
      <c r="D374" s="241" t="s">
        <v>165</v>
      </c>
      <c r="E374" s="252" t="s">
        <v>1</v>
      </c>
      <c r="F374" s="253" t="s">
        <v>558</v>
      </c>
      <c r="G374" s="251"/>
      <c r="H374" s="254">
        <v>29.997</v>
      </c>
      <c r="I374" s="255"/>
      <c r="J374" s="251"/>
      <c r="K374" s="251"/>
      <c r="L374" s="256"/>
      <c r="M374" s="257"/>
      <c r="N374" s="258"/>
      <c r="O374" s="258"/>
      <c r="P374" s="258"/>
      <c r="Q374" s="258"/>
      <c r="R374" s="258"/>
      <c r="S374" s="258"/>
      <c r="T374" s="259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60" t="s">
        <v>165</v>
      </c>
      <c r="AU374" s="260" t="s">
        <v>82</v>
      </c>
      <c r="AV374" s="14" t="s">
        <v>82</v>
      </c>
      <c r="AW374" s="14" t="s">
        <v>30</v>
      </c>
      <c r="AX374" s="14" t="s">
        <v>73</v>
      </c>
      <c r="AY374" s="260" t="s">
        <v>125</v>
      </c>
    </row>
    <row r="375" s="15" customFormat="1">
      <c r="A375" s="15"/>
      <c r="B375" s="261"/>
      <c r="C375" s="262"/>
      <c r="D375" s="241" t="s">
        <v>165</v>
      </c>
      <c r="E375" s="263" t="s">
        <v>1</v>
      </c>
      <c r="F375" s="264" t="s">
        <v>170</v>
      </c>
      <c r="G375" s="262"/>
      <c r="H375" s="265">
        <v>29.997</v>
      </c>
      <c r="I375" s="266"/>
      <c r="J375" s="262"/>
      <c r="K375" s="262"/>
      <c r="L375" s="267"/>
      <c r="M375" s="268"/>
      <c r="N375" s="269"/>
      <c r="O375" s="269"/>
      <c r="P375" s="269"/>
      <c r="Q375" s="269"/>
      <c r="R375" s="269"/>
      <c r="S375" s="269"/>
      <c r="T375" s="270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71" t="s">
        <v>165</v>
      </c>
      <c r="AU375" s="271" t="s">
        <v>82</v>
      </c>
      <c r="AV375" s="15" t="s">
        <v>131</v>
      </c>
      <c r="AW375" s="15" t="s">
        <v>30</v>
      </c>
      <c r="AX375" s="15" t="s">
        <v>80</v>
      </c>
      <c r="AY375" s="271" t="s">
        <v>125</v>
      </c>
    </row>
    <row r="376" s="2" customFormat="1" ht="24.15" customHeight="1">
      <c r="A376" s="39"/>
      <c r="B376" s="40"/>
      <c r="C376" s="220" t="s">
        <v>559</v>
      </c>
      <c r="D376" s="220" t="s">
        <v>128</v>
      </c>
      <c r="E376" s="221" t="s">
        <v>560</v>
      </c>
      <c r="F376" s="222" t="s">
        <v>561</v>
      </c>
      <c r="G376" s="223" t="s">
        <v>162</v>
      </c>
      <c r="H376" s="224">
        <v>7.0599999999999996</v>
      </c>
      <c r="I376" s="225"/>
      <c r="J376" s="226">
        <f>ROUND(I376*H376,2)</f>
        <v>0</v>
      </c>
      <c r="K376" s="227"/>
      <c r="L376" s="45"/>
      <c r="M376" s="228" t="s">
        <v>1</v>
      </c>
      <c r="N376" s="229" t="s">
        <v>38</v>
      </c>
      <c r="O376" s="92"/>
      <c r="P376" s="230">
        <f>O376*H376</f>
        <v>0</v>
      </c>
      <c r="Q376" s="230">
        <v>0</v>
      </c>
      <c r="R376" s="230">
        <f>Q376*H376</f>
        <v>0</v>
      </c>
      <c r="S376" s="230">
        <v>0</v>
      </c>
      <c r="T376" s="231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32" t="s">
        <v>195</v>
      </c>
      <c r="AT376" s="232" t="s">
        <v>128</v>
      </c>
      <c r="AU376" s="232" t="s">
        <v>82</v>
      </c>
      <c r="AY376" s="18" t="s">
        <v>125</v>
      </c>
      <c r="BE376" s="233">
        <f>IF(N376="základní",J376,0)</f>
        <v>0</v>
      </c>
      <c r="BF376" s="233">
        <f>IF(N376="snížená",J376,0)</f>
        <v>0</v>
      </c>
      <c r="BG376" s="233">
        <f>IF(N376="zákl. přenesená",J376,0)</f>
        <v>0</v>
      </c>
      <c r="BH376" s="233">
        <f>IF(N376="sníž. přenesená",J376,0)</f>
        <v>0</v>
      </c>
      <c r="BI376" s="233">
        <f>IF(N376="nulová",J376,0)</f>
        <v>0</v>
      </c>
      <c r="BJ376" s="18" t="s">
        <v>80</v>
      </c>
      <c r="BK376" s="233">
        <f>ROUND(I376*H376,2)</f>
        <v>0</v>
      </c>
      <c r="BL376" s="18" t="s">
        <v>195</v>
      </c>
      <c r="BM376" s="232" t="s">
        <v>562</v>
      </c>
    </row>
    <row r="377" s="2" customFormat="1" ht="24.15" customHeight="1">
      <c r="A377" s="39"/>
      <c r="B377" s="40"/>
      <c r="C377" s="272" t="s">
        <v>349</v>
      </c>
      <c r="D377" s="272" t="s">
        <v>216</v>
      </c>
      <c r="E377" s="273" t="s">
        <v>563</v>
      </c>
      <c r="F377" s="274" t="s">
        <v>564</v>
      </c>
      <c r="G377" s="275" t="s">
        <v>162</v>
      </c>
      <c r="H377" s="276">
        <v>7.2009999999999996</v>
      </c>
      <c r="I377" s="277"/>
      <c r="J377" s="278">
        <f>ROUND(I377*H377,2)</f>
        <v>0</v>
      </c>
      <c r="K377" s="279"/>
      <c r="L377" s="280"/>
      <c r="M377" s="281" t="s">
        <v>1</v>
      </c>
      <c r="N377" s="282" t="s">
        <v>38</v>
      </c>
      <c r="O377" s="92"/>
      <c r="P377" s="230">
        <f>O377*H377</f>
        <v>0</v>
      </c>
      <c r="Q377" s="230">
        <v>0</v>
      </c>
      <c r="R377" s="230">
        <f>Q377*H377</f>
        <v>0</v>
      </c>
      <c r="S377" s="230">
        <v>0</v>
      </c>
      <c r="T377" s="231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32" t="s">
        <v>227</v>
      </c>
      <c r="AT377" s="232" t="s">
        <v>216</v>
      </c>
      <c r="AU377" s="232" t="s">
        <v>82</v>
      </c>
      <c r="AY377" s="18" t="s">
        <v>125</v>
      </c>
      <c r="BE377" s="233">
        <f>IF(N377="základní",J377,0)</f>
        <v>0</v>
      </c>
      <c r="BF377" s="233">
        <f>IF(N377="snížená",J377,0)</f>
        <v>0</v>
      </c>
      <c r="BG377" s="233">
        <f>IF(N377="zákl. přenesená",J377,0)</f>
        <v>0</v>
      </c>
      <c r="BH377" s="233">
        <f>IF(N377="sníž. přenesená",J377,0)</f>
        <v>0</v>
      </c>
      <c r="BI377" s="233">
        <f>IF(N377="nulová",J377,0)</f>
        <v>0</v>
      </c>
      <c r="BJ377" s="18" t="s">
        <v>80</v>
      </c>
      <c r="BK377" s="233">
        <f>ROUND(I377*H377,2)</f>
        <v>0</v>
      </c>
      <c r="BL377" s="18" t="s">
        <v>195</v>
      </c>
      <c r="BM377" s="232" t="s">
        <v>565</v>
      </c>
    </row>
    <row r="378" s="2" customFormat="1" ht="24.15" customHeight="1">
      <c r="A378" s="39"/>
      <c r="B378" s="40"/>
      <c r="C378" s="220" t="s">
        <v>566</v>
      </c>
      <c r="D378" s="220" t="s">
        <v>128</v>
      </c>
      <c r="E378" s="221" t="s">
        <v>567</v>
      </c>
      <c r="F378" s="222" t="s">
        <v>568</v>
      </c>
      <c r="G378" s="223" t="s">
        <v>162</v>
      </c>
      <c r="H378" s="224">
        <v>44.640000000000001</v>
      </c>
      <c r="I378" s="225"/>
      <c r="J378" s="226">
        <f>ROUND(I378*H378,2)</f>
        <v>0</v>
      </c>
      <c r="K378" s="227"/>
      <c r="L378" s="45"/>
      <c r="M378" s="228" t="s">
        <v>1</v>
      </c>
      <c r="N378" s="229" t="s">
        <v>38</v>
      </c>
      <c r="O378" s="92"/>
      <c r="P378" s="230">
        <f>O378*H378</f>
        <v>0</v>
      </c>
      <c r="Q378" s="230">
        <v>0</v>
      </c>
      <c r="R378" s="230">
        <f>Q378*H378</f>
        <v>0</v>
      </c>
      <c r="S378" s="230">
        <v>0</v>
      </c>
      <c r="T378" s="231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32" t="s">
        <v>195</v>
      </c>
      <c r="AT378" s="232" t="s">
        <v>128</v>
      </c>
      <c r="AU378" s="232" t="s">
        <v>82</v>
      </c>
      <c r="AY378" s="18" t="s">
        <v>125</v>
      </c>
      <c r="BE378" s="233">
        <f>IF(N378="základní",J378,0)</f>
        <v>0</v>
      </c>
      <c r="BF378" s="233">
        <f>IF(N378="snížená",J378,0)</f>
        <v>0</v>
      </c>
      <c r="BG378" s="233">
        <f>IF(N378="zákl. přenesená",J378,0)</f>
        <v>0</v>
      </c>
      <c r="BH378" s="233">
        <f>IF(N378="sníž. přenesená",J378,0)</f>
        <v>0</v>
      </c>
      <c r="BI378" s="233">
        <f>IF(N378="nulová",J378,0)</f>
        <v>0</v>
      </c>
      <c r="BJ378" s="18" t="s">
        <v>80</v>
      </c>
      <c r="BK378" s="233">
        <f>ROUND(I378*H378,2)</f>
        <v>0</v>
      </c>
      <c r="BL378" s="18" t="s">
        <v>195</v>
      </c>
      <c r="BM378" s="232" t="s">
        <v>569</v>
      </c>
    </row>
    <row r="379" s="13" customFormat="1">
      <c r="A379" s="13"/>
      <c r="B379" s="239"/>
      <c r="C379" s="240"/>
      <c r="D379" s="241" t="s">
        <v>165</v>
      </c>
      <c r="E379" s="242" t="s">
        <v>1</v>
      </c>
      <c r="F379" s="243" t="s">
        <v>570</v>
      </c>
      <c r="G379" s="240"/>
      <c r="H379" s="242" t="s">
        <v>1</v>
      </c>
      <c r="I379" s="244"/>
      <c r="J379" s="240"/>
      <c r="K379" s="240"/>
      <c r="L379" s="245"/>
      <c r="M379" s="246"/>
      <c r="N379" s="247"/>
      <c r="O379" s="247"/>
      <c r="P379" s="247"/>
      <c r="Q379" s="247"/>
      <c r="R379" s="247"/>
      <c r="S379" s="247"/>
      <c r="T379" s="248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9" t="s">
        <v>165</v>
      </c>
      <c r="AU379" s="249" t="s">
        <v>82</v>
      </c>
      <c r="AV379" s="13" t="s">
        <v>80</v>
      </c>
      <c r="AW379" s="13" t="s">
        <v>30</v>
      </c>
      <c r="AX379" s="13" t="s">
        <v>73</v>
      </c>
      <c r="AY379" s="249" t="s">
        <v>125</v>
      </c>
    </row>
    <row r="380" s="14" customFormat="1">
      <c r="A380" s="14"/>
      <c r="B380" s="250"/>
      <c r="C380" s="251"/>
      <c r="D380" s="241" t="s">
        <v>165</v>
      </c>
      <c r="E380" s="252" t="s">
        <v>1</v>
      </c>
      <c r="F380" s="253" t="s">
        <v>571</v>
      </c>
      <c r="G380" s="251"/>
      <c r="H380" s="254">
        <v>44.640000000000001</v>
      </c>
      <c r="I380" s="255"/>
      <c r="J380" s="251"/>
      <c r="K380" s="251"/>
      <c r="L380" s="256"/>
      <c r="M380" s="257"/>
      <c r="N380" s="258"/>
      <c r="O380" s="258"/>
      <c r="P380" s="258"/>
      <c r="Q380" s="258"/>
      <c r="R380" s="258"/>
      <c r="S380" s="258"/>
      <c r="T380" s="259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60" t="s">
        <v>165</v>
      </c>
      <c r="AU380" s="260" t="s">
        <v>82</v>
      </c>
      <c r="AV380" s="14" t="s">
        <v>82</v>
      </c>
      <c r="AW380" s="14" t="s">
        <v>30</v>
      </c>
      <c r="AX380" s="14" t="s">
        <v>73</v>
      </c>
      <c r="AY380" s="260" t="s">
        <v>125</v>
      </c>
    </row>
    <row r="381" s="15" customFormat="1">
      <c r="A381" s="15"/>
      <c r="B381" s="261"/>
      <c r="C381" s="262"/>
      <c r="D381" s="241" t="s">
        <v>165</v>
      </c>
      <c r="E381" s="263" t="s">
        <v>1</v>
      </c>
      <c r="F381" s="264" t="s">
        <v>170</v>
      </c>
      <c r="G381" s="262"/>
      <c r="H381" s="265">
        <v>44.640000000000001</v>
      </c>
      <c r="I381" s="266"/>
      <c r="J381" s="262"/>
      <c r="K381" s="262"/>
      <c r="L381" s="267"/>
      <c r="M381" s="268"/>
      <c r="N381" s="269"/>
      <c r="O381" s="269"/>
      <c r="P381" s="269"/>
      <c r="Q381" s="269"/>
      <c r="R381" s="269"/>
      <c r="S381" s="269"/>
      <c r="T381" s="270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71" t="s">
        <v>165</v>
      </c>
      <c r="AU381" s="271" t="s">
        <v>82</v>
      </c>
      <c r="AV381" s="15" t="s">
        <v>131</v>
      </c>
      <c r="AW381" s="15" t="s">
        <v>30</v>
      </c>
      <c r="AX381" s="15" t="s">
        <v>80</v>
      </c>
      <c r="AY381" s="271" t="s">
        <v>125</v>
      </c>
    </row>
    <row r="382" s="2" customFormat="1" ht="24.15" customHeight="1">
      <c r="A382" s="39"/>
      <c r="B382" s="40"/>
      <c r="C382" s="272" t="s">
        <v>354</v>
      </c>
      <c r="D382" s="272" t="s">
        <v>216</v>
      </c>
      <c r="E382" s="273" t="s">
        <v>572</v>
      </c>
      <c r="F382" s="274" t="s">
        <v>573</v>
      </c>
      <c r="G382" s="275" t="s">
        <v>162</v>
      </c>
      <c r="H382" s="276">
        <v>46.872</v>
      </c>
      <c r="I382" s="277"/>
      <c r="J382" s="278">
        <f>ROUND(I382*H382,2)</f>
        <v>0</v>
      </c>
      <c r="K382" s="279"/>
      <c r="L382" s="280"/>
      <c r="M382" s="281" t="s">
        <v>1</v>
      </c>
      <c r="N382" s="282" t="s">
        <v>38</v>
      </c>
      <c r="O382" s="92"/>
      <c r="P382" s="230">
        <f>O382*H382</f>
        <v>0</v>
      </c>
      <c r="Q382" s="230">
        <v>0</v>
      </c>
      <c r="R382" s="230">
        <f>Q382*H382</f>
        <v>0</v>
      </c>
      <c r="S382" s="230">
        <v>0</v>
      </c>
      <c r="T382" s="231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32" t="s">
        <v>227</v>
      </c>
      <c r="AT382" s="232" t="s">
        <v>216</v>
      </c>
      <c r="AU382" s="232" t="s">
        <v>82</v>
      </c>
      <c r="AY382" s="18" t="s">
        <v>125</v>
      </c>
      <c r="BE382" s="233">
        <f>IF(N382="základní",J382,0)</f>
        <v>0</v>
      </c>
      <c r="BF382" s="233">
        <f>IF(N382="snížená",J382,0)</f>
        <v>0</v>
      </c>
      <c r="BG382" s="233">
        <f>IF(N382="zákl. přenesená",J382,0)</f>
        <v>0</v>
      </c>
      <c r="BH382" s="233">
        <f>IF(N382="sníž. přenesená",J382,0)</f>
        <v>0</v>
      </c>
      <c r="BI382" s="233">
        <f>IF(N382="nulová",J382,0)</f>
        <v>0</v>
      </c>
      <c r="BJ382" s="18" t="s">
        <v>80</v>
      </c>
      <c r="BK382" s="233">
        <f>ROUND(I382*H382,2)</f>
        <v>0</v>
      </c>
      <c r="BL382" s="18" t="s">
        <v>195</v>
      </c>
      <c r="BM382" s="232" t="s">
        <v>574</v>
      </c>
    </row>
    <row r="383" s="14" customFormat="1">
      <c r="A383" s="14"/>
      <c r="B383" s="250"/>
      <c r="C383" s="251"/>
      <c r="D383" s="241" t="s">
        <v>165</v>
      </c>
      <c r="E383" s="252" t="s">
        <v>1</v>
      </c>
      <c r="F383" s="253" t="s">
        <v>575</v>
      </c>
      <c r="G383" s="251"/>
      <c r="H383" s="254">
        <v>46.872</v>
      </c>
      <c r="I383" s="255"/>
      <c r="J383" s="251"/>
      <c r="K383" s="251"/>
      <c r="L383" s="256"/>
      <c r="M383" s="257"/>
      <c r="N383" s="258"/>
      <c r="O383" s="258"/>
      <c r="P383" s="258"/>
      <c r="Q383" s="258"/>
      <c r="R383" s="258"/>
      <c r="S383" s="258"/>
      <c r="T383" s="259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60" t="s">
        <v>165</v>
      </c>
      <c r="AU383" s="260" t="s">
        <v>82</v>
      </c>
      <c r="AV383" s="14" t="s">
        <v>82</v>
      </c>
      <c r="AW383" s="14" t="s">
        <v>30</v>
      </c>
      <c r="AX383" s="14" t="s">
        <v>73</v>
      </c>
      <c r="AY383" s="260" t="s">
        <v>125</v>
      </c>
    </row>
    <row r="384" s="15" customFormat="1">
      <c r="A384" s="15"/>
      <c r="B384" s="261"/>
      <c r="C384" s="262"/>
      <c r="D384" s="241" t="s">
        <v>165</v>
      </c>
      <c r="E384" s="263" t="s">
        <v>1</v>
      </c>
      <c r="F384" s="264" t="s">
        <v>170</v>
      </c>
      <c r="G384" s="262"/>
      <c r="H384" s="265">
        <v>46.872</v>
      </c>
      <c r="I384" s="266"/>
      <c r="J384" s="262"/>
      <c r="K384" s="262"/>
      <c r="L384" s="267"/>
      <c r="M384" s="268"/>
      <c r="N384" s="269"/>
      <c r="O384" s="269"/>
      <c r="P384" s="269"/>
      <c r="Q384" s="269"/>
      <c r="R384" s="269"/>
      <c r="S384" s="269"/>
      <c r="T384" s="270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71" t="s">
        <v>165</v>
      </c>
      <c r="AU384" s="271" t="s">
        <v>82</v>
      </c>
      <c r="AV384" s="15" t="s">
        <v>131</v>
      </c>
      <c r="AW384" s="15" t="s">
        <v>30</v>
      </c>
      <c r="AX384" s="15" t="s">
        <v>80</v>
      </c>
      <c r="AY384" s="271" t="s">
        <v>125</v>
      </c>
    </row>
    <row r="385" s="2" customFormat="1" ht="24.15" customHeight="1">
      <c r="A385" s="39"/>
      <c r="B385" s="40"/>
      <c r="C385" s="220" t="s">
        <v>576</v>
      </c>
      <c r="D385" s="220" t="s">
        <v>128</v>
      </c>
      <c r="E385" s="221" t="s">
        <v>577</v>
      </c>
      <c r="F385" s="222" t="s">
        <v>578</v>
      </c>
      <c r="G385" s="223" t="s">
        <v>535</v>
      </c>
      <c r="H385" s="294"/>
      <c r="I385" s="225"/>
      <c r="J385" s="226">
        <f>ROUND(I385*H385,2)</f>
        <v>0</v>
      </c>
      <c r="K385" s="227"/>
      <c r="L385" s="45"/>
      <c r="M385" s="228" t="s">
        <v>1</v>
      </c>
      <c r="N385" s="229" t="s">
        <v>38</v>
      </c>
      <c r="O385" s="92"/>
      <c r="P385" s="230">
        <f>O385*H385</f>
        <v>0</v>
      </c>
      <c r="Q385" s="230">
        <v>0</v>
      </c>
      <c r="R385" s="230">
        <f>Q385*H385</f>
        <v>0</v>
      </c>
      <c r="S385" s="230">
        <v>0</v>
      </c>
      <c r="T385" s="231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32" t="s">
        <v>195</v>
      </c>
      <c r="AT385" s="232" t="s">
        <v>128</v>
      </c>
      <c r="AU385" s="232" t="s">
        <v>82</v>
      </c>
      <c r="AY385" s="18" t="s">
        <v>125</v>
      </c>
      <c r="BE385" s="233">
        <f>IF(N385="základní",J385,0)</f>
        <v>0</v>
      </c>
      <c r="BF385" s="233">
        <f>IF(N385="snížená",J385,0)</f>
        <v>0</v>
      </c>
      <c r="BG385" s="233">
        <f>IF(N385="zákl. přenesená",J385,0)</f>
        <v>0</v>
      </c>
      <c r="BH385" s="233">
        <f>IF(N385="sníž. přenesená",J385,0)</f>
        <v>0</v>
      </c>
      <c r="BI385" s="233">
        <f>IF(N385="nulová",J385,0)</f>
        <v>0</v>
      </c>
      <c r="BJ385" s="18" t="s">
        <v>80</v>
      </c>
      <c r="BK385" s="233">
        <f>ROUND(I385*H385,2)</f>
        <v>0</v>
      </c>
      <c r="BL385" s="18" t="s">
        <v>195</v>
      </c>
      <c r="BM385" s="232" t="s">
        <v>305</v>
      </c>
    </row>
    <row r="386" s="12" customFormat="1" ht="22.8" customHeight="1">
      <c r="A386" s="12"/>
      <c r="B386" s="204"/>
      <c r="C386" s="205"/>
      <c r="D386" s="206" t="s">
        <v>72</v>
      </c>
      <c r="E386" s="218" t="s">
        <v>579</v>
      </c>
      <c r="F386" s="218" t="s">
        <v>580</v>
      </c>
      <c r="G386" s="205"/>
      <c r="H386" s="205"/>
      <c r="I386" s="208"/>
      <c r="J386" s="219">
        <f>BK386</f>
        <v>0</v>
      </c>
      <c r="K386" s="205"/>
      <c r="L386" s="210"/>
      <c r="M386" s="211"/>
      <c r="N386" s="212"/>
      <c r="O386" s="212"/>
      <c r="P386" s="213">
        <f>SUM(P387:P388)</f>
        <v>0</v>
      </c>
      <c r="Q386" s="212"/>
      <c r="R386" s="213">
        <f>SUM(R387:R388)</f>
        <v>0</v>
      </c>
      <c r="S386" s="212"/>
      <c r="T386" s="214">
        <f>SUM(T387:T388)</f>
        <v>0</v>
      </c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R386" s="215" t="s">
        <v>82</v>
      </c>
      <c r="AT386" s="216" t="s">
        <v>72</v>
      </c>
      <c r="AU386" s="216" t="s">
        <v>80</v>
      </c>
      <c r="AY386" s="215" t="s">
        <v>125</v>
      </c>
      <c r="BK386" s="217">
        <f>SUM(BK387:BK388)</f>
        <v>0</v>
      </c>
    </row>
    <row r="387" s="2" customFormat="1" ht="24.15" customHeight="1">
      <c r="A387" s="39"/>
      <c r="B387" s="40"/>
      <c r="C387" s="220" t="s">
        <v>358</v>
      </c>
      <c r="D387" s="220" t="s">
        <v>128</v>
      </c>
      <c r="E387" s="221" t="s">
        <v>581</v>
      </c>
      <c r="F387" s="222" t="s">
        <v>582</v>
      </c>
      <c r="G387" s="223" t="s">
        <v>251</v>
      </c>
      <c r="H387" s="224">
        <v>2</v>
      </c>
      <c r="I387" s="225"/>
      <c r="J387" s="226">
        <f>ROUND(I387*H387,2)</f>
        <v>0</v>
      </c>
      <c r="K387" s="227"/>
      <c r="L387" s="45"/>
      <c r="M387" s="228" t="s">
        <v>1</v>
      </c>
      <c r="N387" s="229" t="s">
        <v>38</v>
      </c>
      <c r="O387" s="92"/>
      <c r="P387" s="230">
        <f>O387*H387</f>
        <v>0</v>
      </c>
      <c r="Q387" s="230">
        <v>0</v>
      </c>
      <c r="R387" s="230">
        <f>Q387*H387</f>
        <v>0</v>
      </c>
      <c r="S387" s="230">
        <v>0</v>
      </c>
      <c r="T387" s="231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2" t="s">
        <v>195</v>
      </c>
      <c r="AT387" s="232" t="s">
        <v>128</v>
      </c>
      <c r="AU387" s="232" t="s">
        <v>82</v>
      </c>
      <c r="AY387" s="18" t="s">
        <v>125</v>
      </c>
      <c r="BE387" s="233">
        <f>IF(N387="základní",J387,0)</f>
        <v>0</v>
      </c>
      <c r="BF387" s="233">
        <f>IF(N387="snížená",J387,0)</f>
        <v>0</v>
      </c>
      <c r="BG387" s="233">
        <f>IF(N387="zákl. přenesená",J387,0)</f>
        <v>0</v>
      </c>
      <c r="BH387" s="233">
        <f>IF(N387="sníž. přenesená",J387,0)</f>
        <v>0</v>
      </c>
      <c r="BI387" s="233">
        <f>IF(N387="nulová",J387,0)</f>
        <v>0</v>
      </c>
      <c r="BJ387" s="18" t="s">
        <v>80</v>
      </c>
      <c r="BK387" s="233">
        <f>ROUND(I387*H387,2)</f>
        <v>0</v>
      </c>
      <c r="BL387" s="18" t="s">
        <v>195</v>
      </c>
      <c r="BM387" s="232" t="s">
        <v>583</v>
      </c>
    </row>
    <row r="388" s="2" customFormat="1" ht="24.15" customHeight="1">
      <c r="A388" s="39"/>
      <c r="B388" s="40"/>
      <c r="C388" s="220" t="s">
        <v>584</v>
      </c>
      <c r="D388" s="220" t="s">
        <v>128</v>
      </c>
      <c r="E388" s="221" t="s">
        <v>585</v>
      </c>
      <c r="F388" s="222" t="s">
        <v>586</v>
      </c>
      <c r="G388" s="223" t="s">
        <v>535</v>
      </c>
      <c r="H388" s="294"/>
      <c r="I388" s="225"/>
      <c r="J388" s="226">
        <f>ROUND(I388*H388,2)</f>
        <v>0</v>
      </c>
      <c r="K388" s="227"/>
      <c r="L388" s="45"/>
      <c r="M388" s="228" t="s">
        <v>1</v>
      </c>
      <c r="N388" s="229" t="s">
        <v>38</v>
      </c>
      <c r="O388" s="92"/>
      <c r="P388" s="230">
        <f>O388*H388</f>
        <v>0</v>
      </c>
      <c r="Q388" s="230">
        <v>0</v>
      </c>
      <c r="R388" s="230">
        <f>Q388*H388</f>
        <v>0</v>
      </c>
      <c r="S388" s="230">
        <v>0</v>
      </c>
      <c r="T388" s="231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32" t="s">
        <v>195</v>
      </c>
      <c r="AT388" s="232" t="s">
        <v>128</v>
      </c>
      <c r="AU388" s="232" t="s">
        <v>82</v>
      </c>
      <c r="AY388" s="18" t="s">
        <v>125</v>
      </c>
      <c r="BE388" s="233">
        <f>IF(N388="základní",J388,0)</f>
        <v>0</v>
      </c>
      <c r="BF388" s="233">
        <f>IF(N388="snížená",J388,0)</f>
        <v>0</v>
      </c>
      <c r="BG388" s="233">
        <f>IF(N388="zákl. přenesená",J388,0)</f>
        <v>0</v>
      </c>
      <c r="BH388" s="233">
        <f>IF(N388="sníž. přenesená",J388,0)</f>
        <v>0</v>
      </c>
      <c r="BI388" s="233">
        <f>IF(N388="nulová",J388,0)</f>
        <v>0</v>
      </c>
      <c r="BJ388" s="18" t="s">
        <v>80</v>
      </c>
      <c r="BK388" s="233">
        <f>ROUND(I388*H388,2)</f>
        <v>0</v>
      </c>
      <c r="BL388" s="18" t="s">
        <v>195</v>
      </c>
      <c r="BM388" s="232" t="s">
        <v>587</v>
      </c>
    </row>
    <row r="389" s="12" customFormat="1" ht="22.8" customHeight="1">
      <c r="A389" s="12"/>
      <c r="B389" s="204"/>
      <c r="C389" s="205"/>
      <c r="D389" s="206" t="s">
        <v>72</v>
      </c>
      <c r="E389" s="218" t="s">
        <v>588</v>
      </c>
      <c r="F389" s="218" t="s">
        <v>589</v>
      </c>
      <c r="G389" s="205"/>
      <c r="H389" s="205"/>
      <c r="I389" s="208"/>
      <c r="J389" s="219">
        <f>BK389</f>
        <v>0</v>
      </c>
      <c r="K389" s="205"/>
      <c r="L389" s="210"/>
      <c r="M389" s="211"/>
      <c r="N389" s="212"/>
      <c r="O389" s="212"/>
      <c r="P389" s="213">
        <f>SUM(P390:P394)</f>
        <v>0</v>
      </c>
      <c r="Q389" s="212"/>
      <c r="R389" s="213">
        <f>SUM(R390:R394)</f>
        <v>0</v>
      </c>
      <c r="S389" s="212"/>
      <c r="T389" s="214">
        <f>SUM(T390:T394)</f>
        <v>0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215" t="s">
        <v>82</v>
      </c>
      <c r="AT389" s="216" t="s">
        <v>72</v>
      </c>
      <c r="AU389" s="216" t="s">
        <v>80</v>
      </c>
      <c r="AY389" s="215" t="s">
        <v>125</v>
      </c>
      <c r="BK389" s="217">
        <f>SUM(BK390:BK394)</f>
        <v>0</v>
      </c>
    </row>
    <row r="390" s="2" customFormat="1" ht="33" customHeight="1">
      <c r="A390" s="39"/>
      <c r="B390" s="40"/>
      <c r="C390" s="220" t="s">
        <v>370</v>
      </c>
      <c r="D390" s="220" t="s">
        <v>128</v>
      </c>
      <c r="E390" s="221" t="s">
        <v>590</v>
      </c>
      <c r="F390" s="222" t="s">
        <v>591</v>
      </c>
      <c r="G390" s="223" t="s">
        <v>162</v>
      </c>
      <c r="H390" s="224">
        <v>100.98</v>
      </c>
      <c r="I390" s="225"/>
      <c r="J390" s="226">
        <f>ROUND(I390*H390,2)</f>
        <v>0</v>
      </c>
      <c r="K390" s="227"/>
      <c r="L390" s="45"/>
      <c r="M390" s="228" t="s">
        <v>1</v>
      </c>
      <c r="N390" s="229" t="s">
        <v>38</v>
      </c>
      <c r="O390" s="92"/>
      <c r="P390" s="230">
        <f>O390*H390</f>
        <v>0</v>
      </c>
      <c r="Q390" s="230">
        <v>0</v>
      </c>
      <c r="R390" s="230">
        <f>Q390*H390</f>
        <v>0</v>
      </c>
      <c r="S390" s="230">
        <v>0</v>
      </c>
      <c r="T390" s="231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32" t="s">
        <v>195</v>
      </c>
      <c r="AT390" s="232" t="s">
        <v>128</v>
      </c>
      <c r="AU390" s="232" t="s">
        <v>82</v>
      </c>
      <c r="AY390" s="18" t="s">
        <v>125</v>
      </c>
      <c r="BE390" s="233">
        <f>IF(N390="základní",J390,0)</f>
        <v>0</v>
      </c>
      <c r="BF390" s="233">
        <f>IF(N390="snížená",J390,0)</f>
        <v>0</v>
      </c>
      <c r="BG390" s="233">
        <f>IF(N390="zákl. přenesená",J390,0)</f>
        <v>0</v>
      </c>
      <c r="BH390" s="233">
        <f>IF(N390="sníž. přenesená",J390,0)</f>
        <v>0</v>
      </c>
      <c r="BI390" s="233">
        <f>IF(N390="nulová",J390,0)</f>
        <v>0</v>
      </c>
      <c r="BJ390" s="18" t="s">
        <v>80</v>
      </c>
      <c r="BK390" s="233">
        <f>ROUND(I390*H390,2)</f>
        <v>0</v>
      </c>
      <c r="BL390" s="18" t="s">
        <v>195</v>
      </c>
      <c r="BM390" s="232" t="s">
        <v>592</v>
      </c>
    </row>
    <row r="391" s="2" customFormat="1" ht="16.5" customHeight="1">
      <c r="A391" s="39"/>
      <c r="B391" s="40"/>
      <c r="C391" s="272" t="s">
        <v>593</v>
      </c>
      <c r="D391" s="272" t="s">
        <v>216</v>
      </c>
      <c r="E391" s="273" t="s">
        <v>594</v>
      </c>
      <c r="F391" s="274" t="s">
        <v>595</v>
      </c>
      <c r="G391" s="275" t="s">
        <v>177</v>
      </c>
      <c r="H391" s="276">
        <v>2.6659999999999999</v>
      </c>
      <c r="I391" s="277"/>
      <c r="J391" s="278">
        <f>ROUND(I391*H391,2)</f>
        <v>0</v>
      </c>
      <c r="K391" s="279"/>
      <c r="L391" s="280"/>
      <c r="M391" s="281" t="s">
        <v>1</v>
      </c>
      <c r="N391" s="282" t="s">
        <v>38</v>
      </c>
      <c r="O391" s="92"/>
      <c r="P391" s="230">
        <f>O391*H391</f>
        <v>0</v>
      </c>
      <c r="Q391" s="230">
        <v>0</v>
      </c>
      <c r="R391" s="230">
        <f>Q391*H391</f>
        <v>0</v>
      </c>
      <c r="S391" s="230">
        <v>0</v>
      </c>
      <c r="T391" s="231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32" t="s">
        <v>227</v>
      </c>
      <c r="AT391" s="232" t="s">
        <v>216</v>
      </c>
      <c r="AU391" s="232" t="s">
        <v>82</v>
      </c>
      <c r="AY391" s="18" t="s">
        <v>125</v>
      </c>
      <c r="BE391" s="233">
        <f>IF(N391="základní",J391,0)</f>
        <v>0</v>
      </c>
      <c r="BF391" s="233">
        <f>IF(N391="snížená",J391,0)</f>
        <v>0</v>
      </c>
      <c r="BG391" s="233">
        <f>IF(N391="zákl. přenesená",J391,0)</f>
        <v>0</v>
      </c>
      <c r="BH391" s="233">
        <f>IF(N391="sníž. přenesená",J391,0)</f>
        <v>0</v>
      </c>
      <c r="BI391" s="233">
        <f>IF(N391="nulová",J391,0)</f>
        <v>0</v>
      </c>
      <c r="BJ391" s="18" t="s">
        <v>80</v>
      </c>
      <c r="BK391" s="233">
        <f>ROUND(I391*H391,2)</f>
        <v>0</v>
      </c>
      <c r="BL391" s="18" t="s">
        <v>195</v>
      </c>
      <c r="BM391" s="232" t="s">
        <v>596</v>
      </c>
    </row>
    <row r="392" s="2" customFormat="1" ht="16.5" customHeight="1">
      <c r="A392" s="39"/>
      <c r="B392" s="40"/>
      <c r="C392" s="220" t="s">
        <v>394</v>
      </c>
      <c r="D392" s="220" t="s">
        <v>128</v>
      </c>
      <c r="E392" s="221" t="s">
        <v>597</v>
      </c>
      <c r="F392" s="222" t="s">
        <v>598</v>
      </c>
      <c r="G392" s="223" t="s">
        <v>162</v>
      </c>
      <c r="H392" s="224">
        <v>100.98</v>
      </c>
      <c r="I392" s="225"/>
      <c r="J392" s="226">
        <f>ROUND(I392*H392,2)</f>
        <v>0</v>
      </c>
      <c r="K392" s="227"/>
      <c r="L392" s="45"/>
      <c r="M392" s="228" t="s">
        <v>1</v>
      </c>
      <c r="N392" s="229" t="s">
        <v>38</v>
      </c>
      <c r="O392" s="92"/>
      <c r="P392" s="230">
        <f>O392*H392</f>
        <v>0</v>
      </c>
      <c r="Q392" s="230">
        <v>0</v>
      </c>
      <c r="R392" s="230">
        <f>Q392*H392</f>
        <v>0</v>
      </c>
      <c r="S392" s="230">
        <v>0</v>
      </c>
      <c r="T392" s="231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32" t="s">
        <v>195</v>
      </c>
      <c r="AT392" s="232" t="s">
        <v>128</v>
      </c>
      <c r="AU392" s="232" t="s">
        <v>82</v>
      </c>
      <c r="AY392" s="18" t="s">
        <v>125</v>
      </c>
      <c r="BE392" s="233">
        <f>IF(N392="základní",J392,0)</f>
        <v>0</v>
      </c>
      <c r="BF392" s="233">
        <f>IF(N392="snížená",J392,0)</f>
        <v>0</v>
      </c>
      <c r="BG392" s="233">
        <f>IF(N392="zákl. přenesená",J392,0)</f>
        <v>0</v>
      </c>
      <c r="BH392" s="233">
        <f>IF(N392="sníž. přenesená",J392,0)</f>
        <v>0</v>
      </c>
      <c r="BI392" s="233">
        <f>IF(N392="nulová",J392,0)</f>
        <v>0</v>
      </c>
      <c r="BJ392" s="18" t="s">
        <v>80</v>
      </c>
      <c r="BK392" s="233">
        <f>ROUND(I392*H392,2)</f>
        <v>0</v>
      </c>
      <c r="BL392" s="18" t="s">
        <v>195</v>
      </c>
      <c r="BM392" s="232" t="s">
        <v>599</v>
      </c>
    </row>
    <row r="393" s="2" customFormat="1" ht="24.15" customHeight="1">
      <c r="A393" s="39"/>
      <c r="B393" s="40"/>
      <c r="C393" s="220" t="s">
        <v>600</v>
      </c>
      <c r="D393" s="220" t="s">
        <v>128</v>
      </c>
      <c r="E393" s="221" t="s">
        <v>601</v>
      </c>
      <c r="F393" s="222" t="s">
        <v>602</v>
      </c>
      <c r="G393" s="223" t="s">
        <v>177</v>
      </c>
      <c r="H393" s="224">
        <v>2.4239999999999999</v>
      </c>
      <c r="I393" s="225"/>
      <c r="J393" s="226">
        <f>ROUND(I393*H393,2)</f>
        <v>0</v>
      </c>
      <c r="K393" s="227"/>
      <c r="L393" s="45"/>
      <c r="M393" s="228" t="s">
        <v>1</v>
      </c>
      <c r="N393" s="229" t="s">
        <v>38</v>
      </c>
      <c r="O393" s="92"/>
      <c r="P393" s="230">
        <f>O393*H393</f>
        <v>0</v>
      </c>
      <c r="Q393" s="230">
        <v>0</v>
      </c>
      <c r="R393" s="230">
        <f>Q393*H393</f>
        <v>0</v>
      </c>
      <c r="S393" s="230">
        <v>0</v>
      </c>
      <c r="T393" s="231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32" t="s">
        <v>195</v>
      </c>
      <c r="AT393" s="232" t="s">
        <v>128</v>
      </c>
      <c r="AU393" s="232" t="s">
        <v>82</v>
      </c>
      <c r="AY393" s="18" t="s">
        <v>125</v>
      </c>
      <c r="BE393" s="233">
        <f>IF(N393="základní",J393,0)</f>
        <v>0</v>
      </c>
      <c r="BF393" s="233">
        <f>IF(N393="snížená",J393,0)</f>
        <v>0</v>
      </c>
      <c r="BG393" s="233">
        <f>IF(N393="zákl. přenesená",J393,0)</f>
        <v>0</v>
      </c>
      <c r="BH393" s="233">
        <f>IF(N393="sníž. přenesená",J393,0)</f>
        <v>0</v>
      </c>
      <c r="BI393" s="233">
        <f>IF(N393="nulová",J393,0)</f>
        <v>0</v>
      </c>
      <c r="BJ393" s="18" t="s">
        <v>80</v>
      </c>
      <c r="BK393" s="233">
        <f>ROUND(I393*H393,2)</f>
        <v>0</v>
      </c>
      <c r="BL393" s="18" t="s">
        <v>195</v>
      </c>
      <c r="BM393" s="232" t="s">
        <v>603</v>
      </c>
    </row>
    <row r="394" s="2" customFormat="1" ht="24.15" customHeight="1">
      <c r="A394" s="39"/>
      <c r="B394" s="40"/>
      <c r="C394" s="220" t="s">
        <v>398</v>
      </c>
      <c r="D394" s="220" t="s">
        <v>128</v>
      </c>
      <c r="E394" s="221" t="s">
        <v>604</v>
      </c>
      <c r="F394" s="222" t="s">
        <v>605</v>
      </c>
      <c r="G394" s="223" t="s">
        <v>535</v>
      </c>
      <c r="H394" s="294"/>
      <c r="I394" s="225"/>
      <c r="J394" s="226">
        <f>ROUND(I394*H394,2)</f>
        <v>0</v>
      </c>
      <c r="K394" s="227"/>
      <c r="L394" s="45"/>
      <c r="M394" s="228" t="s">
        <v>1</v>
      </c>
      <c r="N394" s="229" t="s">
        <v>38</v>
      </c>
      <c r="O394" s="92"/>
      <c r="P394" s="230">
        <f>O394*H394</f>
        <v>0</v>
      </c>
      <c r="Q394" s="230">
        <v>0</v>
      </c>
      <c r="R394" s="230">
        <f>Q394*H394</f>
        <v>0</v>
      </c>
      <c r="S394" s="230">
        <v>0</v>
      </c>
      <c r="T394" s="231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32" t="s">
        <v>195</v>
      </c>
      <c r="AT394" s="232" t="s">
        <v>128</v>
      </c>
      <c r="AU394" s="232" t="s">
        <v>82</v>
      </c>
      <c r="AY394" s="18" t="s">
        <v>125</v>
      </c>
      <c r="BE394" s="233">
        <f>IF(N394="základní",J394,0)</f>
        <v>0</v>
      </c>
      <c r="BF394" s="233">
        <f>IF(N394="snížená",J394,0)</f>
        <v>0</v>
      </c>
      <c r="BG394" s="233">
        <f>IF(N394="zákl. přenesená",J394,0)</f>
        <v>0</v>
      </c>
      <c r="BH394" s="233">
        <f>IF(N394="sníž. přenesená",J394,0)</f>
        <v>0</v>
      </c>
      <c r="BI394" s="233">
        <f>IF(N394="nulová",J394,0)</f>
        <v>0</v>
      </c>
      <c r="BJ394" s="18" t="s">
        <v>80</v>
      </c>
      <c r="BK394" s="233">
        <f>ROUND(I394*H394,2)</f>
        <v>0</v>
      </c>
      <c r="BL394" s="18" t="s">
        <v>195</v>
      </c>
      <c r="BM394" s="232" t="s">
        <v>606</v>
      </c>
    </row>
    <row r="395" s="12" customFormat="1" ht="22.8" customHeight="1">
      <c r="A395" s="12"/>
      <c r="B395" s="204"/>
      <c r="C395" s="205"/>
      <c r="D395" s="206" t="s">
        <v>72</v>
      </c>
      <c r="E395" s="218" t="s">
        <v>607</v>
      </c>
      <c r="F395" s="218" t="s">
        <v>608</v>
      </c>
      <c r="G395" s="205"/>
      <c r="H395" s="205"/>
      <c r="I395" s="208"/>
      <c r="J395" s="219">
        <f>BK395</f>
        <v>0</v>
      </c>
      <c r="K395" s="205"/>
      <c r="L395" s="210"/>
      <c r="M395" s="211"/>
      <c r="N395" s="212"/>
      <c r="O395" s="212"/>
      <c r="P395" s="213">
        <f>SUM(P396:P430)</f>
        <v>0</v>
      </c>
      <c r="Q395" s="212"/>
      <c r="R395" s="213">
        <f>SUM(R396:R430)</f>
        <v>0</v>
      </c>
      <c r="S395" s="212"/>
      <c r="T395" s="214">
        <f>SUM(T396:T430)</f>
        <v>0</v>
      </c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R395" s="215" t="s">
        <v>82</v>
      </c>
      <c r="AT395" s="216" t="s">
        <v>72</v>
      </c>
      <c r="AU395" s="216" t="s">
        <v>80</v>
      </c>
      <c r="AY395" s="215" t="s">
        <v>125</v>
      </c>
      <c r="BK395" s="217">
        <f>SUM(BK396:BK430)</f>
        <v>0</v>
      </c>
    </row>
    <row r="396" s="2" customFormat="1" ht="16.5" customHeight="1">
      <c r="A396" s="39"/>
      <c r="B396" s="40"/>
      <c r="C396" s="220" t="s">
        <v>609</v>
      </c>
      <c r="D396" s="220" t="s">
        <v>128</v>
      </c>
      <c r="E396" s="221" t="s">
        <v>610</v>
      </c>
      <c r="F396" s="222" t="s">
        <v>611</v>
      </c>
      <c r="G396" s="223" t="s">
        <v>348</v>
      </c>
      <c r="H396" s="224">
        <v>20.399999999999999</v>
      </c>
      <c r="I396" s="225"/>
      <c r="J396" s="226">
        <f>ROUND(I396*H396,2)</f>
        <v>0</v>
      </c>
      <c r="K396" s="227"/>
      <c r="L396" s="45"/>
      <c r="M396" s="228" t="s">
        <v>1</v>
      </c>
      <c r="N396" s="229" t="s">
        <v>38</v>
      </c>
      <c r="O396" s="92"/>
      <c r="P396" s="230">
        <f>O396*H396</f>
        <v>0</v>
      </c>
      <c r="Q396" s="230">
        <v>0</v>
      </c>
      <c r="R396" s="230">
        <f>Q396*H396</f>
        <v>0</v>
      </c>
      <c r="S396" s="230">
        <v>0</v>
      </c>
      <c r="T396" s="231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32" t="s">
        <v>195</v>
      </c>
      <c r="AT396" s="232" t="s">
        <v>128</v>
      </c>
      <c r="AU396" s="232" t="s">
        <v>82</v>
      </c>
      <c r="AY396" s="18" t="s">
        <v>125</v>
      </c>
      <c r="BE396" s="233">
        <f>IF(N396="základní",J396,0)</f>
        <v>0</v>
      </c>
      <c r="BF396" s="233">
        <f>IF(N396="snížená",J396,0)</f>
        <v>0</v>
      </c>
      <c r="BG396" s="233">
        <f>IF(N396="zákl. přenesená",J396,0)</f>
        <v>0</v>
      </c>
      <c r="BH396" s="233">
        <f>IF(N396="sníž. přenesená",J396,0)</f>
        <v>0</v>
      </c>
      <c r="BI396" s="233">
        <f>IF(N396="nulová",J396,0)</f>
        <v>0</v>
      </c>
      <c r="BJ396" s="18" t="s">
        <v>80</v>
      </c>
      <c r="BK396" s="233">
        <f>ROUND(I396*H396,2)</f>
        <v>0</v>
      </c>
      <c r="BL396" s="18" t="s">
        <v>195</v>
      </c>
      <c r="BM396" s="232" t="s">
        <v>612</v>
      </c>
    </row>
    <row r="397" s="14" customFormat="1">
      <c r="A397" s="14"/>
      <c r="B397" s="250"/>
      <c r="C397" s="251"/>
      <c r="D397" s="241" t="s">
        <v>165</v>
      </c>
      <c r="E397" s="252" t="s">
        <v>1</v>
      </c>
      <c r="F397" s="253" t="s">
        <v>613</v>
      </c>
      <c r="G397" s="251"/>
      <c r="H397" s="254">
        <v>20.399999999999999</v>
      </c>
      <c r="I397" s="255"/>
      <c r="J397" s="251"/>
      <c r="K397" s="251"/>
      <c r="L397" s="256"/>
      <c r="M397" s="257"/>
      <c r="N397" s="258"/>
      <c r="O397" s="258"/>
      <c r="P397" s="258"/>
      <c r="Q397" s="258"/>
      <c r="R397" s="258"/>
      <c r="S397" s="258"/>
      <c r="T397" s="259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0" t="s">
        <v>165</v>
      </c>
      <c r="AU397" s="260" t="s">
        <v>82</v>
      </c>
      <c r="AV397" s="14" t="s">
        <v>82</v>
      </c>
      <c r="AW397" s="14" t="s">
        <v>30</v>
      </c>
      <c r="AX397" s="14" t="s">
        <v>73</v>
      </c>
      <c r="AY397" s="260" t="s">
        <v>125</v>
      </c>
    </row>
    <row r="398" s="15" customFormat="1">
      <c r="A398" s="15"/>
      <c r="B398" s="261"/>
      <c r="C398" s="262"/>
      <c r="D398" s="241" t="s">
        <v>165</v>
      </c>
      <c r="E398" s="263" t="s">
        <v>1</v>
      </c>
      <c r="F398" s="264" t="s">
        <v>170</v>
      </c>
      <c r="G398" s="262"/>
      <c r="H398" s="265">
        <v>20.399999999999999</v>
      </c>
      <c r="I398" s="266"/>
      <c r="J398" s="262"/>
      <c r="K398" s="262"/>
      <c r="L398" s="267"/>
      <c r="M398" s="268"/>
      <c r="N398" s="269"/>
      <c r="O398" s="269"/>
      <c r="P398" s="269"/>
      <c r="Q398" s="269"/>
      <c r="R398" s="269"/>
      <c r="S398" s="269"/>
      <c r="T398" s="270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71" t="s">
        <v>165</v>
      </c>
      <c r="AU398" s="271" t="s">
        <v>82</v>
      </c>
      <c r="AV398" s="15" t="s">
        <v>131</v>
      </c>
      <c r="AW398" s="15" t="s">
        <v>30</v>
      </c>
      <c r="AX398" s="15" t="s">
        <v>80</v>
      </c>
      <c r="AY398" s="271" t="s">
        <v>125</v>
      </c>
    </row>
    <row r="399" s="2" customFormat="1" ht="24.15" customHeight="1">
      <c r="A399" s="39"/>
      <c r="B399" s="40"/>
      <c r="C399" s="220" t="s">
        <v>401</v>
      </c>
      <c r="D399" s="220" t="s">
        <v>128</v>
      </c>
      <c r="E399" s="221" t="s">
        <v>614</v>
      </c>
      <c r="F399" s="222" t="s">
        <v>615</v>
      </c>
      <c r="G399" s="223" t="s">
        <v>348</v>
      </c>
      <c r="H399" s="224">
        <v>19.800000000000001</v>
      </c>
      <c r="I399" s="225"/>
      <c r="J399" s="226">
        <f>ROUND(I399*H399,2)</f>
        <v>0</v>
      </c>
      <c r="K399" s="227"/>
      <c r="L399" s="45"/>
      <c r="M399" s="228" t="s">
        <v>1</v>
      </c>
      <c r="N399" s="229" t="s">
        <v>38</v>
      </c>
      <c r="O399" s="92"/>
      <c r="P399" s="230">
        <f>O399*H399</f>
        <v>0</v>
      </c>
      <c r="Q399" s="230">
        <v>0</v>
      </c>
      <c r="R399" s="230">
        <f>Q399*H399</f>
        <v>0</v>
      </c>
      <c r="S399" s="230">
        <v>0</v>
      </c>
      <c r="T399" s="231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32" t="s">
        <v>195</v>
      </c>
      <c r="AT399" s="232" t="s">
        <v>128</v>
      </c>
      <c r="AU399" s="232" t="s">
        <v>82</v>
      </c>
      <c r="AY399" s="18" t="s">
        <v>125</v>
      </c>
      <c r="BE399" s="233">
        <f>IF(N399="základní",J399,0)</f>
        <v>0</v>
      </c>
      <c r="BF399" s="233">
        <f>IF(N399="snížená",J399,0)</f>
        <v>0</v>
      </c>
      <c r="BG399" s="233">
        <f>IF(N399="zákl. přenesená",J399,0)</f>
        <v>0</v>
      </c>
      <c r="BH399" s="233">
        <f>IF(N399="sníž. přenesená",J399,0)</f>
        <v>0</v>
      </c>
      <c r="BI399" s="233">
        <f>IF(N399="nulová",J399,0)</f>
        <v>0</v>
      </c>
      <c r="BJ399" s="18" t="s">
        <v>80</v>
      </c>
      <c r="BK399" s="233">
        <f>ROUND(I399*H399,2)</f>
        <v>0</v>
      </c>
      <c r="BL399" s="18" t="s">
        <v>195</v>
      </c>
      <c r="BM399" s="232" t="s">
        <v>616</v>
      </c>
    </row>
    <row r="400" s="14" customFormat="1">
      <c r="A400" s="14"/>
      <c r="B400" s="250"/>
      <c r="C400" s="251"/>
      <c r="D400" s="241" t="s">
        <v>165</v>
      </c>
      <c r="E400" s="252" t="s">
        <v>1</v>
      </c>
      <c r="F400" s="253" t="s">
        <v>545</v>
      </c>
      <c r="G400" s="251"/>
      <c r="H400" s="254">
        <v>19.800000000000001</v>
      </c>
      <c r="I400" s="255"/>
      <c r="J400" s="251"/>
      <c r="K400" s="251"/>
      <c r="L400" s="256"/>
      <c r="M400" s="257"/>
      <c r="N400" s="258"/>
      <c r="O400" s="258"/>
      <c r="P400" s="258"/>
      <c r="Q400" s="258"/>
      <c r="R400" s="258"/>
      <c r="S400" s="258"/>
      <c r="T400" s="259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60" t="s">
        <v>165</v>
      </c>
      <c r="AU400" s="260" t="s">
        <v>82</v>
      </c>
      <c r="AV400" s="14" t="s">
        <v>82</v>
      </c>
      <c r="AW400" s="14" t="s">
        <v>30</v>
      </c>
      <c r="AX400" s="14" t="s">
        <v>73</v>
      </c>
      <c r="AY400" s="260" t="s">
        <v>125</v>
      </c>
    </row>
    <row r="401" s="15" customFormat="1">
      <c r="A401" s="15"/>
      <c r="B401" s="261"/>
      <c r="C401" s="262"/>
      <c r="D401" s="241" t="s">
        <v>165</v>
      </c>
      <c r="E401" s="263" t="s">
        <v>1</v>
      </c>
      <c r="F401" s="264" t="s">
        <v>170</v>
      </c>
      <c r="G401" s="262"/>
      <c r="H401" s="265">
        <v>19.800000000000001</v>
      </c>
      <c r="I401" s="266"/>
      <c r="J401" s="262"/>
      <c r="K401" s="262"/>
      <c r="L401" s="267"/>
      <c r="M401" s="268"/>
      <c r="N401" s="269"/>
      <c r="O401" s="269"/>
      <c r="P401" s="269"/>
      <c r="Q401" s="269"/>
      <c r="R401" s="269"/>
      <c r="S401" s="269"/>
      <c r="T401" s="270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71" t="s">
        <v>165</v>
      </c>
      <c r="AU401" s="271" t="s">
        <v>82</v>
      </c>
      <c r="AV401" s="15" t="s">
        <v>131</v>
      </c>
      <c r="AW401" s="15" t="s">
        <v>30</v>
      </c>
      <c r="AX401" s="15" t="s">
        <v>80</v>
      </c>
      <c r="AY401" s="271" t="s">
        <v>125</v>
      </c>
    </row>
    <row r="402" s="2" customFormat="1" ht="24.15" customHeight="1">
      <c r="A402" s="39"/>
      <c r="B402" s="40"/>
      <c r="C402" s="220" t="s">
        <v>617</v>
      </c>
      <c r="D402" s="220" t="s">
        <v>128</v>
      </c>
      <c r="E402" s="221" t="s">
        <v>618</v>
      </c>
      <c r="F402" s="222" t="s">
        <v>619</v>
      </c>
      <c r="G402" s="223" t="s">
        <v>348</v>
      </c>
      <c r="H402" s="224">
        <v>12</v>
      </c>
      <c r="I402" s="225"/>
      <c r="J402" s="226">
        <f>ROUND(I402*H402,2)</f>
        <v>0</v>
      </c>
      <c r="K402" s="227"/>
      <c r="L402" s="45"/>
      <c r="M402" s="228" t="s">
        <v>1</v>
      </c>
      <c r="N402" s="229" t="s">
        <v>38</v>
      </c>
      <c r="O402" s="92"/>
      <c r="P402" s="230">
        <f>O402*H402</f>
        <v>0</v>
      </c>
      <c r="Q402" s="230">
        <v>0</v>
      </c>
      <c r="R402" s="230">
        <f>Q402*H402</f>
        <v>0</v>
      </c>
      <c r="S402" s="230">
        <v>0</v>
      </c>
      <c r="T402" s="231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32" t="s">
        <v>195</v>
      </c>
      <c r="AT402" s="232" t="s">
        <v>128</v>
      </c>
      <c r="AU402" s="232" t="s">
        <v>82</v>
      </c>
      <c r="AY402" s="18" t="s">
        <v>125</v>
      </c>
      <c r="BE402" s="233">
        <f>IF(N402="základní",J402,0)</f>
        <v>0</v>
      </c>
      <c r="BF402" s="233">
        <f>IF(N402="snížená",J402,0)</f>
        <v>0</v>
      </c>
      <c r="BG402" s="233">
        <f>IF(N402="zákl. přenesená",J402,0)</f>
        <v>0</v>
      </c>
      <c r="BH402" s="233">
        <f>IF(N402="sníž. přenesená",J402,0)</f>
        <v>0</v>
      </c>
      <c r="BI402" s="233">
        <f>IF(N402="nulová",J402,0)</f>
        <v>0</v>
      </c>
      <c r="BJ402" s="18" t="s">
        <v>80</v>
      </c>
      <c r="BK402" s="233">
        <f>ROUND(I402*H402,2)</f>
        <v>0</v>
      </c>
      <c r="BL402" s="18" t="s">
        <v>195</v>
      </c>
      <c r="BM402" s="232" t="s">
        <v>620</v>
      </c>
    </row>
    <row r="403" s="14" customFormat="1">
      <c r="A403" s="14"/>
      <c r="B403" s="250"/>
      <c r="C403" s="251"/>
      <c r="D403" s="241" t="s">
        <v>165</v>
      </c>
      <c r="E403" s="252" t="s">
        <v>1</v>
      </c>
      <c r="F403" s="253" t="s">
        <v>621</v>
      </c>
      <c r="G403" s="251"/>
      <c r="H403" s="254">
        <v>12</v>
      </c>
      <c r="I403" s="255"/>
      <c r="J403" s="251"/>
      <c r="K403" s="251"/>
      <c r="L403" s="256"/>
      <c r="M403" s="257"/>
      <c r="N403" s="258"/>
      <c r="O403" s="258"/>
      <c r="P403" s="258"/>
      <c r="Q403" s="258"/>
      <c r="R403" s="258"/>
      <c r="S403" s="258"/>
      <c r="T403" s="259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0" t="s">
        <v>165</v>
      </c>
      <c r="AU403" s="260" t="s">
        <v>82</v>
      </c>
      <c r="AV403" s="14" t="s">
        <v>82</v>
      </c>
      <c r="AW403" s="14" t="s">
        <v>30</v>
      </c>
      <c r="AX403" s="14" t="s">
        <v>73</v>
      </c>
      <c r="AY403" s="260" t="s">
        <v>125</v>
      </c>
    </row>
    <row r="404" s="15" customFormat="1">
      <c r="A404" s="15"/>
      <c r="B404" s="261"/>
      <c r="C404" s="262"/>
      <c r="D404" s="241" t="s">
        <v>165</v>
      </c>
      <c r="E404" s="263" t="s">
        <v>1</v>
      </c>
      <c r="F404" s="264" t="s">
        <v>170</v>
      </c>
      <c r="G404" s="262"/>
      <c r="H404" s="265">
        <v>12</v>
      </c>
      <c r="I404" s="266"/>
      <c r="J404" s="262"/>
      <c r="K404" s="262"/>
      <c r="L404" s="267"/>
      <c r="M404" s="268"/>
      <c r="N404" s="269"/>
      <c r="O404" s="269"/>
      <c r="P404" s="269"/>
      <c r="Q404" s="269"/>
      <c r="R404" s="269"/>
      <c r="S404" s="269"/>
      <c r="T404" s="270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71" t="s">
        <v>165</v>
      </c>
      <c r="AU404" s="271" t="s">
        <v>82</v>
      </c>
      <c r="AV404" s="15" t="s">
        <v>131</v>
      </c>
      <c r="AW404" s="15" t="s">
        <v>30</v>
      </c>
      <c r="AX404" s="15" t="s">
        <v>80</v>
      </c>
      <c r="AY404" s="271" t="s">
        <v>125</v>
      </c>
    </row>
    <row r="405" s="2" customFormat="1" ht="16.5" customHeight="1">
      <c r="A405" s="39"/>
      <c r="B405" s="40"/>
      <c r="C405" s="220" t="s">
        <v>405</v>
      </c>
      <c r="D405" s="220" t="s">
        <v>128</v>
      </c>
      <c r="E405" s="221" t="s">
        <v>622</v>
      </c>
      <c r="F405" s="222" t="s">
        <v>623</v>
      </c>
      <c r="G405" s="223" t="s">
        <v>348</v>
      </c>
      <c r="H405" s="224">
        <v>19.800000000000001</v>
      </c>
      <c r="I405" s="225"/>
      <c r="J405" s="226">
        <f>ROUND(I405*H405,2)</f>
        <v>0</v>
      </c>
      <c r="K405" s="227"/>
      <c r="L405" s="45"/>
      <c r="M405" s="228" t="s">
        <v>1</v>
      </c>
      <c r="N405" s="229" t="s">
        <v>38</v>
      </c>
      <c r="O405" s="92"/>
      <c r="P405" s="230">
        <f>O405*H405</f>
        <v>0</v>
      </c>
      <c r="Q405" s="230">
        <v>0</v>
      </c>
      <c r="R405" s="230">
        <f>Q405*H405</f>
        <v>0</v>
      </c>
      <c r="S405" s="230">
        <v>0</v>
      </c>
      <c r="T405" s="231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32" t="s">
        <v>195</v>
      </c>
      <c r="AT405" s="232" t="s">
        <v>128</v>
      </c>
      <c r="AU405" s="232" t="s">
        <v>82</v>
      </c>
      <c r="AY405" s="18" t="s">
        <v>125</v>
      </c>
      <c r="BE405" s="233">
        <f>IF(N405="základní",J405,0)</f>
        <v>0</v>
      </c>
      <c r="BF405" s="233">
        <f>IF(N405="snížená",J405,0)</f>
        <v>0</v>
      </c>
      <c r="BG405" s="233">
        <f>IF(N405="zákl. přenesená",J405,0)</f>
        <v>0</v>
      </c>
      <c r="BH405" s="233">
        <f>IF(N405="sníž. přenesená",J405,0)</f>
        <v>0</v>
      </c>
      <c r="BI405" s="233">
        <f>IF(N405="nulová",J405,0)</f>
        <v>0</v>
      </c>
      <c r="BJ405" s="18" t="s">
        <v>80</v>
      </c>
      <c r="BK405" s="233">
        <f>ROUND(I405*H405,2)</f>
        <v>0</v>
      </c>
      <c r="BL405" s="18" t="s">
        <v>195</v>
      </c>
      <c r="BM405" s="232" t="s">
        <v>624</v>
      </c>
    </row>
    <row r="406" s="14" customFormat="1">
      <c r="A406" s="14"/>
      <c r="B406" s="250"/>
      <c r="C406" s="251"/>
      <c r="D406" s="241" t="s">
        <v>165</v>
      </c>
      <c r="E406" s="252" t="s">
        <v>1</v>
      </c>
      <c r="F406" s="253" t="s">
        <v>545</v>
      </c>
      <c r="G406" s="251"/>
      <c r="H406" s="254">
        <v>19.800000000000001</v>
      </c>
      <c r="I406" s="255"/>
      <c r="J406" s="251"/>
      <c r="K406" s="251"/>
      <c r="L406" s="256"/>
      <c r="M406" s="257"/>
      <c r="N406" s="258"/>
      <c r="O406" s="258"/>
      <c r="P406" s="258"/>
      <c r="Q406" s="258"/>
      <c r="R406" s="258"/>
      <c r="S406" s="258"/>
      <c r="T406" s="259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60" t="s">
        <v>165</v>
      </c>
      <c r="AU406" s="260" t="s">
        <v>82</v>
      </c>
      <c r="AV406" s="14" t="s">
        <v>82</v>
      </c>
      <c r="AW406" s="14" t="s">
        <v>30</v>
      </c>
      <c r="AX406" s="14" t="s">
        <v>73</v>
      </c>
      <c r="AY406" s="260" t="s">
        <v>125</v>
      </c>
    </row>
    <row r="407" s="15" customFormat="1">
      <c r="A407" s="15"/>
      <c r="B407" s="261"/>
      <c r="C407" s="262"/>
      <c r="D407" s="241" t="s">
        <v>165</v>
      </c>
      <c r="E407" s="263" t="s">
        <v>1</v>
      </c>
      <c r="F407" s="264" t="s">
        <v>170</v>
      </c>
      <c r="G407" s="262"/>
      <c r="H407" s="265">
        <v>19.800000000000001</v>
      </c>
      <c r="I407" s="266"/>
      <c r="J407" s="262"/>
      <c r="K407" s="262"/>
      <c r="L407" s="267"/>
      <c r="M407" s="268"/>
      <c r="N407" s="269"/>
      <c r="O407" s="269"/>
      <c r="P407" s="269"/>
      <c r="Q407" s="269"/>
      <c r="R407" s="269"/>
      <c r="S407" s="269"/>
      <c r="T407" s="270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71" t="s">
        <v>165</v>
      </c>
      <c r="AU407" s="271" t="s">
        <v>82</v>
      </c>
      <c r="AV407" s="15" t="s">
        <v>131</v>
      </c>
      <c r="AW407" s="15" t="s">
        <v>30</v>
      </c>
      <c r="AX407" s="15" t="s">
        <v>80</v>
      </c>
      <c r="AY407" s="271" t="s">
        <v>125</v>
      </c>
    </row>
    <row r="408" s="2" customFormat="1" ht="16.5" customHeight="1">
      <c r="A408" s="39"/>
      <c r="B408" s="40"/>
      <c r="C408" s="220" t="s">
        <v>625</v>
      </c>
      <c r="D408" s="220" t="s">
        <v>128</v>
      </c>
      <c r="E408" s="221" t="s">
        <v>626</v>
      </c>
      <c r="F408" s="222" t="s">
        <v>627</v>
      </c>
      <c r="G408" s="223" t="s">
        <v>348</v>
      </c>
      <c r="H408" s="224">
        <v>7</v>
      </c>
      <c r="I408" s="225"/>
      <c r="J408" s="226">
        <f>ROUND(I408*H408,2)</f>
        <v>0</v>
      </c>
      <c r="K408" s="227"/>
      <c r="L408" s="45"/>
      <c r="M408" s="228" t="s">
        <v>1</v>
      </c>
      <c r="N408" s="229" t="s">
        <v>38</v>
      </c>
      <c r="O408" s="92"/>
      <c r="P408" s="230">
        <f>O408*H408</f>
        <v>0</v>
      </c>
      <c r="Q408" s="230">
        <v>0</v>
      </c>
      <c r="R408" s="230">
        <f>Q408*H408</f>
        <v>0</v>
      </c>
      <c r="S408" s="230">
        <v>0</v>
      </c>
      <c r="T408" s="231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32" t="s">
        <v>195</v>
      </c>
      <c r="AT408" s="232" t="s">
        <v>128</v>
      </c>
      <c r="AU408" s="232" t="s">
        <v>82</v>
      </c>
      <c r="AY408" s="18" t="s">
        <v>125</v>
      </c>
      <c r="BE408" s="233">
        <f>IF(N408="základní",J408,0)</f>
        <v>0</v>
      </c>
      <c r="BF408" s="233">
        <f>IF(N408="snížená",J408,0)</f>
        <v>0</v>
      </c>
      <c r="BG408" s="233">
        <f>IF(N408="zákl. přenesená",J408,0)</f>
        <v>0</v>
      </c>
      <c r="BH408" s="233">
        <f>IF(N408="sníž. přenesená",J408,0)</f>
        <v>0</v>
      </c>
      <c r="BI408" s="233">
        <f>IF(N408="nulová",J408,0)</f>
        <v>0</v>
      </c>
      <c r="BJ408" s="18" t="s">
        <v>80</v>
      </c>
      <c r="BK408" s="233">
        <f>ROUND(I408*H408,2)</f>
        <v>0</v>
      </c>
      <c r="BL408" s="18" t="s">
        <v>195</v>
      </c>
      <c r="BM408" s="232" t="s">
        <v>628</v>
      </c>
    </row>
    <row r="409" s="14" customFormat="1">
      <c r="A409" s="14"/>
      <c r="B409" s="250"/>
      <c r="C409" s="251"/>
      <c r="D409" s="241" t="s">
        <v>165</v>
      </c>
      <c r="E409" s="252" t="s">
        <v>1</v>
      </c>
      <c r="F409" s="253" t="s">
        <v>629</v>
      </c>
      <c r="G409" s="251"/>
      <c r="H409" s="254">
        <v>7</v>
      </c>
      <c r="I409" s="255"/>
      <c r="J409" s="251"/>
      <c r="K409" s="251"/>
      <c r="L409" s="256"/>
      <c r="M409" s="257"/>
      <c r="N409" s="258"/>
      <c r="O409" s="258"/>
      <c r="P409" s="258"/>
      <c r="Q409" s="258"/>
      <c r="R409" s="258"/>
      <c r="S409" s="258"/>
      <c r="T409" s="259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60" t="s">
        <v>165</v>
      </c>
      <c r="AU409" s="260" t="s">
        <v>82</v>
      </c>
      <c r="AV409" s="14" t="s">
        <v>82</v>
      </c>
      <c r="AW409" s="14" t="s">
        <v>30</v>
      </c>
      <c r="AX409" s="14" t="s">
        <v>73</v>
      </c>
      <c r="AY409" s="260" t="s">
        <v>125</v>
      </c>
    </row>
    <row r="410" s="15" customFormat="1">
      <c r="A410" s="15"/>
      <c r="B410" s="261"/>
      <c r="C410" s="262"/>
      <c r="D410" s="241" t="s">
        <v>165</v>
      </c>
      <c r="E410" s="263" t="s">
        <v>1</v>
      </c>
      <c r="F410" s="264" t="s">
        <v>170</v>
      </c>
      <c r="G410" s="262"/>
      <c r="H410" s="265">
        <v>7</v>
      </c>
      <c r="I410" s="266"/>
      <c r="J410" s="262"/>
      <c r="K410" s="262"/>
      <c r="L410" s="267"/>
      <c r="M410" s="268"/>
      <c r="N410" s="269"/>
      <c r="O410" s="269"/>
      <c r="P410" s="269"/>
      <c r="Q410" s="269"/>
      <c r="R410" s="269"/>
      <c r="S410" s="269"/>
      <c r="T410" s="270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71" t="s">
        <v>165</v>
      </c>
      <c r="AU410" s="271" t="s">
        <v>82</v>
      </c>
      <c r="AV410" s="15" t="s">
        <v>131</v>
      </c>
      <c r="AW410" s="15" t="s">
        <v>30</v>
      </c>
      <c r="AX410" s="15" t="s">
        <v>80</v>
      </c>
      <c r="AY410" s="271" t="s">
        <v>125</v>
      </c>
    </row>
    <row r="411" s="2" customFormat="1" ht="24.15" customHeight="1">
      <c r="A411" s="39"/>
      <c r="B411" s="40"/>
      <c r="C411" s="220" t="s">
        <v>408</v>
      </c>
      <c r="D411" s="220" t="s">
        <v>128</v>
      </c>
      <c r="E411" s="221" t="s">
        <v>630</v>
      </c>
      <c r="F411" s="222" t="s">
        <v>631</v>
      </c>
      <c r="G411" s="223" t="s">
        <v>348</v>
      </c>
      <c r="H411" s="224">
        <v>20.399999999999999</v>
      </c>
      <c r="I411" s="225"/>
      <c r="J411" s="226">
        <f>ROUND(I411*H411,2)</f>
        <v>0</v>
      </c>
      <c r="K411" s="227"/>
      <c r="L411" s="45"/>
      <c r="M411" s="228" t="s">
        <v>1</v>
      </c>
      <c r="N411" s="229" t="s">
        <v>38</v>
      </c>
      <c r="O411" s="92"/>
      <c r="P411" s="230">
        <f>O411*H411</f>
        <v>0</v>
      </c>
      <c r="Q411" s="230">
        <v>0</v>
      </c>
      <c r="R411" s="230">
        <f>Q411*H411</f>
        <v>0</v>
      </c>
      <c r="S411" s="230">
        <v>0</v>
      </c>
      <c r="T411" s="231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32" t="s">
        <v>195</v>
      </c>
      <c r="AT411" s="232" t="s">
        <v>128</v>
      </c>
      <c r="AU411" s="232" t="s">
        <v>82</v>
      </c>
      <c r="AY411" s="18" t="s">
        <v>125</v>
      </c>
      <c r="BE411" s="233">
        <f>IF(N411="základní",J411,0)</f>
        <v>0</v>
      </c>
      <c r="BF411" s="233">
        <f>IF(N411="snížená",J411,0)</f>
        <v>0</v>
      </c>
      <c r="BG411" s="233">
        <f>IF(N411="zákl. přenesená",J411,0)</f>
        <v>0</v>
      </c>
      <c r="BH411" s="233">
        <f>IF(N411="sníž. přenesená",J411,0)</f>
        <v>0</v>
      </c>
      <c r="BI411" s="233">
        <f>IF(N411="nulová",J411,0)</f>
        <v>0</v>
      </c>
      <c r="BJ411" s="18" t="s">
        <v>80</v>
      </c>
      <c r="BK411" s="233">
        <f>ROUND(I411*H411,2)</f>
        <v>0</v>
      </c>
      <c r="BL411" s="18" t="s">
        <v>195</v>
      </c>
      <c r="BM411" s="232" t="s">
        <v>632</v>
      </c>
    </row>
    <row r="412" s="14" customFormat="1">
      <c r="A412" s="14"/>
      <c r="B412" s="250"/>
      <c r="C412" s="251"/>
      <c r="D412" s="241" t="s">
        <v>165</v>
      </c>
      <c r="E412" s="252" t="s">
        <v>1</v>
      </c>
      <c r="F412" s="253" t="s">
        <v>613</v>
      </c>
      <c r="G412" s="251"/>
      <c r="H412" s="254">
        <v>20.399999999999999</v>
      </c>
      <c r="I412" s="255"/>
      <c r="J412" s="251"/>
      <c r="K412" s="251"/>
      <c r="L412" s="256"/>
      <c r="M412" s="257"/>
      <c r="N412" s="258"/>
      <c r="O412" s="258"/>
      <c r="P412" s="258"/>
      <c r="Q412" s="258"/>
      <c r="R412" s="258"/>
      <c r="S412" s="258"/>
      <c r="T412" s="259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60" t="s">
        <v>165</v>
      </c>
      <c r="AU412" s="260" t="s">
        <v>82</v>
      </c>
      <c r="AV412" s="14" t="s">
        <v>82</v>
      </c>
      <c r="AW412" s="14" t="s">
        <v>30</v>
      </c>
      <c r="AX412" s="14" t="s">
        <v>73</v>
      </c>
      <c r="AY412" s="260" t="s">
        <v>125</v>
      </c>
    </row>
    <row r="413" s="15" customFormat="1">
      <c r="A413" s="15"/>
      <c r="B413" s="261"/>
      <c r="C413" s="262"/>
      <c r="D413" s="241" t="s">
        <v>165</v>
      </c>
      <c r="E413" s="263" t="s">
        <v>1</v>
      </c>
      <c r="F413" s="264" t="s">
        <v>170</v>
      </c>
      <c r="G413" s="262"/>
      <c r="H413" s="265">
        <v>20.399999999999999</v>
      </c>
      <c r="I413" s="266"/>
      <c r="J413" s="262"/>
      <c r="K413" s="262"/>
      <c r="L413" s="267"/>
      <c r="M413" s="268"/>
      <c r="N413" s="269"/>
      <c r="O413" s="269"/>
      <c r="P413" s="269"/>
      <c r="Q413" s="269"/>
      <c r="R413" s="269"/>
      <c r="S413" s="269"/>
      <c r="T413" s="270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71" t="s">
        <v>165</v>
      </c>
      <c r="AU413" s="271" t="s">
        <v>82</v>
      </c>
      <c r="AV413" s="15" t="s">
        <v>131</v>
      </c>
      <c r="AW413" s="15" t="s">
        <v>30</v>
      </c>
      <c r="AX413" s="15" t="s">
        <v>80</v>
      </c>
      <c r="AY413" s="271" t="s">
        <v>125</v>
      </c>
    </row>
    <row r="414" s="2" customFormat="1" ht="24.15" customHeight="1">
      <c r="A414" s="39"/>
      <c r="B414" s="40"/>
      <c r="C414" s="220" t="s">
        <v>633</v>
      </c>
      <c r="D414" s="220" t="s">
        <v>128</v>
      </c>
      <c r="E414" s="221" t="s">
        <v>634</v>
      </c>
      <c r="F414" s="222" t="s">
        <v>635</v>
      </c>
      <c r="G414" s="223" t="s">
        <v>348</v>
      </c>
      <c r="H414" s="224">
        <v>19.920000000000002</v>
      </c>
      <c r="I414" s="225"/>
      <c r="J414" s="226">
        <f>ROUND(I414*H414,2)</f>
        <v>0</v>
      </c>
      <c r="K414" s="227"/>
      <c r="L414" s="45"/>
      <c r="M414" s="228" t="s">
        <v>1</v>
      </c>
      <c r="N414" s="229" t="s">
        <v>38</v>
      </c>
      <c r="O414" s="92"/>
      <c r="P414" s="230">
        <f>O414*H414</f>
        <v>0</v>
      </c>
      <c r="Q414" s="230">
        <v>0</v>
      </c>
      <c r="R414" s="230">
        <f>Q414*H414</f>
        <v>0</v>
      </c>
      <c r="S414" s="230">
        <v>0</v>
      </c>
      <c r="T414" s="231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32" t="s">
        <v>195</v>
      </c>
      <c r="AT414" s="232" t="s">
        <v>128</v>
      </c>
      <c r="AU414" s="232" t="s">
        <v>82</v>
      </c>
      <c r="AY414" s="18" t="s">
        <v>125</v>
      </c>
      <c r="BE414" s="233">
        <f>IF(N414="základní",J414,0)</f>
        <v>0</v>
      </c>
      <c r="BF414" s="233">
        <f>IF(N414="snížená",J414,0)</f>
        <v>0</v>
      </c>
      <c r="BG414" s="233">
        <f>IF(N414="zákl. přenesená",J414,0)</f>
        <v>0</v>
      </c>
      <c r="BH414" s="233">
        <f>IF(N414="sníž. přenesená",J414,0)</f>
        <v>0</v>
      </c>
      <c r="BI414" s="233">
        <f>IF(N414="nulová",J414,0)</f>
        <v>0</v>
      </c>
      <c r="BJ414" s="18" t="s">
        <v>80</v>
      </c>
      <c r="BK414" s="233">
        <f>ROUND(I414*H414,2)</f>
        <v>0</v>
      </c>
      <c r="BL414" s="18" t="s">
        <v>195</v>
      </c>
      <c r="BM414" s="232" t="s">
        <v>636</v>
      </c>
    </row>
    <row r="415" s="14" customFormat="1">
      <c r="A415" s="14"/>
      <c r="B415" s="250"/>
      <c r="C415" s="251"/>
      <c r="D415" s="241" t="s">
        <v>165</v>
      </c>
      <c r="E415" s="252" t="s">
        <v>1</v>
      </c>
      <c r="F415" s="253" t="s">
        <v>637</v>
      </c>
      <c r="G415" s="251"/>
      <c r="H415" s="254">
        <v>19.920000000000002</v>
      </c>
      <c r="I415" s="255"/>
      <c r="J415" s="251"/>
      <c r="K415" s="251"/>
      <c r="L415" s="256"/>
      <c r="M415" s="257"/>
      <c r="N415" s="258"/>
      <c r="O415" s="258"/>
      <c r="P415" s="258"/>
      <c r="Q415" s="258"/>
      <c r="R415" s="258"/>
      <c r="S415" s="258"/>
      <c r="T415" s="259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60" t="s">
        <v>165</v>
      </c>
      <c r="AU415" s="260" t="s">
        <v>82</v>
      </c>
      <c r="AV415" s="14" t="s">
        <v>82</v>
      </c>
      <c r="AW415" s="14" t="s">
        <v>30</v>
      </c>
      <c r="AX415" s="14" t="s">
        <v>73</v>
      </c>
      <c r="AY415" s="260" t="s">
        <v>125</v>
      </c>
    </row>
    <row r="416" s="15" customFormat="1">
      <c r="A416" s="15"/>
      <c r="B416" s="261"/>
      <c r="C416" s="262"/>
      <c r="D416" s="241" t="s">
        <v>165</v>
      </c>
      <c r="E416" s="263" t="s">
        <v>1</v>
      </c>
      <c r="F416" s="264" t="s">
        <v>170</v>
      </c>
      <c r="G416" s="262"/>
      <c r="H416" s="265">
        <v>19.920000000000002</v>
      </c>
      <c r="I416" s="266"/>
      <c r="J416" s="262"/>
      <c r="K416" s="262"/>
      <c r="L416" s="267"/>
      <c r="M416" s="268"/>
      <c r="N416" s="269"/>
      <c r="O416" s="269"/>
      <c r="P416" s="269"/>
      <c r="Q416" s="269"/>
      <c r="R416" s="269"/>
      <c r="S416" s="269"/>
      <c r="T416" s="270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71" t="s">
        <v>165</v>
      </c>
      <c r="AU416" s="271" t="s">
        <v>82</v>
      </c>
      <c r="AV416" s="15" t="s">
        <v>131</v>
      </c>
      <c r="AW416" s="15" t="s">
        <v>30</v>
      </c>
      <c r="AX416" s="15" t="s">
        <v>80</v>
      </c>
      <c r="AY416" s="271" t="s">
        <v>125</v>
      </c>
    </row>
    <row r="417" s="2" customFormat="1" ht="33" customHeight="1">
      <c r="A417" s="39"/>
      <c r="B417" s="40"/>
      <c r="C417" s="220" t="s">
        <v>412</v>
      </c>
      <c r="D417" s="220" t="s">
        <v>128</v>
      </c>
      <c r="E417" s="221" t="s">
        <v>638</v>
      </c>
      <c r="F417" s="222" t="s">
        <v>639</v>
      </c>
      <c r="G417" s="223" t="s">
        <v>348</v>
      </c>
      <c r="H417" s="224">
        <v>12</v>
      </c>
      <c r="I417" s="225"/>
      <c r="J417" s="226">
        <f>ROUND(I417*H417,2)</f>
        <v>0</v>
      </c>
      <c r="K417" s="227"/>
      <c r="L417" s="45"/>
      <c r="M417" s="228" t="s">
        <v>1</v>
      </c>
      <c r="N417" s="229" t="s">
        <v>38</v>
      </c>
      <c r="O417" s="92"/>
      <c r="P417" s="230">
        <f>O417*H417</f>
        <v>0</v>
      </c>
      <c r="Q417" s="230">
        <v>0</v>
      </c>
      <c r="R417" s="230">
        <f>Q417*H417</f>
        <v>0</v>
      </c>
      <c r="S417" s="230">
        <v>0</v>
      </c>
      <c r="T417" s="231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32" t="s">
        <v>195</v>
      </c>
      <c r="AT417" s="232" t="s">
        <v>128</v>
      </c>
      <c r="AU417" s="232" t="s">
        <v>82</v>
      </c>
      <c r="AY417" s="18" t="s">
        <v>125</v>
      </c>
      <c r="BE417" s="233">
        <f>IF(N417="základní",J417,0)</f>
        <v>0</v>
      </c>
      <c r="BF417" s="233">
        <f>IF(N417="snížená",J417,0)</f>
        <v>0</v>
      </c>
      <c r="BG417" s="233">
        <f>IF(N417="zákl. přenesená",J417,0)</f>
        <v>0</v>
      </c>
      <c r="BH417" s="233">
        <f>IF(N417="sníž. přenesená",J417,0)</f>
        <v>0</v>
      </c>
      <c r="BI417" s="233">
        <f>IF(N417="nulová",J417,0)</f>
        <v>0</v>
      </c>
      <c r="BJ417" s="18" t="s">
        <v>80</v>
      </c>
      <c r="BK417" s="233">
        <f>ROUND(I417*H417,2)</f>
        <v>0</v>
      </c>
      <c r="BL417" s="18" t="s">
        <v>195</v>
      </c>
      <c r="BM417" s="232" t="s">
        <v>640</v>
      </c>
    </row>
    <row r="418" s="14" customFormat="1">
      <c r="A418" s="14"/>
      <c r="B418" s="250"/>
      <c r="C418" s="251"/>
      <c r="D418" s="241" t="s">
        <v>165</v>
      </c>
      <c r="E418" s="252" t="s">
        <v>1</v>
      </c>
      <c r="F418" s="253" t="s">
        <v>621</v>
      </c>
      <c r="G418" s="251"/>
      <c r="H418" s="254">
        <v>12</v>
      </c>
      <c r="I418" s="255"/>
      <c r="J418" s="251"/>
      <c r="K418" s="251"/>
      <c r="L418" s="256"/>
      <c r="M418" s="257"/>
      <c r="N418" s="258"/>
      <c r="O418" s="258"/>
      <c r="P418" s="258"/>
      <c r="Q418" s="258"/>
      <c r="R418" s="258"/>
      <c r="S418" s="258"/>
      <c r="T418" s="259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60" t="s">
        <v>165</v>
      </c>
      <c r="AU418" s="260" t="s">
        <v>82</v>
      </c>
      <c r="AV418" s="14" t="s">
        <v>82</v>
      </c>
      <c r="AW418" s="14" t="s">
        <v>30</v>
      </c>
      <c r="AX418" s="14" t="s">
        <v>73</v>
      </c>
      <c r="AY418" s="260" t="s">
        <v>125</v>
      </c>
    </row>
    <row r="419" s="15" customFormat="1">
      <c r="A419" s="15"/>
      <c r="B419" s="261"/>
      <c r="C419" s="262"/>
      <c r="D419" s="241" t="s">
        <v>165</v>
      </c>
      <c r="E419" s="263" t="s">
        <v>1</v>
      </c>
      <c r="F419" s="264" t="s">
        <v>170</v>
      </c>
      <c r="G419" s="262"/>
      <c r="H419" s="265">
        <v>12</v>
      </c>
      <c r="I419" s="266"/>
      <c r="J419" s="262"/>
      <c r="K419" s="262"/>
      <c r="L419" s="267"/>
      <c r="M419" s="268"/>
      <c r="N419" s="269"/>
      <c r="O419" s="269"/>
      <c r="P419" s="269"/>
      <c r="Q419" s="269"/>
      <c r="R419" s="269"/>
      <c r="S419" s="269"/>
      <c r="T419" s="270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71" t="s">
        <v>165</v>
      </c>
      <c r="AU419" s="271" t="s">
        <v>82</v>
      </c>
      <c r="AV419" s="15" t="s">
        <v>131</v>
      </c>
      <c r="AW419" s="15" t="s">
        <v>30</v>
      </c>
      <c r="AX419" s="15" t="s">
        <v>80</v>
      </c>
      <c r="AY419" s="271" t="s">
        <v>125</v>
      </c>
    </row>
    <row r="420" s="2" customFormat="1" ht="24.15" customHeight="1">
      <c r="A420" s="39"/>
      <c r="B420" s="40"/>
      <c r="C420" s="220" t="s">
        <v>641</v>
      </c>
      <c r="D420" s="220" t="s">
        <v>128</v>
      </c>
      <c r="E420" s="221" t="s">
        <v>642</v>
      </c>
      <c r="F420" s="222" t="s">
        <v>643</v>
      </c>
      <c r="G420" s="223" t="s">
        <v>348</v>
      </c>
      <c r="H420" s="224">
        <v>9.0999999999999996</v>
      </c>
      <c r="I420" s="225"/>
      <c r="J420" s="226">
        <f>ROUND(I420*H420,2)</f>
        <v>0</v>
      </c>
      <c r="K420" s="227"/>
      <c r="L420" s="45"/>
      <c r="M420" s="228" t="s">
        <v>1</v>
      </c>
      <c r="N420" s="229" t="s">
        <v>38</v>
      </c>
      <c r="O420" s="92"/>
      <c r="P420" s="230">
        <f>O420*H420</f>
        <v>0</v>
      </c>
      <c r="Q420" s="230">
        <v>0</v>
      </c>
      <c r="R420" s="230">
        <f>Q420*H420</f>
        <v>0</v>
      </c>
      <c r="S420" s="230">
        <v>0</v>
      </c>
      <c r="T420" s="231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32" t="s">
        <v>195</v>
      </c>
      <c r="AT420" s="232" t="s">
        <v>128</v>
      </c>
      <c r="AU420" s="232" t="s">
        <v>82</v>
      </c>
      <c r="AY420" s="18" t="s">
        <v>125</v>
      </c>
      <c r="BE420" s="233">
        <f>IF(N420="základní",J420,0)</f>
        <v>0</v>
      </c>
      <c r="BF420" s="233">
        <f>IF(N420="snížená",J420,0)</f>
        <v>0</v>
      </c>
      <c r="BG420" s="233">
        <f>IF(N420="zákl. přenesená",J420,0)</f>
        <v>0</v>
      </c>
      <c r="BH420" s="233">
        <f>IF(N420="sníž. přenesená",J420,0)</f>
        <v>0</v>
      </c>
      <c r="BI420" s="233">
        <f>IF(N420="nulová",J420,0)</f>
        <v>0</v>
      </c>
      <c r="BJ420" s="18" t="s">
        <v>80</v>
      </c>
      <c r="BK420" s="233">
        <f>ROUND(I420*H420,2)</f>
        <v>0</v>
      </c>
      <c r="BL420" s="18" t="s">
        <v>195</v>
      </c>
      <c r="BM420" s="232" t="s">
        <v>644</v>
      </c>
    </row>
    <row r="421" s="14" customFormat="1">
      <c r="A421" s="14"/>
      <c r="B421" s="250"/>
      <c r="C421" s="251"/>
      <c r="D421" s="241" t="s">
        <v>165</v>
      </c>
      <c r="E421" s="252" t="s">
        <v>1</v>
      </c>
      <c r="F421" s="253" t="s">
        <v>377</v>
      </c>
      <c r="G421" s="251"/>
      <c r="H421" s="254">
        <v>9.0999999999999996</v>
      </c>
      <c r="I421" s="255"/>
      <c r="J421" s="251"/>
      <c r="K421" s="251"/>
      <c r="L421" s="256"/>
      <c r="M421" s="257"/>
      <c r="N421" s="258"/>
      <c r="O421" s="258"/>
      <c r="P421" s="258"/>
      <c r="Q421" s="258"/>
      <c r="R421" s="258"/>
      <c r="S421" s="258"/>
      <c r="T421" s="259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60" t="s">
        <v>165</v>
      </c>
      <c r="AU421" s="260" t="s">
        <v>82</v>
      </c>
      <c r="AV421" s="14" t="s">
        <v>82</v>
      </c>
      <c r="AW421" s="14" t="s">
        <v>30</v>
      </c>
      <c r="AX421" s="14" t="s">
        <v>73</v>
      </c>
      <c r="AY421" s="260" t="s">
        <v>125</v>
      </c>
    </row>
    <row r="422" s="15" customFormat="1">
      <c r="A422" s="15"/>
      <c r="B422" s="261"/>
      <c r="C422" s="262"/>
      <c r="D422" s="241" t="s">
        <v>165</v>
      </c>
      <c r="E422" s="263" t="s">
        <v>1</v>
      </c>
      <c r="F422" s="264" t="s">
        <v>170</v>
      </c>
      <c r="G422" s="262"/>
      <c r="H422" s="265">
        <v>9.0999999999999996</v>
      </c>
      <c r="I422" s="266"/>
      <c r="J422" s="262"/>
      <c r="K422" s="262"/>
      <c r="L422" s="267"/>
      <c r="M422" s="268"/>
      <c r="N422" s="269"/>
      <c r="O422" s="269"/>
      <c r="P422" s="269"/>
      <c r="Q422" s="269"/>
      <c r="R422" s="269"/>
      <c r="S422" s="269"/>
      <c r="T422" s="270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71" t="s">
        <v>165</v>
      </c>
      <c r="AU422" s="271" t="s">
        <v>82</v>
      </c>
      <c r="AV422" s="15" t="s">
        <v>131</v>
      </c>
      <c r="AW422" s="15" t="s">
        <v>30</v>
      </c>
      <c r="AX422" s="15" t="s">
        <v>80</v>
      </c>
      <c r="AY422" s="271" t="s">
        <v>125</v>
      </c>
    </row>
    <row r="423" s="2" customFormat="1" ht="24.15" customHeight="1">
      <c r="A423" s="39"/>
      <c r="B423" s="40"/>
      <c r="C423" s="220" t="s">
        <v>415</v>
      </c>
      <c r="D423" s="220" t="s">
        <v>128</v>
      </c>
      <c r="E423" s="221" t="s">
        <v>645</v>
      </c>
      <c r="F423" s="222" t="s">
        <v>646</v>
      </c>
      <c r="G423" s="223" t="s">
        <v>348</v>
      </c>
      <c r="H423" s="224">
        <v>19.800000000000001</v>
      </c>
      <c r="I423" s="225"/>
      <c r="J423" s="226">
        <f>ROUND(I423*H423,2)</f>
        <v>0</v>
      </c>
      <c r="K423" s="227"/>
      <c r="L423" s="45"/>
      <c r="M423" s="228" t="s">
        <v>1</v>
      </c>
      <c r="N423" s="229" t="s">
        <v>38</v>
      </c>
      <c r="O423" s="92"/>
      <c r="P423" s="230">
        <f>O423*H423</f>
        <v>0</v>
      </c>
      <c r="Q423" s="230">
        <v>0</v>
      </c>
      <c r="R423" s="230">
        <f>Q423*H423</f>
        <v>0</v>
      </c>
      <c r="S423" s="230">
        <v>0</v>
      </c>
      <c r="T423" s="231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32" t="s">
        <v>195</v>
      </c>
      <c r="AT423" s="232" t="s">
        <v>128</v>
      </c>
      <c r="AU423" s="232" t="s">
        <v>82</v>
      </c>
      <c r="AY423" s="18" t="s">
        <v>125</v>
      </c>
      <c r="BE423" s="233">
        <f>IF(N423="základní",J423,0)</f>
        <v>0</v>
      </c>
      <c r="BF423" s="233">
        <f>IF(N423="snížená",J423,0)</f>
        <v>0</v>
      </c>
      <c r="BG423" s="233">
        <f>IF(N423="zákl. přenesená",J423,0)</f>
        <v>0</v>
      </c>
      <c r="BH423" s="233">
        <f>IF(N423="sníž. přenesená",J423,0)</f>
        <v>0</v>
      </c>
      <c r="BI423" s="233">
        <f>IF(N423="nulová",J423,0)</f>
        <v>0</v>
      </c>
      <c r="BJ423" s="18" t="s">
        <v>80</v>
      </c>
      <c r="BK423" s="233">
        <f>ROUND(I423*H423,2)</f>
        <v>0</v>
      </c>
      <c r="BL423" s="18" t="s">
        <v>195</v>
      </c>
      <c r="BM423" s="232" t="s">
        <v>647</v>
      </c>
    </row>
    <row r="424" s="14" customFormat="1">
      <c r="A424" s="14"/>
      <c r="B424" s="250"/>
      <c r="C424" s="251"/>
      <c r="D424" s="241" t="s">
        <v>165</v>
      </c>
      <c r="E424" s="252" t="s">
        <v>1</v>
      </c>
      <c r="F424" s="253" t="s">
        <v>545</v>
      </c>
      <c r="G424" s="251"/>
      <c r="H424" s="254">
        <v>19.800000000000001</v>
      </c>
      <c r="I424" s="255"/>
      <c r="J424" s="251"/>
      <c r="K424" s="251"/>
      <c r="L424" s="256"/>
      <c r="M424" s="257"/>
      <c r="N424" s="258"/>
      <c r="O424" s="258"/>
      <c r="P424" s="258"/>
      <c r="Q424" s="258"/>
      <c r="R424" s="258"/>
      <c r="S424" s="258"/>
      <c r="T424" s="259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60" t="s">
        <v>165</v>
      </c>
      <c r="AU424" s="260" t="s">
        <v>82</v>
      </c>
      <c r="AV424" s="14" t="s">
        <v>82</v>
      </c>
      <c r="AW424" s="14" t="s">
        <v>30</v>
      </c>
      <c r="AX424" s="14" t="s">
        <v>73</v>
      </c>
      <c r="AY424" s="260" t="s">
        <v>125</v>
      </c>
    </row>
    <row r="425" s="15" customFormat="1">
      <c r="A425" s="15"/>
      <c r="B425" s="261"/>
      <c r="C425" s="262"/>
      <c r="D425" s="241" t="s">
        <v>165</v>
      </c>
      <c r="E425" s="263" t="s">
        <v>1</v>
      </c>
      <c r="F425" s="264" t="s">
        <v>170</v>
      </c>
      <c r="G425" s="262"/>
      <c r="H425" s="265">
        <v>19.800000000000001</v>
      </c>
      <c r="I425" s="266"/>
      <c r="J425" s="262"/>
      <c r="K425" s="262"/>
      <c r="L425" s="267"/>
      <c r="M425" s="268"/>
      <c r="N425" s="269"/>
      <c r="O425" s="269"/>
      <c r="P425" s="269"/>
      <c r="Q425" s="269"/>
      <c r="R425" s="269"/>
      <c r="S425" s="269"/>
      <c r="T425" s="270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71" t="s">
        <v>165</v>
      </c>
      <c r="AU425" s="271" t="s">
        <v>82</v>
      </c>
      <c r="AV425" s="15" t="s">
        <v>131</v>
      </c>
      <c r="AW425" s="15" t="s">
        <v>30</v>
      </c>
      <c r="AX425" s="15" t="s">
        <v>80</v>
      </c>
      <c r="AY425" s="271" t="s">
        <v>125</v>
      </c>
    </row>
    <row r="426" s="2" customFormat="1" ht="24.15" customHeight="1">
      <c r="A426" s="39"/>
      <c r="B426" s="40"/>
      <c r="C426" s="220" t="s">
        <v>648</v>
      </c>
      <c r="D426" s="220" t="s">
        <v>128</v>
      </c>
      <c r="E426" s="221" t="s">
        <v>649</v>
      </c>
      <c r="F426" s="222" t="s">
        <v>650</v>
      </c>
      <c r="G426" s="223" t="s">
        <v>251</v>
      </c>
      <c r="H426" s="224">
        <v>2</v>
      </c>
      <c r="I426" s="225"/>
      <c r="J426" s="226">
        <f>ROUND(I426*H426,2)</f>
        <v>0</v>
      </c>
      <c r="K426" s="227"/>
      <c r="L426" s="45"/>
      <c r="M426" s="228" t="s">
        <v>1</v>
      </c>
      <c r="N426" s="229" t="s">
        <v>38</v>
      </c>
      <c r="O426" s="92"/>
      <c r="P426" s="230">
        <f>O426*H426</f>
        <v>0</v>
      </c>
      <c r="Q426" s="230">
        <v>0</v>
      </c>
      <c r="R426" s="230">
        <f>Q426*H426</f>
        <v>0</v>
      </c>
      <c r="S426" s="230">
        <v>0</v>
      </c>
      <c r="T426" s="231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32" t="s">
        <v>195</v>
      </c>
      <c r="AT426" s="232" t="s">
        <v>128</v>
      </c>
      <c r="AU426" s="232" t="s">
        <v>82</v>
      </c>
      <c r="AY426" s="18" t="s">
        <v>125</v>
      </c>
      <c r="BE426" s="233">
        <f>IF(N426="základní",J426,0)</f>
        <v>0</v>
      </c>
      <c r="BF426" s="233">
        <f>IF(N426="snížená",J426,0)</f>
        <v>0</v>
      </c>
      <c r="BG426" s="233">
        <f>IF(N426="zákl. přenesená",J426,0)</f>
        <v>0</v>
      </c>
      <c r="BH426" s="233">
        <f>IF(N426="sníž. přenesená",J426,0)</f>
        <v>0</v>
      </c>
      <c r="BI426" s="233">
        <f>IF(N426="nulová",J426,0)</f>
        <v>0</v>
      </c>
      <c r="BJ426" s="18" t="s">
        <v>80</v>
      </c>
      <c r="BK426" s="233">
        <f>ROUND(I426*H426,2)</f>
        <v>0</v>
      </c>
      <c r="BL426" s="18" t="s">
        <v>195</v>
      </c>
      <c r="BM426" s="232" t="s">
        <v>651</v>
      </c>
    </row>
    <row r="427" s="2" customFormat="1" ht="24.15" customHeight="1">
      <c r="A427" s="39"/>
      <c r="B427" s="40"/>
      <c r="C427" s="220" t="s">
        <v>419</v>
      </c>
      <c r="D427" s="220" t="s">
        <v>128</v>
      </c>
      <c r="E427" s="221" t="s">
        <v>652</v>
      </c>
      <c r="F427" s="222" t="s">
        <v>653</v>
      </c>
      <c r="G427" s="223" t="s">
        <v>348</v>
      </c>
      <c r="H427" s="224">
        <v>7</v>
      </c>
      <c r="I427" s="225"/>
      <c r="J427" s="226">
        <f>ROUND(I427*H427,2)</f>
        <v>0</v>
      </c>
      <c r="K427" s="227"/>
      <c r="L427" s="45"/>
      <c r="M427" s="228" t="s">
        <v>1</v>
      </c>
      <c r="N427" s="229" t="s">
        <v>38</v>
      </c>
      <c r="O427" s="92"/>
      <c r="P427" s="230">
        <f>O427*H427</f>
        <v>0</v>
      </c>
      <c r="Q427" s="230">
        <v>0</v>
      </c>
      <c r="R427" s="230">
        <f>Q427*H427</f>
        <v>0</v>
      </c>
      <c r="S427" s="230">
        <v>0</v>
      </c>
      <c r="T427" s="231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32" t="s">
        <v>195</v>
      </c>
      <c r="AT427" s="232" t="s">
        <v>128</v>
      </c>
      <c r="AU427" s="232" t="s">
        <v>82</v>
      </c>
      <c r="AY427" s="18" t="s">
        <v>125</v>
      </c>
      <c r="BE427" s="233">
        <f>IF(N427="základní",J427,0)</f>
        <v>0</v>
      </c>
      <c r="BF427" s="233">
        <f>IF(N427="snížená",J427,0)</f>
        <v>0</v>
      </c>
      <c r="BG427" s="233">
        <f>IF(N427="zákl. přenesená",J427,0)</f>
        <v>0</v>
      </c>
      <c r="BH427" s="233">
        <f>IF(N427="sníž. přenesená",J427,0)</f>
        <v>0</v>
      </c>
      <c r="BI427" s="233">
        <f>IF(N427="nulová",J427,0)</f>
        <v>0</v>
      </c>
      <c r="BJ427" s="18" t="s">
        <v>80</v>
      </c>
      <c r="BK427" s="233">
        <f>ROUND(I427*H427,2)</f>
        <v>0</v>
      </c>
      <c r="BL427" s="18" t="s">
        <v>195</v>
      </c>
      <c r="BM427" s="232" t="s">
        <v>654</v>
      </c>
    </row>
    <row r="428" s="14" customFormat="1">
      <c r="A428" s="14"/>
      <c r="B428" s="250"/>
      <c r="C428" s="251"/>
      <c r="D428" s="241" t="s">
        <v>165</v>
      </c>
      <c r="E428" s="252" t="s">
        <v>1</v>
      </c>
      <c r="F428" s="253" t="s">
        <v>629</v>
      </c>
      <c r="G428" s="251"/>
      <c r="H428" s="254">
        <v>7</v>
      </c>
      <c r="I428" s="255"/>
      <c r="J428" s="251"/>
      <c r="K428" s="251"/>
      <c r="L428" s="256"/>
      <c r="M428" s="257"/>
      <c r="N428" s="258"/>
      <c r="O428" s="258"/>
      <c r="P428" s="258"/>
      <c r="Q428" s="258"/>
      <c r="R428" s="258"/>
      <c r="S428" s="258"/>
      <c r="T428" s="259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60" t="s">
        <v>165</v>
      </c>
      <c r="AU428" s="260" t="s">
        <v>82</v>
      </c>
      <c r="AV428" s="14" t="s">
        <v>82</v>
      </c>
      <c r="AW428" s="14" t="s">
        <v>30</v>
      </c>
      <c r="AX428" s="14" t="s">
        <v>73</v>
      </c>
      <c r="AY428" s="260" t="s">
        <v>125</v>
      </c>
    </row>
    <row r="429" s="15" customFormat="1">
      <c r="A429" s="15"/>
      <c r="B429" s="261"/>
      <c r="C429" s="262"/>
      <c r="D429" s="241" t="s">
        <v>165</v>
      </c>
      <c r="E429" s="263" t="s">
        <v>1</v>
      </c>
      <c r="F429" s="264" t="s">
        <v>170</v>
      </c>
      <c r="G429" s="262"/>
      <c r="H429" s="265">
        <v>7</v>
      </c>
      <c r="I429" s="266"/>
      <c r="J429" s="262"/>
      <c r="K429" s="262"/>
      <c r="L429" s="267"/>
      <c r="M429" s="268"/>
      <c r="N429" s="269"/>
      <c r="O429" s="269"/>
      <c r="P429" s="269"/>
      <c r="Q429" s="269"/>
      <c r="R429" s="269"/>
      <c r="S429" s="269"/>
      <c r="T429" s="270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71" t="s">
        <v>165</v>
      </c>
      <c r="AU429" s="271" t="s">
        <v>82</v>
      </c>
      <c r="AV429" s="15" t="s">
        <v>131</v>
      </c>
      <c r="AW429" s="15" t="s">
        <v>30</v>
      </c>
      <c r="AX429" s="15" t="s">
        <v>80</v>
      </c>
      <c r="AY429" s="271" t="s">
        <v>125</v>
      </c>
    </row>
    <row r="430" s="2" customFormat="1" ht="24.15" customHeight="1">
      <c r="A430" s="39"/>
      <c r="B430" s="40"/>
      <c r="C430" s="220" t="s">
        <v>655</v>
      </c>
      <c r="D430" s="220" t="s">
        <v>128</v>
      </c>
      <c r="E430" s="221" t="s">
        <v>656</v>
      </c>
      <c r="F430" s="222" t="s">
        <v>657</v>
      </c>
      <c r="G430" s="223" t="s">
        <v>535</v>
      </c>
      <c r="H430" s="294"/>
      <c r="I430" s="225"/>
      <c r="J430" s="226">
        <f>ROUND(I430*H430,2)</f>
        <v>0</v>
      </c>
      <c r="K430" s="227"/>
      <c r="L430" s="45"/>
      <c r="M430" s="228" t="s">
        <v>1</v>
      </c>
      <c r="N430" s="229" t="s">
        <v>38</v>
      </c>
      <c r="O430" s="92"/>
      <c r="P430" s="230">
        <f>O430*H430</f>
        <v>0</v>
      </c>
      <c r="Q430" s="230">
        <v>0</v>
      </c>
      <c r="R430" s="230">
        <f>Q430*H430</f>
        <v>0</v>
      </c>
      <c r="S430" s="230">
        <v>0</v>
      </c>
      <c r="T430" s="231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32" t="s">
        <v>195</v>
      </c>
      <c r="AT430" s="232" t="s">
        <v>128</v>
      </c>
      <c r="AU430" s="232" t="s">
        <v>82</v>
      </c>
      <c r="AY430" s="18" t="s">
        <v>125</v>
      </c>
      <c r="BE430" s="233">
        <f>IF(N430="základní",J430,0)</f>
        <v>0</v>
      </c>
      <c r="BF430" s="233">
        <f>IF(N430="snížená",J430,0)</f>
        <v>0</v>
      </c>
      <c r="BG430" s="233">
        <f>IF(N430="zákl. přenesená",J430,0)</f>
        <v>0</v>
      </c>
      <c r="BH430" s="233">
        <f>IF(N430="sníž. přenesená",J430,0)</f>
        <v>0</v>
      </c>
      <c r="BI430" s="233">
        <f>IF(N430="nulová",J430,0)</f>
        <v>0</v>
      </c>
      <c r="BJ430" s="18" t="s">
        <v>80</v>
      </c>
      <c r="BK430" s="233">
        <f>ROUND(I430*H430,2)</f>
        <v>0</v>
      </c>
      <c r="BL430" s="18" t="s">
        <v>195</v>
      </c>
      <c r="BM430" s="232" t="s">
        <v>658</v>
      </c>
    </row>
    <row r="431" s="12" customFormat="1" ht="22.8" customHeight="1">
      <c r="A431" s="12"/>
      <c r="B431" s="204"/>
      <c r="C431" s="205"/>
      <c r="D431" s="206" t="s">
        <v>72</v>
      </c>
      <c r="E431" s="218" t="s">
        <v>659</v>
      </c>
      <c r="F431" s="218" t="s">
        <v>660</v>
      </c>
      <c r="G431" s="205"/>
      <c r="H431" s="205"/>
      <c r="I431" s="208"/>
      <c r="J431" s="219">
        <f>BK431</f>
        <v>0</v>
      </c>
      <c r="K431" s="205"/>
      <c r="L431" s="210"/>
      <c r="M431" s="211"/>
      <c r="N431" s="212"/>
      <c r="O431" s="212"/>
      <c r="P431" s="213">
        <f>SUM(P432:P469)</f>
        <v>0</v>
      </c>
      <c r="Q431" s="212"/>
      <c r="R431" s="213">
        <f>SUM(R432:R469)</f>
        <v>0</v>
      </c>
      <c r="S431" s="212"/>
      <c r="T431" s="214">
        <f>SUM(T432:T469)</f>
        <v>0</v>
      </c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R431" s="215" t="s">
        <v>82</v>
      </c>
      <c r="AT431" s="216" t="s">
        <v>72</v>
      </c>
      <c r="AU431" s="216" t="s">
        <v>80</v>
      </c>
      <c r="AY431" s="215" t="s">
        <v>125</v>
      </c>
      <c r="BK431" s="217">
        <f>SUM(BK432:BK469)</f>
        <v>0</v>
      </c>
    </row>
    <row r="432" s="2" customFormat="1" ht="24.15" customHeight="1">
      <c r="A432" s="39"/>
      <c r="B432" s="40"/>
      <c r="C432" s="220" t="s">
        <v>424</v>
      </c>
      <c r="D432" s="220" t="s">
        <v>128</v>
      </c>
      <c r="E432" s="221" t="s">
        <v>661</v>
      </c>
      <c r="F432" s="222" t="s">
        <v>662</v>
      </c>
      <c r="G432" s="223" t="s">
        <v>663</v>
      </c>
      <c r="H432" s="224">
        <v>5</v>
      </c>
      <c r="I432" s="225"/>
      <c r="J432" s="226">
        <f>ROUND(I432*H432,2)</f>
        <v>0</v>
      </c>
      <c r="K432" s="227"/>
      <c r="L432" s="45"/>
      <c r="M432" s="228" t="s">
        <v>1</v>
      </c>
      <c r="N432" s="229" t="s">
        <v>38</v>
      </c>
      <c r="O432" s="92"/>
      <c r="P432" s="230">
        <f>O432*H432</f>
        <v>0</v>
      </c>
      <c r="Q432" s="230">
        <v>0</v>
      </c>
      <c r="R432" s="230">
        <f>Q432*H432</f>
        <v>0</v>
      </c>
      <c r="S432" s="230">
        <v>0</v>
      </c>
      <c r="T432" s="231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32" t="s">
        <v>195</v>
      </c>
      <c r="AT432" s="232" t="s">
        <v>128</v>
      </c>
      <c r="AU432" s="232" t="s">
        <v>82</v>
      </c>
      <c r="AY432" s="18" t="s">
        <v>125</v>
      </c>
      <c r="BE432" s="233">
        <f>IF(N432="základní",J432,0)</f>
        <v>0</v>
      </c>
      <c r="BF432" s="233">
        <f>IF(N432="snížená",J432,0)</f>
        <v>0</v>
      </c>
      <c r="BG432" s="233">
        <f>IF(N432="zákl. přenesená",J432,0)</f>
        <v>0</v>
      </c>
      <c r="BH432" s="233">
        <f>IF(N432="sníž. přenesená",J432,0)</f>
        <v>0</v>
      </c>
      <c r="BI432" s="233">
        <f>IF(N432="nulová",J432,0)</f>
        <v>0</v>
      </c>
      <c r="BJ432" s="18" t="s">
        <v>80</v>
      </c>
      <c r="BK432" s="233">
        <f>ROUND(I432*H432,2)</f>
        <v>0</v>
      </c>
      <c r="BL432" s="18" t="s">
        <v>195</v>
      </c>
      <c r="BM432" s="232" t="s">
        <v>664</v>
      </c>
    </row>
    <row r="433" s="2" customFormat="1" ht="21.75" customHeight="1">
      <c r="A433" s="39"/>
      <c r="B433" s="40"/>
      <c r="C433" s="220" t="s">
        <v>665</v>
      </c>
      <c r="D433" s="220" t="s">
        <v>128</v>
      </c>
      <c r="E433" s="221" t="s">
        <v>666</v>
      </c>
      <c r="F433" s="222" t="s">
        <v>667</v>
      </c>
      <c r="G433" s="223" t="s">
        <v>663</v>
      </c>
      <c r="H433" s="224">
        <v>8</v>
      </c>
      <c r="I433" s="225"/>
      <c r="J433" s="226">
        <f>ROUND(I433*H433,2)</f>
        <v>0</v>
      </c>
      <c r="K433" s="227"/>
      <c r="L433" s="45"/>
      <c r="M433" s="228" t="s">
        <v>1</v>
      </c>
      <c r="N433" s="229" t="s">
        <v>38</v>
      </c>
      <c r="O433" s="92"/>
      <c r="P433" s="230">
        <f>O433*H433</f>
        <v>0</v>
      </c>
      <c r="Q433" s="230">
        <v>0</v>
      </c>
      <c r="R433" s="230">
        <f>Q433*H433</f>
        <v>0</v>
      </c>
      <c r="S433" s="230">
        <v>0</v>
      </c>
      <c r="T433" s="231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32" t="s">
        <v>195</v>
      </c>
      <c r="AT433" s="232" t="s">
        <v>128</v>
      </c>
      <c r="AU433" s="232" t="s">
        <v>82</v>
      </c>
      <c r="AY433" s="18" t="s">
        <v>125</v>
      </c>
      <c r="BE433" s="233">
        <f>IF(N433="základní",J433,0)</f>
        <v>0</v>
      </c>
      <c r="BF433" s="233">
        <f>IF(N433="snížená",J433,0)</f>
        <v>0</v>
      </c>
      <c r="BG433" s="233">
        <f>IF(N433="zákl. přenesená",J433,0)</f>
        <v>0</v>
      </c>
      <c r="BH433" s="233">
        <f>IF(N433="sníž. přenesená",J433,0)</f>
        <v>0</v>
      </c>
      <c r="BI433" s="233">
        <f>IF(N433="nulová",J433,0)</f>
        <v>0</v>
      </c>
      <c r="BJ433" s="18" t="s">
        <v>80</v>
      </c>
      <c r="BK433" s="233">
        <f>ROUND(I433*H433,2)</f>
        <v>0</v>
      </c>
      <c r="BL433" s="18" t="s">
        <v>195</v>
      </c>
      <c r="BM433" s="232" t="s">
        <v>668</v>
      </c>
    </row>
    <row r="434" s="2" customFormat="1" ht="21.75" customHeight="1">
      <c r="A434" s="39"/>
      <c r="B434" s="40"/>
      <c r="C434" s="220" t="s">
        <v>433</v>
      </c>
      <c r="D434" s="220" t="s">
        <v>128</v>
      </c>
      <c r="E434" s="221" t="s">
        <v>669</v>
      </c>
      <c r="F434" s="222" t="s">
        <v>670</v>
      </c>
      <c r="G434" s="223" t="s">
        <v>663</v>
      </c>
      <c r="H434" s="224">
        <v>3</v>
      </c>
      <c r="I434" s="225"/>
      <c r="J434" s="226">
        <f>ROUND(I434*H434,2)</f>
        <v>0</v>
      </c>
      <c r="K434" s="227"/>
      <c r="L434" s="45"/>
      <c r="M434" s="228" t="s">
        <v>1</v>
      </c>
      <c r="N434" s="229" t="s">
        <v>38</v>
      </c>
      <c r="O434" s="92"/>
      <c r="P434" s="230">
        <f>O434*H434</f>
        <v>0</v>
      </c>
      <c r="Q434" s="230">
        <v>0</v>
      </c>
      <c r="R434" s="230">
        <f>Q434*H434</f>
        <v>0</v>
      </c>
      <c r="S434" s="230">
        <v>0</v>
      </c>
      <c r="T434" s="231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32" t="s">
        <v>195</v>
      </c>
      <c r="AT434" s="232" t="s">
        <v>128</v>
      </c>
      <c r="AU434" s="232" t="s">
        <v>82</v>
      </c>
      <c r="AY434" s="18" t="s">
        <v>125</v>
      </c>
      <c r="BE434" s="233">
        <f>IF(N434="základní",J434,0)</f>
        <v>0</v>
      </c>
      <c r="BF434" s="233">
        <f>IF(N434="snížená",J434,0)</f>
        <v>0</v>
      </c>
      <c r="BG434" s="233">
        <f>IF(N434="zákl. přenesená",J434,0)</f>
        <v>0</v>
      </c>
      <c r="BH434" s="233">
        <f>IF(N434="sníž. přenesená",J434,0)</f>
        <v>0</v>
      </c>
      <c r="BI434" s="233">
        <f>IF(N434="nulová",J434,0)</f>
        <v>0</v>
      </c>
      <c r="BJ434" s="18" t="s">
        <v>80</v>
      </c>
      <c r="BK434" s="233">
        <f>ROUND(I434*H434,2)</f>
        <v>0</v>
      </c>
      <c r="BL434" s="18" t="s">
        <v>195</v>
      </c>
      <c r="BM434" s="232" t="s">
        <v>671</v>
      </c>
    </row>
    <row r="435" s="2" customFormat="1" ht="21.75" customHeight="1">
      <c r="A435" s="39"/>
      <c r="B435" s="40"/>
      <c r="C435" s="220" t="s">
        <v>672</v>
      </c>
      <c r="D435" s="220" t="s">
        <v>128</v>
      </c>
      <c r="E435" s="221" t="s">
        <v>673</v>
      </c>
      <c r="F435" s="222" t="s">
        <v>674</v>
      </c>
      <c r="G435" s="223" t="s">
        <v>663</v>
      </c>
      <c r="H435" s="224">
        <v>1</v>
      </c>
      <c r="I435" s="225"/>
      <c r="J435" s="226">
        <f>ROUND(I435*H435,2)</f>
        <v>0</v>
      </c>
      <c r="K435" s="227"/>
      <c r="L435" s="45"/>
      <c r="M435" s="228" t="s">
        <v>1</v>
      </c>
      <c r="N435" s="229" t="s">
        <v>38</v>
      </c>
      <c r="O435" s="92"/>
      <c r="P435" s="230">
        <f>O435*H435</f>
        <v>0</v>
      </c>
      <c r="Q435" s="230">
        <v>0</v>
      </c>
      <c r="R435" s="230">
        <f>Q435*H435</f>
        <v>0</v>
      </c>
      <c r="S435" s="230">
        <v>0</v>
      </c>
      <c r="T435" s="231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32" t="s">
        <v>195</v>
      </c>
      <c r="AT435" s="232" t="s">
        <v>128</v>
      </c>
      <c r="AU435" s="232" t="s">
        <v>82</v>
      </c>
      <c r="AY435" s="18" t="s">
        <v>125</v>
      </c>
      <c r="BE435" s="233">
        <f>IF(N435="základní",J435,0)</f>
        <v>0</v>
      </c>
      <c r="BF435" s="233">
        <f>IF(N435="snížená",J435,0)</f>
        <v>0</v>
      </c>
      <c r="BG435" s="233">
        <f>IF(N435="zákl. přenesená",J435,0)</f>
        <v>0</v>
      </c>
      <c r="BH435" s="233">
        <f>IF(N435="sníž. přenesená",J435,0)</f>
        <v>0</v>
      </c>
      <c r="BI435" s="233">
        <f>IF(N435="nulová",J435,0)</f>
        <v>0</v>
      </c>
      <c r="BJ435" s="18" t="s">
        <v>80</v>
      </c>
      <c r="BK435" s="233">
        <f>ROUND(I435*H435,2)</f>
        <v>0</v>
      </c>
      <c r="BL435" s="18" t="s">
        <v>195</v>
      </c>
      <c r="BM435" s="232" t="s">
        <v>675</v>
      </c>
    </row>
    <row r="436" s="2" customFormat="1" ht="16.5" customHeight="1">
      <c r="A436" s="39"/>
      <c r="B436" s="40"/>
      <c r="C436" s="220" t="s">
        <v>437</v>
      </c>
      <c r="D436" s="220" t="s">
        <v>128</v>
      </c>
      <c r="E436" s="221" t="s">
        <v>676</v>
      </c>
      <c r="F436" s="222" t="s">
        <v>677</v>
      </c>
      <c r="G436" s="223" t="s">
        <v>162</v>
      </c>
      <c r="H436" s="224">
        <v>10</v>
      </c>
      <c r="I436" s="225"/>
      <c r="J436" s="226">
        <f>ROUND(I436*H436,2)</f>
        <v>0</v>
      </c>
      <c r="K436" s="227"/>
      <c r="L436" s="45"/>
      <c r="M436" s="228" t="s">
        <v>1</v>
      </c>
      <c r="N436" s="229" t="s">
        <v>38</v>
      </c>
      <c r="O436" s="92"/>
      <c r="P436" s="230">
        <f>O436*H436</f>
        <v>0</v>
      </c>
      <c r="Q436" s="230">
        <v>0</v>
      </c>
      <c r="R436" s="230">
        <f>Q436*H436</f>
        <v>0</v>
      </c>
      <c r="S436" s="230">
        <v>0</v>
      </c>
      <c r="T436" s="231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32" t="s">
        <v>195</v>
      </c>
      <c r="AT436" s="232" t="s">
        <v>128</v>
      </c>
      <c r="AU436" s="232" t="s">
        <v>82</v>
      </c>
      <c r="AY436" s="18" t="s">
        <v>125</v>
      </c>
      <c r="BE436" s="233">
        <f>IF(N436="základní",J436,0)</f>
        <v>0</v>
      </c>
      <c r="BF436" s="233">
        <f>IF(N436="snížená",J436,0)</f>
        <v>0</v>
      </c>
      <c r="BG436" s="233">
        <f>IF(N436="zákl. přenesená",J436,0)</f>
        <v>0</v>
      </c>
      <c r="BH436" s="233">
        <f>IF(N436="sníž. přenesená",J436,0)</f>
        <v>0</v>
      </c>
      <c r="BI436" s="233">
        <f>IF(N436="nulová",J436,0)</f>
        <v>0</v>
      </c>
      <c r="BJ436" s="18" t="s">
        <v>80</v>
      </c>
      <c r="BK436" s="233">
        <f>ROUND(I436*H436,2)</f>
        <v>0</v>
      </c>
      <c r="BL436" s="18" t="s">
        <v>195</v>
      </c>
      <c r="BM436" s="232" t="s">
        <v>678</v>
      </c>
    </row>
    <row r="437" s="13" customFormat="1">
      <c r="A437" s="13"/>
      <c r="B437" s="239"/>
      <c r="C437" s="240"/>
      <c r="D437" s="241" t="s">
        <v>165</v>
      </c>
      <c r="E437" s="242" t="s">
        <v>1</v>
      </c>
      <c r="F437" s="243" t="s">
        <v>679</v>
      </c>
      <c r="G437" s="240"/>
      <c r="H437" s="242" t="s">
        <v>1</v>
      </c>
      <c r="I437" s="244"/>
      <c r="J437" s="240"/>
      <c r="K437" s="240"/>
      <c r="L437" s="245"/>
      <c r="M437" s="246"/>
      <c r="N437" s="247"/>
      <c r="O437" s="247"/>
      <c r="P437" s="247"/>
      <c r="Q437" s="247"/>
      <c r="R437" s="247"/>
      <c r="S437" s="247"/>
      <c r="T437" s="248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9" t="s">
        <v>165</v>
      </c>
      <c r="AU437" s="249" t="s">
        <v>82</v>
      </c>
      <c r="AV437" s="13" t="s">
        <v>80</v>
      </c>
      <c r="AW437" s="13" t="s">
        <v>30</v>
      </c>
      <c r="AX437" s="13" t="s">
        <v>73</v>
      </c>
      <c r="AY437" s="249" t="s">
        <v>125</v>
      </c>
    </row>
    <row r="438" s="14" customFormat="1">
      <c r="A438" s="14"/>
      <c r="B438" s="250"/>
      <c r="C438" s="251"/>
      <c r="D438" s="241" t="s">
        <v>165</v>
      </c>
      <c r="E438" s="252" t="s">
        <v>1</v>
      </c>
      <c r="F438" s="253" t="s">
        <v>680</v>
      </c>
      <c r="G438" s="251"/>
      <c r="H438" s="254">
        <v>10</v>
      </c>
      <c r="I438" s="255"/>
      <c r="J438" s="251"/>
      <c r="K438" s="251"/>
      <c r="L438" s="256"/>
      <c r="M438" s="257"/>
      <c r="N438" s="258"/>
      <c r="O438" s="258"/>
      <c r="P438" s="258"/>
      <c r="Q438" s="258"/>
      <c r="R438" s="258"/>
      <c r="S438" s="258"/>
      <c r="T438" s="259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60" t="s">
        <v>165</v>
      </c>
      <c r="AU438" s="260" t="s">
        <v>82</v>
      </c>
      <c r="AV438" s="14" t="s">
        <v>82</v>
      </c>
      <c r="AW438" s="14" t="s">
        <v>30</v>
      </c>
      <c r="AX438" s="14" t="s">
        <v>73</v>
      </c>
      <c r="AY438" s="260" t="s">
        <v>125</v>
      </c>
    </row>
    <row r="439" s="15" customFormat="1">
      <c r="A439" s="15"/>
      <c r="B439" s="261"/>
      <c r="C439" s="262"/>
      <c r="D439" s="241" t="s">
        <v>165</v>
      </c>
      <c r="E439" s="263" t="s">
        <v>1</v>
      </c>
      <c r="F439" s="264" t="s">
        <v>170</v>
      </c>
      <c r="G439" s="262"/>
      <c r="H439" s="265">
        <v>10</v>
      </c>
      <c r="I439" s="266"/>
      <c r="J439" s="262"/>
      <c r="K439" s="262"/>
      <c r="L439" s="267"/>
      <c r="M439" s="268"/>
      <c r="N439" s="269"/>
      <c r="O439" s="269"/>
      <c r="P439" s="269"/>
      <c r="Q439" s="269"/>
      <c r="R439" s="269"/>
      <c r="S439" s="269"/>
      <c r="T439" s="270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71" t="s">
        <v>165</v>
      </c>
      <c r="AU439" s="271" t="s">
        <v>82</v>
      </c>
      <c r="AV439" s="15" t="s">
        <v>131</v>
      </c>
      <c r="AW439" s="15" t="s">
        <v>30</v>
      </c>
      <c r="AX439" s="15" t="s">
        <v>80</v>
      </c>
      <c r="AY439" s="271" t="s">
        <v>125</v>
      </c>
    </row>
    <row r="440" s="2" customFormat="1" ht="24.15" customHeight="1">
      <c r="A440" s="39"/>
      <c r="B440" s="40"/>
      <c r="C440" s="220" t="s">
        <v>681</v>
      </c>
      <c r="D440" s="220" t="s">
        <v>128</v>
      </c>
      <c r="E440" s="221" t="s">
        <v>682</v>
      </c>
      <c r="F440" s="222" t="s">
        <v>683</v>
      </c>
      <c r="G440" s="223" t="s">
        <v>162</v>
      </c>
      <c r="H440" s="224">
        <v>10</v>
      </c>
      <c r="I440" s="225"/>
      <c r="J440" s="226">
        <f>ROUND(I440*H440,2)</f>
        <v>0</v>
      </c>
      <c r="K440" s="227"/>
      <c r="L440" s="45"/>
      <c r="M440" s="228" t="s">
        <v>1</v>
      </c>
      <c r="N440" s="229" t="s">
        <v>38</v>
      </c>
      <c r="O440" s="92"/>
      <c r="P440" s="230">
        <f>O440*H440</f>
        <v>0</v>
      </c>
      <c r="Q440" s="230">
        <v>0</v>
      </c>
      <c r="R440" s="230">
        <f>Q440*H440</f>
        <v>0</v>
      </c>
      <c r="S440" s="230">
        <v>0</v>
      </c>
      <c r="T440" s="231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32" t="s">
        <v>195</v>
      </c>
      <c r="AT440" s="232" t="s">
        <v>128</v>
      </c>
      <c r="AU440" s="232" t="s">
        <v>82</v>
      </c>
      <c r="AY440" s="18" t="s">
        <v>125</v>
      </c>
      <c r="BE440" s="233">
        <f>IF(N440="základní",J440,0)</f>
        <v>0</v>
      </c>
      <c r="BF440" s="233">
        <f>IF(N440="snížená",J440,0)</f>
        <v>0</v>
      </c>
      <c r="BG440" s="233">
        <f>IF(N440="zákl. přenesená",J440,0)</f>
        <v>0</v>
      </c>
      <c r="BH440" s="233">
        <f>IF(N440="sníž. přenesená",J440,0)</f>
        <v>0</v>
      </c>
      <c r="BI440" s="233">
        <f>IF(N440="nulová",J440,0)</f>
        <v>0</v>
      </c>
      <c r="BJ440" s="18" t="s">
        <v>80</v>
      </c>
      <c r="BK440" s="233">
        <f>ROUND(I440*H440,2)</f>
        <v>0</v>
      </c>
      <c r="BL440" s="18" t="s">
        <v>195</v>
      </c>
      <c r="BM440" s="232" t="s">
        <v>684</v>
      </c>
    </row>
    <row r="441" s="2" customFormat="1" ht="21.75" customHeight="1">
      <c r="A441" s="39"/>
      <c r="B441" s="40"/>
      <c r="C441" s="220" t="s">
        <v>442</v>
      </c>
      <c r="D441" s="220" t="s">
        <v>128</v>
      </c>
      <c r="E441" s="221" t="s">
        <v>685</v>
      </c>
      <c r="F441" s="222" t="s">
        <v>686</v>
      </c>
      <c r="G441" s="223" t="s">
        <v>162</v>
      </c>
      <c r="H441" s="224">
        <v>99.989999999999995</v>
      </c>
      <c r="I441" s="225"/>
      <c r="J441" s="226">
        <f>ROUND(I441*H441,2)</f>
        <v>0</v>
      </c>
      <c r="K441" s="227"/>
      <c r="L441" s="45"/>
      <c r="M441" s="228" t="s">
        <v>1</v>
      </c>
      <c r="N441" s="229" t="s">
        <v>38</v>
      </c>
      <c r="O441" s="92"/>
      <c r="P441" s="230">
        <f>O441*H441</f>
        <v>0</v>
      </c>
      <c r="Q441" s="230">
        <v>0</v>
      </c>
      <c r="R441" s="230">
        <f>Q441*H441</f>
        <v>0</v>
      </c>
      <c r="S441" s="230">
        <v>0</v>
      </c>
      <c r="T441" s="231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32" t="s">
        <v>195</v>
      </c>
      <c r="AT441" s="232" t="s">
        <v>128</v>
      </c>
      <c r="AU441" s="232" t="s">
        <v>82</v>
      </c>
      <c r="AY441" s="18" t="s">
        <v>125</v>
      </c>
      <c r="BE441" s="233">
        <f>IF(N441="základní",J441,0)</f>
        <v>0</v>
      </c>
      <c r="BF441" s="233">
        <f>IF(N441="snížená",J441,0)</f>
        <v>0</v>
      </c>
      <c r="BG441" s="233">
        <f>IF(N441="zákl. přenesená",J441,0)</f>
        <v>0</v>
      </c>
      <c r="BH441" s="233">
        <f>IF(N441="sníž. přenesená",J441,0)</f>
        <v>0</v>
      </c>
      <c r="BI441" s="233">
        <f>IF(N441="nulová",J441,0)</f>
        <v>0</v>
      </c>
      <c r="BJ441" s="18" t="s">
        <v>80</v>
      </c>
      <c r="BK441" s="233">
        <f>ROUND(I441*H441,2)</f>
        <v>0</v>
      </c>
      <c r="BL441" s="18" t="s">
        <v>195</v>
      </c>
      <c r="BM441" s="232" t="s">
        <v>687</v>
      </c>
    </row>
    <row r="442" s="14" customFormat="1">
      <c r="A442" s="14"/>
      <c r="B442" s="250"/>
      <c r="C442" s="251"/>
      <c r="D442" s="241" t="s">
        <v>165</v>
      </c>
      <c r="E442" s="252" t="s">
        <v>1</v>
      </c>
      <c r="F442" s="253" t="s">
        <v>688</v>
      </c>
      <c r="G442" s="251"/>
      <c r="H442" s="254">
        <v>99.989999999999995</v>
      </c>
      <c r="I442" s="255"/>
      <c r="J442" s="251"/>
      <c r="K442" s="251"/>
      <c r="L442" s="256"/>
      <c r="M442" s="257"/>
      <c r="N442" s="258"/>
      <c r="O442" s="258"/>
      <c r="P442" s="258"/>
      <c r="Q442" s="258"/>
      <c r="R442" s="258"/>
      <c r="S442" s="258"/>
      <c r="T442" s="259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60" t="s">
        <v>165</v>
      </c>
      <c r="AU442" s="260" t="s">
        <v>82</v>
      </c>
      <c r="AV442" s="14" t="s">
        <v>82</v>
      </c>
      <c r="AW442" s="14" t="s">
        <v>30</v>
      </c>
      <c r="AX442" s="14" t="s">
        <v>73</v>
      </c>
      <c r="AY442" s="260" t="s">
        <v>125</v>
      </c>
    </row>
    <row r="443" s="15" customFormat="1">
      <c r="A443" s="15"/>
      <c r="B443" s="261"/>
      <c r="C443" s="262"/>
      <c r="D443" s="241" t="s">
        <v>165</v>
      </c>
      <c r="E443" s="263" t="s">
        <v>1</v>
      </c>
      <c r="F443" s="264" t="s">
        <v>170</v>
      </c>
      <c r="G443" s="262"/>
      <c r="H443" s="265">
        <v>99.989999999999995</v>
      </c>
      <c r="I443" s="266"/>
      <c r="J443" s="262"/>
      <c r="K443" s="262"/>
      <c r="L443" s="267"/>
      <c r="M443" s="268"/>
      <c r="N443" s="269"/>
      <c r="O443" s="269"/>
      <c r="P443" s="269"/>
      <c r="Q443" s="269"/>
      <c r="R443" s="269"/>
      <c r="S443" s="269"/>
      <c r="T443" s="270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71" t="s">
        <v>165</v>
      </c>
      <c r="AU443" s="271" t="s">
        <v>82</v>
      </c>
      <c r="AV443" s="15" t="s">
        <v>131</v>
      </c>
      <c r="AW443" s="15" t="s">
        <v>30</v>
      </c>
      <c r="AX443" s="15" t="s">
        <v>80</v>
      </c>
      <c r="AY443" s="271" t="s">
        <v>125</v>
      </c>
    </row>
    <row r="444" s="2" customFormat="1" ht="24.15" customHeight="1">
      <c r="A444" s="39"/>
      <c r="B444" s="40"/>
      <c r="C444" s="220" t="s">
        <v>689</v>
      </c>
      <c r="D444" s="220" t="s">
        <v>128</v>
      </c>
      <c r="E444" s="221" t="s">
        <v>690</v>
      </c>
      <c r="F444" s="222" t="s">
        <v>691</v>
      </c>
      <c r="G444" s="223" t="s">
        <v>162</v>
      </c>
      <c r="H444" s="224">
        <v>99.989999999999995</v>
      </c>
      <c r="I444" s="225"/>
      <c r="J444" s="226">
        <f>ROUND(I444*H444,2)</f>
        <v>0</v>
      </c>
      <c r="K444" s="227"/>
      <c r="L444" s="45"/>
      <c r="M444" s="228" t="s">
        <v>1</v>
      </c>
      <c r="N444" s="229" t="s">
        <v>38</v>
      </c>
      <c r="O444" s="92"/>
      <c r="P444" s="230">
        <f>O444*H444</f>
        <v>0</v>
      </c>
      <c r="Q444" s="230">
        <v>0</v>
      </c>
      <c r="R444" s="230">
        <f>Q444*H444</f>
        <v>0</v>
      </c>
      <c r="S444" s="230">
        <v>0</v>
      </c>
      <c r="T444" s="231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32" t="s">
        <v>195</v>
      </c>
      <c r="AT444" s="232" t="s">
        <v>128</v>
      </c>
      <c r="AU444" s="232" t="s">
        <v>82</v>
      </c>
      <c r="AY444" s="18" t="s">
        <v>125</v>
      </c>
      <c r="BE444" s="233">
        <f>IF(N444="základní",J444,0)</f>
        <v>0</v>
      </c>
      <c r="BF444" s="233">
        <f>IF(N444="snížená",J444,0)</f>
        <v>0</v>
      </c>
      <c r="BG444" s="233">
        <f>IF(N444="zákl. přenesená",J444,0)</f>
        <v>0</v>
      </c>
      <c r="BH444" s="233">
        <f>IF(N444="sníž. přenesená",J444,0)</f>
        <v>0</v>
      </c>
      <c r="BI444" s="233">
        <f>IF(N444="nulová",J444,0)</f>
        <v>0</v>
      </c>
      <c r="BJ444" s="18" t="s">
        <v>80</v>
      </c>
      <c r="BK444" s="233">
        <f>ROUND(I444*H444,2)</f>
        <v>0</v>
      </c>
      <c r="BL444" s="18" t="s">
        <v>195</v>
      </c>
      <c r="BM444" s="232" t="s">
        <v>692</v>
      </c>
    </row>
    <row r="445" s="2" customFormat="1" ht="24.15" customHeight="1">
      <c r="A445" s="39"/>
      <c r="B445" s="40"/>
      <c r="C445" s="220" t="s">
        <v>447</v>
      </c>
      <c r="D445" s="220" t="s">
        <v>128</v>
      </c>
      <c r="E445" s="221" t="s">
        <v>693</v>
      </c>
      <c r="F445" s="222" t="s">
        <v>694</v>
      </c>
      <c r="G445" s="223" t="s">
        <v>162</v>
      </c>
      <c r="H445" s="224">
        <v>10</v>
      </c>
      <c r="I445" s="225"/>
      <c r="J445" s="226">
        <f>ROUND(I445*H445,2)</f>
        <v>0</v>
      </c>
      <c r="K445" s="227"/>
      <c r="L445" s="45"/>
      <c r="M445" s="228" t="s">
        <v>1</v>
      </c>
      <c r="N445" s="229" t="s">
        <v>38</v>
      </c>
      <c r="O445" s="92"/>
      <c r="P445" s="230">
        <f>O445*H445</f>
        <v>0</v>
      </c>
      <c r="Q445" s="230">
        <v>0</v>
      </c>
      <c r="R445" s="230">
        <f>Q445*H445</f>
        <v>0</v>
      </c>
      <c r="S445" s="230">
        <v>0</v>
      </c>
      <c r="T445" s="231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32" t="s">
        <v>195</v>
      </c>
      <c r="AT445" s="232" t="s">
        <v>128</v>
      </c>
      <c r="AU445" s="232" t="s">
        <v>82</v>
      </c>
      <c r="AY445" s="18" t="s">
        <v>125</v>
      </c>
      <c r="BE445" s="233">
        <f>IF(N445="základní",J445,0)</f>
        <v>0</v>
      </c>
      <c r="BF445" s="233">
        <f>IF(N445="snížená",J445,0)</f>
        <v>0</v>
      </c>
      <c r="BG445" s="233">
        <f>IF(N445="zákl. přenesená",J445,0)</f>
        <v>0</v>
      </c>
      <c r="BH445" s="233">
        <f>IF(N445="sníž. přenesená",J445,0)</f>
        <v>0</v>
      </c>
      <c r="BI445" s="233">
        <f>IF(N445="nulová",J445,0)</f>
        <v>0</v>
      </c>
      <c r="BJ445" s="18" t="s">
        <v>80</v>
      </c>
      <c r="BK445" s="233">
        <f>ROUND(I445*H445,2)</f>
        <v>0</v>
      </c>
      <c r="BL445" s="18" t="s">
        <v>195</v>
      </c>
      <c r="BM445" s="232" t="s">
        <v>695</v>
      </c>
    </row>
    <row r="446" s="13" customFormat="1">
      <c r="A446" s="13"/>
      <c r="B446" s="239"/>
      <c r="C446" s="240"/>
      <c r="D446" s="241" t="s">
        <v>165</v>
      </c>
      <c r="E446" s="242" t="s">
        <v>1</v>
      </c>
      <c r="F446" s="243" t="s">
        <v>679</v>
      </c>
      <c r="G446" s="240"/>
      <c r="H446" s="242" t="s">
        <v>1</v>
      </c>
      <c r="I446" s="244"/>
      <c r="J446" s="240"/>
      <c r="K446" s="240"/>
      <c r="L446" s="245"/>
      <c r="M446" s="246"/>
      <c r="N446" s="247"/>
      <c r="O446" s="247"/>
      <c r="P446" s="247"/>
      <c r="Q446" s="247"/>
      <c r="R446" s="247"/>
      <c r="S446" s="247"/>
      <c r="T446" s="248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9" t="s">
        <v>165</v>
      </c>
      <c r="AU446" s="249" t="s">
        <v>82</v>
      </c>
      <c r="AV446" s="13" t="s">
        <v>80</v>
      </c>
      <c r="AW446" s="13" t="s">
        <v>30</v>
      </c>
      <c r="AX446" s="13" t="s">
        <v>73</v>
      </c>
      <c r="AY446" s="249" t="s">
        <v>125</v>
      </c>
    </row>
    <row r="447" s="14" customFormat="1">
      <c r="A447" s="14"/>
      <c r="B447" s="250"/>
      <c r="C447" s="251"/>
      <c r="D447" s="241" t="s">
        <v>165</v>
      </c>
      <c r="E447" s="252" t="s">
        <v>1</v>
      </c>
      <c r="F447" s="253" t="s">
        <v>680</v>
      </c>
      <c r="G447" s="251"/>
      <c r="H447" s="254">
        <v>10</v>
      </c>
      <c r="I447" s="255"/>
      <c r="J447" s="251"/>
      <c r="K447" s="251"/>
      <c r="L447" s="256"/>
      <c r="M447" s="257"/>
      <c r="N447" s="258"/>
      <c r="O447" s="258"/>
      <c r="P447" s="258"/>
      <c r="Q447" s="258"/>
      <c r="R447" s="258"/>
      <c r="S447" s="258"/>
      <c r="T447" s="259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60" t="s">
        <v>165</v>
      </c>
      <c r="AU447" s="260" t="s">
        <v>82</v>
      </c>
      <c r="AV447" s="14" t="s">
        <v>82</v>
      </c>
      <c r="AW447" s="14" t="s">
        <v>30</v>
      </c>
      <c r="AX447" s="14" t="s">
        <v>73</v>
      </c>
      <c r="AY447" s="260" t="s">
        <v>125</v>
      </c>
    </row>
    <row r="448" s="15" customFormat="1">
      <c r="A448" s="15"/>
      <c r="B448" s="261"/>
      <c r="C448" s="262"/>
      <c r="D448" s="241" t="s">
        <v>165</v>
      </c>
      <c r="E448" s="263" t="s">
        <v>1</v>
      </c>
      <c r="F448" s="264" t="s">
        <v>170</v>
      </c>
      <c r="G448" s="262"/>
      <c r="H448" s="265">
        <v>10</v>
      </c>
      <c r="I448" s="266"/>
      <c r="J448" s="262"/>
      <c r="K448" s="262"/>
      <c r="L448" s="267"/>
      <c r="M448" s="268"/>
      <c r="N448" s="269"/>
      <c r="O448" s="269"/>
      <c r="P448" s="269"/>
      <c r="Q448" s="269"/>
      <c r="R448" s="269"/>
      <c r="S448" s="269"/>
      <c r="T448" s="270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71" t="s">
        <v>165</v>
      </c>
      <c r="AU448" s="271" t="s">
        <v>82</v>
      </c>
      <c r="AV448" s="15" t="s">
        <v>131</v>
      </c>
      <c r="AW448" s="15" t="s">
        <v>30</v>
      </c>
      <c r="AX448" s="15" t="s">
        <v>80</v>
      </c>
      <c r="AY448" s="271" t="s">
        <v>125</v>
      </c>
    </row>
    <row r="449" s="2" customFormat="1" ht="16.5" customHeight="1">
      <c r="A449" s="39"/>
      <c r="B449" s="40"/>
      <c r="C449" s="220" t="s">
        <v>696</v>
      </c>
      <c r="D449" s="220" t="s">
        <v>128</v>
      </c>
      <c r="E449" s="221" t="s">
        <v>697</v>
      </c>
      <c r="F449" s="222" t="s">
        <v>698</v>
      </c>
      <c r="G449" s="223" t="s">
        <v>348</v>
      </c>
      <c r="H449" s="224">
        <v>25</v>
      </c>
      <c r="I449" s="225"/>
      <c r="J449" s="226">
        <f>ROUND(I449*H449,2)</f>
        <v>0</v>
      </c>
      <c r="K449" s="227"/>
      <c r="L449" s="45"/>
      <c r="M449" s="228" t="s">
        <v>1</v>
      </c>
      <c r="N449" s="229" t="s">
        <v>38</v>
      </c>
      <c r="O449" s="92"/>
      <c r="P449" s="230">
        <f>O449*H449</f>
        <v>0</v>
      </c>
      <c r="Q449" s="230">
        <v>0</v>
      </c>
      <c r="R449" s="230">
        <f>Q449*H449</f>
        <v>0</v>
      </c>
      <c r="S449" s="230">
        <v>0</v>
      </c>
      <c r="T449" s="231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32" t="s">
        <v>195</v>
      </c>
      <c r="AT449" s="232" t="s">
        <v>128</v>
      </c>
      <c r="AU449" s="232" t="s">
        <v>82</v>
      </c>
      <c r="AY449" s="18" t="s">
        <v>125</v>
      </c>
      <c r="BE449" s="233">
        <f>IF(N449="základní",J449,0)</f>
        <v>0</v>
      </c>
      <c r="BF449" s="233">
        <f>IF(N449="snížená",J449,0)</f>
        <v>0</v>
      </c>
      <c r="BG449" s="233">
        <f>IF(N449="zákl. přenesená",J449,0)</f>
        <v>0</v>
      </c>
      <c r="BH449" s="233">
        <f>IF(N449="sníž. přenesená",J449,0)</f>
        <v>0</v>
      </c>
      <c r="BI449" s="233">
        <f>IF(N449="nulová",J449,0)</f>
        <v>0</v>
      </c>
      <c r="BJ449" s="18" t="s">
        <v>80</v>
      </c>
      <c r="BK449" s="233">
        <f>ROUND(I449*H449,2)</f>
        <v>0</v>
      </c>
      <c r="BL449" s="18" t="s">
        <v>195</v>
      </c>
      <c r="BM449" s="232" t="s">
        <v>699</v>
      </c>
    </row>
    <row r="450" s="2" customFormat="1" ht="33" customHeight="1">
      <c r="A450" s="39"/>
      <c r="B450" s="40"/>
      <c r="C450" s="220" t="s">
        <v>453</v>
      </c>
      <c r="D450" s="220" t="s">
        <v>128</v>
      </c>
      <c r="E450" s="221" t="s">
        <v>700</v>
      </c>
      <c r="F450" s="222" t="s">
        <v>701</v>
      </c>
      <c r="G450" s="223" t="s">
        <v>162</v>
      </c>
      <c r="H450" s="224">
        <v>107.99</v>
      </c>
      <c r="I450" s="225"/>
      <c r="J450" s="226">
        <f>ROUND(I450*H450,2)</f>
        <v>0</v>
      </c>
      <c r="K450" s="227"/>
      <c r="L450" s="45"/>
      <c r="M450" s="228" t="s">
        <v>1</v>
      </c>
      <c r="N450" s="229" t="s">
        <v>38</v>
      </c>
      <c r="O450" s="92"/>
      <c r="P450" s="230">
        <f>O450*H450</f>
        <v>0</v>
      </c>
      <c r="Q450" s="230">
        <v>0</v>
      </c>
      <c r="R450" s="230">
        <f>Q450*H450</f>
        <v>0</v>
      </c>
      <c r="S450" s="230">
        <v>0</v>
      </c>
      <c r="T450" s="231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32" t="s">
        <v>195</v>
      </c>
      <c r="AT450" s="232" t="s">
        <v>128</v>
      </c>
      <c r="AU450" s="232" t="s">
        <v>82</v>
      </c>
      <c r="AY450" s="18" t="s">
        <v>125</v>
      </c>
      <c r="BE450" s="233">
        <f>IF(N450="základní",J450,0)</f>
        <v>0</v>
      </c>
      <c r="BF450" s="233">
        <f>IF(N450="snížená",J450,0)</f>
        <v>0</v>
      </c>
      <c r="BG450" s="233">
        <f>IF(N450="zákl. přenesená",J450,0)</f>
        <v>0</v>
      </c>
      <c r="BH450" s="233">
        <f>IF(N450="sníž. přenesená",J450,0)</f>
        <v>0</v>
      </c>
      <c r="BI450" s="233">
        <f>IF(N450="nulová",J450,0)</f>
        <v>0</v>
      </c>
      <c r="BJ450" s="18" t="s">
        <v>80</v>
      </c>
      <c r="BK450" s="233">
        <f>ROUND(I450*H450,2)</f>
        <v>0</v>
      </c>
      <c r="BL450" s="18" t="s">
        <v>195</v>
      </c>
      <c r="BM450" s="232" t="s">
        <v>702</v>
      </c>
    </row>
    <row r="451" s="14" customFormat="1">
      <c r="A451" s="14"/>
      <c r="B451" s="250"/>
      <c r="C451" s="251"/>
      <c r="D451" s="241" t="s">
        <v>165</v>
      </c>
      <c r="E451" s="252" t="s">
        <v>1</v>
      </c>
      <c r="F451" s="253" t="s">
        <v>688</v>
      </c>
      <c r="G451" s="251"/>
      <c r="H451" s="254">
        <v>99.989999999999995</v>
      </c>
      <c r="I451" s="255"/>
      <c r="J451" s="251"/>
      <c r="K451" s="251"/>
      <c r="L451" s="256"/>
      <c r="M451" s="257"/>
      <c r="N451" s="258"/>
      <c r="O451" s="258"/>
      <c r="P451" s="258"/>
      <c r="Q451" s="258"/>
      <c r="R451" s="258"/>
      <c r="S451" s="258"/>
      <c r="T451" s="259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60" t="s">
        <v>165</v>
      </c>
      <c r="AU451" s="260" t="s">
        <v>82</v>
      </c>
      <c r="AV451" s="14" t="s">
        <v>82</v>
      </c>
      <c r="AW451" s="14" t="s">
        <v>30</v>
      </c>
      <c r="AX451" s="14" t="s">
        <v>73</v>
      </c>
      <c r="AY451" s="260" t="s">
        <v>125</v>
      </c>
    </row>
    <row r="452" s="14" customFormat="1">
      <c r="A452" s="14"/>
      <c r="B452" s="250"/>
      <c r="C452" s="251"/>
      <c r="D452" s="241" t="s">
        <v>165</v>
      </c>
      <c r="E452" s="252" t="s">
        <v>1</v>
      </c>
      <c r="F452" s="253" t="s">
        <v>703</v>
      </c>
      <c r="G452" s="251"/>
      <c r="H452" s="254">
        <v>8</v>
      </c>
      <c r="I452" s="255"/>
      <c r="J452" s="251"/>
      <c r="K452" s="251"/>
      <c r="L452" s="256"/>
      <c r="M452" s="257"/>
      <c r="N452" s="258"/>
      <c r="O452" s="258"/>
      <c r="P452" s="258"/>
      <c r="Q452" s="258"/>
      <c r="R452" s="258"/>
      <c r="S452" s="258"/>
      <c r="T452" s="259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60" t="s">
        <v>165</v>
      </c>
      <c r="AU452" s="260" t="s">
        <v>82</v>
      </c>
      <c r="AV452" s="14" t="s">
        <v>82</v>
      </c>
      <c r="AW452" s="14" t="s">
        <v>30</v>
      </c>
      <c r="AX452" s="14" t="s">
        <v>73</v>
      </c>
      <c r="AY452" s="260" t="s">
        <v>125</v>
      </c>
    </row>
    <row r="453" s="15" customFormat="1">
      <c r="A453" s="15"/>
      <c r="B453" s="261"/>
      <c r="C453" s="262"/>
      <c r="D453" s="241" t="s">
        <v>165</v>
      </c>
      <c r="E453" s="263" t="s">
        <v>1</v>
      </c>
      <c r="F453" s="264" t="s">
        <v>170</v>
      </c>
      <c r="G453" s="262"/>
      <c r="H453" s="265">
        <v>107.99</v>
      </c>
      <c r="I453" s="266"/>
      <c r="J453" s="262"/>
      <c r="K453" s="262"/>
      <c r="L453" s="267"/>
      <c r="M453" s="268"/>
      <c r="N453" s="269"/>
      <c r="O453" s="269"/>
      <c r="P453" s="269"/>
      <c r="Q453" s="269"/>
      <c r="R453" s="269"/>
      <c r="S453" s="269"/>
      <c r="T453" s="270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71" t="s">
        <v>165</v>
      </c>
      <c r="AU453" s="271" t="s">
        <v>82</v>
      </c>
      <c r="AV453" s="15" t="s">
        <v>131</v>
      </c>
      <c r="AW453" s="15" t="s">
        <v>30</v>
      </c>
      <c r="AX453" s="15" t="s">
        <v>80</v>
      </c>
      <c r="AY453" s="271" t="s">
        <v>125</v>
      </c>
    </row>
    <row r="454" s="2" customFormat="1" ht="16.5" customHeight="1">
      <c r="A454" s="39"/>
      <c r="B454" s="40"/>
      <c r="C454" s="220" t="s">
        <v>704</v>
      </c>
      <c r="D454" s="220" t="s">
        <v>128</v>
      </c>
      <c r="E454" s="221" t="s">
        <v>705</v>
      </c>
      <c r="F454" s="222" t="s">
        <v>706</v>
      </c>
      <c r="G454" s="223" t="s">
        <v>348</v>
      </c>
      <c r="H454" s="224">
        <v>269.97500000000002</v>
      </c>
      <c r="I454" s="225"/>
      <c r="J454" s="226">
        <f>ROUND(I454*H454,2)</f>
        <v>0</v>
      </c>
      <c r="K454" s="227"/>
      <c r="L454" s="45"/>
      <c r="M454" s="228" t="s">
        <v>1</v>
      </c>
      <c r="N454" s="229" t="s">
        <v>38</v>
      </c>
      <c r="O454" s="92"/>
      <c r="P454" s="230">
        <f>O454*H454</f>
        <v>0</v>
      </c>
      <c r="Q454" s="230">
        <v>0</v>
      </c>
      <c r="R454" s="230">
        <f>Q454*H454</f>
        <v>0</v>
      </c>
      <c r="S454" s="230">
        <v>0</v>
      </c>
      <c r="T454" s="231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32" t="s">
        <v>195</v>
      </c>
      <c r="AT454" s="232" t="s">
        <v>128</v>
      </c>
      <c r="AU454" s="232" t="s">
        <v>82</v>
      </c>
      <c r="AY454" s="18" t="s">
        <v>125</v>
      </c>
      <c r="BE454" s="233">
        <f>IF(N454="základní",J454,0)</f>
        <v>0</v>
      </c>
      <c r="BF454" s="233">
        <f>IF(N454="snížená",J454,0)</f>
        <v>0</v>
      </c>
      <c r="BG454" s="233">
        <f>IF(N454="zákl. přenesená",J454,0)</f>
        <v>0</v>
      </c>
      <c r="BH454" s="233">
        <f>IF(N454="sníž. přenesená",J454,0)</f>
        <v>0</v>
      </c>
      <c r="BI454" s="233">
        <f>IF(N454="nulová",J454,0)</f>
        <v>0</v>
      </c>
      <c r="BJ454" s="18" t="s">
        <v>80</v>
      </c>
      <c r="BK454" s="233">
        <f>ROUND(I454*H454,2)</f>
        <v>0</v>
      </c>
      <c r="BL454" s="18" t="s">
        <v>195</v>
      </c>
      <c r="BM454" s="232" t="s">
        <v>707</v>
      </c>
    </row>
    <row r="455" s="2" customFormat="1" ht="16.5" customHeight="1">
      <c r="A455" s="39"/>
      <c r="B455" s="40"/>
      <c r="C455" s="272" t="s">
        <v>457</v>
      </c>
      <c r="D455" s="272" t="s">
        <v>216</v>
      </c>
      <c r="E455" s="273" t="s">
        <v>708</v>
      </c>
      <c r="F455" s="274" t="s">
        <v>709</v>
      </c>
      <c r="G455" s="275" t="s">
        <v>162</v>
      </c>
      <c r="H455" s="276">
        <v>129.78899999999999</v>
      </c>
      <c r="I455" s="277"/>
      <c r="J455" s="278">
        <f>ROUND(I455*H455,2)</f>
        <v>0</v>
      </c>
      <c r="K455" s="279"/>
      <c r="L455" s="280"/>
      <c r="M455" s="281" t="s">
        <v>1</v>
      </c>
      <c r="N455" s="282" t="s">
        <v>38</v>
      </c>
      <c r="O455" s="92"/>
      <c r="P455" s="230">
        <f>O455*H455</f>
        <v>0</v>
      </c>
      <c r="Q455" s="230">
        <v>0</v>
      </c>
      <c r="R455" s="230">
        <f>Q455*H455</f>
        <v>0</v>
      </c>
      <c r="S455" s="230">
        <v>0</v>
      </c>
      <c r="T455" s="231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32" t="s">
        <v>227</v>
      </c>
      <c r="AT455" s="232" t="s">
        <v>216</v>
      </c>
      <c r="AU455" s="232" t="s">
        <v>82</v>
      </c>
      <c r="AY455" s="18" t="s">
        <v>125</v>
      </c>
      <c r="BE455" s="233">
        <f>IF(N455="základní",J455,0)</f>
        <v>0</v>
      </c>
      <c r="BF455" s="233">
        <f>IF(N455="snížená",J455,0)</f>
        <v>0</v>
      </c>
      <c r="BG455" s="233">
        <f>IF(N455="zákl. přenesená",J455,0)</f>
        <v>0</v>
      </c>
      <c r="BH455" s="233">
        <f>IF(N455="sníž. přenesená",J455,0)</f>
        <v>0</v>
      </c>
      <c r="BI455" s="233">
        <f>IF(N455="nulová",J455,0)</f>
        <v>0</v>
      </c>
      <c r="BJ455" s="18" t="s">
        <v>80</v>
      </c>
      <c r="BK455" s="233">
        <f>ROUND(I455*H455,2)</f>
        <v>0</v>
      </c>
      <c r="BL455" s="18" t="s">
        <v>195</v>
      </c>
      <c r="BM455" s="232" t="s">
        <v>710</v>
      </c>
    </row>
    <row r="456" s="2" customFormat="1" ht="16.5" customHeight="1">
      <c r="A456" s="39"/>
      <c r="B456" s="40"/>
      <c r="C456" s="272" t="s">
        <v>711</v>
      </c>
      <c r="D456" s="272" t="s">
        <v>216</v>
      </c>
      <c r="E456" s="273" t="s">
        <v>712</v>
      </c>
      <c r="F456" s="274" t="s">
        <v>713</v>
      </c>
      <c r="G456" s="275" t="s">
        <v>177</v>
      </c>
      <c r="H456" s="276">
        <v>0.77900000000000003</v>
      </c>
      <c r="I456" s="277"/>
      <c r="J456" s="278">
        <f>ROUND(I456*H456,2)</f>
        <v>0</v>
      </c>
      <c r="K456" s="279"/>
      <c r="L456" s="280"/>
      <c r="M456" s="281" t="s">
        <v>1</v>
      </c>
      <c r="N456" s="282" t="s">
        <v>38</v>
      </c>
      <c r="O456" s="92"/>
      <c r="P456" s="230">
        <f>O456*H456</f>
        <v>0</v>
      </c>
      <c r="Q456" s="230">
        <v>0</v>
      </c>
      <c r="R456" s="230">
        <f>Q456*H456</f>
        <v>0</v>
      </c>
      <c r="S456" s="230">
        <v>0</v>
      </c>
      <c r="T456" s="231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32" t="s">
        <v>227</v>
      </c>
      <c r="AT456" s="232" t="s">
        <v>216</v>
      </c>
      <c r="AU456" s="232" t="s">
        <v>82</v>
      </c>
      <c r="AY456" s="18" t="s">
        <v>125</v>
      </c>
      <c r="BE456" s="233">
        <f>IF(N456="základní",J456,0)</f>
        <v>0</v>
      </c>
      <c r="BF456" s="233">
        <f>IF(N456="snížená",J456,0)</f>
        <v>0</v>
      </c>
      <c r="BG456" s="233">
        <f>IF(N456="zákl. přenesená",J456,0)</f>
        <v>0</v>
      </c>
      <c r="BH456" s="233">
        <f>IF(N456="sníž. přenesená",J456,0)</f>
        <v>0</v>
      </c>
      <c r="BI456" s="233">
        <f>IF(N456="nulová",J456,0)</f>
        <v>0</v>
      </c>
      <c r="BJ456" s="18" t="s">
        <v>80</v>
      </c>
      <c r="BK456" s="233">
        <f>ROUND(I456*H456,2)</f>
        <v>0</v>
      </c>
      <c r="BL456" s="18" t="s">
        <v>195</v>
      </c>
      <c r="BM456" s="232" t="s">
        <v>714</v>
      </c>
    </row>
    <row r="457" s="2" customFormat="1" ht="24.15" customHeight="1">
      <c r="A457" s="39"/>
      <c r="B457" s="40"/>
      <c r="C457" s="220" t="s">
        <v>479</v>
      </c>
      <c r="D457" s="220" t="s">
        <v>128</v>
      </c>
      <c r="E457" s="221" t="s">
        <v>715</v>
      </c>
      <c r="F457" s="222" t="s">
        <v>716</v>
      </c>
      <c r="G457" s="223" t="s">
        <v>251</v>
      </c>
      <c r="H457" s="224">
        <v>15</v>
      </c>
      <c r="I457" s="225"/>
      <c r="J457" s="226">
        <f>ROUND(I457*H457,2)</f>
        <v>0</v>
      </c>
      <c r="K457" s="227"/>
      <c r="L457" s="45"/>
      <c r="M457" s="228" t="s">
        <v>1</v>
      </c>
      <c r="N457" s="229" t="s">
        <v>38</v>
      </c>
      <c r="O457" s="92"/>
      <c r="P457" s="230">
        <f>O457*H457</f>
        <v>0</v>
      </c>
      <c r="Q457" s="230">
        <v>0</v>
      </c>
      <c r="R457" s="230">
        <f>Q457*H457</f>
        <v>0</v>
      </c>
      <c r="S457" s="230">
        <v>0</v>
      </c>
      <c r="T457" s="231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32" t="s">
        <v>195</v>
      </c>
      <c r="AT457" s="232" t="s">
        <v>128</v>
      </c>
      <c r="AU457" s="232" t="s">
        <v>82</v>
      </c>
      <c r="AY457" s="18" t="s">
        <v>125</v>
      </c>
      <c r="BE457" s="233">
        <f>IF(N457="základní",J457,0)</f>
        <v>0</v>
      </c>
      <c r="BF457" s="233">
        <f>IF(N457="snížená",J457,0)</f>
        <v>0</v>
      </c>
      <c r="BG457" s="233">
        <f>IF(N457="zákl. přenesená",J457,0)</f>
        <v>0</v>
      </c>
      <c r="BH457" s="233">
        <f>IF(N457="sníž. přenesená",J457,0)</f>
        <v>0</v>
      </c>
      <c r="BI457" s="233">
        <f>IF(N457="nulová",J457,0)</f>
        <v>0</v>
      </c>
      <c r="BJ457" s="18" t="s">
        <v>80</v>
      </c>
      <c r="BK457" s="233">
        <f>ROUND(I457*H457,2)</f>
        <v>0</v>
      </c>
      <c r="BL457" s="18" t="s">
        <v>195</v>
      </c>
      <c r="BM457" s="232" t="s">
        <v>717</v>
      </c>
    </row>
    <row r="458" s="14" customFormat="1">
      <c r="A458" s="14"/>
      <c r="B458" s="250"/>
      <c r="C458" s="251"/>
      <c r="D458" s="241" t="s">
        <v>165</v>
      </c>
      <c r="E458" s="252" t="s">
        <v>1</v>
      </c>
      <c r="F458" s="253" t="s">
        <v>718</v>
      </c>
      <c r="G458" s="251"/>
      <c r="H458" s="254">
        <v>15</v>
      </c>
      <c r="I458" s="255"/>
      <c r="J458" s="251"/>
      <c r="K458" s="251"/>
      <c r="L458" s="256"/>
      <c r="M458" s="257"/>
      <c r="N458" s="258"/>
      <c r="O458" s="258"/>
      <c r="P458" s="258"/>
      <c r="Q458" s="258"/>
      <c r="R458" s="258"/>
      <c r="S458" s="258"/>
      <c r="T458" s="259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60" t="s">
        <v>165</v>
      </c>
      <c r="AU458" s="260" t="s">
        <v>82</v>
      </c>
      <c r="AV458" s="14" t="s">
        <v>82</v>
      </c>
      <c r="AW458" s="14" t="s">
        <v>30</v>
      </c>
      <c r="AX458" s="14" t="s">
        <v>73</v>
      </c>
      <c r="AY458" s="260" t="s">
        <v>125</v>
      </c>
    </row>
    <row r="459" s="15" customFormat="1">
      <c r="A459" s="15"/>
      <c r="B459" s="261"/>
      <c r="C459" s="262"/>
      <c r="D459" s="241" t="s">
        <v>165</v>
      </c>
      <c r="E459" s="263" t="s">
        <v>1</v>
      </c>
      <c r="F459" s="264" t="s">
        <v>170</v>
      </c>
      <c r="G459" s="262"/>
      <c r="H459" s="265">
        <v>15</v>
      </c>
      <c r="I459" s="266"/>
      <c r="J459" s="262"/>
      <c r="K459" s="262"/>
      <c r="L459" s="267"/>
      <c r="M459" s="268"/>
      <c r="N459" s="269"/>
      <c r="O459" s="269"/>
      <c r="P459" s="269"/>
      <c r="Q459" s="269"/>
      <c r="R459" s="269"/>
      <c r="S459" s="269"/>
      <c r="T459" s="270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71" t="s">
        <v>165</v>
      </c>
      <c r="AU459" s="271" t="s">
        <v>82</v>
      </c>
      <c r="AV459" s="15" t="s">
        <v>131</v>
      </c>
      <c r="AW459" s="15" t="s">
        <v>30</v>
      </c>
      <c r="AX459" s="15" t="s">
        <v>80</v>
      </c>
      <c r="AY459" s="271" t="s">
        <v>125</v>
      </c>
    </row>
    <row r="460" s="2" customFormat="1" ht="24.15" customHeight="1">
      <c r="A460" s="39"/>
      <c r="B460" s="40"/>
      <c r="C460" s="272" t="s">
        <v>719</v>
      </c>
      <c r="D460" s="272" t="s">
        <v>216</v>
      </c>
      <c r="E460" s="273" t="s">
        <v>720</v>
      </c>
      <c r="F460" s="274" t="s">
        <v>721</v>
      </c>
      <c r="G460" s="275" t="s">
        <v>251</v>
      </c>
      <c r="H460" s="276">
        <v>13</v>
      </c>
      <c r="I460" s="277"/>
      <c r="J460" s="278">
        <f>ROUND(I460*H460,2)</f>
        <v>0</v>
      </c>
      <c r="K460" s="279"/>
      <c r="L460" s="280"/>
      <c r="M460" s="281" t="s">
        <v>1</v>
      </c>
      <c r="N460" s="282" t="s">
        <v>38</v>
      </c>
      <c r="O460" s="92"/>
      <c r="P460" s="230">
        <f>O460*H460</f>
        <v>0</v>
      </c>
      <c r="Q460" s="230">
        <v>0</v>
      </c>
      <c r="R460" s="230">
        <f>Q460*H460</f>
        <v>0</v>
      </c>
      <c r="S460" s="230">
        <v>0</v>
      </c>
      <c r="T460" s="231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32" t="s">
        <v>227</v>
      </c>
      <c r="AT460" s="232" t="s">
        <v>216</v>
      </c>
      <c r="AU460" s="232" t="s">
        <v>82</v>
      </c>
      <c r="AY460" s="18" t="s">
        <v>125</v>
      </c>
      <c r="BE460" s="233">
        <f>IF(N460="základní",J460,0)</f>
        <v>0</v>
      </c>
      <c r="BF460" s="233">
        <f>IF(N460="snížená",J460,0)</f>
        <v>0</v>
      </c>
      <c r="BG460" s="233">
        <f>IF(N460="zákl. přenesená",J460,0)</f>
        <v>0</v>
      </c>
      <c r="BH460" s="233">
        <f>IF(N460="sníž. přenesená",J460,0)</f>
        <v>0</v>
      </c>
      <c r="BI460" s="233">
        <f>IF(N460="nulová",J460,0)</f>
        <v>0</v>
      </c>
      <c r="BJ460" s="18" t="s">
        <v>80</v>
      </c>
      <c r="BK460" s="233">
        <f>ROUND(I460*H460,2)</f>
        <v>0</v>
      </c>
      <c r="BL460" s="18" t="s">
        <v>195</v>
      </c>
      <c r="BM460" s="232" t="s">
        <v>722</v>
      </c>
    </row>
    <row r="461" s="14" customFormat="1">
      <c r="A461" s="14"/>
      <c r="B461" s="250"/>
      <c r="C461" s="251"/>
      <c r="D461" s="241" t="s">
        <v>165</v>
      </c>
      <c r="E461" s="252" t="s">
        <v>1</v>
      </c>
      <c r="F461" s="253" t="s">
        <v>723</v>
      </c>
      <c r="G461" s="251"/>
      <c r="H461" s="254">
        <v>13</v>
      </c>
      <c r="I461" s="255"/>
      <c r="J461" s="251"/>
      <c r="K461" s="251"/>
      <c r="L461" s="256"/>
      <c r="M461" s="257"/>
      <c r="N461" s="258"/>
      <c r="O461" s="258"/>
      <c r="P461" s="258"/>
      <c r="Q461" s="258"/>
      <c r="R461" s="258"/>
      <c r="S461" s="258"/>
      <c r="T461" s="259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60" t="s">
        <v>165</v>
      </c>
      <c r="AU461" s="260" t="s">
        <v>82</v>
      </c>
      <c r="AV461" s="14" t="s">
        <v>82</v>
      </c>
      <c r="AW461" s="14" t="s">
        <v>30</v>
      </c>
      <c r="AX461" s="14" t="s">
        <v>73</v>
      </c>
      <c r="AY461" s="260" t="s">
        <v>125</v>
      </c>
    </row>
    <row r="462" s="15" customFormat="1">
      <c r="A462" s="15"/>
      <c r="B462" s="261"/>
      <c r="C462" s="262"/>
      <c r="D462" s="241" t="s">
        <v>165</v>
      </c>
      <c r="E462" s="263" t="s">
        <v>1</v>
      </c>
      <c r="F462" s="264" t="s">
        <v>170</v>
      </c>
      <c r="G462" s="262"/>
      <c r="H462" s="265">
        <v>13</v>
      </c>
      <c r="I462" s="266"/>
      <c r="J462" s="262"/>
      <c r="K462" s="262"/>
      <c r="L462" s="267"/>
      <c r="M462" s="268"/>
      <c r="N462" s="269"/>
      <c r="O462" s="269"/>
      <c r="P462" s="269"/>
      <c r="Q462" s="269"/>
      <c r="R462" s="269"/>
      <c r="S462" s="269"/>
      <c r="T462" s="270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71" t="s">
        <v>165</v>
      </c>
      <c r="AU462" s="271" t="s">
        <v>82</v>
      </c>
      <c r="AV462" s="15" t="s">
        <v>131</v>
      </c>
      <c r="AW462" s="15" t="s">
        <v>30</v>
      </c>
      <c r="AX462" s="15" t="s">
        <v>80</v>
      </c>
      <c r="AY462" s="271" t="s">
        <v>125</v>
      </c>
    </row>
    <row r="463" s="2" customFormat="1" ht="24.15" customHeight="1">
      <c r="A463" s="39"/>
      <c r="B463" s="40"/>
      <c r="C463" s="272" t="s">
        <v>483</v>
      </c>
      <c r="D463" s="272" t="s">
        <v>216</v>
      </c>
      <c r="E463" s="273" t="s">
        <v>724</v>
      </c>
      <c r="F463" s="274" t="s">
        <v>725</v>
      </c>
      <c r="G463" s="275" t="s">
        <v>251</v>
      </c>
      <c r="H463" s="276">
        <v>2</v>
      </c>
      <c r="I463" s="277"/>
      <c r="J463" s="278">
        <f>ROUND(I463*H463,2)</f>
        <v>0</v>
      </c>
      <c r="K463" s="279"/>
      <c r="L463" s="280"/>
      <c r="M463" s="281" t="s">
        <v>1</v>
      </c>
      <c r="N463" s="282" t="s">
        <v>38</v>
      </c>
      <c r="O463" s="92"/>
      <c r="P463" s="230">
        <f>O463*H463</f>
        <v>0</v>
      </c>
      <c r="Q463" s="230">
        <v>0</v>
      </c>
      <c r="R463" s="230">
        <f>Q463*H463</f>
        <v>0</v>
      </c>
      <c r="S463" s="230">
        <v>0</v>
      </c>
      <c r="T463" s="231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32" t="s">
        <v>227</v>
      </c>
      <c r="AT463" s="232" t="s">
        <v>216</v>
      </c>
      <c r="AU463" s="232" t="s">
        <v>82</v>
      </c>
      <c r="AY463" s="18" t="s">
        <v>125</v>
      </c>
      <c r="BE463" s="233">
        <f>IF(N463="základní",J463,0)</f>
        <v>0</v>
      </c>
      <c r="BF463" s="233">
        <f>IF(N463="snížená",J463,0)</f>
        <v>0</v>
      </c>
      <c r="BG463" s="233">
        <f>IF(N463="zákl. přenesená",J463,0)</f>
        <v>0</v>
      </c>
      <c r="BH463" s="233">
        <f>IF(N463="sníž. přenesená",J463,0)</f>
        <v>0</v>
      </c>
      <c r="BI463" s="233">
        <f>IF(N463="nulová",J463,0)</f>
        <v>0</v>
      </c>
      <c r="BJ463" s="18" t="s">
        <v>80</v>
      </c>
      <c r="BK463" s="233">
        <f>ROUND(I463*H463,2)</f>
        <v>0</v>
      </c>
      <c r="BL463" s="18" t="s">
        <v>195</v>
      </c>
      <c r="BM463" s="232" t="s">
        <v>726</v>
      </c>
    </row>
    <row r="464" s="2" customFormat="1" ht="21.75" customHeight="1">
      <c r="A464" s="39"/>
      <c r="B464" s="40"/>
      <c r="C464" s="220" t="s">
        <v>727</v>
      </c>
      <c r="D464" s="220" t="s">
        <v>128</v>
      </c>
      <c r="E464" s="221" t="s">
        <v>728</v>
      </c>
      <c r="F464" s="222" t="s">
        <v>729</v>
      </c>
      <c r="G464" s="223" t="s">
        <v>251</v>
      </c>
      <c r="H464" s="224">
        <v>15</v>
      </c>
      <c r="I464" s="225"/>
      <c r="J464" s="226">
        <f>ROUND(I464*H464,2)</f>
        <v>0</v>
      </c>
      <c r="K464" s="227"/>
      <c r="L464" s="45"/>
      <c r="M464" s="228" t="s">
        <v>1</v>
      </c>
      <c r="N464" s="229" t="s">
        <v>38</v>
      </c>
      <c r="O464" s="92"/>
      <c r="P464" s="230">
        <f>O464*H464</f>
        <v>0</v>
      </c>
      <c r="Q464" s="230">
        <v>0</v>
      </c>
      <c r="R464" s="230">
        <f>Q464*H464</f>
        <v>0</v>
      </c>
      <c r="S464" s="230">
        <v>0</v>
      </c>
      <c r="T464" s="231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32" t="s">
        <v>195</v>
      </c>
      <c r="AT464" s="232" t="s">
        <v>128</v>
      </c>
      <c r="AU464" s="232" t="s">
        <v>82</v>
      </c>
      <c r="AY464" s="18" t="s">
        <v>125</v>
      </c>
      <c r="BE464" s="233">
        <f>IF(N464="základní",J464,0)</f>
        <v>0</v>
      </c>
      <c r="BF464" s="233">
        <f>IF(N464="snížená",J464,0)</f>
        <v>0</v>
      </c>
      <c r="BG464" s="233">
        <f>IF(N464="zákl. přenesená",J464,0)</f>
        <v>0</v>
      </c>
      <c r="BH464" s="233">
        <f>IF(N464="sníž. přenesená",J464,0)</f>
        <v>0</v>
      </c>
      <c r="BI464" s="233">
        <f>IF(N464="nulová",J464,0)</f>
        <v>0</v>
      </c>
      <c r="BJ464" s="18" t="s">
        <v>80</v>
      </c>
      <c r="BK464" s="233">
        <f>ROUND(I464*H464,2)</f>
        <v>0</v>
      </c>
      <c r="BL464" s="18" t="s">
        <v>195</v>
      </c>
      <c r="BM464" s="232" t="s">
        <v>730</v>
      </c>
    </row>
    <row r="465" s="2" customFormat="1" ht="24.15" customHeight="1">
      <c r="A465" s="39"/>
      <c r="B465" s="40"/>
      <c r="C465" s="272" t="s">
        <v>491</v>
      </c>
      <c r="D465" s="272" t="s">
        <v>216</v>
      </c>
      <c r="E465" s="273" t="s">
        <v>731</v>
      </c>
      <c r="F465" s="274" t="s">
        <v>732</v>
      </c>
      <c r="G465" s="275" t="s">
        <v>251</v>
      </c>
      <c r="H465" s="276">
        <v>15</v>
      </c>
      <c r="I465" s="277"/>
      <c r="J465" s="278">
        <f>ROUND(I465*H465,2)</f>
        <v>0</v>
      </c>
      <c r="K465" s="279"/>
      <c r="L465" s="280"/>
      <c r="M465" s="281" t="s">
        <v>1</v>
      </c>
      <c r="N465" s="282" t="s">
        <v>38</v>
      </c>
      <c r="O465" s="92"/>
      <c r="P465" s="230">
        <f>O465*H465</f>
        <v>0</v>
      </c>
      <c r="Q465" s="230">
        <v>0</v>
      </c>
      <c r="R465" s="230">
        <f>Q465*H465</f>
        <v>0</v>
      </c>
      <c r="S465" s="230">
        <v>0</v>
      </c>
      <c r="T465" s="231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32" t="s">
        <v>227</v>
      </c>
      <c r="AT465" s="232" t="s">
        <v>216</v>
      </c>
      <c r="AU465" s="232" t="s">
        <v>82</v>
      </c>
      <c r="AY465" s="18" t="s">
        <v>125</v>
      </c>
      <c r="BE465" s="233">
        <f>IF(N465="základní",J465,0)</f>
        <v>0</v>
      </c>
      <c r="BF465" s="233">
        <f>IF(N465="snížená",J465,0)</f>
        <v>0</v>
      </c>
      <c r="BG465" s="233">
        <f>IF(N465="zákl. přenesená",J465,0)</f>
        <v>0</v>
      </c>
      <c r="BH465" s="233">
        <f>IF(N465="sníž. přenesená",J465,0)</f>
        <v>0</v>
      </c>
      <c r="BI465" s="233">
        <f>IF(N465="nulová",J465,0)</f>
        <v>0</v>
      </c>
      <c r="BJ465" s="18" t="s">
        <v>80</v>
      </c>
      <c r="BK465" s="233">
        <f>ROUND(I465*H465,2)</f>
        <v>0</v>
      </c>
      <c r="BL465" s="18" t="s">
        <v>195</v>
      </c>
      <c r="BM465" s="232" t="s">
        <v>733</v>
      </c>
    </row>
    <row r="466" s="2" customFormat="1" ht="24.15" customHeight="1">
      <c r="A466" s="39"/>
      <c r="B466" s="40"/>
      <c r="C466" s="220" t="s">
        <v>734</v>
      </c>
      <c r="D466" s="220" t="s">
        <v>128</v>
      </c>
      <c r="E466" s="221" t="s">
        <v>735</v>
      </c>
      <c r="F466" s="222" t="s">
        <v>736</v>
      </c>
      <c r="G466" s="223" t="s">
        <v>251</v>
      </c>
      <c r="H466" s="224">
        <v>17</v>
      </c>
      <c r="I466" s="225"/>
      <c r="J466" s="226">
        <f>ROUND(I466*H466,2)</f>
        <v>0</v>
      </c>
      <c r="K466" s="227"/>
      <c r="L466" s="45"/>
      <c r="M466" s="228" t="s">
        <v>1</v>
      </c>
      <c r="N466" s="229" t="s">
        <v>38</v>
      </c>
      <c r="O466" s="92"/>
      <c r="P466" s="230">
        <f>O466*H466</f>
        <v>0</v>
      </c>
      <c r="Q466" s="230">
        <v>0</v>
      </c>
      <c r="R466" s="230">
        <f>Q466*H466</f>
        <v>0</v>
      </c>
      <c r="S466" s="230">
        <v>0</v>
      </c>
      <c r="T466" s="231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32" t="s">
        <v>195</v>
      </c>
      <c r="AT466" s="232" t="s">
        <v>128</v>
      </c>
      <c r="AU466" s="232" t="s">
        <v>82</v>
      </c>
      <c r="AY466" s="18" t="s">
        <v>125</v>
      </c>
      <c r="BE466" s="233">
        <f>IF(N466="základní",J466,0)</f>
        <v>0</v>
      </c>
      <c r="BF466" s="233">
        <f>IF(N466="snížená",J466,0)</f>
        <v>0</v>
      </c>
      <c r="BG466" s="233">
        <f>IF(N466="zákl. přenesená",J466,0)</f>
        <v>0</v>
      </c>
      <c r="BH466" s="233">
        <f>IF(N466="sníž. přenesená",J466,0)</f>
        <v>0</v>
      </c>
      <c r="BI466" s="233">
        <f>IF(N466="nulová",J466,0)</f>
        <v>0</v>
      </c>
      <c r="BJ466" s="18" t="s">
        <v>80</v>
      </c>
      <c r="BK466" s="233">
        <f>ROUND(I466*H466,2)</f>
        <v>0</v>
      </c>
      <c r="BL466" s="18" t="s">
        <v>195</v>
      </c>
      <c r="BM466" s="232" t="s">
        <v>737</v>
      </c>
    </row>
    <row r="467" s="14" customFormat="1">
      <c r="A467" s="14"/>
      <c r="B467" s="250"/>
      <c r="C467" s="251"/>
      <c r="D467" s="241" t="s">
        <v>165</v>
      </c>
      <c r="E467" s="252" t="s">
        <v>1</v>
      </c>
      <c r="F467" s="253" t="s">
        <v>738</v>
      </c>
      <c r="G467" s="251"/>
      <c r="H467" s="254">
        <v>17</v>
      </c>
      <c r="I467" s="255"/>
      <c r="J467" s="251"/>
      <c r="K467" s="251"/>
      <c r="L467" s="256"/>
      <c r="M467" s="257"/>
      <c r="N467" s="258"/>
      <c r="O467" s="258"/>
      <c r="P467" s="258"/>
      <c r="Q467" s="258"/>
      <c r="R467" s="258"/>
      <c r="S467" s="258"/>
      <c r="T467" s="259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60" t="s">
        <v>165</v>
      </c>
      <c r="AU467" s="260" t="s">
        <v>82</v>
      </c>
      <c r="AV467" s="14" t="s">
        <v>82</v>
      </c>
      <c r="AW467" s="14" t="s">
        <v>30</v>
      </c>
      <c r="AX467" s="14" t="s">
        <v>73</v>
      </c>
      <c r="AY467" s="260" t="s">
        <v>125</v>
      </c>
    </row>
    <row r="468" s="15" customFormat="1">
      <c r="A468" s="15"/>
      <c r="B468" s="261"/>
      <c r="C468" s="262"/>
      <c r="D468" s="241" t="s">
        <v>165</v>
      </c>
      <c r="E468" s="263" t="s">
        <v>1</v>
      </c>
      <c r="F468" s="264" t="s">
        <v>170</v>
      </c>
      <c r="G468" s="262"/>
      <c r="H468" s="265">
        <v>17</v>
      </c>
      <c r="I468" s="266"/>
      <c r="J468" s="262"/>
      <c r="K468" s="262"/>
      <c r="L468" s="267"/>
      <c r="M468" s="268"/>
      <c r="N468" s="269"/>
      <c r="O468" s="269"/>
      <c r="P468" s="269"/>
      <c r="Q468" s="269"/>
      <c r="R468" s="269"/>
      <c r="S468" s="269"/>
      <c r="T468" s="270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71" t="s">
        <v>165</v>
      </c>
      <c r="AU468" s="271" t="s">
        <v>82</v>
      </c>
      <c r="AV468" s="15" t="s">
        <v>131</v>
      </c>
      <c r="AW468" s="15" t="s">
        <v>30</v>
      </c>
      <c r="AX468" s="15" t="s">
        <v>80</v>
      </c>
      <c r="AY468" s="271" t="s">
        <v>125</v>
      </c>
    </row>
    <row r="469" s="2" customFormat="1" ht="24.15" customHeight="1">
      <c r="A469" s="39"/>
      <c r="B469" s="40"/>
      <c r="C469" s="220" t="s">
        <v>496</v>
      </c>
      <c r="D469" s="220" t="s">
        <v>128</v>
      </c>
      <c r="E469" s="221" t="s">
        <v>739</v>
      </c>
      <c r="F469" s="222" t="s">
        <v>740</v>
      </c>
      <c r="G469" s="223" t="s">
        <v>535</v>
      </c>
      <c r="H469" s="294"/>
      <c r="I469" s="225"/>
      <c r="J469" s="226">
        <f>ROUND(I469*H469,2)</f>
        <v>0</v>
      </c>
      <c r="K469" s="227"/>
      <c r="L469" s="45"/>
      <c r="M469" s="228" t="s">
        <v>1</v>
      </c>
      <c r="N469" s="229" t="s">
        <v>38</v>
      </c>
      <c r="O469" s="92"/>
      <c r="P469" s="230">
        <f>O469*H469</f>
        <v>0</v>
      </c>
      <c r="Q469" s="230">
        <v>0</v>
      </c>
      <c r="R469" s="230">
        <f>Q469*H469</f>
        <v>0</v>
      </c>
      <c r="S469" s="230">
        <v>0</v>
      </c>
      <c r="T469" s="231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32" t="s">
        <v>195</v>
      </c>
      <c r="AT469" s="232" t="s">
        <v>128</v>
      </c>
      <c r="AU469" s="232" t="s">
        <v>82</v>
      </c>
      <c r="AY469" s="18" t="s">
        <v>125</v>
      </c>
      <c r="BE469" s="233">
        <f>IF(N469="základní",J469,0)</f>
        <v>0</v>
      </c>
      <c r="BF469" s="233">
        <f>IF(N469="snížená",J469,0)</f>
        <v>0</v>
      </c>
      <c r="BG469" s="233">
        <f>IF(N469="zákl. přenesená",J469,0)</f>
        <v>0</v>
      </c>
      <c r="BH469" s="233">
        <f>IF(N469="sníž. přenesená",J469,0)</f>
        <v>0</v>
      </c>
      <c r="BI469" s="233">
        <f>IF(N469="nulová",J469,0)</f>
        <v>0</v>
      </c>
      <c r="BJ469" s="18" t="s">
        <v>80</v>
      </c>
      <c r="BK469" s="233">
        <f>ROUND(I469*H469,2)</f>
        <v>0</v>
      </c>
      <c r="BL469" s="18" t="s">
        <v>195</v>
      </c>
      <c r="BM469" s="232" t="s">
        <v>741</v>
      </c>
    </row>
    <row r="470" s="12" customFormat="1" ht="22.8" customHeight="1">
      <c r="A470" s="12"/>
      <c r="B470" s="204"/>
      <c r="C470" s="205"/>
      <c r="D470" s="206" t="s">
        <v>72</v>
      </c>
      <c r="E470" s="218" t="s">
        <v>742</v>
      </c>
      <c r="F470" s="218" t="s">
        <v>743</v>
      </c>
      <c r="G470" s="205"/>
      <c r="H470" s="205"/>
      <c r="I470" s="208"/>
      <c r="J470" s="219">
        <f>BK470</f>
        <v>0</v>
      </c>
      <c r="K470" s="205"/>
      <c r="L470" s="210"/>
      <c r="M470" s="211"/>
      <c r="N470" s="212"/>
      <c r="O470" s="212"/>
      <c r="P470" s="213">
        <f>SUM(P471:P523)</f>
        <v>0</v>
      </c>
      <c r="Q470" s="212"/>
      <c r="R470" s="213">
        <f>SUM(R471:R523)</f>
        <v>0</v>
      </c>
      <c r="S470" s="212"/>
      <c r="T470" s="214">
        <f>SUM(T471:T523)</f>
        <v>0</v>
      </c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R470" s="215" t="s">
        <v>82</v>
      </c>
      <c r="AT470" s="216" t="s">
        <v>72</v>
      </c>
      <c r="AU470" s="216" t="s">
        <v>80</v>
      </c>
      <c r="AY470" s="215" t="s">
        <v>125</v>
      </c>
      <c r="BK470" s="217">
        <f>SUM(BK471:BK523)</f>
        <v>0</v>
      </c>
    </row>
    <row r="471" s="2" customFormat="1" ht="16.5" customHeight="1">
      <c r="A471" s="39"/>
      <c r="B471" s="40"/>
      <c r="C471" s="220" t="s">
        <v>744</v>
      </c>
      <c r="D471" s="220" t="s">
        <v>128</v>
      </c>
      <c r="E471" s="221" t="s">
        <v>745</v>
      </c>
      <c r="F471" s="222" t="s">
        <v>746</v>
      </c>
      <c r="G471" s="223" t="s">
        <v>162</v>
      </c>
      <c r="H471" s="224">
        <v>56.799999999999997</v>
      </c>
      <c r="I471" s="225"/>
      <c r="J471" s="226">
        <f>ROUND(I471*H471,2)</f>
        <v>0</v>
      </c>
      <c r="K471" s="227"/>
      <c r="L471" s="45"/>
      <c r="M471" s="228" t="s">
        <v>1</v>
      </c>
      <c r="N471" s="229" t="s">
        <v>38</v>
      </c>
      <c r="O471" s="92"/>
      <c r="P471" s="230">
        <f>O471*H471</f>
        <v>0</v>
      </c>
      <c r="Q471" s="230">
        <v>0</v>
      </c>
      <c r="R471" s="230">
        <f>Q471*H471</f>
        <v>0</v>
      </c>
      <c r="S471" s="230">
        <v>0</v>
      </c>
      <c r="T471" s="231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32" t="s">
        <v>195</v>
      </c>
      <c r="AT471" s="232" t="s">
        <v>128</v>
      </c>
      <c r="AU471" s="232" t="s">
        <v>82</v>
      </c>
      <c r="AY471" s="18" t="s">
        <v>125</v>
      </c>
      <c r="BE471" s="233">
        <f>IF(N471="základní",J471,0)</f>
        <v>0</v>
      </c>
      <c r="BF471" s="233">
        <f>IF(N471="snížená",J471,0)</f>
        <v>0</v>
      </c>
      <c r="BG471" s="233">
        <f>IF(N471="zákl. přenesená",J471,0)</f>
        <v>0</v>
      </c>
      <c r="BH471" s="233">
        <f>IF(N471="sníž. přenesená",J471,0)</f>
        <v>0</v>
      </c>
      <c r="BI471" s="233">
        <f>IF(N471="nulová",J471,0)</f>
        <v>0</v>
      </c>
      <c r="BJ471" s="18" t="s">
        <v>80</v>
      </c>
      <c r="BK471" s="233">
        <f>ROUND(I471*H471,2)</f>
        <v>0</v>
      </c>
      <c r="BL471" s="18" t="s">
        <v>195</v>
      </c>
      <c r="BM471" s="232" t="s">
        <v>747</v>
      </c>
    </row>
    <row r="472" s="2" customFormat="1" ht="21.75" customHeight="1">
      <c r="A472" s="39"/>
      <c r="B472" s="40"/>
      <c r="C472" s="220" t="s">
        <v>500</v>
      </c>
      <c r="D472" s="220" t="s">
        <v>128</v>
      </c>
      <c r="E472" s="221" t="s">
        <v>748</v>
      </c>
      <c r="F472" s="222" t="s">
        <v>749</v>
      </c>
      <c r="G472" s="223" t="s">
        <v>162</v>
      </c>
      <c r="H472" s="224">
        <v>56.799999999999997</v>
      </c>
      <c r="I472" s="225"/>
      <c r="J472" s="226">
        <f>ROUND(I472*H472,2)</f>
        <v>0</v>
      </c>
      <c r="K472" s="227"/>
      <c r="L472" s="45"/>
      <c r="M472" s="228" t="s">
        <v>1</v>
      </c>
      <c r="N472" s="229" t="s">
        <v>38</v>
      </c>
      <c r="O472" s="92"/>
      <c r="P472" s="230">
        <f>O472*H472</f>
        <v>0</v>
      </c>
      <c r="Q472" s="230">
        <v>0</v>
      </c>
      <c r="R472" s="230">
        <f>Q472*H472</f>
        <v>0</v>
      </c>
      <c r="S472" s="230">
        <v>0</v>
      </c>
      <c r="T472" s="231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32" t="s">
        <v>195</v>
      </c>
      <c r="AT472" s="232" t="s">
        <v>128</v>
      </c>
      <c r="AU472" s="232" t="s">
        <v>82</v>
      </c>
      <c r="AY472" s="18" t="s">
        <v>125</v>
      </c>
      <c r="BE472" s="233">
        <f>IF(N472="základní",J472,0)</f>
        <v>0</v>
      </c>
      <c r="BF472" s="233">
        <f>IF(N472="snížená",J472,0)</f>
        <v>0</v>
      </c>
      <c r="BG472" s="233">
        <f>IF(N472="zákl. přenesená",J472,0)</f>
        <v>0</v>
      </c>
      <c r="BH472" s="233">
        <f>IF(N472="sníž. přenesená",J472,0)</f>
        <v>0</v>
      </c>
      <c r="BI472" s="233">
        <f>IF(N472="nulová",J472,0)</f>
        <v>0</v>
      </c>
      <c r="BJ472" s="18" t="s">
        <v>80</v>
      </c>
      <c r="BK472" s="233">
        <f>ROUND(I472*H472,2)</f>
        <v>0</v>
      </c>
      <c r="BL472" s="18" t="s">
        <v>195</v>
      </c>
      <c r="BM472" s="232" t="s">
        <v>750</v>
      </c>
    </row>
    <row r="473" s="2" customFormat="1" ht="24.15" customHeight="1">
      <c r="A473" s="39"/>
      <c r="B473" s="40"/>
      <c r="C473" s="220" t="s">
        <v>751</v>
      </c>
      <c r="D473" s="220" t="s">
        <v>128</v>
      </c>
      <c r="E473" s="221" t="s">
        <v>752</v>
      </c>
      <c r="F473" s="222" t="s">
        <v>753</v>
      </c>
      <c r="G473" s="223" t="s">
        <v>162</v>
      </c>
      <c r="H473" s="224">
        <v>58.060000000000002</v>
      </c>
      <c r="I473" s="225"/>
      <c r="J473" s="226">
        <f>ROUND(I473*H473,2)</f>
        <v>0</v>
      </c>
      <c r="K473" s="227"/>
      <c r="L473" s="45"/>
      <c r="M473" s="228" t="s">
        <v>1</v>
      </c>
      <c r="N473" s="229" t="s">
        <v>38</v>
      </c>
      <c r="O473" s="92"/>
      <c r="P473" s="230">
        <f>O473*H473</f>
        <v>0</v>
      </c>
      <c r="Q473" s="230">
        <v>0</v>
      </c>
      <c r="R473" s="230">
        <f>Q473*H473</f>
        <v>0</v>
      </c>
      <c r="S473" s="230">
        <v>0</v>
      </c>
      <c r="T473" s="231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32" t="s">
        <v>195</v>
      </c>
      <c r="AT473" s="232" t="s">
        <v>128</v>
      </c>
      <c r="AU473" s="232" t="s">
        <v>82</v>
      </c>
      <c r="AY473" s="18" t="s">
        <v>125</v>
      </c>
      <c r="BE473" s="233">
        <f>IF(N473="základní",J473,0)</f>
        <v>0</v>
      </c>
      <c r="BF473" s="233">
        <f>IF(N473="snížená",J473,0)</f>
        <v>0</v>
      </c>
      <c r="BG473" s="233">
        <f>IF(N473="zákl. přenesená",J473,0)</f>
        <v>0</v>
      </c>
      <c r="BH473" s="233">
        <f>IF(N473="sníž. přenesená",J473,0)</f>
        <v>0</v>
      </c>
      <c r="BI473" s="233">
        <f>IF(N473="nulová",J473,0)</f>
        <v>0</v>
      </c>
      <c r="BJ473" s="18" t="s">
        <v>80</v>
      </c>
      <c r="BK473" s="233">
        <f>ROUND(I473*H473,2)</f>
        <v>0</v>
      </c>
      <c r="BL473" s="18" t="s">
        <v>195</v>
      </c>
      <c r="BM473" s="232" t="s">
        <v>754</v>
      </c>
    </row>
    <row r="474" s="14" customFormat="1">
      <c r="A474" s="14"/>
      <c r="B474" s="250"/>
      <c r="C474" s="251"/>
      <c r="D474" s="241" t="s">
        <v>165</v>
      </c>
      <c r="E474" s="252" t="s">
        <v>1</v>
      </c>
      <c r="F474" s="253" t="s">
        <v>755</v>
      </c>
      <c r="G474" s="251"/>
      <c r="H474" s="254">
        <v>9.8000000000000007</v>
      </c>
      <c r="I474" s="255"/>
      <c r="J474" s="251"/>
      <c r="K474" s="251"/>
      <c r="L474" s="256"/>
      <c r="M474" s="257"/>
      <c r="N474" s="258"/>
      <c r="O474" s="258"/>
      <c r="P474" s="258"/>
      <c r="Q474" s="258"/>
      <c r="R474" s="258"/>
      <c r="S474" s="258"/>
      <c r="T474" s="259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60" t="s">
        <v>165</v>
      </c>
      <c r="AU474" s="260" t="s">
        <v>82</v>
      </c>
      <c r="AV474" s="14" t="s">
        <v>82</v>
      </c>
      <c r="AW474" s="14" t="s">
        <v>30</v>
      </c>
      <c r="AX474" s="14" t="s">
        <v>73</v>
      </c>
      <c r="AY474" s="260" t="s">
        <v>125</v>
      </c>
    </row>
    <row r="475" s="14" customFormat="1">
      <c r="A475" s="14"/>
      <c r="B475" s="250"/>
      <c r="C475" s="251"/>
      <c r="D475" s="241" t="s">
        <v>165</v>
      </c>
      <c r="E475" s="252" t="s">
        <v>1</v>
      </c>
      <c r="F475" s="253" t="s">
        <v>459</v>
      </c>
      <c r="G475" s="251"/>
      <c r="H475" s="254">
        <v>0.90000000000000002</v>
      </c>
      <c r="I475" s="255"/>
      <c r="J475" s="251"/>
      <c r="K475" s="251"/>
      <c r="L475" s="256"/>
      <c r="M475" s="257"/>
      <c r="N475" s="258"/>
      <c r="O475" s="258"/>
      <c r="P475" s="258"/>
      <c r="Q475" s="258"/>
      <c r="R475" s="258"/>
      <c r="S475" s="258"/>
      <c r="T475" s="259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60" t="s">
        <v>165</v>
      </c>
      <c r="AU475" s="260" t="s">
        <v>82</v>
      </c>
      <c r="AV475" s="14" t="s">
        <v>82</v>
      </c>
      <c r="AW475" s="14" t="s">
        <v>30</v>
      </c>
      <c r="AX475" s="14" t="s">
        <v>73</v>
      </c>
      <c r="AY475" s="260" t="s">
        <v>125</v>
      </c>
    </row>
    <row r="476" s="14" customFormat="1">
      <c r="A476" s="14"/>
      <c r="B476" s="250"/>
      <c r="C476" s="251"/>
      <c r="D476" s="241" t="s">
        <v>165</v>
      </c>
      <c r="E476" s="252" t="s">
        <v>1</v>
      </c>
      <c r="F476" s="253" t="s">
        <v>460</v>
      </c>
      <c r="G476" s="251"/>
      <c r="H476" s="254">
        <v>0.80000000000000004</v>
      </c>
      <c r="I476" s="255"/>
      <c r="J476" s="251"/>
      <c r="K476" s="251"/>
      <c r="L476" s="256"/>
      <c r="M476" s="257"/>
      <c r="N476" s="258"/>
      <c r="O476" s="258"/>
      <c r="P476" s="258"/>
      <c r="Q476" s="258"/>
      <c r="R476" s="258"/>
      <c r="S476" s="258"/>
      <c r="T476" s="259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60" t="s">
        <v>165</v>
      </c>
      <c r="AU476" s="260" t="s">
        <v>82</v>
      </c>
      <c r="AV476" s="14" t="s">
        <v>82</v>
      </c>
      <c r="AW476" s="14" t="s">
        <v>30</v>
      </c>
      <c r="AX476" s="14" t="s">
        <v>73</v>
      </c>
      <c r="AY476" s="260" t="s">
        <v>125</v>
      </c>
    </row>
    <row r="477" s="14" customFormat="1">
      <c r="A477" s="14"/>
      <c r="B477" s="250"/>
      <c r="C477" s="251"/>
      <c r="D477" s="241" t="s">
        <v>165</v>
      </c>
      <c r="E477" s="252" t="s">
        <v>1</v>
      </c>
      <c r="F477" s="253" t="s">
        <v>461</v>
      </c>
      <c r="G477" s="251"/>
      <c r="H477" s="254">
        <v>0.90000000000000002</v>
      </c>
      <c r="I477" s="255"/>
      <c r="J477" s="251"/>
      <c r="K477" s="251"/>
      <c r="L477" s="256"/>
      <c r="M477" s="257"/>
      <c r="N477" s="258"/>
      <c r="O477" s="258"/>
      <c r="P477" s="258"/>
      <c r="Q477" s="258"/>
      <c r="R477" s="258"/>
      <c r="S477" s="258"/>
      <c r="T477" s="259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60" t="s">
        <v>165</v>
      </c>
      <c r="AU477" s="260" t="s">
        <v>82</v>
      </c>
      <c r="AV477" s="14" t="s">
        <v>82</v>
      </c>
      <c r="AW477" s="14" t="s">
        <v>30</v>
      </c>
      <c r="AX477" s="14" t="s">
        <v>73</v>
      </c>
      <c r="AY477" s="260" t="s">
        <v>125</v>
      </c>
    </row>
    <row r="478" s="14" customFormat="1">
      <c r="A478" s="14"/>
      <c r="B478" s="250"/>
      <c r="C478" s="251"/>
      <c r="D478" s="241" t="s">
        <v>165</v>
      </c>
      <c r="E478" s="252" t="s">
        <v>1</v>
      </c>
      <c r="F478" s="253" t="s">
        <v>462</v>
      </c>
      <c r="G478" s="251"/>
      <c r="H478" s="254">
        <v>0.90000000000000002</v>
      </c>
      <c r="I478" s="255"/>
      <c r="J478" s="251"/>
      <c r="K478" s="251"/>
      <c r="L478" s="256"/>
      <c r="M478" s="257"/>
      <c r="N478" s="258"/>
      <c r="O478" s="258"/>
      <c r="P478" s="258"/>
      <c r="Q478" s="258"/>
      <c r="R478" s="258"/>
      <c r="S478" s="258"/>
      <c r="T478" s="259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60" t="s">
        <v>165</v>
      </c>
      <c r="AU478" s="260" t="s">
        <v>82</v>
      </c>
      <c r="AV478" s="14" t="s">
        <v>82</v>
      </c>
      <c r="AW478" s="14" t="s">
        <v>30</v>
      </c>
      <c r="AX478" s="14" t="s">
        <v>73</v>
      </c>
      <c r="AY478" s="260" t="s">
        <v>125</v>
      </c>
    </row>
    <row r="479" s="14" customFormat="1">
      <c r="A479" s="14"/>
      <c r="B479" s="250"/>
      <c r="C479" s="251"/>
      <c r="D479" s="241" t="s">
        <v>165</v>
      </c>
      <c r="E479" s="252" t="s">
        <v>1</v>
      </c>
      <c r="F479" s="253" t="s">
        <v>463</v>
      </c>
      <c r="G479" s="251"/>
      <c r="H479" s="254">
        <v>7.7999999999999998</v>
      </c>
      <c r="I479" s="255"/>
      <c r="J479" s="251"/>
      <c r="K479" s="251"/>
      <c r="L479" s="256"/>
      <c r="M479" s="257"/>
      <c r="N479" s="258"/>
      <c r="O479" s="258"/>
      <c r="P479" s="258"/>
      <c r="Q479" s="258"/>
      <c r="R479" s="258"/>
      <c r="S479" s="258"/>
      <c r="T479" s="259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60" t="s">
        <v>165</v>
      </c>
      <c r="AU479" s="260" t="s">
        <v>82</v>
      </c>
      <c r="AV479" s="14" t="s">
        <v>82</v>
      </c>
      <c r="AW479" s="14" t="s">
        <v>30</v>
      </c>
      <c r="AX479" s="14" t="s">
        <v>73</v>
      </c>
      <c r="AY479" s="260" t="s">
        <v>125</v>
      </c>
    </row>
    <row r="480" s="14" customFormat="1">
      <c r="A480" s="14"/>
      <c r="B480" s="250"/>
      <c r="C480" s="251"/>
      <c r="D480" s="241" t="s">
        <v>165</v>
      </c>
      <c r="E480" s="252" t="s">
        <v>1</v>
      </c>
      <c r="F480" s="253" t="s">
        <v>464</v>
      </c>
      <c r="G480" s="251"/>
      <c r="H480" s="254">
        <v>1.8</v>
      </c>
      <c r="I480" s="255"/>
      <c r="J480" s="251"/>
      <c r="K480" s="251"/>
      <c r="L480" s="256"/>
      <c r="M480" s="257"/>
      <c r="N480" s="258"/>
      <c r="O480" s="258"/>
      <c r="P480" s="258"/>
      <c r="Q480" s="258"/>
      <c r="R480" s="258"/>
      <c r="S480" s="258"/>
      <c r="T480" s="259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60" t="s">
        <v>165</v>
      </c>
      <c r="AU480" s="260" t="s">
        <v>82</v>
      </c>
      <c r="AV480" s="14" t="s">
        <v>82</v>
      </c>
      <c r="AW480" s="14" t="s">
        <v>30</v>
      </c>
      <c r="AX480" s="14" t="s">
        <v>73</v>
      </c>
      <c r="AY480" s="260" t="s">
        <v>125</v>
      </c>
    </row>
    <row r="481" s="14" customFormat="1">
      <c r="A481" s="14"/>
      <c r="B481" s="250"/>
      <c r="C481" s="251"/>
      <c r="D481" s="241" t="s">
        <v>165</v>
      </c>
      <c r="E481" s="252" t="s">
        <v>1</v>
      </c>
      <c r="F481" s="253" t="s">
        <v>465</v>
      </c>
      <c r="G481" s="251"/>
      <c r="H481" s="254">
        <v>1.8</v>
      </c>
      <c r="I481" s="255"/>
      <c r="J481" s="251"/>
      <c r="K481" s="251"/>
      <c r="L481" s="256"/>
      <c r="M481" s="257"/>
      <c r="N481" s="258"/>
      <c r="O481" s="258"/>
      <c r="P481" s="258"/>
      <c r="Q481" s="258"/>
      <c r="R481" s="258"/>
      <c r="S481" s="258"/>
      <c r="T481" s="259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60" t="s">
        <v>165</v>
      </c>
      <c r="AU481" s="260" t="s">
        <v>82</v>
      </c>
      <c r="AV481" s="14" t="s">
        <v>82</v>
      </c>
      <c r="AW481" s="14" t="s">
        <v>30</v>
      </c>
      <c r="AX481" s="14" t="s">
        <v>73</v>
      </c>
      <c r="AY481" s="260" t="s">
        <v>125</v>
      </c>
    </row>
    <row r="482" s="14" customFormat="1">
      <c r="A482" s="14"/>
      <c r="B482" s="250"/>
      <c r="C482" s="251"/>
      <c r="D482" s="241" t="s">
        <v>165</v>
      </c>
      <c r="E482" s="252" t="s">
        <v>1</v>
      </c>
      <c r="F482" s="253" t="s">
        <v>466</v>
      </c>
      <c r="G482" s="251"/>
      <c r="H482" s="254">
        <v>1.8</v>
      </c>
      <c r="I482" s="255"/>
      <c r="J482" s="251"/>
      <c r="K482" s="251"/>
      <c r="L482" s="256"/>
      <c r="M482" s="257"/>
      <c r="N482" s="258"/>
      <c r="O482" s="258"/>
      <c r="P482" s="258"/>
      <c r="Q482" s="258"/>
      <c r="R482" s="258"/>
      <c r="S482" s="258"/>
      <c r="T482" s="259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60" t="s">
        <v>165</v>
      </c>
      <c r="AU482" s="260" t="s">
        <v>82</v>
      </c>
      <c r="AV482" s="14" t="s">
        <v>82</v>
      </c>
      <c r="AW482" s="14" t="s">
        <v>30</v>
      </c>
      <c r="AX482" s="14" t="s">
        <v>73</v>
      </c>
      <c r="AY482" s="260" t="s">
        <v>125</v>
      </c>
    </row>
    <row r="483" s="14" customFormat="1">
      <c r="A483" s="14"/>
      <c r="B483" s="250"/>
      <c r="C483" s="251"/>
      <c r="D483" s="241" t="s">
        <v>165</v>
      </c>
      <c r="E483" s="252" t="s">
        <v>1</v>
      </c>
      <c r="F483" s="253" t="s">
        <v>756</v>
      </c>
      <c r="G483" s="251"/>
      <c r="H483" s="254">
        <v>7.0999999999999996</v>
      </c>
      <c r="I483" s="255"/>
      <c r="J483" s="251"/>
      <c r="K483" s="251"/>
      <c r="L483" s="256"/>
      <c r="M483" s="257"/>
      <c r="N483" s="258"/>
      <c r="O483" s="258"/>
      <c r="P483" s="258"/>
      <c r="Q483" s="258"/>
      <c r="R483" s="258"/>
      <c r="S483" s="258"/>
      <c r="T483" s="259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60" t="s">
        <v>165</v>
      </c>
      <c r="AU483" s="260" t="s">
        <v>82</v>
      </c>
      <c r="AV483" s="14" t="s">
        <v>82</v>
      </c>
      <c r="AW483" s="14" t="s">
        <v>30</v>
      </c>
      <c r="AX483" s="14" t="s">
        <v>73</v>
      </c>
      <c r="AY483" s="260" t="s">
        <v>125</v>
      </c>
    </row>
    <row r="484" s="14" customFormat="1">
      <c r="A484" s="14"/>
      <c r="B484" s="250"/>
      <c r="C484" s="251"/>
      <c r="D484" s="241" t="s">
        <v>165</v>
      </c>
      <c r="E484" s="252" t="s">
        <v>1</v>
      </c>
      <c r="F484" s="253" t="s">
        <v>468</v>
      </c>
      <c r="G484" s="251"/>
      <c r="H484" s="254">
        <v>3</v>
      </c>
      <c r="I484" s="255"/>
      <c r="J484" s="251"/>
      <c r="K484" s="251"/>
      <c r="L484" s="256"/>
      <c r="M484" s="257"/>
      <c r="N484" s="258"/>
      <c r="O484" s="258"/>
      <c r="P484" s="258"/>
      <c r="Q484" s="258"/>
      <c r="R484" s="258"/>
      <c r="S484" s="258"/>
      <c r="T484" s="259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60" t="s">
        <v>165</v>
      </c>
      <c r="AU484" s="260" t="s">
        <v>82</v>
      </c>
      <c r="AV484" s="14" t="s">
        <v>82</v>
      </c>
      <c r="AW484" s="14" t="s">
        <v>30</v>
      </c>
      <c r="AX484" s="14" t="s">
        <v>73</v>
      </c>
      <c r="AY484" s="260" t="s">
        <v>125</v>
      </c>
    </row>
    <row r="485" s="14" customFormat="1">
      <c r="A485" s="14"/>
      <c r="B485" s="250"/>
      <c r="C485" s="251"/>
      <c r="D485" s="241" t="s">
        <v>165</v>
      </c>
      <c r="E485" s="252" t="s">
        <v>1</v>
      </c>
      <c r="F485" s="253" t="s">
        <v>469</v>
      </c>
      <c r="G485" s="251"/>
      <c r="H485" s="254">
        <v>0.80000000000000004</v>
      </c>
      <c r="I485" s="255"/>
      <c r="J485" s="251"/>
      <c r="K485" s="251"/>
      <c r="L485" s="256"/>
      <c r="M485" s="257"/>
      <c r="N485" s="258"/>
      <c r="O485" s="258"/>
      <c r="P485" s="258"/>
      <c r="Q485" s="258"/>
      <c r="R485" s="258"/>
      <c r="S485" s="258"/>
      <c r="T485" s="259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60" t="s">
        <v>165</v>
      </c>
      <c r="AU485" s="260" t="s">
        <v>82</v>
      </c>
      <c r="AV485" s="14" t="s">
        <v>82</v>
      </c>
      <c r="AW485" s="14" t="s">
        <v>30</v>
      </c>
      <c r="AX485" s="14" t="s">
        <v>73</v>
      </c>
      <c r="AY485" s="260" t="s">
        <v>125</v>
      </c>
    </row>
    <row r="486" s="14" customFormat="1">
      <c r="A486" s="14"/>
      <c r="B486" s="250"/>
      <c r="C486" s="251"/>
      <c r="D486" s="241" t="s">
        <v>165</v>
      </c>
      <c r="E486" s="252" t="s">
        <v>1</v>
      </c>
      <c r="F486" s="253" t="s">
        <v>470</v>
      </c>
      <c r="G486" s="251"/>
      <c r="H486" s="254">
        <v>1.5</v>
      </c>
      <c r="I486" s="255"/>
      <c r="J486" s="251"/>
      <c r="K486" s="251"/>
      <c r="L486" s="256"/>
      <c r="M486" s="257"/>
      <c r="N486" s="258"/>
      <c r="O486" s="258"/>
      <c r="P486" s="258"/>
      <c r="Q486" s="258"/>
      <c r="R486" s="258"/>
      <c r="S486" s="258"/>
      <c r="T486" s="259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60" t="s">
        <v>165</v>
      </c>
      <c r="AU486" s="260" t="s">
        <v>82</v>
      </c>
      <c r="AV486" s="14" t="s">
        <v>82</v>
      </c>
      <c r="AW486" s="14" t="s">
        <v>30</v>
      </c>
      <c r="AX486" s="14" t="s">
        <v>73</v>
      </c>
      <c r="AY486" s="260" t="s">
        <v>125</v>
      </c>
    </row>
    <row r="487" s="14" customFormat="1">
      <c r="A487" s="14"/>
      <c r="B487" s="250"/>
      <c r="C487" s="251"/>
      <c r="D487" s="241" t="s">
        <v>165</v>
      </c>
      <c r="E487" s="252" t="s">
        <v>1</v>
      </c>
      <c r="F487" s="253" t="s">
        <v>471</v>
      </c>
      <c r="G487" s="251"/>
      <c r="H487" s="254">
        <v>0.80000000000000004</v>
      </c>
      <c r="I487" s="255"/>
      <c r="J487" s="251"/>
      <c r="K487" s="251"/>
      <c r="L487" s="256"/>
      <c r="M487" s="257"/>
      <c r="N487" s="258"/>
      <c r="O487" s="258"/>
      <c r="P487" s="258"/>
      <c r="Q487" s="258"/>
      <c r="R487" s="258"/>
      <c r="S487" s="258"/>
      <c r="T487" s="259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60" t="s">
        <v>165</v>
      </c>
      <c r="AU487" s="260" t="s">
        <v>82</v>
      </c>
      <c r="AV487" s="14" t="s">
        <v>82</v>
      </c>
      <c r="AW487" s="14" t="s">
        <v>30</v>
      </c>
      <c r="AX487" s="14" t="s">
        <v>73</v>
      </c>
      <c r="AY487" s="260" t="s">
        <v>125</v>
      </c>
    </row>
    <row r="488" s="14" customFormat="1">
      <c r="A488" s="14"/>
      <c r="B488" s="250"/>
      <c r="C488" s="251"/>
      <c r="D488" s="241" t="s">
        <v>165</v>
      </c>
      <c r="E488" s="252" t="s">
        <v>1</v>
      </c>
      <c r="F488" s="253" t="s">
        <v>472</v>
      </c>
      <c r="G488" s="251"/>
      <c r="H488" s="254">
        <v>7.9000000000000004</v>
      </c>
      <c r="I488" s="255"/>
      <c r="J488" s="251"/>
      <c r="K488" s="251"/>
      <c r="L488" s="256"/>
      <c r="M488" s="257"/>
      <c r="N488" s="258"/>
      <c r="O488" s="258"/>
      <c r="P488" s="258"/>
      <c r="Q488" s="258"/>
      <c r="R488" s="258"/>
      <c r="S488" s="258"/>
      <c r="T488" s="259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60" t="s">
        <v>165</v>
      </c>
      <c r="AU488" s="260" t="s">
        <v>82</v>
      </c>
      <c r="AV488" s="14" t="s">
        <v>82</v>
      </c>
      <c r="AW488" s="14" t="s">
        <v>30</v>
      </c>
      <c r="AX488" s="14" t="s">
        <v>73</v>
      </c>
      <c r="AY488" s="260" t="s">
        <v>125</v>
      </c>
    </row>
    <row r="489" s="14" customFormat="1">
      <c r="A489" s="14"/>
      <c r="B489" s="250"/>
      <c r="C489" s="251"/>
      <c r="D489" s="241" t="s">
        <v>165</v>
      </c>
      <c r="E489" s="252" t="s">
        <v>1</v>
      </c>
      <c r="F489" s="253" t="s">
        <v>473</v>
      </c>
      <c r="G489" s="251"/>
      <c r="H489" s="254">
        <v>1.8</v>
      </c>
      <c r="I489" s="255"/>
      <c r="J489" s="251"/>
      <c r="K489" s="251"/>
      <c r="L489" s="256"/>
      <c r="M489" s="257"/>
      <c r="N489" s="258"/>
      <c r="O489" s="258"/>
      <c r="P489" s="258"/>
      <c r="Q489" s="258"/>
      <c r="R489" s="258"/>
      <c r="S489" s="258"/>
      <c r="T489" s="259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60" t="s">
        <v>165</v>
      </c>
      <c r="AU489" s="260" t="s">
        <v>82</v>
      </c>
      <c r="AV489" s="14" t="s">
        <v>82</v>
      </c>
      <c r="AW489" s="14" t="s">
        <v>30</v>
      </c>
      <c r="AX489" s="14" t="s">
        <v>73</v>
      </c>
      <c r="AY489" s="260" t="s">
        <v>125</v>
      </c>
    </row>
    <row r="490" s="14" customFormat="1">
      <c r="A490" s="14"/>
      <c r="B490" s="250"/>
      <c r="C490" s="251"/>
      <c r="D490" s="241" t="s">
        <v>165</v>
      </c>
      <c r="E490" s="252" t="s">
        <v>1</v>
      </c>
      <c r="F490" s="253" t="s">
        <v>473</v>
      </c>
      <c r="G490" s="251"/>
      <c r="H490" s="254">
        <v>1.8</v>
      </c>
      <c r="I490" s="255"/>
      <c r="J490" s="251"/>
      <c r="K490" s="251"/>
      <c r="L490" s="256"/>
      <c r="M490" s="257"/>
      <c r="N490" s="258"/>
      <c r="O490" s="258"/>
      <c r="P490" s="258"/>
      <c r="Q490" s="258"/>
      <c r="R490" s="258"/>
      <c r="S490" s="258"/>
      <c r="T490" s="259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60" t="s">
        <v>165</v>
      </c>
      <c r="AU490" s="260" t="s">
        <v>82</v>
      </c>
      <c r="AV490" s="14" t="s">
        <v>82</v>
      </c>
      <c r="AW490" s="14" t="s">
        <v>30</v>
      </c>
      <c r="AX490" s="14" t="s">
        <v>73</v>
      </c>
      <c r="AY490" s="260" t="s">
        <v>125</v>
      </c>
    </row>
    <row r="491" s="14" customFormat="1">
      <c r="A491" s="14"/>
      <c r="B491" s="250"/>
      <c r="C491" s="251"/>
      <c r="D491" s="241" t="s">
        <v>165</v>
      </c>
      <c r="E491" s="252" t="s">
        <v>1</v>
      </c>
      <c r="F491" s="253" t="s">
        <v>474</v>
      </c>
      <c r="G491" s="251"/>
      <c r="H491" s="254">
        <v>1.8</v>
      </c>
      <c r="I491" s="255"/>
      <c r="J491" s="251"/>
      <c r="K491" s="251"/>
      <c r="L491" s="256"/>
      <c r="M491" s="257"/>
      <c r="N491" s="258"/>
      <c r="O491" s="258"/>
      <c r="P491" s="258"/>
      <c r="Q491" s="258"/>
      <c r="R491" s="258"/>
      <c r="S491" s="258"/>
      <c r="T491" s="259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60" t="s">
        <v>165</v>
      </c>
      <c r="AU491" s="260" t="s">
        <v>82</v>
      </c>
      <c r="AV491" s="14" t="s">
        <v>82</v>
      </c>
      <c r="AW491" s="14" t="s">
        <v>30</v>
      </c>
      <c r="AX491" s="14" t="s">
        <v>73</v>
      </c>
      <c r="AY491" s="260" t="s">
        <v>125</v>
      </c>
    </row>
    <row r="492" s="14" customFormat="1">
      <c r="A492" s="14"/>
      <c r="B492" s="250"/>
      <c r="C492" s="251"/>
      <c r="D492" s="241" t="s">
        <v>165</v>
      </c>
      <c r="E492" s="252" t="s">
        <v>1</v>
      </c>
      <c r="F492" s="253" t="s">
        <v>475</v>
      </c>
      <c r="G492" s="251"/>
      <c r="H492" s="254">
        <v>3.7999999999999998</v>
      </c>
      <c r="I492" s="255"/>
      <c r="J492" s="251"/>
      <c r="K492" s="251"/>
      <c r="L492" s="256"/>
      <c r="M492" s="257"/>
      <c r="N492" s="258"/>
      <c r="O492" s="258"/>
      <c r="P492" s="258"/>
      <c r="Q492" s="258"/>
      <c r="R492" s="258"/>
      <c r="S492" s="258"/>
      <c r="T492" s="259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60" t="s">
        <v>165</v>
      </c>
      <c r="AU492" s="260" t="s">
        <v>82</v>
      </c>
      <c r="AV492" s="14" t="s">
        <v>82</v>
      </c>
      <c r="AW492" s="14" t="s">
        <v>30</v>
      </c>
      <c r="AX492" s="14" t="s">
        <v>73</v>
      </c>
      <c r="AY492" s="260" t="s">
        <v>125</v>
      </c>
    </row>
    <row r="493" s="14" customFormat="1">
      <c r="A493" s="14"/>
      <c r="B493" s="250"/>
      <c r="C493" s="251"/>
      <c r="D493" s="241" t="s">
        <v>165</v>
      </c>
      <c r="E493" s="252" t="s">
        <v>1</v>
      </c>
      <c r="F493" s="253" t="s">
        <v>757</v>
      </c>
      <c r="G493" s="251"/>
      <c r="H493" s="254">
        <v>1.26</v>
      </c>
      <c r="I493" s="255"/>
      <c r="J493" s="251"/>
      <c r="K493" s="251"/>
      <c r="L493" s="256"/>
      <c r="M493" s="257"/>
      <c r="N493" s="258"/>
      <c r="O493" s="258"/>
      <c r="P493" s="258"/>
      <c r="Q493" s="258"/>
      <c r="R493" s="258"/>
      <c r="S493" s="258"/>
      <c r="T493" s="259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60" t="s">
        <v>165</v>
      </c>
      <c r="AU493" s="260" t="s">
        <v>82</v>
      </c>
      <c r="AV493" s="14" t="s">
        <v>82</v>
      </c>
      <c r="AW493" s="14" t="s">
        <v>30</v>
      </c>
      <c r="AX493" s="14" t="s">
        <v>73</v>
      </c>
      <c r="AY493" s="260" t="s">
        <v>125</v>
      </c>
    </row>
    <row r="494" s="15" customFormat="1">
      <c r="A494" s="15"/>
      <c r="B494" s="261"/>
      <c r="C494" s="262"/>
      <c r="D494" s="241" t="s">
        <v>165</v>
      </c>
      <c r="E494" s="263" t="s">
        <v>1</v>
      </c>
      <c r="F494" s="264" t="s">
        <v>170</v>
      </c>
      <c r="G494" s="262"/>
      <c r="H494" s="265">
        <v>58.059999999999981</v>
      </c>
      <c r="I494" s="266"/>
      <c r="J494" s="262"/>
      <c r="K494" s="262"/>
      <c r="L494" s="267"/>
      <c r="M494" s="268"/>
      <c r="N494" s="269"/>
      <c r="O494" s="269"/>
      <c r="P494" s="269"/>
      <c r="Q494" s="269"/>
      <c r="R494" s="269"/>
      <c r="S494" s="269"/>
      <c r="T494" s="270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71" t="s">
        <v>165</v>
      </c>
      <c r="AU494" s="271" t="s">
        <v>82</v>
      </c>
      <c r="AV494" s="15" t="s">
        <v>131</v>
      </c>
      <c r="AW494" s="15" t="s">
        <v>30</v>
      </c>
      <c r="AX494" s="15" t="s">
        <v>80</v>
      </c>
      <c r="AY494" s="271" t="s">
        <v>125</v>
      </c>
    </row>
    <row r="495" s="2" customFormat="1" ht="33" customHeight="1">
      <c r="A495" s="39"/>
      <c r="B495" s="40"/>
      <c r="C495" s="272" t="s">
        <v>503</v>
      </c>
      <c r="D495" s="272" t="s">
        <v>216</v>
      </c>
      <c r="E495" s="273" t="s">
        <v>758</v>
      </c>
      <c r="F495" s="274" t="s">
        <v>759</v>
      </c>
      <c r="G495" s="275" t="s">
        <v>162</v>
      </c>
      <c r="H495" s="276">
        <v>63.866</v>
      </c>
      <c r="I495" s="277"/>
      <c r="J495" s="278">
        <f>ROUND(I495*H495,2)</f>
        <v>0</v>
      </c>
      <c r="K495" s="279"/>
      <c r="L495" s="280"/>
      <c r="M495" s="281" t="s">
        <v>1</v>
      </c>
      <c r="N495" s="282" t="s">
        <v>38</v>
      </c>
      <c r="O495" s="92"/>
      <c r="P495" s="230">
        <f>O495*H495</f>
        <v>0</v>
      </c>
      <c r="Q495" s="230">
        <v>0</v>
      </c>
      <c r="R495" s="230">
        <f>Q495*H495</f>
        <v>0</v>
      </c>
      <c r="S495" s="230">
        <v>0</v>
      </c>
      <c r="T495" s="231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32" t="s">
        <v>227</v>
      </c>
      <c r="AT495" s="232" t="s">
        <v>216</v>
      </c>
      <c r="AU495" s="232" t="s">
        <v>82</v>
      </c>
      <c r="AY495" s="18" t="s">
        <v>125</v>
      </c>
      <c r="BE495" s="233">
        <f>IF(N495="základní",J495,0)</f>
        <v>0</v>
      </c>
      <c r="BF495" s="233">
        <f>IF(N495="snížená",J495,0)</f>
        <v>0</v>
      </c>
      <c r="BG495" s="233">
        <f>IF(N495="zákl. přenesená",J495,0)</f>
        <v>0</v>
      </c>
      <c r="BH495" s="233">
        <f>IF(N495="sníž. přenesená",J495,0)</f>
        <v>0</v>
      </c>
      <c r="BI495" s="233">
        <f>IF(N495="nulová",J495,0)</f>
        <v>0</v>
      </c>
      <c r="BJ495" s="18" t="s">
        <v>80</v>
      </c>
      <c r="BK495" s="233">
        <f>ROUND(I495*H495,2)</f>
        <v>0</v>
      </c>
      <c r="BL495" s="18" t="s">
        <v>195</v>
      </c>
      <c r="BM495" s="232" t="s">
        <v>760</v>
      </c>
    </row>
    <row r="496" s="14" customFormat="1">
      <c r="A496" s="14"/>
      <c r="B496" s="250"/>
      <c r="C496" s="251"/>
      <c r="D496" s="241" t="s">
        <v>165</v>
      </c>
      <c r="E496" s="252" t="s">
        <v>1</v>
      </c>
      <c r="F496" s="253" t="s">
        <v>761</v>
      </c>
      <c r="G496" s="251"/>
      <c r="H496" s="254">
        <v>63.866</v>
      </c>
      <c r="I496" s="255"/>
      <c r="J496" s="251"/>
      <c r="K496" s="251"/>
      <c r="L496" s="256"/>
      <c r="M496" s="257"/>
      <c r="N496" s="258"/>
      <c r="O496" s="258"/>
      <c r="P496" s="258"/>
      <c r="Q496" s="258"/>
      <c r="R496" s="258"/>
      <c r="S496" s="258"/>
      <c r="T496" s="259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60" t="s">
        <v>165</v>
      </c>
      <c r="AU496" s="260" t="s">
        <v>82</v>
      </c>
      <c r="AV496" s="14" t="s">
        <v>82</v>
      </c>
      <c r="AW496" s="14" t="s">
        <v>30</v>
      </c>
      <c r="AX496" s="14" t="s">
        <v>73</v>
      </c>
      <c r="AY496" s="260" t="s">
        <v>125</v>
      </c>
    </row>
    <row r="497" s="15" customFormat="1">
      <c r="A497" s="15"/>
      <c r="B497" s="261"/>
      <c r="C497" s="262"/>
      <c r="D497" s="241" t="s">
        <v>165</v>
      </c>
      <c r="E497" s="263" t="s">
        <v>1</v>
      </c>
      <c r="F497" s="264" t="s">
        <v>170</v>
      </c>
      <c r="G497" s="262"/>
      <c r="H497" s="265">
        <v>63.866</v>
      </c>
      <c r="I497" s="266"/>
      <c r="J497" s="262"/>
      <c r="K497" s="262"/>
      <c r="L497" s="267"/>
      <c r="M497" s="268"/>
      <c r="N497" s="269"/>
      <c r="O497" s="269"/>
      <c r="P497" s="269"/>
      <c r="Q497" s="269"/>
      <c r="R497" s="269"/>
      <c r="S497" s="269"/>
      <c r="T497" s="270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71" t="s">
        <v>165</v>
      </c>
      <c r="AU497" s="271" t="s">
        <v>82</v>
      </c>
      <c r="AV497" s="15" t="s">
        <v>131</v>
      </c>
      <c r="AW497" s="15" t="s">
        <v>30</v>
      </c>
      <c r="AX497" s="15" t="s">
        <v>80</v>
      </c>
      <c r="AY497" s="271" t="s">
        <v>125</v>
      </c>
    </row>
    <row r="498" s="2" customFormat="1" ht="24.15" customHeight="1">
      <c r="A498" s="39"/>
      <c r="B498" s="40"/>
      <c r="C498" s="220" t="s">
        <v>762</v>
      </c>
      <c r="D498" s="220" t="s">
        <v>128</v>
      </c>
      <c r="E498" s="221" t="s">
        <v>763</v>
      </c>
      <c r="F498" s="222" t="s">
        <v>764</v>
      </c>
      <c r="G498" s="223" t="s">
        <v>162</v>
      </c>
      <c r="H498" s="224">
        <v>27.710000000000001</v>
      </c>
      <c r="I498" s="225"/>
      <c r="J498" s="226">
        <f>ROUND(I498*H498,2)</f>
        <v>0</v>
      </c>
      <c r="K498" s="227"/>
      <c r="L498" s="45"/>
      <c r="M498" s="228" t="s">
        <v>1</v>
      </c>
      <c r="N498" s="229" t="s">
        <v>38</v>
      </c>
      <c r="O498" s="92"/>
      <c r="P498" s="230">
        <f>O498*H498</f>
        <v>0</v>
      </c>
      <c r="Q498" s="230">
        <v>0</v>
      </c>
      <c r="R498" s="230">
        <f>Q498*H498</f>
        <v>0</v>
      </c>
      <c r="S498" s="230">
        <v>0</v>
      </c>
      <c r="T498" s="231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32" t="s">
        <v>195</v>
      </c>
      <c r="AT498" s="232" t="s">
        <v>128</v>
      </c>
      <c r="AU498" s="232" t="s">
        <v>82</v>
      </c>
      <c r="AY498" s="18" t="s">
        <v>125</v>
      </c>
      <c r="BE498" s="233">
        <f>IF(N498="základní",J498,0)</f>
        <v>0</v>
      </c>
      <c r="BF498" s="233">
        <f>IF(N498="snížená",J498,0)</f>
        <v>0</v>
      </c>
      <c r="BG498" s="233">
        <f>IF(N498="zákl. přenesená",J498,0)</f>
        <v>0</v>
      </c>
      <c r="BH498" s="233">
        <f>IF(N498="sníž. přenesená",J498,0)</f>
        <v>0</v>
      </c>
      <c r="BI498" s="233">
        <f>IF(N498="nulová",J498,0)</f>
        <v>0</v>
      </c>
      <c r="BJ498" s="18" t="s">
        <v>80</v>
      </c>
      <c r="BK498" s="233">
        <f>ROUND(I498*H498,2)</f>
        <v>0</v>
      </c>
      <c r="BL498" s="18" t="s">
        <v>195</v>
      </c>
      <c r="BM498" s="232" t="s">
        <v>765</v>
      </c>
    </row>
    <row r="499" s="14" customFormat="1">
      <c r="A499" s="14"/>
      <c r="B499" s="250"/>
      <c r="C499" s="251"/>
      <c r="D499" s="241" t="s">
        <v>165</v>
      </c>
      <c r="E499" s="252" t="s">
        <v>1</v>
      </c>
      <c r="F499" s="253" t="s">
        <v>766</v>
      </c>
      <c r="G499" s="251"/>
      <c r="H499" s="254">
        <v>27.710000000000001</v>
      </c>
      <c r="I499" s="255"/>
      <c r="J499" s="251"/>
      <c r="K499" s="251"/>
      <c r="L499" s="256"/>
      <c r="M499" s="257"/>
      <c r="N499" s="258"/>
      <c r="O499" s="258"/>
      <c r="P499" s="258"/>
      <c r="Q499" s="258"/>
      <c r="R499" s="258"/>
      <c r="S499" s="258"/>
      <c r="T499" s="259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60" t="s">
        <v>165</v>
      </c>
      <c r="AU499" s="260" t="s">
        <v>82</v>
      </c>
      <c r="AV499" s="14" t="s">
        <v>82</v>
      </c>
      <c r="AW499" s="14" t="s">
        <v>30</v>
      </c>
      <c r="AX499" s="14" t="s">
        <v>80</v>
      </c>
      <c r="AY499" s="260" t="s">
        <v>125</v>
      </c>
    </row>
    <row r="500" s="2" customFormat="1" ht="37.8" customHeight="1">
      <c r="A500" s="39"/>
      <c r="B500" s="40"/>
      <c r="C500" s="220" t="s">
        <v>552</v>
      </c>
      <c r="D500" s="220" t="s">
        <v>128</v>
      </c>
      <c r="E500" s="221" t="s">
        <v>767</v>
      </c>
      <c r="F500" s="222" t="s">
        <v>768</v>
      </c>
      <c r="G500" s="223" t="s">
        <v>162</v>
      </c>
      <c r="H500" s="224">
        <v>58.060000000000002</v>
      </c>
      <c r="I500" s="225"/>
      <c r="J500" s="226">
        <f>ROUND(I500*H500,2)</f>
        <v>0</v>
      </c>
      <c r="K500" s="227"/>
      <c r="L500" s="45"/>
      <c r="M500" s="228" t="s">
        <v>1</v>
      </c>
      <c r="N500" s="229" t="s">
        <v>38</v>
      </c>
      <c r="O500" s="92"/>
      <c r="P500" s="230">
        <f>O500*H500</f>
        <v>0</v>
      </c>
      <c r="Q500" s="230">
        <v>0</v>
      </c>
      <c r="R500" s="230">
        <f>Q500*H500</f>
        <v>0</v>
      </c>
      <c r="S500" s="230">
        <v>0</v>
      </c>
      <c r="T500" s="231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32" t="s">
        <v>195</v>
      </c>
      <c r="AT500" s="232" t="s">
        <v>128</v>
      </c>
      <c r="AU500" s="232" t="s">
        <v>82</v>
      </c>
      <c r="AY500" s="18" t="s">
        <v>125</v>
      </c>
      <c r="BE500" s="233">
        <f>IF(N500="základní",J500,0)</f>
        <v>0</v>
      </c>
      <c r="BF500" s="233">
        <f>IF(N500="snížená",J500,0)</f>
        <v>0</v>
      </c>
      <c r="BG500" s="233">
        <f>IF(N500="zákl. přenesená",J500,0)</f>
        <v>0</v>
      </c>
      <c r="BH500" s="233">
        <f>IF(N500="sníž. přenesená",J500,0)</f>
        <v>0</v>
      </c>
      <c r="BI500" s="233">
        <f>IF(N500="nulová",J500,0)</f>
        <v>0</v>
      </c>
      <c r="BJ500" s="18" t="s">
        <v>80</v>
      </c>
      <c r="BK500" s="233">
        <f>ROUND(I500*H500,2)</f>
        <v>0</v>
      </c>
      <c r="BL500" s="18" t="s">
        <v>195</v>
      </c>
      <c r="BM500" s="232" t="s">
        <v>769</v>
      </c>
    </row>
    <row r="501" s="2" customFormat="1" ht="24.15" customHeight="1">
      <c r="A501" s="39"/>
      <c r="B501" s="40"/>
      <c r="C501" s="220" t="s">
        <v>770</v>
      </c>
      <c r="D501" s="220" t="s">
        <v>128</v>
      </c>
      <c r="E501" s="221" t="s">
        <v>771</v>
      </c>
      <c r="F501" s="222" t="s">
        <v>772</v>
      </c>
      <c r="G501" s="223" t="s">
        <v>162</v>
      </c>
      <c r="H501" s="224">
        <v>58.060000000000002</v>
      </c>
      <c r="I501" s="225"/>
      <c r="J501" s="226">
        <f>ROUND(I501*H501,2)</f>
        <v>0</v>
      </c>
      <c r="K501" s="227"/>
      <c r="L501" s="45"/>
      <c r="M501" s="228" t="s">
        <v>1</v>
      </c>
      <c r="N501" s="229" t="s">
        <v>38</v>
      </c>
      <c r="O501" s="92"/>
      <c r="P501" s="230">
        <f>O501*H501</f>
        <v>0</v>
      </c>
      <c r="Q501" s="230">
        <v>0</v>
      </c>
      <c r="R501" s="230">
        <f>Q501*H501</f>
        <v>0</v>
      </c>
      <c r="S501" s="230">
        <v>0</v>
      </c>
      <c r="T501" s="231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32" t="s">
        <v>195</v>
      </c>
      <c r="AT501" s="232" t="s">
        <v>128</v>
      </c>
      <c r="AU501" s="232" t="s">
        <v>82</v>
      </c>
      <c r="AY501" s="18" t="s">
        <v>125</v>
      </c>
      <c r="BE501" s="233">
        <f>IF(N501="základní",J501,0)</f>
        <v>0</v>
      </c>
      <c r="BF501" s="233">
        <f>IF(N501="snížená",J501,0)</f>
        <v>0</v>
      </c>
      <c r="BG501" s="233">
        <f>IF(N501="zákl. přenesená",J501,0)</f>
        <v>0</v>
      </c>
      <c r="BH501" s="233">
        <f>IF(N501="sníž. přenesená",J501,0)</f>
        <v>0</v>
      </c>
      <c r="BI501" s="233">
        <f>IF(N501="nulová",J501,0)</f>
        <v>0</v>
      </c>
      <c r="BJ501" s="18" t="s">
        <v>80</v>
      </c>
      <c r="BK501" s="233">
        <f>ROUND(I501*H501,2)</f>
        <v>0</v>
      </c>
      <c r="BL501" s="18" t="s">
        <v>195</v>
      </c>
      <c r="BM501" s="232" t="s">
        <v>773</v>
      </c>
    </row>
    <row r="502" s="2" customFormat="1" ht="16.5" customHeight="1">
      <c r="A502" s="39"/>
      <c r="B502" s="40"/>
      <c r="C502" s="220" t="s">
        <v>508</v>
      </c>
      <c r="D502" s="220" t="s">
        <v>128</v>
      </c>
      <c r="E502" s="221" t="s">
        <v>774</v>
      </c>
      <c r="F502" s="222" t="s">
        <v>775</v>
      </c>
      <c r="G502" s="223" t="s">
        <v>348</v>
      </c>
      <c r="H502" s="224">
        <v>116.5</v>
      </c>
      <c r="I502" s="225"/>
      <c r="J502" s="226">
        <f>ROUND(I502*H502,2)</f>
        <v>0</v>
      </c>
      <c r="K502" s="227"/>
      <c r="L502" s="45"/>
      <c r="M502" s="228" t="s">
        <v>1</v>
      </c>
      <c r="N502" s="229" t="s">
        <v>38</v>
      </c>
      <c r="O502" s="92"/>
      <c r="P502" s="230">
        <f>O502*H502</f>
        <v>0</v>
      </c>
      <c r="Q502" s="230">
        <v>0</v>
      </c>
      <c r="R502" s="230">
        <f>Q502*H502</f>
        <v>0</v>
      </c>
      <c r="S502" s="230">
        <v>0</v>
      </c>
      <c r="T502" s="231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32" t="s">
        <v>195</v>
      </c>
      <c r="AT502" s="232" t="s">
        <v>128</v>
      </c>
      <c r="AU502" s="232" t="s">
        <v>82</v>
      </c>
      <c r="AY502" s="18" t="s">
        <v>125</v>
      </c>
      <c r="BE502" s="233">
        <f>IF(N502="základní",J502,0)</f>
        <v>0</v>
      </c>
      <c r="BF502" s="233">
        <f>IF(N502="snížená",J502,0)</f>
        <v>0</v>
      </c>
      <c r="BG502" s="233">
        <f>IF(N502="zákl. přenesená",J502,0)</f>
        <v>0</v>
      </c>
      <c r="BH502" s="233">
        <f>IF(N502="sníž. přenesená",J502,0)</f>
        <v>0</v>
      </c>
      <c r="BI502" s="233">
        <f>IF(N502="nulová",J502,0)</f>
        <v>0</v>
      </c>
      <c r="BJ502" s="18" t="s">
        <v>80</v>
      </c>
      <c r="BK502" s="233">
        <f>ROUND(I502*H502,2)</f>
        <v>0</v>
      </c>
      <c r="BL502" s="18" t="s">
        <v>195</v>
      </c>
      <c r="BM502" s="232" t="s">
        <v>776</v>
      </c>
    </row>
    <row r="503" s="14" customFormat="1">
      <c r="A503" s="14"/>
      <c r="B503" s="250"/>
      <c r="C503" s="251"/>
      <c r="D503" s="241" t="s">
        <v>165</v>
      </c>
      <c r="E503" s="252" t="s">
        <v>1</v>
      </c>
      <c r="F503" s="253" t="s">
        <v>777</v>
      </c>
      <c r="G503" s="251"/>
      <c r="H503" s="254">
        <v>15.800000000000001</v>
      </c>
      <c r="I503" s="255"/>
      <c r="J503" s="251"/>
      <c r="K503" s="251"/>
      <c r="L503" s="256"/>
      <c r="M503" s="257"/>
      <c r="N503" s="258"/>
      <c r="O503" s="258"/>
      <c r="P503" s="258"/>
      <c r="Q503" s="258"/>
      <c r="R503" s="258"/>
      <c r="S503" s="258"/>
      <c r="T503" s="259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60" t="s">
        <v>165</v>
      </c>
      <c r="AU503" s="260" t="s">
        <v>82</v>
      </c>
      <c r="AV503" s="14" t="s">
        <v>82</v>
      </c>
      <c r="AW503" s="14" t="s">
        <v>30</v>
      </c>
      <c r="AX503" s="14" t="s">
        <v>73</v>
      </c>
      <c r="AY503" s="260" t="s">
        <v>125</v>
      </c>
    </row>
    <row r="504" s="14" customFormat="1">
      <c r="A504" s="14"/>
      <c r="B504" s="250"/>
      <c r="C504" s="251"/>
      <c r="D504" s="241" t="s">
        <v>165</v>
      </c>
      <c r="E504" s="252" t="s">
        <v>1</v>
      </c>
      <c r="F504" s="253" t="s">
        <v>778</v>
      </c>
      <c r="G504" s="251"/>
      <c r="H504" s="254">
        <v>3.3999999999999999</v>
      </c>
      <c r="I504" s="255"/>
      <c r="J504" s="251"/>
      <c r="K504" s="251"/>
      <c r="L504" s="256"/>
      <c r="M504" s="257"/>
      <c r="N504" s="258"/>
      <c r="O504" s="258"/>
      <c r="P504" s="258"/>
      <c r="Q504" s="258"/>
      <c r="R504" s="258"/>
      <c r="S504" s="258"/>
      <c r="T504" s="259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60" t="s">
        <v>165</v>
      </c>
      <c r="AU504" s="260" t="s">
        <v>82</v>
      </c>
      <c r="AV504" s="14" t="s">
        <v>82</v>
      </c>
      <c r="AW504" s="14" t="s">
        <v>30</v>
      </c>
      <c r="AX504" s="14" t="s">
        <v>73</v>
      </c>
      <c r="AY504" s="260" t="s">
        <v>125</v>
      </c>
    </row>
    <row r="505" s="14" customFormat="1">
      <c r="A505" s="14"/>
      <c r="B505" s="250"/>
      <c r="C505" s="251"/>
      <c r="D505" s="241" t="s">
        <v>165</v>
      </c>
      <c r="E505" s="252" t="s">
        <v>1</v>
      </c>
      <c r="F505" s="253" t="s">
        <v>779</v>
      </c>
      <c r="G505" s="251"/>
      <c r="H505" s="254">
        <v>3.2000000000000002</v>
      </c>
      <c r="I505" s="255"/>
      <c r="J505" s="251"/>
      <c r="K505" s="251"/>
      <c r="L505" s="256"/>
      <c r="M505" s="257"/>
      <c r="N505" s="258"/>
      <c r="O505" s="258"/>
      <c r="P505" s="258"/>
      <c r="Q505" s="258"/>
      <c r="R505" s="258"/>
      <c r="S505" s="258"/>
      <c r="T505" s="259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60" t="s">
        <v>165</v>
      </c>
      <c r="AU505" s="260" t="s">
        <v>82</v>
      </c>
      <c r="AV505" s="14" t="s">
        <v>82</v>
      </c>
      <c r="AW505" s="14" t="s">
        <v>30</v>
      </c>
      <c r="AX505" s="14" t="s">
        <v>73</v>
      </c>
      <c r="AY505" s="260" t="s">
        <v>125</v>
      </c>
    </row>
    <row r="506" s="14" customFormat="1">
      <c r="A506" s="14"/>
      <c r="B506" s="250"/>
      <c r="C506" s="251"/>
      <c r="D506" s="241" t="s">
        <v>165</v>
      </c>
      <c r="E506" s="252" t="s">
        <v>1</v>
      </c>
      <c r="F506" s="253" t="s">
        <v>780</v>
      </c>
      <c r="G506" s="251"/>
      <c r="H506" s="254">
        <v>3.2000000000000002</v>
      </c>
      <c r="I506" s="255"/>
      <c r="J506" s="251"/>
      <c r="K506" s="251"/>
      <c r="L506" s="256"/>
      <c r="M506" s="257"/>
      <c r="N506" s="258"/>
      <c r="O506" s="258"/>
      <c r="P506" s="258"/>
      <c r="Q506" s="258"/>
      <c r="R506" s="258"/>
      <c r="S506" s="258"/>
      <c r="T506" s="259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60" t="s">
        <v>165</v>
      </c>
      <c r="AU506" s="260" t="s">
        <v>82</v>
      </c>
      <c r="AV506" s="14" t="s">
        <v>82</v>
      </c>
      <c r="AW506" s="14" t="s">
        <v>30</v>
      </c>
      <c r="AX506" s="14" t="s">
        <v>73</v>
      </c>
      <c r="AY506" s="260" t="s">
        <v>125</v>
      </c>
    </row>
    <row r="507" s="14" customFormat="1">
      <c r="A507" s="14"/>
      <c r="B507" s="250"/>
      <c r="C507" s="251"/>
      <c r="D507" s="241" t="s">
        <v>165</v>
      </c>
      <c r="E507" s="252" t="s">
        <v>1</v>
      </c>
      <c r="F507" s="253" t="s">
        <v>781</v>
      </c>
      <c r="G507" s="251"/>
      <c r="H507" s="254">
        <v>3.2000000000000002</v>
      </c>
      <c r="I507" s="255"/>
      <c r="J507" s="251"/>
      <c r="K507" s="251"/>
      <c r="L507" s="256"/>
      <c r="M507" s="257"/>
      <c r="N507" s="258"/>
      <c r="O507" s="258"/>
      <c r="P507" s="258"/>
      <c r="Q507" s="258"/>
      <c r="R507" s="258"/>
      <c r="S507" s="258"/>
      <c r="T507" s="259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60" t="s">
        <v>165</v>
      </c>
      <c r="AU507" s="260" t="s">
        <v>82</v>
      </c>
      <c r="AV507" s="14" t="s">
        <v>82</v>
      </c>
      <c r="AW507" s="14" t="s">
        <v>30</v>
      </c>
      <c r="AX507" s="14" t="s">
        <v>73</v>
      </c>
      <c r="AY507" s="260" t="s">
        <v>125</v>
      </c>
    </row>
    <row r="508" s="14" customFormat="1">
      <c r="A508" s="14"/>
      <c r="B508" s="250"/>
      <c r="C508" s="251"/>
      <c r="D508" s="241" t="s">
        <v>165</v>
      </c>
      <c r="E508" s="252" t="s">
        <v>1</v>
      </c>
      <c r="F508" s="253" t="s">
        <v>782</v>
      </c>
      <c r="G508" s="251"/>
      <c r="H508" s="254">
        <v>8.8000000000000007</v>
      </c>
      <c r="I508" s="255"/>
      <c r="J508" s="251"/>
      <c r="K508" s="251"/>
      <c r="L508" s="256"/>
      <c r="M508" s="257"/>
      <c r="N508" s="258"/>
      <c r="O508" s="258"/>
      <c r="P508" s="258"/>
      <c r="Q508" s="258"/>
      <c r="R508" s="258"/>
      <c r="S508" s="258"/>
      <c r="T508" s="259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60" t="s">
        <v>165</v>
      </c>
      <c r="AU508" s="260" t="s">
        <v>82</v>
      </c>
      <c r="AV508" s="14" t="s">
        <v>82</v>
      </c>
      <c r="AW508" s="14" t="s">
        <v>30</v>
      </c>
      <c r="AX508" s="14" t="s">
        <v>73</v>
      </c>
      <c r="AY508" s="260" t="s">
        <v>125</v>
      </c>
    </row>
    <row r="509" s="14" customFormat="1">
      <c r="A509" s="14"/>
      <c r="B509" s="250"/>
      <c r="C509" s="251"/>
      <c r="D509" s="241" t="s">
        <v>165</v>
      </c>
      <c r="E509" s="252" t="s">
        <v>1</v>
      </c>
      <c r="F509" s="253" t="s">
        <v>783</v>
      </c>
      <c r="G509" s="251"/>
      <c r="H509" s="254">
        <v>5.7000000000000002</v>
      </c>
      <c r="I509" s="255"/>
      <c r="J509" s="251"/>
      <c r="K509" s="251"/>
      <c r="L509" s="256"/>
      <c r="M509" s="257"/>
      <c r="N509" s="258"/>
      <c r="O509" s="258"/>
      <c r="P509" s="258"/>
      <c r="Q509" s="258"/>
      <c r="R509" s="258"/>
      <c r="S509" s="258"/>
      <c r="T509" s="259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60" t="s">
        <v>165</v>
      </c>
      <c r="AU509" s="260" t="s">
        <v>82</v>
      </c>
      <c r="AV509" s="14" t="s">
        <v>82</v>
      </c>
      <c r="AW509" s="14" t="s">
        <v>30</v>
      </c>
      <c r="AX509" s="14" t="s">
        <v>73</v>
      </c>
      <c r="AY509" s="260" t="s">
        <v>125</v>
      </c>
    </row>
    <row r="510" s="14" customFormat="1">
      <c r="A510" s="14"/>
      <c r="B510" s="250"/>
      <c r="C510" s="251"/>
      <c r="D510" s="241" t="s">
        <v>165</v>
      </c>
      <c r="E510" s="252" t="s">
        <v>1</v>
      </c>
      <c r="F510" s="253" t="s">
        <v>784</v>
      </c>
      <c r="G510" s="251"/>
      <c r="H510" s="254">
        <v>5.7000000000000002</v>
      </c>
      <c r="I510" s="255"/>
      <c r="J510" s="251"/>
      <c r="K510" s="251"/>
      <c r="L510" s="256"/>
      <c r="M510" s="257"/>
      <c r="N510" s="258"/>
      <c r="O510" s="258"/>
      <c r="P510" s="258"/>
      <c r="Q510" s="258"/>
      <c r="R510" s="258"/>
      <c r="S510" s="258"/>
      <c r="T510" s="259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60" t="s">
        <v>165</v>
      </c>
      <c r="AU510" s="260" t="s">
        <v>82</v>
      </c>
      <c r="AV510" s="14" t="s">
        <v>82</v>
      </c>
      <c r="AW510" s="14" t="s">
        <v>30</v>
      </c>
      <c r="AX510" s="14" t="s">
        <v>73</v>
      </c>
      <c r="AY510" s="260" t="s">
        <v>125</v>
      </c>
    </row>
    <row r="511" s="14" customFormat="1">
      <c r="A511" s="14"/>
      <c r="B511" s="250"/>
      <c r="C511" s="251"/>
      <c r="D511" s="241" t="s">
        <v>165</v>
      </c>
      <c r="E511" s="252" t="s">
        <v>1</v>
      </c>
      <c r="F511" s="253" t="s">
        <v>785</v>
      </c>
      <c r="G511" s="251"/>
      <c r="H511" s="254">
        <v>5.7000000000000002</v>
      </c>
      <c r="I511" s="255"/>
      <c r="J511" s="251"/>
      <c r="K511" s="251"/>
      <c r="L511" s="256"/>
      <c r="M511" s="257"/>
      <c r="N511" s="258"/>
      <c r="O511" s="258"/>
      <c r="P511" s="258"/>
      <c r="Q511" s="258"/>
      <c r="R511" s="258"/>
      <c r="S511" s="258"/>
      <c r="T511" s="259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60" t="s">
        <v>165</v>
      </c>
      <c r="AU511" s="260" t="s">
        <v>82</v>
      </c>
      <c r="AV511" s="14" t="s">
        <v>82</v>
      </c>
      <c r="AW511" s="14" t="s">
        <v>30</v>
      </c>
      <c r="AX511" s="14" t="s">
        <v>73</v>
      </c>
      <c r="AY511" s="260" t="s">
        <v>125</v>
      </c>
    </row>
    <row r="512" s="14" customFormat="1">
      <c r="A512" s="14"/>
      <c r="B512" s="250"/>
      <c r="C512" s="251"/>
      <c r="D512" s="241" t="s">
        <v>165</v>
      </c>
      <c r="E512" s="252" t="s">
        <v>1</v>
      </c>
      <c r="F512" s="253" t="s">
        <v>786</v>
      </c>
      <c r="G512" s="251"/>
      <c r="H512" s="254">
        <v>11.300000000000001</v>
      </c>
      <c r="I512" s="255"/>
      <c r="J512" s="251"/>
      <c r="K512" s="251"/>
      <c r="L512" s="256"/>
      <c r="M512" s="257"/>
      <c r="N512" s="258"/>
      <c r="O512" s="258"/>
      <c r="P512" s="258"/>
      <c r="Q512" s="258"/>
      <c r="R512" s="258"/>
      <c r="S512" s="258"/>
      <c r="T512" s="259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60" t="s">
        <v>165</v>
      </c>
      <c r="AU512" s="260" t="s">
        <v>82</v>
      </c>
      <c r="AV512" s="14" t="s">
        <v>82</v>
      </c>
      <c r="AW512" s="14" t="s">
        <v>30</v>
      </c>
      <c r="AX512" s="14" t="s">
        <v>73</v>
      </c>
      <c r="AY512" s="260" t="s">
        <v>125</v>
      </c>
    </row>
    <row r="513" s="14" customFormat="1">
      <c r="A513" s="14"/>
      <c r="B513" s="250"/>
      <c r="C513" s="251"/>
      <c r="D513" s="241" t="s">
        <v>165</v>
      </c>
      <c r="E513" s="252" t="s">
        <v>1</v>
      </c>
      <c r="F513" s="253" t="s">
        <v>787</v>
      </c>
      <c r="G513" s="251"/>
      <c r="H513" s="254">
        <v>6.7999999999999998</v>
      </c>
      <c r="I513" s="255"/>
      <c r="J513" s="251"/>
      <c r="K513" s="251"/>
      <c r="L513" s="256"/>
      <c r="M513" s="257"/>
      <c r="N513" s="258"/>
      <c r="O513" s="258"/>
      <c r="P513" s="258"/>
      <c r="Q513" s="258"/>
      <c r="R513" s="258"/>
      <c r="S513" s="258"/>
      <c r="T513" s="259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60" t="s">
        <v>165</v>
      </c>
      <c r="AU513" s="260" t="s">
        <v>82</v>
      </c>
      <c r="AV513" s="14" t="s">
        <v>82</v>
      </c>
      <c r="AW513" s="14" t="s">
        <v>30</v>
      </c>
      <c r="AX513" s="14" t="s">
        <v>73</v>
      </c>
      <c r="AY513" s="260" t="s">
        <v>125</v>
      </c>
    </row>
    <row r="514" s="14" customFormat="1">
      <c r="A514" s="14"/>
      <c r="B514" s="250"/>
      <c r="C514" s="251"/>
      <c r="D514" s="241" t="s">
        <v>165</v>
      </c>
      <c r="E514" s="252" t="s">
        <v>1</v>
      </c>
      <c r="F514" s="253" t="s">
        <v>788</v>
      </c>
      <c r="G514" s="251"/>
      <c r="H514" s="254">
        <v>3</v>
      </c>
      <c r="I514" s="255"/>
      <c r="J514" s="251"/>
      <c r="K514" s="251"/>
      <c r="L514" s="256"/>
      <c r="M514" s="257"/>
      <c r="N514" s="258"/>
      <c r="O514" s="258"/>
      <c r="P514" s="258"/>
      <c r="Q514" s="258"/>
      <c r="R514" s="258"/>
      <c r="S514" s="258"/>
      <c r="T514" s="259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60" t="s">
        <v>165</v>
      </c>
      <c r="AU514" s="260" t="s">
        <v>82</v>
      </c>
      <c r="AV514" s="14" t="s">
        <v>82</v>
      </c>
      <c r="AW514" s="14" t="s">
        <v>30</v>
      </c>
      <c r="AX514" s="14" t="s">
        <v>73</v>
      </c>
      <c r="AY514" s="260" t="s">
        <v>125</v>
      </c>
    </row>
    <row r="515" s="14" customFormat="1">
      <c r="A515" s="14"/>
      <c r="B515" s="250"/>
      <c r="C515" s="251"/>
      <c r="D515" s="241" t="s">
        <v>165</v>
      </c>
      <c r="E515" s="252" t="s">
        <v>1</v>
      </c>
      <c r="F515" s="253" t="s">
        <v>789</v>
      </c>
      <c r="G515" s="251"/>
      <c r="H515" s="254">
        <v>4.5999999999999996</v>
      </c>
      <c r="I515" s="255"/>
      <c r="J515" s="251"/>
      <c r="K515" s="251"/>
      <c r="L515" s="256"/>
      <c r="M515" s="257"/>
      <c r="N515" s="258"/>
      <c r="O515" s="258"/>
      <c r="P515" s="258"/>
      <c r="Q515" s="258"/>
      <c r="R515" s="258"/>
      <c r="S515" s="258"/>
      <c r="T515" s="259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60" t="s">
        <v>165</v>
      </c>
      <c r="AU515" s="260" t="s">
        <v>82</v>
      </c>
      <c r="AV515" s="14" t="s">
        <v>82</v>
      </c>
      <c r="AW515" s="14" t="s">
        <v>30</v>
      </c>
      <c r="AX515" s="14" t="s">
        <v>73</v>
      </c>
      <c r="AY515" s="260" t="s">
        <v>125</v>
      </c>
    </row>
    <row r="516" s="14" customFormat="1">
      <c r="A516" s="14"/>
      <c r="B516" s="250"/>
      <c r="C516" s="251"/>
      <c r="D516" s="241" t="s">
        <v>165</v>
      </c>
      <c r="E516" s="252" t="s">
        <v>1</v>
      </c>
      <c r="F516" s="253" t="s">
        <v>790</v>
      </c>
      <c r="G516" s="251"/>
      <c r="H516" s="254">
        <v>3</v>
      </c>
      <c r="I516" s="255"/>
      <c r="J516" s="251"/>
      <c r="K516" s="251"/>
      <c r="L516" s="256"/>
      <c r="M516" s="257"/>
      <c r="N516" s="258"/>
      <c r="O516" s="258"/>
      <c r="P516" s="258"/>
      <c r="Q516" s="258"/>
      <c r="R516" s="258"/>
      <c r="S516" s="258"/>
      <c r="T516" s="259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60" t="s">
        <v>165</v>
      </c>
      <c r="AU516" s="260" t="s">
        <v>82</v>
      </c>
      <c r="AV516" s="14" t="s">
        <v>82</v>
      </c>
      <c r="AW516" s="14" t="s">
        <v>30</v>
      </c>
      <c r="AX516" s="14" t="s">
        <v>73</v>
      </c>
      <c r="AY516" s="260" t="s">
        <v>125</v>
      </c>
    </row>
    <row r="517" s="14" customFormat="1">
      <c r="A517" s="14"/>
      <c r="B517" s="250"/>
      <c r="C517" s="251"/>
      <c r="D517" s="241" t="s">
        <v>165</v>
      </c>
      <c r="E517" s="252" t="s">
        <v>1</v>
      </c>
      <c r="F517" s="253" t="s">
        <v>791</v>
      </c>
      <c r="G517" s="251"/>
      <c r="H517" s="254">
        <v>8.8000000000000007</v>
      </c>
      <c r="I517" s="255"/>
      <c r="J517" s="251"/>
      <c r="K517" s="251"/>
      <c r="L517" s="256"/>
      <c r="M517" s="257"/>
      <c r="N517" s="258"/>
      <c r="O517" s="258"/>
      <c r="P517" s="258"/>
      <c r="Q517" s="258"/>
      <c r="R517" s="258"/>
      <c r="S517" s="258"/>
      <c r="T517" s="259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60" t="s">
        <v>165</v>
      </c>
      <c r="AU517" s="260" t="s">
        <v>82</v>
      </c>
      <c r="AV517" s="14" t="s">
        <v>82</v>
      </c>
      <c r="AW517" s="14" t="s">
        <v>30</v>
      </c>
      <c r="AX517" s="14" t="s">
        <v>73</v>
      </c>
      <c r="AY517" s="260" t="s">
        <v>125</v>
      </c>
    </row>
    <row r="518" s="14" customFormat="1">
      <c r="A518" s="14"/>
      <c r="B518" s="250"/>
      <c r="C518" s="251"/>
      <c r="D518" s="241" t="s">
        <v>165</v>
      </c>
      <c r="E518" s="252" t="s">
        <v>1</v>
      </c>
      <c r="F518" s="253" t="s">
        <v>792</v>
      </c>
      <c r="G518" s="251"/>
      <c r="H518" s="254">
        <v>5.7000000000000002</v>
      </c>
      <c r="I518" s="255"/>
      <c r="J518" s="251"/>
      <c r="K518" s="251"/>
      <c r="L518" s="256"/>
      <c r="M518" s="257"/>
      <c r="N518" s="258"/>
      <c r="O518" s="258"/>
      <c r="P518" s="258"/>
      <c r="Q518" s="258"/>
      <c r="R518" s="258"/>
      <c r="S518" s="258"/>
      <c r="T518" s="259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60" t="s">
        <v>165</v>
      </c>
      <c r="AU518" s="260" t="s">
        <v>82</v>
      </c>
      <c r="AV518" s="14" t="s">
        <v>82</v>
      </c>
      <c r="AW518" s="14" t="s">
        <v>30</v>
      </c>
      <c r="AX518" s="14" t="s">
        <v>73</v>
      </c>
      <c r="AY518" s="260" t="s">
        <v>125</v>
      </c>
    </row>
    <row r="519" s="14" customFormat="1">
      <c r="A519" s="14"/>
      <c r="B519" s="250"/>
      <c r="C519" s="251"/>
      <c r="D519" s="241" t="s">
        <v>165</v>
      </c>
      <c r="E519" s="252" t="s">
        <v>1</v>
      </c>
      <c r="F519" s="253" t="s">
        <v>793</v>
      </c>
      <c r="G519" s="251"/>
      <c r="H519" s="254">
        <v>5.7000000000000002</v>
      </c>
      <c r="I519" s="255"/>
      <c r="J519" s="251"/>
      <c r="K519" s="251"/>
      <c r="L519" s="256"/>
      <c r="M519" s="257"/>
      <c r="N519" s="258"/>
      <c r="O519" s="258"/>
      <c r="P519" s="258"/>
      <c r="Q519" s="258"/>
      <c r="R519" s="258"/>
      <c r="S519" s="258"/>
      <c r="T519" s="259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60" t="s">
        <v>165</v>
      </c>
      <c r="AU519" s="260" t="s">
        <v>82</v>
      </c>
      <c r="AV519" s="14" t="s">
        <v>82</v>
      </c>
      <c r="AW519" s="14" t="s">
        <v>30</v>
      </c>
      <c r="AX519" s="14" t="s">
        <v>73</v>
      </c>
      <c r="AY519" s="260" t="s">
        <v>125</v>
      </c>
    </row>
    <row r="520" s="14" customFormat="1">
      <c r="A520" s="14"/>
      <c r="B520" s="250"/>
      <c r="C520" s="251"/>
      <c r="D520" s="241" t="s">
        <v>165</v>
      </c>
      <c r="E520" s="252" t="s">
        <v>1</v>
      </c>
      <c r="F520" s="253" t="s">
        <v>794</v>
      </c>
      <c r="G520" s="251"/>
      <c r="H520" s="254">
        <v>5.7000000000000002</v>
      </c>
      <c r="I520" s="255"/>
      <c r="J520" s="251"/>
      <c r="K520" s="251"/>
      <c r="L520" s="256"/>
      <c r="M520" s="257"/>
      <c r="N520" s="258"/>
      <c r="O520" s="258"/>
      <c r="P520" s="258"/>
      <c r="Q520" s="258"/>
      <c r="R520" s="258"/>
      <c r="S520" s="258"/>
      <c r="T520" s="259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60" t="s">
        <v>165</v>
      </c>
      <c r="AU520" s="260" t="s">
        <v>82</v>
      </c>
      <c r="AV520" s="14" t="s">
        <v>82</v>
      </c>
      <c r="AW520" s="14" t="s">
        <v>30</v>
      </c>
      <c r="AX520" s="14" t="s">
        <v>73</v>
      </c>
      <c r="AY520" s="260" t="s">
        <v>125</v>
      </c>
    </row>
    <row r="521" s="14" customFormat="1">
      <c r="A521" s="14"/>
      <c r="B521" s="250"/>
      <c r="C521" s="251"/>
      <c r="D521" s="241" t="s">
        <v>165</v>
      </c>
      <c r="E521" s="252" t="s">
        <v>1</v>
      </c>
      <c r="F521" s="253" t="s">
        <v>795</v>
      </c>
      <c r="G521" s="251"/>
      <c r="H521" s="254">
        <v>7.2000000000000002</v>
      </c>
      <c r="I521" s="255"/>
      <c r="J521" s="251"/>
      <c r="K521" s="251"/>
      <c r="L521" s="256"/>
      <c r="M521" s="257"/>
      <c r="N521" s="258"/>
      <c r="O521" s="258"/>
      <c r="P521" s="258"/>
      <c r="Q521" s="258"/>
      <c r="R521" s="258"/>
      <c r="S521" s="258"/>
      <c r="T521" s="259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60" t="s">
        <v>165</v>
      </c>
      <c r="AU521" s="260" t="s">
        <v>82</v>
      </c>
      <c r="AV521" s="14" t="s">
        <v>82</v>
      </c>
      <c r="AW521" s="14" t="s">
        <v>30</v>
      </c>
      <c r="AX521" s="14" t="s">
        <v>73</v>
      </c>
      <c r="AY521" s="260" t="s">
        <v>125</v>
      </c>
    </row>
    <row r="522" s="15" customFormat="1">
      <c r="A522" s="15"/>
      <c r="B522" s="261"/>
      <c r="C522" s="262"/>
      <c r="D522" s="241" t="s">
        <v>165</v>
      </c>
      <c r="E522" s="263" t="s">
        <v>1</v>
      </c>
      <c r="F522" s="264" t="s">
        <v>170</v>
      </c>
      <c r="G522" s="262"/>
      <c r="H522" s="265">
        <v>116.5</v>
      </c>
      <c r="I522" s="266"/>
      <c r="J522" s="262"/>
      <c r="K522" s="262"/>
      <c r="L522" s="267"/>
      <c r="M522" s="268"/>
      <c r="N522" s="269"/>
      <c r="O522" s="269"/>
      <c r="P522" s="269"/>
      <c r="Q522" s="269"/>
      <c r="R522" s="269"/>
      <c r="S522" s="269"/>
      <c r="T522" s="270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71" t="s">
        <v>165</v>
      </c>
      <c r="AU522" s="271" t="s">
        <v>82</v>
      </c>
      <c r="AV522" s="15" t="s">
        <v>131</v>
      </c>
      <c r="AW522" s="15" t="s">
        <v>30</v>
      </c>
      <c r="AX522" s="15" t="s">
        <v>80</v>
      </c>
      <c r="AY522" s="271" t="s">
        <v>125</v>
      </c>
    </row>
    <row r="523" s="2" customFormat="1" ht="24.15" customHeight="1">
      <c r="A523" s="39"/>
      <c r="B523" s="40"/>
      <c r="C523" s="220" t="s">
        <v>796</v>
      </c>
      <c r="D523" s="220" t="s">
        <v>128</v>
      </c>
      <c r="E523" s="221" t="s">
        <v>797</v>
      </c>
      <c r="F523" s="222" t="s">
        <v>798</v>
      </c>
      <c r="G523" s="223" t="s">
        <v>535</v>
      </c>
      <c r="H523" s="294"/>
      <c r="I523" s="225"/>
      <c r="J523" s="226">
        <f>ROUND(I523*H523,2)</f>
        <v>0</v>
      </c>
      <c r="K523" s="227"/>
      <c r="L523" s="45"/>
      <c r="M523" s="228" t="s">
        <v>1</v>
      </c>
      <c r="N523" s="229" t="s">
        <v>38</v>
      </c>
      <c r="O523" s="92"/>
      <c r="P523" s="230">
        <f>O523*H523</f>
        <v>0</v>
      </c>
      <c r="Q523" s="230">
        <v>0</v>
      </c>
      <c r="R523" s="230">
        <f>Q523*H523</f>
        <v>0</v>
      </c>
      <c r="S523" s="230">
        <v>0</v>
      </c>
      <c r="T523" s="231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32" t="s">
        <v>195</v>
      </c>
      <c r="AT523" s="232" t="s">
        <v>128</v>
      </c>
      <c r="AU523" s="232" t="s">
        <v>82</v>
      </c>
      <c r="AY523" s="18" t="s">
        <v>125</v>
      </c>
      <c r="BE523" s="233">
        <f>IF(N523="základní",J523,0)</f>
        <v>0</v>
      </c>
      <c r="BF523" s="233">
        <f>IF(N523="snížená",J523,0)</f>
        <v>0</v>
      </c>
      <c r="BG523" s="233">
        <f>IF(N523="zákl. přenesená",J523,0)</f>
        <v>0</v>
      </c>
      <c r="BH523" s="233">
        <f>IF(N523="sníž. přenesená",J523,0)</f>
        <v>0</v>
      </c>
      <c r="BI523" s="233">
        <f>IF(N523="nulová",J523,0)</f>
        <v>0</v>
      </c>
      <c r="BJ523" s="18" t="s">
        <v>80</v>
      </c>
      <c r="BK523" s="233">
        <f>ROUND(I523*H523,2)</f>
        <v>0</v>
      </c>
      <c r="BL523" s="18" t="s">
        <v>195</v>
      </c>
      <c r="BM523" s="232" t="s">
        <v>799</v>
      </c>
    </row>
    <row r="524" s="12" customFormat="1" ht="22.8" customHeight="1">
      <c r="A524" s="12"/>
      <c r="B524" s="204"/>
      <c r="C524" s="205"/>
      <c r="D524" s="206" t="s">
        <v>72</v>
      </c>
      <c r="E524" s="218" t="s">
        <v>800</v>
      </c>
      <c r="F524" s="218" t="s">
        <v>801</v>
      </c>
      <c r="G524" s="205"/>
      <c r="H524" s="205"/>
      <c r="I524" s="208"/>
      <c r="J524" s="219">
        <f>BK524</f>
        <v>0</v>
      </c>
      <c r="K524" s="205"/>
      <c r="L524" s="210"/>
      <c r="M524" s="211"/>
      <c r="N524" s="212"/>
      <c r="O524" s="212"/>
      <c r="P524" s="213">
        <f>SUM(P525:P590)</f>
        <v>0</v>
      </c>
      <c r="Q524" s="212"/>
      <c r="R524" s="213">
        <f>SUM(R525:R590)</f>
        <v>0.052944999999999992</v>
      </c>
      <c r="S524" s="212"/>
      <c r="T524" s="214">
        <f>SUM(T525:T590)</f>
        <v>0</v>
      </c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R524" s="215" t="s">
        <v>82</v>
      </c>
      <c r="AT524" s="216" t="s">
        <v>72</v>
      </c>
      <c r="AU524" s="216" t="s">
        <v>80</v>
      </c>
      <c r="AY524" s="215" t="s">
        <v>125</v>
      </c>
      <c r="BK524" s="217">
        <f>SUM(BK525:BK590)</f>
        <v>0</v>
      </c>
    </row>
    <row r="525" s="2" customFormat="1" ht="16.5" customHeight="1">
      <c r="A525" s="39"/>
      <c r="B525" s="40"/>
      <c r="C525" s="220" t="s">
        <v>513</v>
      </c>
      <c r="D525" s="220" t="s">
        <v>128</v>
      </c>
      <c r="E525" s="221" t="s">
        <v>802</v>
      </c>
      <c r="F525" s="222" t="s">
        <v>803</v>
      </c>
      <c r="G525" s="223" t="s">
        <v>162</v>
      </c>
      <c r="H525" s="224">
        <v>235.91200000000001</v>
      </c>
      <c r="I525" s="225"/>
      <c r="J525" s="226">
        <f>ROUND(I525*H525,2)</f>
        <v>0</v>
      </c>
      <c r="K525" s="227"/>
      <c r="L525" s="45"/>
      <c r="M525" s="228" t="s">
        <v>1</v>
      </c>
      <c r="N525" s="229" t="s">
        <v>38</v>
      </c>
      <c r="O525" s="92"/>
      <c r="P525" s="230">
        <f>O525*H525</f>
        <v>0</v>
      </c>
      <c r="Q525" s="230">
        <v>0</v>
      </c>
      <c r="R525" s="230">
        <f>Q525*H525</f>
        <v>0</v>
      </c>
      <c r="S525" s="230">
        <v>0</v>
      </c>
      <c r="T525" s="231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32" t="s">
        <v>195</v>
      </c>
      <c r="AT525" s="232" t="s">
        <v>128</v>
      </c>
      <c r="AU525" s="232" t="s">
        <v>82</v>
      </c>
      <c r="AY525" s="18" t="s">
        <v>125</v>
      </c>
      <c r="BE525" s="233">
        <f>IF(N525="základní",J525,0)</f>
        <v>0</v>
      </c>
      <c r="BF525" s="233">
        <f>IF(N525="snížená",J525,0)</f>
        <v>0</v>
      </c>
      <c r="BG525" s="233">
        <f>IF(N525="zákl. přenesená",J525,0)</f>
        <v>0</v>
      </c>
      <c r="BH525" s="233">
        <f>IF(N525="sníž. přenesená",J525,0)</f>
        <v>0</v>
      </c>
      <c r="BI525" s="233">
        <f>IF(N525="nulová",J525,0)</f>
        <v>0</v>
      </c>
      <c r="BJ525" s="18" t="s">
        <v>80</v>
      </c>
      <c r="BK525" s="233">
        <f>ROUND(I525*H525,2)</f>
        <v>0</v>
      </c>
      <c r="BL525" s="18" t="s">
        <v>195</v>
      </c>
      <c r="BM525" s="232" t="s">
        <v>804</v>
      </c>
    </row>
    <row r="526" s="2" customFormat="1" ht="24.15" customHeight="1">
      <c r="A526" s="39"/>
      <c r="B526" s="40"/>
      <c r="C526" s="220" t="s">
        <v>805</v>
      </c>
      <c r="D526" s="220" t="s">
        <v>128</v>
      </c>
      <c r="E526" s="221" t="s">
        <v>806</v>
      </c>
      <c r="F526" s="222" t="s">
        <v>807</v>
      </c>
      <c r="G526" s="223" t="s">
        <v>162</v>
      </c>
      <c r="H526" s="224">
        <v>54.25</v>
      </c>
      <c r="I526" s="225"/>
      <c r="J526" s="226">
        <f>ROUND(I526*H526,2)</f>
        <v>0</v>
      </c>
      <c r="K526" s="227"/>
      <c r="L526" s="45"/>
      <c r="M526" s="228" t="s">
        <v>1</v>
      </c>
      <c r="N526" s="229" t="s">
        <v>38</v>
      </c>
      <c r="O526" s="92"/>
      <c r="P526" s="230">
        <f>O526*H526</f>
        <v>0</v>
      </c>
      <c r="Q526" s="230">
        <v>0</v>
      </c>
      <c r="R526" s="230">
        <f>Q526*H526</f>
        <v>0</v>
      </c>
      <c r="S526" s="230">
        <v>0</v>
      </c>
      <c r="T526" s="231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32" t="s">
        <v>195</v>
      </c>
      <c r="AT526" s="232" t="s">
        <v>128</v>
      </c>
      <c r="AU526" s="232" t="s">
        <v>82</v>
      </c>
      <c r="AY526" s="18" t="s">
        <v>125</v>
      </c>
      <c r="BE526" s="233">
        <f>IF(N526="základní",J526,0)</f>
        <v>0</v>
      </c>
      <c r="BF526" s="233">
        <f>IF(N526="snížená",J526,0)</f>
        <v>0</v>
      </c>
      <c r="BG526" s="233">
        <f>IF(N526="zákl. přenesená",J526,0)</f>
        <v>0</v>
      </c>
      <c r="BH526" s="233">
        <f>IF(N526="sníž. přenesená",J526,0)</f>
        <v>0</v>
      </c>
      <c r="BI526" s="233">
        <f>IF(N526="nulová",J526,0)</f>
        <v>0</v>
      </c>
      <c r="BJ526" s="18" t="s">
        <v>80</v>
      </c>
      <c r="BK526" s="233">
        <f>ROUND(I526*H526,2)</f>
        <v>0</v>
      </c>
      <c r="BL526" s="18" t="s">
        <v>195</v>
      </c>
      <c r="BM526" s="232" t="s">
        <v>808</v>
      </c>
    </row>
    <row r="527" s="14" customFormat="1">
      <c r="A527" s="14"/>
      <c r="B527" s="250"/>
      <c r="C527" s="251"/>
      <c r="D527" s="241" t="s">
        <v>165</v>
      </c>
      <c r="E527" s="252" t="s">
        <v>1</v>
      </c>
      <c r="F527" s="253" t="s">
        <v>809</v>
      </c>
      <c r="G527" s="251"/>
      <c r="H527" s="254">
        <v>11.65</v>
      </c>
      <c r="I527" s="255"/>
      <c r="J527" s="251"/>
      <c r="K527" s="251"/>
      <c r="L527" s="256"/>
      <c r="M527" s="257"/>
      <c r="N527" s="258"/>
      <c r="O527" s="258"/>
      <c r="P527" s="258"/>
      <c r="Q527" s="258"/>
      <c r="R527" s="258"/>
      <c r="S527" s="258"/>
      <c r="T527" s="259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60" t="s">
        <v>165</v>
      </c>
      <c r="AU527" s="260" t="s">
        <v>82</v>
      </c>
      <c r="AV527" s="14" t="s">
        <v>82</v>
      </c>
      <c r="AW527" s="14" t="s">
        <v>30</v>
      </c>
      <c r="AX527" s="14" t="s">
        <v>73</v>
      </c>
      <c r="AY527" s="260" t="s">
        <v>125</v>
      </c>
    </row>
    <row r="528" s="13" customFormat="1">
      <c r="A528" s="13"/>
      <c r="B528" s="239"/>
      <c r="C528" s="240"/>
      <c r="D528" s="241" t="s">
        <v>165</v>
      </c>
      <c r="E528" s="242" t="s">
        <v>1</v>
      </c>
      <c r="F528" s="243" t="s">
        <v>810</v>
      </c>
      <c r="G528" s="240"/>
      <c r="H528" s="242" t="s">
        <v>1</v>
      </c>
      <c r="I528" s="244"/>
      <c r="J528" s="240"/>
      <c r="K528" s="240"/>
      <c r="L528" s="245"/>
      <c r="M528" s="246"/>
      <c r="N528" s="247"/>
      <c r="O528" s="247"/>
      <c r="P528" s="247"/>
      <c r="Q528" s="247"/>
      <c r="R528" s="247"/>
      <c r="S528" s="247"/>
      <c r="T528" s="248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9" t="s">
        <v>165</v>
      </c>
      <c r="AU528" s="249" t="s">
        <v>82</v>
      </c>
      <c r="AV528" s="13" t="s">
        <v>80</v>
      </c>
      <c r="AW528" s="13" t="s">
        <v>30</v>
      </c>
      <c r="AX528" s="13" t="s">
        <v>73</v>
      </c>
      <c r="AY528" s="249" t="s">
        <v>125</v>
      </c>
    </row>
    <row r="529" s="14" customFormat="1">
      <c r="A529" s="14"/>
      <c r="B529" s="250"/>
      <c r="C529" s="251"/>
      <c r="D529" s="241" t="s">
        <v>165</v>
      </c>
      <c r="E529" s="252" t="s">
        <v>1</v>
      </c>
      <c r="F529" s="253" t="s">
        <v>811</v>
      </c>
      <c r="G529" s="251"/>
      <c r="H529" s="254">
        <v>21.300000000000001</v>
      </c>
      <c r="I529" s="255"/>
      <c r="J529" s="251"/>
      <c r="K529" s="251"/>
      <c r="L529" s="256"/>
      <c r="M529" s="257"/>
      <c r="N529" s="258"/>
      <c r="O529" s="258"/>
      <c r="P529" s="258"/>
      <c r="Q529" s="258"/>
      <c r="R529" s="258"/>
      <c r="S529" s="258"/>
      <c r="T529" s="259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60" t="s">
        <v>165</v>
      </c>
      <c r="AU529" s="260" t="s">
        <v>82</v>
      </c>
      <c r="AV529" s="14" t="s">
        <v>82</v>
      </c>
      <c r="AW529" s="14" t="s">
        <v>30</v>
      </c>
      <c r="AX529" s="14" t="s">
        <v>73</v>
      </c>
      <c r="AY529" s="260" t="s">
        <v>125</v>
      </c>
    </row>
    <row r="530" s="14" customFormat="1">
      <c r="A530" s="14"/>
      <c r="B530" s="250"/>
      <c r="C530" s="251"/>
      <c r="D530" s="241" t="s">
        <v>165</v>
      </c>
      <c r="E530" s="252" t="s">
        <v>1</v>
      </c>
      <c r="F530" s="253" t="s">
        <v>812</v>
      </c>
      <c r="G530" s="251"/>
      <c r="H530" s="254">
        <v>21.300000000000001</v>
      </c>
      <c r="I530" s="255"/>
      <c r="J530" s="251"/>
      <c r="K530" s="251"/>
      <c r="L530" s="256"/>
      <c r="M530" s="257"/>
      <c r="N530" s="258"/>
      <c r="O530" s="258"/>
      <c r="P530" s="258"/>
      <c r="Q530" s="258"/>
      <c r="R530" s="258"/>
      <c r="S530" s="258"/>
      <c r="T530" s="259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60" t="s">
        <v>165</v>
      </c>
      <c r="AU530" s="260" t="s">
        <v>82</v>
      </c>
      <c r="AV530" s="14" t="s">
        <v>82</v>
      </c>
      <c r="AW530" s="14" t="s">
        <v>30</v>
      </c>
      <c r="AX530" s="14" t="s">
        <v>73</v>
      </c>
      <c r="AY530" s="260" t="s">
        <v>125</v>
      </c>
    </row>
    <row r="531" s="15" customFormat="1">
      <c r="A531" s="15"/>
      <c r="B531" s="261"/>
      <c r="C531" s="262"/>
      <c r="D531" s="241" t="s">
        <v>165</v>
      </c>
      <c r="E531" s="263" t="s">
        <v>1</v>
      </c>
      <c r="F531" s="264" t="s">
        <v>170</v>
      </c>
      <c r="G531" s="262"/>
      <c r="H531" s="265">
        <v>54.25</v>
      </c>
      <c r="I531" s="266"/>
      <c r="J531" s="262"/>
      <c r="K531" s="262"/>
      <c r="L531" s="267"/>
      <c r="M531" s="268"/>
      <c r="N531" s="269"/>
      <c r="O531" s="269"/>
      <c r="P531" s="269"/>
      <c r="Q531" s="269"/>
      <c r="R531" s="269"/>
      <c r="S531" s="269"/>
      <c r="T531" s="270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71" t="s">
        <v>165</v>
      </c>
      <c r="AU531" s="271" t="s">
        <v>82</v>
      </c>
      <c r="AV531" s="15" t="s">
        <v>131</v>
      </c>
      <c r="AW531" s="15" t="s">
        <v>30</v>
      </c>
      <c r="AX531" s="15" t="s">
        <v>80</v>
      </c>
      <c r="AY531" s="271" t="s">
        <v>125</v>
      </c>
    </row>
    <row r="532" s="2" customFormat="1" ht="16.5" customHeight="1">
      <c r="A532" s="39"/>
      <c r="B532" s="40"/>
      <c r="C532" s="220" t="s">
        <v>813</v>
      </c>
      <c r="D532" s="220" t="s">
        <v>128</v>
      </c>
      <c r="E532" s="221" t="s">
        <v>814</v>
      </c>
      <c r="F532" s="222" t="s">
        <v>815</v>
      </c>
      <c r="G532" s="223" t="s">
        <v>251</v>
      </c>
      <c r="H532" s="224">
        <v>18</v>
      </c>
      <c r="I532" s="225"/>
      <c r="J532" s="226">
        <f>ROUND(I532*H532,2)</f>
        <v>0</v>
      </c>
      <c r="K532" s="227"/>
      <c r="L532" s="45"/>
      <c r="M532" s="228" t="s">
        <v>1</v>
      </c>
      <c r="N532" s="229" t="s">
        <v>38</v>
      </c>
      <c r="O532" s="92"/>
      <c r="P532" s="230">
        <f>O532*H532</f>
        <v>0</v>
      </c>
      <c r="Q532" s="230">
        <v>0.00021000000000000001</v>
      </c>
      <c r="R532" s="230">
        <f>Q532*H532</f>
        <v>0.0037800000000000004</v>
      </c>
      <c r="S532" s="230">
        <v>0</v>
      </c>
      <c r="T532" s="231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32" t="s">
        <v>195</v>
      </c>
      <c r="AT532" s="232" t="s">
        <v>128</v>
      </c>
      <c r="AU532" s="232" t="s">
        <v>82</v>
      </c>
      <c r="AY532" s="18" t="s">
        <v>125</v>
      </c>
      <c r="BE532" s="233">
        <f>IF(N532="základní",J532,0)</f>
        <v>0</v>
      </c>
      <c r="BF532" s="233">
        <f>IF(N532="snížená",J532,0)</f>
        <v>0</v>
      </c>
      <c r="BG532" s="233">
        <f>IF(N532="zákl. přenesená",J532,0)</f>
        <v>0</v>
      </c>
      <c r="BH532" s="233">
        <f>IF(N532="sníž. přenesená",J532,0)</f>
        <v>0</v>
      </c>
      <c r="BI532" s="233">
        <f>IF(N532="nulová",J532,0)</f>
        <v>0</v>
      </c>
      <c r="BJ532" s="18" t="s">
        <v>80</v>
      </c>
      <c r="BK532" s="233">
        <f>ROUND(I532*H532,2)</f>
        <v>0</v>
      </c>
      <c r="BL532" s="18" t="s">
        <v>195</v>
      </c>
      <c r="BM532" s="232" t="s">
        <v>816</v>
      </c>
    </row>
    <row r="533" s="2" customFormat="1" ht="16.5" customHeight="1">
      <c r="A533" s="39"/>
      <c r="B533" s="40"/>
      <c r="C533" s="220" t="s">
        <v>521</v>
      </c>
      <c r="D533" s="220" t="s">
        <v>128</v>
      </c>
      <c r="E533" s="221" t="s">
        <v>817</v>
      </c>
      <c r="F533" s="222" t="s">
        <v>818</v>
      </c>
      <c r="G533" s="223" t="s">
        <v>162</v>
      </c>
      <c r="H533" s="224">
        <v>235.91200000000001</v>
      </c>
      <c r="I533" s="225"/>
      <c r="J533" s="226">
        <f>ROUND(I533*H533,2)</f>
        <v>0</v>
      </c>
      <c r="K533" s="227"/>
      <c r="L533" s="45"/>
      <c r="M533" s="228" t="s">
        <v>1</v>
      </c>
      <c r="N533" s="229" t="s">
        <v>38</v>
      </c>
      <c r="O533" s="92"/>
      <c r="P533" s="230">
        <f>O533*H533</f>
        <v>0</v>
      </c>
      <c r="Q533" s="230">
        <v>0</v>
      </c>
      <c r="R533" s="230">
        <f>Q533*H533</f>
        <v>0</v>
      </c>
      <c r="S533" s="230">
        <v>0</v>
      </c>
      <c r="T533" s="231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32" t="s">
        <v>195</v>
      </c>
      <c r="AT533" s="232" t="s">
        <v>128</v>
      </c>
      <c r="AU533" s="232" t="s">
        <v>82</v>
      </c>
      <c r="AY533" s="18" t="s">
        <v>125</v>
      </c>
      <c r="BE533" s="233">
        <f>IF(N533="základní",J533,0)</f>
        <v>0</v>
      </c>
      <c r="BF533" s="233">
        <f>IF(N533="snížená",J533,0)</f>
        <v>0</v>
      </c>
      <c r="BG533" s="233">
        <f>IF(N533="zákl. přenesená",J533,0)</f>
        <v>0</v>
      </c>
      <c r="BH533" s="233">
        <f>IF(N533="sníž. přenesená",J533,0)</f>
        <v>0</v>
      </c>
      <c r="BI533" s="233">
        <f>IF(N533="nulová",J533,0)</f>
        <v>0</v>
      </c>
      <c r="BJ533" s="18" t="s">
        <v>80</v>
      </c>
      <c r="BK533" s="233">
        <f>ROUND(I533*H533,2)</f>
        <v>0</v>
      </c>
      <c r="BL533" s="18" t="s">
        <v>195</v>
      </c>
      <c r="BM533" s="232" t="s">
        <v>819</v>
      </c>
    </row>
    <row r="534" s="2" customFormat="1" ht="33" customHeight="1">
      <c r="A534" s="39"/>
      <c r="B534" s="40"/>
      <c r="C534" s="220" t="s">
        <v>820</v>
      </c>
      <c r="D534" s="220" t="s">
        <v>128</v>
      </c>
      <c r="E534" s="221" t="s">
        <v>821</v>
      </c>
      <c r="F534" s="222" t="s">
        <v>822</v>
      </c>
      <c r="G534" s="223" t="s">
        <v>162</v>
      </c>
      <c r="H534" s="224">
        <v>235.91200000000001</v>
      </c>
      <c r="I534" s="225"/>
      <c r="J534" s="226">
        <f>ROUND(I534*H534,2)</f>
        <v>0</v>
      </c>
      <c r="K534" s="227"/>
      <c r="L534" s="45"/>
      <c r="M534" s="228" t="s">
        <v>1</v>
      </c>
      <c r="N534" s="229" t="s">
        <v>38</v>
      </c>
      <c r="O534" s="92"/>
      <c r="P534" s="230">
        <f>O534*H534</f>
        <v>0</v>
      </c>
      <c r="Q534" s="230">
        <v>0</v>
      </c>
      <c r="R534" s="230">
        <f>Q534*H534</f>
        <v>0</v>
      </c>
      <c r="S534" s="230">
        <v>0</v>
      </c>
      <c r="T534" s="231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32" t="s">
        <v>195</v>
      </c>
      <c r="AT534" s="232" t="s">
        <v>128</v>
      </c>
      <c r="AU534" s="232" t="s">
        <v>82</v>
      </c>
      <c r="AY534" s="18" t="s">
        <v>125</v>
      </c>
      <c r="BE534" s="233">
        <f>IF(N534="základní",J534,0)</f>
        <v>0</v>
      </c>
      <c r="BF534" s="233">
        <f>IF(N534="snížená",J534,0)</f>
        <v>0</v>
      </c>
      <c r="BG534" s="233">
        <f>IF(N534="zákl. přenesená",J534,0)</f>
        <v>0</v>
      </c>
      <c r="BH534" s="233">
        <f>IF(N534="sníž. přenesená",J534,0)</f>
        <v>0</v>
      </c>
      <c r="BI534" s="233">
        <f>IF(N534="nulová",J534,0)</f>
        <v>0</v>
      </c>
      <c r="BJ534" s="18" t="s">
        <v>80</v>
      </c>
      <c r="BK534" s="233">
        <f>ROUND(I534*H534,2)</f>
        <v>0</v>
      </c>
      <c r="BL534" s="18" t="s">
        <v>195</v>
      </c>
      <c r="BM534" s="232" t="s">
        <v>823</v>
      </c>
    </row>
    <row r="535" s="14" customFormat="1">
      <c r="A535" s="14"/>
      <c r="B535" s="250"/>
      <c r="C535" s="251"/>
      <c r="D535" s="241" t="s">
        <v>165</v>
      </c>
      <c r="E535" s="252" t="s">
        <v>1</v>
      </c>
      <c r="F535" s="253" t="s">
        <v>824</v>
      </c>
      <c r="G535" s="251"/>
      <c r="H535" s="254">
        <v>21.635999999999999</v>
      </c>
      <c r="I535" s="255"/>
      <c r="J535" s="251"/>
      <c r="K535" s="251"/>
      <c r="L535" s="256"/>
      <c r="M535" s="257"/>
      <c r="N535" s="258"/>
      <c r="O535" s="258"/>
      <c r="P535" s="258"/>
      <c r="Q535" s="258"/>
      <c r="R535" s="258"/>
      <c r="S535" s="258"/>
      <c r="T535" s="259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60" t="s">
        <v>165</v>
      </c>
      <c r="AU535" s="260" t="s">
        <v>82</v>
      </c>
      <c r="AV535" s="14" t="s">
        <v>82</v>
      </c>
      <c r="AW535" s="14" t="s">
        <v>30</v>
      </c>
      <c r="AX535" s="14" t="s">
        <v>73</v>
      </c>
      <c r="AY535" s="260" t="s">
        <v>125</v>
      </c>
    </row>
    <row r="536" s="14" customFormat="1">
      <c r="A536" s="14"/>
      <c r="B536" s="250"/>
      <c r="C536" s="251"/>
      <c r="D536" s="241" t="s">
        <v>165</v>
      </c>
      <c r="E536" s="252" t="s">
        <v>1</v>
      </c>
      <c r="F536" s="253" t="s">
        <v>825</v>
      </c>
      <c r="G536" s="251"/>
      <c r="H536" s="254">
        <v>7.6180000000000003</v>
      </c>
      <c r="I536" s="255"/>
      <c r="J536" s="251"/>
      <c r="K536" s="251"/>
      <c r="L536" s="256"/>
      <c r="M536" s="257"/>
      <c r="N536" s="258"/>
      <c r="O536" s="258"/>
      <c r="P536" s="258"/>
      <c r="Q536" s="258"/>
      <c r="R536" s="258"/>
      <c r="S536" s="258"/>
      <c r="T536" s="259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60" t="s">
        <v>165</v>
      </c>
      <c r="AU536" s="260" t="s">
        <v>82</v>
      </c>
      <c r="AV536" s="14" t="s">
        <v>82</v>
      </c>
      <c r="AW536" s="14" t="s">
        <v>30</v>
      </c>
      <c r="AX536" s="14" t="s">
        <v>73</v>
      </c>
      <c r="AY536" s="260" t="s">
        <v>125</v>
      </c>
    </row>
    <row r="537" s="14" customFormat="1">
      <c r="A537" s="14"/>
      <c r="B537" s="250"/>
      <c r="C537" s="251"/>
      <c r="D537" s="241" t="s">
        <v>165</v>
      </c>
      <c r="E537" s="252" t="s">
        <v>1</v>
      </c>
      <c r="F537" s="253" t="s">
        <v>826</v>
      </c>
      <c r="G537" s="251"/>
      <c r="H537" s="254">
        <v>7.1779999999999999</v>
      </c>
      <c r="I537" s="255"/>
      <c r="J537" s="251"/>
      <c r="K537" s="251"/>
      <c r="L537" s="256"/>
      <c r="M537" s="257"/>
      <c r="N537" s="258"/>
      <c r="O537" s="258"/>
      <c r="P537" s="258"/>
      <c r="Q537" s="258"/>
      <c r="R537" s="258"/>
      <c r="S537" s="258"/>
      <c r="T537" s="259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60" t="s">
        <v>165</v>
      </c>
      <c r="AU537" s="260" t="s">
        <v>82</v>
      </c>
      <c r="AV537" s="14" t="s">
        <v>82</v>
      </c>
      <c r="AW537" s="14" t="s">
        <v>30</v>
      </c>
      <c r="AX537" s="14" t="s">
        <v>73</v>
      </c>
      <c r="AY537" s="260" t="s">
        <v>125</v>
      </c>
    </row>
    <row r="538" s="14" customFormat="1">
      <c r="A538" s="14"/>
      <c r="B538" s="250"/>
      <c r="C538" s="251"/>
      <c r="D538" s="241" t="s">
        <v>165</v>
      </c>
      <c r="E538" s="252" t="s">
        <v>1</v>
      </c>
      <c r="F538" s="253" t="s">
        <v>827</v>
      </c>
      <c r="G538" s="251"/>
      <c r="H538" s="254">
        <v>7.1779999999999999</v>
      </c>
      <c r="I538" s="255"/>
      <c r="J538" s="251"/>
      <c r="K538" s="251"/>
      <c r="L538" s="256"/>
      <c r="M538" s="257"/>
      <c r="N538" s="258"/>
      <c r="O538" s="258"/>
      <c r="P538" s="258"/>
      <c r="Q538" s="258"/>
      <c r="R538" s="258"/>
      <c r="S538" s="258"/>
      <c r="T538" s="259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60" t="s">
        <v>165</v>
      </c>
      <c r="AU538" s="260" t="s">
        <v>82</v>
      </c>
      <c r="AV538" s="14" t="s">
        <v>82</v>
      </c>
      <c r="AW538" s="14" t="s">
        <v>30</v>
      </c>
      <c r="AX538" s="14" t="s">
        <v>73</v>
      </c>
      <c r="AY538" s="260" t="s">
        <v>125</v>
      </c>
    </row>
    <row r="539" s="14" customFormat="1">
      <c r="A539" s="14"/>
      <c r="B539" s="250"/>
      <c r="C539" s="251"/>
      <c r="D539" s="241" t="s">
        <v>165</v>
      </c>
      <c r="E539" s="252" t="s">
        <v>1</v>
      </c>
      <c r="F539" s="253" t="s">
        <v>828</v>
      </c>
      <c r="G539" s="251"/>
      <c r="H539" s="254">
        <v>7.1779999999999999</v>
      </c>
      <c r="I539" s="255"/>
      <c r="J539" s="251"/>
      <c r="K539" s="251"/>
      <c r="L539" s="256"/>
      <c r="M539" s="257"/>
      <c r="N539" s="258"/>
      <c r="O539" s="258"/>
      <c r="P539" s="258"/>
      <c r="Q539" s="258"/>
      <c r="R539" s="258"/>
      <c r="S539" s="258"/>
      <c r="T539" s="259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60" t="s">
        <v>165</v>
      </c>
      <c r="AU539" s="260" t="s">
        <v>82</v>
      </c>
      <c r="AV539" s="14" t="s">
        <v>82</v>
      </c>
      <c r="AW539" s="14" t="s">
        <v>30</v>
      </c>
      <c r="AX539" s="14" t="s">
        <v>73</v>
      </c>
      <c r="AY539" s="260" t="s">
        <v>125</v>
      </c>
    </row>
    <row r="540" s="14" customFormat="1">
      <c r="A540" s="14"/>
      <c r="B540" s="250"/>
      <c r="C540" s="251"/>
      <c r="D540" s="241" t="s">
        <v>165</v>
      </c>
      <c r="E540" s="252" t="s">
        <v>1</v>
      </c>
      <c r="F540" s="253" t="s">
        <v>829</v>
      </c>
      <c r="G540" s="251"/>
      <c r="H540" s="254">
        <v>19.957999999999998</v>
      </c>
      <c r="I540" s="255"/>
      <c r="J540" s="251"/>
      <c r="K540" s="251"/>
      <c r="L540" s="256"/>
      <c r="M540" s="257"/>
      <c r="N540" s="258"/>
      <c r="O540" s="258"/>
      <c r="P540" s="258"/>
      <c r="Q540" s="258"/>
      <c r="R540" s="258"/>
      <c r="S540" s="258"/>
      <c r="T540" s="259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60" t="s">
        <v>165</v>
      </c>
      <c r="AU540" s="260" t="s">
        <v>82</v>
      </c>
      <c r="AV540" s="14" t="s">
        <v>82</v>
      </c>
      <c r="AW540" s="14" t="s">
        <v>30</v>
      </c>
      <c r="AX540" s="14" t="s">
        <v>73</v>
      </c>
      <c r="AY540" s="260" t="s">
        <v>125</v>
      </c>
    </row>
    <row r="541" s="14" customFormat="1">
      <c r="A541" s="14"/>
      <c r="B541" s="250"/>
      <c r="C541" s="251"/>
      <c r="D541" s="241" t="s">
        <v>165</v>
      </c>
      <c r="E541" s="252" t="s">
        <v>1</v>
      </c>
      <c r="F541" s="253" t="s">
        <v>830</v>
      </c>
      <c r="G541" s="251"/>
      <c r="H541" s="254">
        <v>12.678000000000001</v>
      </c>
      <c r="I541" s="255"/>
      <c r="J541" s="251"/>
      <c r="K541" s="251"/>
      <c r="L541" s="256"/>
      <c r="M541" s="257"/>
      <c r="N541" s="258"/>
      <c r="O541" s="258"/>
      <c r="P541" s="258"/>
      <c r="Q541" s="258"/>
      <c r="R541" s="258"/>
      <c r="S541" s="258"/>
      <c r="T541" s="259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60" t="s">
        <v>165</v>
      </c>
      <c r="AU541" s="260" t="s">
        <v>82</v>
      </c>
      <c r="AV541" s="14" t="s">
        <v>82</v>
      </c>
      <c r="AW541" s="14" t="s">
        <v>30</v>
      </c>
      <c r="AX541" s="14" t="s">
        <v>73</v>
      </c>
      <c r="AY541" s="260" t="s">
        <v>125</v>
      </c>
    </row>
    <row r="542" s="14" customFormat="1">
      <c r="A542" s="14"/>
      <c r="B542" s="250"/>
      <c r="C542" s="251"/>
      <c r="D542" s="241" t="s">
        <v>165</v>
      </c>
      <c r="E542" s="252" t="s">
        <v>1</v>
      </c>
      <c r="F542" s="253" t="s">
        <v>831</v>
      </c>
      <c r="G542" s="251"/>
      <c r="H542" s="254">
        <v>12.678000000000001</v>
      </c>
      <c r="I542" s="255"/>
      <c r="J542" s="251"/>
      <c r="K542" s="251"/>
      <c r="L542" s="256"/>
      <c r="M542" s="257"/>
      <c r="N542" s="258"/>
      <c r="O542" s="258"/>
      <c r="P542" s="258"/>
      <c r="Q542" s="258"/>
      <c r="R542" s="258"/>
      <c r="S542" s="258"/>
      <c r="T542" s="259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60" t="s">
        <v>165</v>
      </c>
      <c r="AU542" s="260" t="s">
        <v>82</v>
      </c>
      <c r="AV542" s="14" t="s">
        <v>82</v>
      </c>
      <c r="AW542" s="14" t="s">
        <v>30</v>
      </c>
      <c r="AX542" s="14" t="s">
        <v>73</v>
      </c>
      <c r="AY542" s="260" t="s">
        <v>125</v>
      </c>
    </row>
    <row r="543" s="14" customFormat="1">
      <c r="A543" s="14"/>
      <c r="B543" s="250"/>
      <c r="C543" s="251"/>
      <c r="D543" s="241" t="s">
        <v>165</v>
      </c>
      <c r="E543" s="252" t="s">
        <v>1</v>
      </c>
      <c r="F543" s="253" t="s">
        <v>832</v>
      </c>
      <c r="G543" s="251"/>
      <c r="H543" s="254">
        <v>12.678000000000001</v>
      </c>
      <c r="I543" s="255"/>
      <c r="J543" s="251"/>
      <c r="K543" s="251"/>
      <c r="L543" s="256"/>
      <c r="M543" s="257"/>
      <c r="N543" s="258"/>
      <c r="O543" s="258"/>
      <c r="P543" s="258"/>
      <c r="Q543" s="258"/>
      <c r="R543" s="258"/>
      <c r="S543" s="258"/>
      <c r="T543" s="259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60" t="s">
        <v>165</v>
      </c>
      <c r="AU543" s="260" t="s">
        <v>82</v>
      </c>
      <c r="AV543" s="14" t="s">
        <v>82</v>
      </c>
      <c r="AW543" s="14" t="s">
        <v>30</v>
      </c>
      <c r="AX543" s="14" t="s">
        <v>73</v>
      </c>
      <c r="AY543" s="260" t="s">
        <v>125</v>
      </c>
    </row>
    <row r="544" s="14" customFormat="1">
      <c r="A544" s="14"/>
      <c r="B544" s="250"/>
      <c r="C544" s="251"/>
      <c r="D544" s="241" t="s">
        <v>165</v>
      </c>
      <c r="E544" s="252" t="s">
        <v>1</v>
      </c>
      <c r="F544" s="253" t="s">
        <v>833</v>
      </c>
      <c r="G544" s="251"/>
      <c r="H544" s="254">
        <v>14.238</v>
      </c>
      <c r="I544" s="255"/>
      <c r="J544" s="251"/>
      <c r="K544" s="251"/>
      <c r="L544" s="256"/>
      <c r="M544" s="257"/>
      <c r="N544" s="258"/>
      <c r="O544" s="258"/>
      <c r="P544" s="258"/>
      <c r="Q544" s="258"/>
      <c r="R544" s="258"/>
      <c r="S544" s="258"/>
      <c r="T544" s="259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60" t="s">
        <v>165</v>
      </c>
      <c r="AU544" s="260" t="s">
        <v>82</v>
      </c>
      <c r="AV544" s="14" t="s">
        <v>82</v>
      </c>
      <c r="AW544" s="14" t="s">
        <v>30</v>
      </c>
      <c r="AX544" s="14" t="s">
        <v>73</v>
      </c>
      <c r="AY544" s="260" t="s">
        <v>125</v>
      </c>
    </row>
    <row r="545" s="14" customFormat="1">
      <c r="A545" s="14"/>
      <c r="B545" s="250"/>
      <c r="C545" s="251"/>
      <c r="D545" s="241" t="s">
        <v>165</v>
      </c>
      <c r="E545" s="252" t="s">
        <v>1</v>
      </c>
      <c r="F545" s="253" t="s">
        <v>834</v>
      </c>
      <c r="G545" s="251"/>
      <c r="H545" s="254">
        <v>15.144</v>
      </c>
      <c r="I545" s="255"/>
      <c r="J545" s="251"/>
      <c r="K545" s="251"/>
      <c r="L545" s="256"/>
      <c r="M545" s="257"/>
      <c r="N545" s="258"/>
      <c r="O545" s="258"/>
      <c r="P545" s="258"/>
      <c r="Q545" s="258"/>
      <c r="R545" s="258"/>
      <c r="S545" s="258"/>
      <c r="T545" s="259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60" t="s">
        <v>165</v>
      </c>
      <c r="AU545" s="260" t="s">
        <v>82</v>
      </c>
      <c r="AV545" s="14" t="s">
        <v>82</v>
      </c>
      <c r="AW545" s="14" t="s">
        <v>30</v>
      </c>
      <c r="AX545" s="14" t="s">
        <v>73</v>
      </c>
      <c r="AY545" s="260" t="s">
        <v>125</v>
      </c>
    </row>
    <row r="546" s="14" customFormat="1">
      <c r="A546" s="14"/>
      <c r="B546" s="250"/>
      <c r="C546" s="251"/>
      <c r="D546" s="241" t="s">
        <v>165</v>
      </c>
      <c r="E546" s="252" t="s">
        <v>1</v>
      </c>
      <c r="F546" s="253" t="s">
        <v>835</v>
      </c>
      <c r="G546" s="251"/>
      <c r="H546" s="254">
        <v>6.7380000000000004</v>
      </c>
      <c r="I546" s="255"/>
      <c r="J546" s="251"/>
      <c r="K546" s="251"/>
      <c r="L546" s="256"/>
      <c r="M546" s="257"/>
      <c r="N546" s="258"/>
      <c r="O546" s="258"/>
      <c r="P546" s="258"/>
      <c r="Q546" s="258"/>
      <c r="R546" s="258"/>
      <c r="S546" s="258"/>
      <c r="T546" s="259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60" t="s">
        <v>165</v>
      </c>
      <c r="AU546" s="260" t="s">
        <v>82</v>
      </c>
      <c r="AV546" s="14" t="s">
        <v>82</v>
      </c>
      <c r="AW546" s="14" t="s">
        <v>30</v>
      </c>
      <c r="AX546" s="14" t="s">
        <v>73</v>
      </c>
      <c r="AY546" s="260" t="s">
        <v>125</v>
      </c>
    </row>
    <row r="547" s="14" customFormat="1">
      <c r="A547" s="14"/>
      <c r="B547" s="250"/>
      <c r="C547" s="251"/>
      <c r="D547" s="241" t="s">
        <v>165</v>
      </c>
      <c r="E547" s="252" t="s">
        <v>1</v>
      </c>
      <c r="F547" s="253" t="s">
        <v>836</v>
      </c>
      <c r="G547" s="251"/>
      <c r="H547" s="254">
        <v>10.257999999999999</v>
      </c>
      <c r="I547" s="255"/>
      <c r="J547" s="251"/>
      <c r="K547" s="251"/>
      <c r="L547" s="256"/>
      <c r="M547" s="257"/>
      <c r="N547" s="258"/>
      <c r="O547" s="258"/>
      <c r="P547" s="258"/>
      <c r="Q547" s="258"/>
      <c r="R547" s="258"/>
      <c r="S547" s="258"/>
      <c r="T547" s="259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60" t="s">
        <v>165</v>
      </c>
      <c r="AU547" s="260" t="s">
        <v>82</v>
      </c>
      <c r="AV547" s="14" t="s">
        <v>82</v>
      </c>
      <c r="AW547" s="14" t="s">
        <v>30</v>
      </c>
      <c r="AX547" s="14" t="s">
        <v>73</v>
      </c>
      <c r="AY547" s="260" t="s">
        <v>125</v>
      </c>
    </row>
    <row r="548" s="14" customFormat="1">
      <c r="A548" s="14"/>
      <c r="B548" s="250"/>
      <c r="C548" s="251"/>
      <c r="D548" s="241" t="s">
        <v>165</v>
      </c>
      <c r="E548" s="252" t="s">
        <v>1</v>
      </c>
      <c r="F548" s="253" t="s">
        <v>837</v>
      </c>
      <c r="G548" s="251"/>
      <c r="H548" s="254">
        <v>6.7380000000000004</v>
      </c>
      <c r="I548" s="255"/>
      <c r="J548" s="251"/>
      <c r="K548" s="251"/>
      <c r="L548" s="256"/>
      <c r="M548" s="257"/>
      <c r="N548" s="258"/>
      <c r="O548" s="258"/>
      <c r="P548" s="258"/>
      <c r="Q548" s="258"/>
      <c r="R548" s="258"/>
      <c r="S548" s="258"/>
      <c r="T548" s="259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60" t="s">
        <v>165</v>
      </c>
      <c r="AU548" s="260" t="s">
        <v>82</v>
      </c>
      <c r="AV548" s="14" t="s">
        <v>82</v>
      </c>
      <c r="AW548" s="14" t="s">
        <v>30</v>
      </c>
      <c r="AX548" s="14" t="s">
        <v>73</v>
      </c>
      <c r="AY548" s="260" t="s">
        <v>125</v>
      </c>
    </row>
    <row r="549" s="14" customFormat="1">
      <c r="A549" s="14"/>
      <c r="B549" s="250"/>
      <c r="C549" s="251"/>
      <c r="D549" s="241" t="s">
        <v>165</v>
      </c>
      <c r="E549" s="252" t="s">
        <v>1</v>
      </c>
      <c r="F549" s="253" t="s">
        <v>838</v>
      </c>
      <c r="G549" s="251"/>
      <c r="H549" s="254">
        <v>19.957999999999998</v>
      </c>
      <c r="I549" s="255"/>
      <c r="J549" s="251"/>
      <c r="K549" s="251"/>
      <c r="L549" s="256"/>
      <c r="M549" s="257"/>
      <c r="N549" s="258"/>
      <c r="O549" s="258"/>
      <c r="P549" s="258"/>
      <c r="Q549" s="258"/>
      <c r="R549" s="258"/>
      <c r="S549" s="258"/>
      <c r="T549" s="259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60" t="s">
        <v>165</v>
      </c>
      <c r="AU549" s="260" t="s">
        <v>82</v>
      </c>
      <c r="AV549" s="14" t="s">
        <v>82</v>
      </c>
      <c r="AW549" s="14" t="s">
        <v>30</v>
      </c>
      <c r="AX549" s="14" t="s">
        <v>73</v>
      </c>
      <c r="AY549" s="260" t="s">
        <v>125</v>
      </c>
    </row>
    <row r="550" s="14" customFormat="1">
      <c r="A550" s="14"/>
      <c r="B550" s="250"/>
      <c r="C550" s="251"/>
      <c r="D550" s="241" t="s">
        <v>165</v>
      </c>
      <c r="E550" s="252" t="s">
        <v>1</v>
      </c>
      <c r="F550" s="253" t="s">
        <v>839</v>
      </c>
      <c r="G550" s="251"/>
      <c r="H550" s="254">
        <v>12.678000000000001</v>
      </c>
      <c r="I550" s="255"/>
      <c r="J550" s="251"/>
      <c r="K550" s="251"/>
      <c r="L550" s="256"/>
      <c r="M550" s="257"/>
      <c r="N550" s="258"/>
      <c r="O550" s="258"/>
      <c r="P550" s="258"/>
      <c r="Q550" s="258"/>
      <c r="R550" s="258"/>
      <c r="S550" s="258"/>
      <c r="T550" s="259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60" t="s">
        <v>165</v>
      </c>
      <c r="AU550" s="260" t="s">
        <v>82</v>
      </c>
      <c r="AV550" s="14" t="s">
        <v>82</v>
      </c>
      <c r="AW550" s="14" t="s">
        <v>30</v>
      </c>
      <c r="AX550" s="14" t="s">
        <v>73</v>
      </c>
      <c r="AY550" s="260" t="s">
        <v>125</v>
      </c>
    </row>
    <row r="551" s="14" customFormat="1">
      <c r="A551" s="14"/>
      <c r="B551" s="250"/>
      <c r="C551" s="251"/>
      <c r="D551" s="241" t="s">
        <v>165</v>
      </c>
      <c r="E551" s="252" t="s">
        <v>1</v>
      </c>
      <c r="F551" s="253" t="s">
        <v>840</v>
      </c>
      <c r="G551" s="251"/>
      <c r="H551" s="254">
        <v>12.678000000000001</v>
      </c>
      <c r="I551" s="255"/>
      <c r="J551" s="251"/>
      <c r="K551" s="251"/>
      <c r="L551" s="256"/>
      <c r="M551" s="257"/>
      <c r="N551" s="258"/>
      <c r="O551" s="258"/>
      <c r="P551" s="258"/>
      <c r="Q551" s="258"/>
      <c r="R551" s="258"/>
      <c r="S551" s="258"/>
      <c r="T551" s="259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60" t="s">
        <v>165</v>
      </c>
      <c r="AU551" s="260" t="s">
        <v>82</v>
      </c>
      <c r="AV551" s="14" t="s">
        <v>82</v>
      </c>
      <c r="AW551" s="14" t="s">
        <v>30</v>
      </c>
      <c r="AX551" s="14" t="s">
        <v>73</v>
      </c>
      <c r="AY551" s="260" t="s">
        <v>125</v>
      </c>
    </row>
    <row r="552" s="14" customFormat="1">
      <c r="A552" s="14"/>
      <c r="B552" s="250"/>
      <c r="C552" s="251"/>
      <c r="D552" s="241" t="s">
        <v>165</v>
      </c>
      <c r="E552" s="252" t="s">
        <v>1</v>
      </c>
      <c r="F552" s="253" t="s">
        <v>841</v>
      </c>
      <c r="G552" s="251"/>
      <c r="H552" s="254">
        <v>12.678000000000001</v>
      </c>
      <c r="I552" s="255"/>
      <c r="J552" s="251"/>
      <c r="K552" s="251"/>
      <c r="L552" s="256"/>
      <c r="M552" s="257"/>
      <c r="N552" s="258"/>
      <c r="O552" s="258"/>
      <c r="P552" s="258"/>
      <c r="Q552" s="258"/>
      <c r="R552" s="258"/>
      <c r="S552" s="258"/>
      <c r="T552" s="259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60" t="s">
        <v>165</v>
      </c>
      <c r="AU552" s="260" t="s">
        <v>82</v>
      </c>
      <c r="AV552" s="14" t="s">
        <v>82</v>
      </c>
      <c r="AW552" s="14" t="s">
        <v>30</v>
      </c>
      <c r="AX552" s="14" t="s">
        <v>73</v>
      </c>
      <c r="AY552" s="260" t="s">
        <v>125</v>
      </c>
    </row>
    <row r="553" s="14" customFormat="1">
      <c r="A553" s="14"/>
      <c r="B553" s="250"/>
      <c r="C553" s="251"/>
      <c r="D553" s="241" t="s">
        <v>165</v>
      </c>
      <c r="E553" s="252" t="s">
        <v>1</v>
      </c>
      <c r="F553" s="253" t="s">
        <v>842</v>
      </c>
      <c r="G553" s="251"/>
      <c r="H553" s="254">
        <v>16.024000000000001</v>
      </c>
      <c r="I553" s="255"/>
      <c r="J553" s="251"/>
      <c r="K553" s="251"/>
      <c r="L553" s="256"/>
      <c r="M553" s="257"/>
      <c r="N553" s="258"/>
      <c r="O553" s="258"/>
      <c r="P553" s="258"/>
      <c r="Q553" s="258"/>
      <c r="R553" s="258"/>
      <c r="S553" s="258"/>
      <c r="T553" s="259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60" t="s">
        <v>165</v>
      </c>
      <c r="AU553" s="260" t="s">
        <v>82</v>
      </c>
      <c r="AV553" s="14" t="s">
        <v>82</v>
      </c>
      <c r="AW553" s="14" t="s">
        <v>30</v>
      </c>
      <c r="AX553" s="14" t="s">
        <v>73</v>
      </c>
      <c r="AY553" s="260" t="s">
        <v>125</v>
      </c>
    </row>
    <row r="554" s="15" customFormat="1">
      <c r="A554" s="15"/>
      <c r="B554" s="261"/>
      <c r="C554" s="262"/>
      <c r="D554" s="241" t="s">
        <v>165</v>
      </c>
      <c r="E554" s="263" t="s">
        <v>1</v>
      </c>
      <c r="F554" s="264" t="s">
        <v>170</v>
      </c>
      <c r="G554" s="262"/>
      <c r="H554" s="265">
        <v>235.91199999999998</v>
      </c>
      <c r="I554" s="266"/>
      <c r="J554" s="262"/>
      <c r="K554" s="262"/>
      <c r="L554" s="267"/>
      <c r="M554" s="268"/>
      <c r="N554" s="269"/>
      <c r="O554" s="269"/>
      <c r="P554" s="269"/>
      <c r="Q554" s="269"/>
      <c r="R554" s="269"/>
      <c r="S554" s="269"/>
      <c r="T554" s="270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T554" s="271" t="s">
        <v>165</v>
      </c>
      <c r="AU554" s="271" t="s">
        <v>82</v>
      </c>
      <c r="AV554" s="15" t="s">
        <v>131</v>
      </c>
      <c r="AW554" s="15" t="s">
        <v>30</v>
      </c>
      <c r="AX554" s="15" t="s">
        <v>80</v>
      </c>
      <c r="AY554" s="271" t="s">
        <v>125</v>
      </c>
    </row>
    <row r="555" s="2" customFormat="1" ht="16.5" customHeight="1">
      <c r="A555" s="39"/>
      <c r="B555" s="40"/>
      <c r="C555" s="272" t="s">
        <v>524</v>
      </c>
      <c r="D555" s="272" t="s">
        <v>216</v>
      </c>
      <c r="E555" s="273" t="s">
        <v>843</v>
      </c>
      <c r="F555" s="274" t="s">
        <v>844</v>
      </c>
      <c r="G555" s="275" t="s">
        <v>162</v>
      </c>
      <c r="H555" s="276">
        <v>259.50299999999999</v>
      </c>
      <c r="I555" s="277"/>
      <c r="J555" s="278">
        <f>ROUND(I555*H555,2)</f>
        <v>0</v>
      </c>
      <c r="K555" s="279"/>
      <c r="L555" s="280"/>
      <c r="M555" s="281" t="s">
        <v>1</v>
      </c>
      <c r="N555" s="282" t="s">
        <v>38</v>
      </c>
      <c r="O555" s="92"/>
      <c r="P555" s="230">
        <f>O555*H555</f>
        <v>0</v>
      </c>
      <c r="Q555" s="230">
        <v>0</v>
      </c>
      <c r="R555" s="230">
        <f>Q555*H555</f>
        <v>0</v>
      </c>
      <c r="S555" s="230">
        <v>0</v>
      </c>
      <c r="T555" s="231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32" t="s">
        <v>227</v>
      </c>
      <c r="AT555" s="232" t="s">
        <v>216</v>
      </c>
      <c r="AU555" s="232" t="s">
        <v>82</v>
      </c>
      <c r="AY555" s="18" t="s">
        <v>125</v>
      </c>
      <c r="BE555" s="233">
        <f>IF(N555="základní",J555,0)</f>
        <v>0</v>
      </c>
      <c r="BF555" s="233">
        <f>IF(N555="snížená",J555,0)</f>
        <v>0</v>
      </c>
      <c r="BG555" s="233">
        <f>IF(N555="zákl. přenesená",J555,0)</f>
        <v>0</v>
      </c>
      <c r="BH555" s="233">
        <f>IF(N555="sníž. přenesená",J555,0)</f>
        <v>0</v>
      </c>
      <c r="BI555" s="233">
        <f>IF(N555="nulová",J555,0)</f>
        <v>0</v>
      </c>
      <c r="BJ555" s="18" t="s">
        <v>80</v>
      </c>
      <c r="BK555" s="233">
        <f>ROUND(I555*H555,2)</f>
        <v>0</v>
      </c>
      <c r="BL555" s="18" t="s">
        <v>195</v>
      </c>
      <c r="BM555" s="232" t="s">
        <v>845</v>
      </c>
    </row>
    <row r="556" s="2" customFormat="1" ht="24.15" customHeight="1">
      <c r="A556" s="39"/>
      <c r="B556" s="40"/>
      <c r="C556" s="220" t="s">
        <v>574</v>
      </c>
      <c r="D556" s="220" t="s">
        <v>128</v>
      </c>
      <c r="E556" s="221" t="s">
        <v>846</v>
      </c>
      <c r="F556" s="222" t="s">
        <v>847</v>
      </c>
      <c r="G556" s="223" t="s">
        <v>162</v>
      </c>
      <c r="H556" s="224">
        <v>235.91200000000001</v>
      </c>
      <c r="I556" s="225"/>
      <c r="J556" s="226">
        <f>ROUND(I556*H556,2)</f>
        <v>0</v>
      </c>
      <c r="K556" s="227"/>
      <c r="L556" s="45"/>
      <c r="M556" s="228" t="s">
        <v>1</v>
      </c>
      <c r="N556" s="229" t="s">
        <v>38</v>
      </c>
      <c r="O556" s="92"/>
      <c r="P556" s="230">
        <f>O556*H556</f>
        <v>0</v>
      </c>
      <c r="Q556" s="230">
        <v>0</v>
      </c>
      <c r="R556" s="230">
        <f>Q556*H556</f>
        <v>0</v>
      </c>
      <c r="S556" s="230">
        <v>0</v>
      </c>
      <c r="T556" s="231">
        <f>S556*H556</f>
        <v>0</v>
      </c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R556" s="232" t="s">
        <v>195</v>
      </c>
      <c r="AT556" s="232" t="s">
        <v>128</v>
      </c>
      <c r="AU556" s="232" t="s">
        <v>82</v>
      </c>
      <c r="AY556" s="18" t="s">
        <v>125</v>
      </c>
      <c r="BE556" s="233">
        <f>IF(N556="základní",J556,0)</f>
        <v>0</v>
      </c>
      <c r="BF556" s="233">
        <f>IF(N556="snížená",J556,0)</f>
        <v>0</v>
      </c>
      <c r="BG556" s="233">
        <f>IF(N556="zákl. přenesená",J556,0)</f>
        <v>0</v>
      </c>
      <c r="BH556" s="233">
        <f>IF(N556="sníž. přenesená",J556,0)</f>
        <v>0</v>
      </c>
      <c r="BI556" s="233">
        <f>IF(N556="nulová",J556,0)</f>
        <v>0</v>
      </c>
      <c r="BJ556" s="18" t="s">
        <v>80</v>
      </c>
      <c r="BK556" s="233">
        <f>ROUND(I556*H556,2)</f>
        <v>0</v>
      </c>
      <c r="BL556" s="18" t="s">
        <v>195</v>
      </c>
      <c r="BM556" s="232" t="s">
        <v>848</v>
      </c>
    </row>
    <row r="557" s="2" customFormat="1" ht="21.75" customHeight="1">
      <c r="A557" s="39"/>
      <c r="B557" s="40"/>
      <c r="C557" s="220" t="s">
        <v>849</v>
      </c>
      <c r="D557" s="220" t="s">
        <v>128</v>
      </c>
      <c r="E557" s="221" t="s">
        <v>850</v>
      </c>
      <c r="F557" s="222" t="s">
        <v>851</v>
      </c>
      <c r="G557" s="223" t="s">
        <v>348</v>
      </c>
      <c r="H557" s="224">
        <v>55.100000000000001</v>
      </c>
      <c r="I557" s="225"/>
      <c r="J557" s="226">
        <f>ROUND(I557*H557,2)</f>
        <v>0</v>
      </c>
      <c r="K557" s="227"/>
      <c r="L557" s="45"/>
      <c r="M557" s="228" t="s">
        <v>1</v>
      </c>
      <c r="N557" s="229" t="s">
        <v>38</v>
      </c>
      <c r="O557" s="92"/>
      <c r="P557" s="230">
        <f>O557*H557</f>
        <v>0</v>
      </c>
      <c r="Q557" s="230">
        <v>0.00031</v>
      </c>
      <c r="R557" s="230">
        <f>Q557*H557</f>
        <v>0.017080999999999999</v>
      </c>
      <c r="S557" s="230">
        <v>0</v>
      </c>
      <c r="T557" s="231">
        <f>S557*H557</f>
        <v>0</v>
      </c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R557" s="232" t="s">
        <v>195</v>
      </c>
      <c r="AT557" s="232" t="s">
        <v>128</v>
      </c>
      <c r="AU557" s="232" t="s">
        <v>82</v>
      </c>
      <c r="AY557" s="18" t="s">
        <v>125</v>
      </c>
      <c r="BE557" s="233">
        <f>IF(N557="základní",J557,0)</f>
        <v>0</v>
      </c>
      <c r="BF557" s="233">
        <f>IF(N557="snížená",J557,0)</f>
        <v>0</v>
      </c>
      <c r="BG557" s="233">
        <f>IF(N557="zákl. přenesená",J557,0)</f>
        <v>0</v>
      </c>
      <c r="BH557" s="233">
        <f>IF(N557="sníž. přenesená",J557,0)</f>
        <v>0</v>
      </c>
      <c r="BI557" s="233">
        <f>IF(N557="nulová",J557,0)</f>
        <v>0</v>
      </c>
      <c r="BJ557" s="18" t="s">
        <v>80</v>
      </c>
      <c r="BK557" s="233">
        <f>ROUND(I557*H557,2)</f>
        <v>0</v>
      </c>
      <c r="BL557" s="18" t="s">
        <v>195</v>
      </c>
      <c r="BM557" s="232" t="s">
        <v>852</v>
      </c>
    </row>
    <row r="558" s="14" customFormat="1">
      <c r="A558" s="14"/>
      <c r="B558" s="250"/>
      <c r="C558" s="251"/>
      <c r="D558" s="241" t="s">
        <v>165</v>
      </c>
      <c r="E558" s="252" t="s">
        <v>1</v>
      </c>
      <c r="F558" s="253" t="s">
        <v>853</v>
      </c>
      <c r="G558" s="251"/>
      <c r="H558" s="254">
        <v>55.100000000000001</v>
      </c>
      <c r="I558" s="255"/>
      <c r="J558" s="251"/>
      <c r="K558" s="251"/>
      <c r="L558" s="256"/>
      <c r="M558" s="257"/>
      <c r="N558" s="258"/>
      <c r="O558" s="258"/>
      <c r="P558" s="258"/>
      <c r="Q558" s="258"/>
      <c r="R558" s="258"/>
      <c r="S558" s="258"/>
      <c r="T558" s="259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60" t="s">
        <v>165</v>
      </c>
      <c r="AU558" s="260" t="s">
        <v>82</v>
      </c>
      <c r="AV558" s="14" t="s">
        <v>82</v>
      </c>
      <c r="AW558" s="14" t="s">
        <v>30</v>
      </c>
      <c r="AX558" s="14" t="s">
        <v>80</v>
      </c>
      <c r="AY558" s="260" t="s">
        <v>125</v>
      </c>
    </row>
    <row r="559" s="2" customFormat="1" ht="21.75" customHeight="1">
      <c r="A559" s="39"/>
      <c r="B559" s="40"/>
      <c r="C559" s="220" t="s">
        <v>562</v>
      </c>
      <c r="D559" s="220" t="s">
        <v>128</v>
      </c>
      <c r="E559" s="221" t="s">
        <v>854</v>
      </c>
      <c r="F559" s="222" t="s">
        <v>855</v>
      </c>
      <c r="G559" s="223" t="s">
        <v>348</v>
      </c>
      <c r="H559" s="224">
        <v>102.40000000000001</v>
      </c>
      <c r="I559" s="225"/>
      <c r="J559" s="226">
        <f>ROUND(I559*H559,2)</f>
        <v>0</v>
      </c>
      <c r="K559" s="227"/>
      <c r="L559" s="45"/>
      <c r="M559" s="228" t="s">
        <v>1</v>
      </c>
      <c r="N559" s="229" t="s">
        <v>38</v>
      </c>
      <c r="O559" s="92"/>
      <c r="P559" s="230">
        <f>O559*H559</f>
        <v>0</v>
      </c>
      <c r="Q559" s="230">
        <v>0.00025999999999999998</v>
      </c>
      <c r="R559" s="230">
        <f>Q559*H559</f>
        <v>0.026623999999999998</v>
      </c>
      <c r="S559" s="230">
        <v>0</v>
      </c>
      <c r="T559" s="231">
        <f>S559*H559</f>
        <v>0</v>
      </c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R559" s="232" t="s">
        <v>195</v>
      </c>
      <c r="AT559" s="232" t="s">
        <v>128</v>
      </c>
      <c r="AU559" s="232" t="s">
        <v>82</v>
      </c>
      <c r="AY559" s="18" t="s">
        <v>125</v>
      </c>
      <c r="BE559" s="233">
        <f>IF(N559="základní",J559,0)</f>
        <v>0</v>
      </c>
      <c r="BF559" s="233">
        <f>IF(N559="snížená",J559,0)</f>
        <v>0</v>
      </c>
      <c r="BG559" s="233">
        <f>IF(N559="zákl. přenesená",J559,0)</f>
        <v>0</v>
      </c>
      <c r="BH559" s="233">
        <f>IF(N559="sníž. přenesená",J559,0)</f>
        <v>0</v>
      </c>
      <c r="BI559" s="233">
        <f>IF(N559="nulová",J559,0)</f>
        <v>0</v>
      </c>
      <c r="BJ559" s="18" t="s">
        <v>80</v>
      </c>
      <c r="BK559" s="233">
        <f>ROUND(I559*H559,2)</f>
        <v>0</v>
      </c>
      <c r="BL559" s="18" t="s">
        <v>195</v>
      </c>
      <c r="BM559" s="232" t="s">
        <v>856</v>
      </c>
    </row>
    <row r="560" s="14" customFormat="1">
      <c r="A560" s="14"/>
      <c r="B560" s="250"/>
      <c r="C560" s="251"/>
      <c r="D560" s="241" t="s">
        <v>165</v>
      </c>
      <c r="E560" s="252" t="s">
        <v>1</v>
      </c>
      <c r="F560" s="253" t="s">
        <v>857</v>
      </c>
      <c r="G560" s="251"/>
      <c r="H560" s="254">
        <v>9.5</v>
      </c>
      <c r="I560" s="255"/>
      <c r="J560" s="251"/>
      <c r="K560" s="251"/>
      <c r="L560" s="256"/>
      <c r="M560" s="257"/>
      <c r="N560" s="258"/>
      <c r="O560" s="258"/>
      <c r="P560" s="258"/>
      <c r="Q560" s="258"/>
      <c r="R560" s="258"/>
      <c r="S560" s="258"/>
      <c r="T560" s="259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60" t="s">
        <v>165</v>
      </c>
      <c r="AU560" s="260" t="s">
        <v>82</v>
      </c>
      <c r="AV560" s="14" t="s">
        <v>82</v>
      </c>
      <c r="AW560" s="14" t="s">
        <v>30</v>
      </c>
      <c r="AX560" s="14" t="s">
        <v>73</v>
      </c>
      <c r="AY560" s="260" t="s">
        <v>125</v>
      </c>
    </row>
    <row r="561" s="13" customFormat="1">
      <c r="A561" s="13"/>
      <c r="B561" s="239"/>
      <c r="C561" s="240"/>
      <c r="D561" s="241" t="s">
        <v>165</v>
      </c>
      <c r="E561" s="242" t="s">
        <v>1</v>
      </c>
      <c r="F561" s="243" t="s">
        <v>858</v>
      </c>
      <c r="G561" s="240"/>
      <c r="H561" s="242" t="s">
        <v>1</v>
      </c>
      <c r="I561" s="244"/>
      <c r="J561" s="240"/>
      <c r="K561" s="240"/>
      <c r="L561" s="245"/>
      <c r="M561" s="246"/>
      <c r="N561" s="247"/>
      <c r="O561" s="247"/>
      <c r="P561" s="247"/>
      <c r="Q561" s="247"/>
      <c r="R561" s="247"/>
      <c r="S561" s="247"/>
      <c r="T561" s="248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9" t="s">
        <v>165</v>
      </c>
      <c r="AU561" s="249" t="s">
        <v>82</v>
      </c>
      <c r="AV561" s="13" t="s">
        <v>80</v>
      </c>
      <c r="AW561" s="13" t="s">
        <v>30</v>
      </c>
      <c r="AX561" s="13" t="s">
        <v>73</v>
      </c>
      <c r="AY561" s="249" t="s">
        <v>125</v>
      </c>
    </row>
    <row r="562" s="14" customFormat="1">
      <c r="A562" s="14"/>
      <c r="B562" s="250"/>
      <c r="C562" s="251"/>
      <c r="D562" s="241" t="s">
        <v>165</v>
      </c>
      <c r="E562" s="252" t="s">
        <v>1</v>
      </c>
      <c r="F562" s="253" t="s">
        <v>779</v>
      </c>
      <c r="G562" s="251"/>
      <c r="H562" s="254">
        <v>3.2000000000000002</v>
      </c>
      <c r="I562" s="255"/>
      <c r="J562" s="251"/>
      <c r="K562" s="251"/>
      <c r="L562" s="256"/>
      <c r="M562" s="257"/>
      <c r="N562" s="258"/>
      <c r="O562" s="258"/>
      <c r="P562" s="258"/>
      <c r="Q562" s="258"/>
      <c r="R562" s="258"/>
      <c r="S562" s="258"/>
      <c r="T562" s="259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60" t="s">
        <v>165</v>
      </c>
      <c r="AU562" s="260" t="s">
        <v>82</v>
      </c>
      <c r="AV562" s="14" t="s">
        <v>82</v>
      </c>
      <c r="AW562" s="14" t="s">
        <v>30</v>
      </c>
      <c r="AX562" s="14" t="s">
        <v>73</v>
      </c>
      <c r="AY562" s="260" t="s">
        <v>125</v>
      </c>
    </row>
    <row r="563" s="14" customFormat="1">
      <c r="A563" s="14"/>
      <c r="B563" s="250"/>
      <c r="C563" s="251"/>
      <c r="D563" s="241" t="s">
        <v>165</v>
      </c>
      <c r="E563" s="252" t="s">
        <v>1</v>
      </c>
      <c r="F563" s="253" t="s">
        <v>780</v>
      </c>
      <c r="G563" s="251"/>
      <c r="H563" s="254">
        <v>3.2000000000000002</v>
      </c>
      <c r="I563" s="255"/>
      <c r="J563" s="251"/>
      <c r="K563" s="251"/>
      <c r="L563" s="256"/>
      <c r="M563" s="257"/>
      <c r="N563" s="258"/>
      <c r="O563" s="258"/>
      <c r="P563" s="258"/>
      <c r="Q563" s="258"/>
      <c r="R563" s="258"/>
      <c r="S563" s="258"/>
      <c r="T563" s="259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60" t="s">
        <v>165</v>
      </c>
      <c r="AU563" s="260" t="s">
        <v>82</v>
      </c>
      <c r="AV563" s="14" t="s">
        <v>82</v>
      </c>
      <c r="AW563" s="14" t="s">
        <v>30</v>
      </c>
      <c r="AX563" s="14" t="s">
        <v>73</v>
      </c>
      <c r="AY563" s="260" t="s">
        <v>125</v>
      </c>
    </row>
    <row r="564" s="14" customFormat="1">
      <c r="A564" s="14"/>
      <c r="B564" s="250"/>
      <c r="C564" s="251"/>
      <c r="D564" s="241" t="s">
        <v>165</v>
      </c>
      <c r="E564" s="252" t="s">
        <v>1</v>
      </c>
      <c r="F564" s="253" t="s">
        <v>781</v>
      </c>
      <c r="G564" s="251"/>
      <c r="H564" s="254">
        <v>3.2000000000000002</v>
      </c>
      <c r="I564" s="255"/>
      <c r="J564" s="251"/>
      <c r="K564" s="251"/>
      <c r="L564" s="256"/>
      <c r="M564" s="257"/>
      <c r="N564" s="258"/>
      <c r="O564" s="258"/>
      <c r="P564" s="258"/>
      <c r="Q564" s="258"/>
      <c r="R564" s="258"/>
      <c r="S564" s="258"/>
      <c r="T564" s="259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60" t="s">
        <v>165</v>
      </c>
      <c r="AU564" s="260" t="s">
        <v>82</v>
      </c>
      <c r="AV564" s="14" t="s">
        <v>82</v>
      </c>
      <c r="AW564" s="14" t="s">
        <v>30</v>
      </c>
      <c r="AX564" s="14" t="s">
        <v>73</v>
      </c>
      <c r="AY564" s="260" t="s">
        <v>125</v>
      </c>
    </row>
    <row r="565" s="14" customFormat="1">
      <c r="A565" s="14"/>
      <c r="B565" s="250"/>
      <c r="C565" s="251"/>
      <c r="D565" s="241" t="s">
        <v>165</v>
      </c>
      <c r="E565" s="252" t="s">
        <v>1</v>
      </c>
      <c r="F565" s="253" t="s">
        <v>859</v>
      </c>
      <c r="G565" s="251"/>
      <c r="H565" s="254">
        <v>8.8000000000000007</v>
      </c>
      <c r="I565" s="255"/>
      <c r="J565" s="251"/>
      <c r="K565" s="251"/>
      <c r="L565" s="256"/>
      <c r="M565" s="257"/>
      <c r="N565" s="258"/>
      <c r="O565" s="258"/>
      <c r="P565" s="258"/>
      <c r="Q565" s="258"/>
      <c r="R565" s="258"/>
      <c r="S565" s="258"/>
      <c r="T565" s="259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60" t="s">
        <v>165</v>
      </c>
      <c r="AU565" s="260" t="s">
        <v>82</v>
      </c>
      <c r="AV565" s="14" t="s">
        <v>82</v>
      </c>
      <c r="AW565" s="14" t="s">
        <v>30</v>
      </c>
      <c r="AX565" s="14" t="s">
        <v>73</v>
      </c>
      <c r="AY565" s="260" t="s">
        <v>125</v>
      </c>
    </row>
    <row r="566" s="14" customFormat="1">
      <c r="A566" s="14"/>
      <c r="B566" s="250"/>
      <c r="C566" s="251"/>
      <c r="D566" s="241" t="s">
        <v>165</v>
      </c>
      <c r="E566" s="252" t="s">
        <v>1</v>
      </c>
      <c r="F566" s="253" t="s">
        <v>860</v>
      </c>
      <c r="G566" s="251"/>
      <c r="H566" s="254">
        <v>6.4000000000000004</v>
      </c>
      <c r="I566" s="255"/>
      <c r="J566" s="251"/>
      <c r="K566" s="251"/>
      <c r="L566" s="256"/>
      <c r="M566" s="257"/>
      <c r="N566" s="258"/>
      <c r="O566" s="258"/>
      <c r="P566" s="258"/>
      <c r="Q566" s="258"/>
      <c r="R566" s="258"/>
      <c r="S566" s="258"/>
      <c r="T566" s="259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60" t="s">
        <v>165</v>
      </c>
      <c r="AU566" s="260" t="s">
        <v>82</v>
      </c>
      <c r="AV566" s="14" t="s">
        <v>82</v>
      </c>
      <c r="AW566" s="14" t="s">
        <v>30</v>
      </c>
      <c r="AX566" s="14" t="s">
        <v>73</v>
      </c>
      <c r="AY566" s="260" t="s">
        <v>125</v>
      </c>
    </row>
    <row r="567" s="14" customFormat="1">
      <c r="A567" s="14"/>
      <c r="B567" s="250"/>
      <c r="C567" s="251"/>
      <c r="D567" s="241" t="s">
        <v>165</v>
      </c>
      <c r="E567" s="252" t="s">
        <v>1</v>
      </c>
      <c r="F567" s="253" t="s">
        <v>861</v>
      </c>
      <c r="G567" s="251"/>
      <c r="H567" s="254">
        <v>5.7000000000000002</v>
      </c>
      <c r="I567" s="255"/>
      <c r="J567" s="251"/>
      <c r="K567" s="251"/>
      <c r="L567" s="256"/>
      <c r="M567" s="257"/>
      <c r="N567" s="258"/>
      <c r="O567" s="258"/>
      <c r="P567" s="258"/>
      <c r="Q567" s="258"/>
      <c r="R567" s="258"/>
      <c r="S567" s="258"/>
      <c r="T567" s="259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60" t="s">
        <v>165</v>
      </c>
      <c r="AU567" s="260" t="s">
        <v>82</v>
      </c>
      <c r="AV567" s="14" t="s">
        <v>82</v>
      </c>
      <c r="AW567" s="14" t="s">
        <v>30</v>
      </c>
      <c r="AX567" s="14" t="s">
        <v>73</v>
      </c>
      <c r="AY567" s="260" t="s">
        <v>125</v>
      </c>
    </row>
    <row r="568" s="14" customFormat="1">
      <c r="A568" s="14"/>
      <c r="B568" s="250"/>
      <c r="C568" s="251"/>
      <c r="D568" s="241" t="s">
        <v>165</v>
      </c>
      <c r="E568" s="252" t="s">
        <v>1</v>
      </c>
      <c r="F568" s="253" t="s">
        <v>862</v>
      </c>
      <c r="G568" s="251"/>
      <c r="H568" s="254">
        <v>5.7000000000000002</v>
      </c>
      <c r="I568" s="255"/>
      <c r="J568" s="251"/>
      <c r="K568" s="251"/>
      <c r="L568" s="256"/>
      <c r="M568" s="257"/>
      <c r="N568" s="258"/>
      <c r="O568" s="258"/>
      <c r="P568" s="258"/>
      <c r="Q568" s="258"/>
      <c r="R568" s="258"/>
      <c r="S568" s="258"/>
      <c r="T568" s="259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60" t="s">
        <v>165</v>
      </c>
      <c r="AU568" s="260" t="s">
        <v>82</v>
      </c>
      <c r="AV568" s="14" t="s">
        <v>82</v>
      </c>
      <c r="AW568" s="14" t="s">
        <v>30</v>
      </c>
      <c r="AX568" s="14" t="s">
        <v>73</v>
      </c>
      <c r="AY568" s="260" t="s">
        <v>125</v>
      </c>
    </row>
    <row r="569" s="14" customFormat="1">
      <c r="A569" s="14"/>
      <c r="B569" s="250"/>
      <c r="C569" s="251"/>
      <c r="D569" s="241" t="s">
        <v>165</v>
      </c>
      <c r="E569" s="252" t="s">
        <v>1</v>
      </c>
      <c r="F569" s="253" t="s">
        <v>863</v>
      </c>
      <c r="G569" s="251"/>
      <c r="H569" s="254">
        <v>6.2000000000000002</v>
      </c>
      <c r="I569" s="255"/>
      <c r="J569" s="251"/>
      <c r="K569" s="251"/>
      <c r="L569" s="256"/>
      <c r="M569" s="257"/>
      <c r="N569" s="258"/>
      <c r="O569" s="258"/>
      <c r="P569" s="258"/>
      <c r="Q569" s="258"/>
      <c r="R569" s="258"/>
      <c r="S569" s="258"/>
      <c r="T569" s="259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60" t="s">
        <v>165</v>
      </c>
      <c r="AU569" s="260" t="s">
        <v>82</v>
      </c>
      <c r="AV569" s="14" t="s">
        <v>82</v>
      </c>
      <c r="AW569" s="14" t="s">
        <v>30</v>
      </c>
      <c r="AX569" s="14" t="s">
        <v>73</v>
      </c>
      <c r="AY569" s="260" t="s">
        <v>125</v>
      </c>
    </row>
    <row r="570" s="14" customFormat="1">
      <c r="A570" s="14"/>
      <c r="B570" s="250"/>
      <c r="C570" s="251"/>
      <c r="D570" s="241" t="s">
        <v>165</v>
      </c>
      <c r="E570" s="252" t="s">
        <v>1</v>
      </c>
      <c r="F570" s="253" t="s">
        <v>864</v>
      </c>
      <c r="G570" s="251"/>
      <c r="H570" s="254">
        <v>6.7999999999999998</v>
      </c>
      <c r="I570" s="255"/>
      <c r="J570" s="251"/>
      <c r="K570" s="251"/>
      <c r="L570" s="256"/>
      <c r="M570" s="257"/>
      <c r="N570" s="258"/>
      <c r="O570" s="258"/>
      <c r="P570" s="258"/>
      <c r="Q570" s="258"/>
      <c r="R570" s="258"/>
      <c r="S570" s="258"/>
      <c r="T570" s="259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60" t="s">
        <v>165</v>
      </c>
      <c r="AU570" s="260" t="s">
        <v>82</v>
      </c>
      <c r="AV570" s="14" t="s">
        <v>82</v>
      </c>
      <c r="AW570" s="14" t="s">
        <v>30</v>
      </c>
      <c r="AX570" s="14" t="s">
        <v>73</v>
      </c>
      <c r="AY570" s="260" t="s">
        <v>125</v>
      </c>
    </row>
    <row r="571" s="14" customFormat="1">
      <c r="A571" s="14"/>
      <c r="B571" s="250"/>
      <c r="C571" s="251"/>
      <c r="D571" s="241" t="s">
        <v>165</v>
      </c>
      <c r="E571" s="252" t="s">
        <v>1</v>
      </c>
      <c r="F571" s="253" t="s">
        <v>865</v>
      </c>
      <c r="G571" s="251"/>
      <c r="H571" s="254">
        <v>3</v>
      </c>
      <c r="I571" s="255"/>
      <c r="J571" s="251"/>
      <c r="K571" s="251"/>
      <c r="L571" s="256"/>
      <c r="M571" s="257"/>
      <c r="N571" s="258"/>
      <c r="O571" s="258"/>
      <c r="P571" s="258"/>
      <c r="Q571" s="258"/>
      <c r="R571" s="258"/>
      <c r="S571" s="258"/>
      <c r="T571" s="259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60" t="s">
        <v>165</v>
      </c>
      <c r="AU571" s="260" t="s">
        <v>82</v>
      </c>
      <c r="AV571" s="14" t="s">
        <v>82</v>
      </c>
      <c r="AW571" s="14" t="s">
        <v>30</v>
      </c>
      <c r="AX571" s="14" t="s">
        <v>73</v>
      </c>
      <c r="AY571" s="260" t="s">
        <v>125</v>
      </c>
    </row>
    <row r="572" s="14" customFormat="1">
      <c r="A572" s="14"/>
      <c r="B572" s="250"/>
      <c r="C572" s="251"/>
      <c r="D572" s="241" t="s">
        <v>165</v>
      </c>
      <c r="E572" s="252" t="s">
        <v>1</v>
      </c>
      <c r="F572" s="253" t="s">
        <v>789</v>
      </c>
      <c r="G572" s="251"/>
      <c r="H572" s="254">
        <v>4.5999999999999996</v>
      </c>
      <c r="I572" s="255"/>
      <c r="J572" s="251"/>
      <c r="K572" s="251"/>
      <c r="L572" s="256"/>
      <c r="M572" s="257"/>
      <c r="N572" s="258"/>
      <c r="O572" s="258"/>
      <c r="P572" s="258"/>
      <c r="Q572" s="258"/>
      <c r="R572" s="258"/>
      <c r="S572" s="258"/>
      <c r="T572" s="259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60" t="s">
        <v>165</v>
      </c>
      <c r="AU572" s="260" t="s">
        <v>82</v>
      </c>
      <c r="AV572" s="14" t="s">
        <v>82</v>
      </c>
      <c r="AW572" s="14" t="s">
        <v>30</v>
      </c>
      <c r="AX572" s="14" t="s">
        <v>73</v>
      </c>
      <c r="AY572" s="260" t="s">
        <v>125</v>
      </c>
    </row>
    <row r="573" s="14" customFormat="1">
      <c r="A573" s="14"/>
      <c r="B573" s="250"/>
      <c r="C573" s="251"/>
      <c r="D573" s="241" t="s">
        <v>165</v>
      </c>
      <c r="E573" s="252" t="s">
        <v>1</v>
      </c>
      <c r="F573" s="253" t="s">
        <v>866</v>
      </c>
      <c r="G573" s="251"/>
      <c r="H573" s="254">
        <v>3</v>
      </c>
      <c r="I573" s="255"/>
      <c r="J573" s="251"/>
      <c r="K573" s="251"/>
      <c r="L573" s="256"/>
      <c r="M573" s="257"/>
      <c r="N573" s="258"/>
      <c r="O573" s="258"/>
      <c r="P573" s="258"/>
      <c r="Q573" s="258"/>
      <c r="R573" s="258"/>
      <c r="S573" s="258"/>
      <c r="T573" s="259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60" t="s">
        <v>165</v>
      </c>
      <c r="AU573" s="260" t="s">
        <v>82</v>
      </c>
      <c r="AV573" s="14" t="s">
        <v>82</v>
      </c>
      <c r="AW573" s="14" t="s">
        <v>30</v>
      </c>
      <c r="AX573" s="14" t="s">
        <v>73</v>
      </c>
      <c r="AY573" s="260" t="s">
        <v>125</v>
      </c>
    </row>
    <row r="574" s="14" customFormat="1">
      <c r="A574" s="14"/>
      <c r="B574" s="250"/>
      <c r="C574" s="251"/>
      <c r="D574" s="241" t="s">
        <v>165</v>
      </c>
      <c r="E574" s="252" t="s">
        <v>1</v>
      </c>
      <c r="F574" s="253" t="s">
        <v>867</v>
      </c>
      <c r="G574" s="251"/>
      <c r="H574" s="254">
        <v>8.8000000000000007</v>
      </c>
      <c r="I574" s="255"/>
      <c r="J574" s="251"/>
      <c r="K574" s="251"/>
      <c r="L574" s="256"/>
      <c r="M574" s="257"/>
      <c r="N574" s="258"/>
      <c r="O574" s="258"/>
      <c r="P574" s="258"/>
      <c r="Q574" s="258"/>
      <c r="R574" s="258"/>
      <c r="S574" s="258"/>
      <c r="T574" s="259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60" t="s">
        <v>165</v>
      </c>
      <c r="AU574" s="260" t="s">
        <v>82</v>
      </c>
      <c r="AV574" s="14" t="s">
        <v>82</v>
      </c>
      <c r="AW574" s="14" t="s">
        <v>30</v>
      </c>
      <c r="AX574" s="14" t="s">
        <v>73</v>
      </c>
      <c r="AY574" s="260" t="s">
        <v>125</v>
      </c>
    </row>
    <row r="575" s="14" customFormat="1">
      <c r="A575" s="14"/>
      <c r="B575" s="250"/>
      <c r="C575" s="251"/>
      <c r="D575" s="241" t="s">
        <v>165</v>
      </c>
      <c r="E575" s="252" t="s">
        <v>1</v>
      </c>
      <c r="F575" s="253" t="s">
        <v>868</v>
      </c>
      <c r="G575" s="251"/>
      <c r="H575" s="254">
        <v>5.7000000000000002</v>
      </c>
      <c r="I575" s="255"/>
      <c r="J575" s="251"/>
      <c r="K575" s="251"/>
      <c r="L575" s="256"/>
      <c r="M575" s="257"/>
      <c r="N575" s="258"/>
      <c r="O575" s="258"/>
      <c r="P575" s="258"/>
      <c r="Q575" s="258"/>
      <c r="R575" s="258"/>
      <c r="S575" s="258"/>
      <c r="T575" s="259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60" t="s">
        <v>165</v>
      </c>
      <c r="AU575" s="260" t="s">
        <v>82</v>
      </c>
      <c r="AV575" s="14" t="s">
        <v>82</v>
      </c>
      <c r="AW575" s="14" t="s">
        <v>30</v>
      </c>
      <c r="AX575" s="14" t="s">
        <v>73</v>
      </c>
      <c r="AY575" s="260" t="s">
        <v>125</v>
      </c>
    </row>
    <row r="576" s="14" customFormat="1">
      <c r="A576" s="14"/>
      <c r="B576" s="250"/>
      <c r="C576" s="251"/>
      <c r="D576" s="241" t="s">
        <v>165</v>
      </c>
      <c r="E576" s="252" t="s">
        <v>1</v>
      </c>
      <c r="F576" s="253" t="s">
        <v>869</v>
      </c>
      <c r="G576" s="251"/>
      <c r="H576" s="254">
        <v>5.7000000000000002</v>
      </c>
      <c r="I576" s="255"/>
      <c r="J576" s="251"/>
      <c r="K576" s="251"/>
      <c r="L576" s="256"/>
      <c r="M576" s="257"/>
      <c r="N576" s="258"/>
      <c r="O576" s="258"/>
      <c r="P576" s="258"/>
      <c r="Q576" s="258"/>
      <c r="R576" s="258"/>
      <c r="S576" s="258"/>
      <c r="T576" s="259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60" t="s">
        <v>165</v>
      </c>
      <c r="AU576" s="260" t="s">
        <v>82</v>
      </c>
      <c r="AV576" s="14" t="s">
        <v>82</v>
      </c>
      <c r="AW576" s="14" t="s">
        <v>30</v>
      </c>
      <c r="AX576" s="14" t="s">
        <v>73</v>
      </c>
      <c r="AY576" s="260" t="s">
        <v>125</v>
      </c>
    </row>
    <row r="577" s="14" customFormat="1">
      <c r="A577" s="14"/>
      <c r="B577" s="250"/>
      <c r="C577" s="251"/>
      <c r="D577" s="241" t="s">
        <v>165</v>
      </c>
      <c r="E577" s="252" t="s">
        <v>1</v>
      </c>
      <c r="F577" s="253" t="s">
        <v>870</v>
      </c>
      <c r="G577" s="251"/>
      <c r="H577" s="254">
        <v>5.7000000000000002</v>
      </c>
      <c r="I577" s="255"/>
      <c r="J577" s="251"/>
      <c r="K577" s="251"/>
      <c r="L577" s="256"/>
      <c r="M577" s="257"/>
      <c r="N577" s="258"/>
      <c r="O577" s="258"/>
      <c r="P577" s="258"/>
      <c r="Q577" s="258"/>
      <c r="R577" s="258"/>
      <c r="S577" s="258"/>
      <c r="T577" s="259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60" t="s">
        <v>165</v>
      </c>
      <c r="AU577" s="260" t="s">
        <v>82</v>
      </c>
      <c r="AV577" s="14" t="s">
        <v>82</v>
      </c>
      <c r="AW577" s="14" t="s">
        <v>30</v>
      </c>
      <c r="AX577" s="14" t="s">
        <v>73</v>
      </c>
      <c r="AY577" s="260" t="s">
        <v>125</v>
      </c>
    </row>
    <row r="578" s="14" customFormat="1">
      <c r="A578" s="14"/>
      <c r="B578" s="250"/>
      <c r="C578" s="251"/>
      <c r="D578" s="241" t="s">
        <v>165</v>
      </c>
      <c r="E578" s="252" t="s">
        <v>1</v>
      </c>
      <c r="F578" s="253" t="s">
        <v>795</v>
      </c>
      <c r="G578" s="251"/>
      <c r="H578" s="254">
        <v>7.2000000000000002</v>
      </c>
      <c r="I578" s="255"/>
      <c r="J578" s="251"/>
      <c r="K578" s="251"/>
      <c r="L578" s="256"/>
      <c r="M578" s="257"/>
      <c r="N578" s="258"/>
      <c r="O578" s="258"/>
      <c r="P578" s="258"/>
      <c r="Q578" s="258"/>
      <c r="R578" s="258"/>
      <c r="S578" s="258"/>
      <c r="T578" s="259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60" t="s">
        <v>165</v>
      </c>
      <c r="AU578" s="260" t="s">
        <v>82</v>
      </c>
      <c r="AV578" s="14" t="s">
        <v>82</v>
      </c>
      <c r="AW578" s="14" t="s">
        <v>30</v>
      </c>
      <c r="AX578" s="14" t="s">
        <v>73</v>
      </c>
      <c r="AY578" s="260" t="s">
        <v>125</v>
      </c>
    </row>
    <row r="579" s="15" customFormat="1">
      <c r="A579" s="15"/>
      <c r="B579" s="261"/>
      <c r="C579" s="262"/>
      <c r="D579" s="241" t="s">
        <v>165</v>
      </c>
      <c r="E579" s="263" t="s">
        <v>1</v>
      </c>
      <c r="F579" s="264" t="s">
        <v>170</v>
      </c>
      <c r="G579" s="262"/>
      <c r="H579" s="265">
        <v>102.40000000000001</v>
      </c>
      <c r="I579" s="266"/>
      <c r="J579" s="262"/>
      <c r="K579" s="262"/>
      <c r="L579" s="267"/>
      <c r="M579" s="268"/>
      <c r="N579" s="269"/>
      <c r="O579" s="269"/>
      <c r="P579" s="269"/>
      <c r="Q579" s="269"/>
      <c r="R579" s="269"/>
      <c r="S579" s="269"/>
      <c r="T579" s="270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71" t="s">
        <v>165</v>
      </c>
      <c r="AU579" s="271" t="s">
        <v>82</v>
      </c>
      <c r="AV579" s="15" t="s">
        <v>131</v>
      </c>
      <c r="AW579" s="15" t="s">
        <v>30</v>
      </c>
      <c r="AX579" s="15" t="s">
        <v>80</v>
      </c>
      <c r="AY579" s="271" t="s">
        <v>125</v>
      </c>
    </row>
    <row r="580" s="2" customFormat="1" ht="16.5" customHeight="1">
      <c r="A580" s="39"/>
      <c r="B580" s="40"/>
      <c r="C580" s="220" t="s">
        <v>871</v>
      </c>
      <c r="D580" s="220" t="s">
        <v>128</v>
      </c>
      <c r="E580" s="221" t="s">
        <v>872</v>
      </c>
      <c r="F580" s="222" t="s">
        <v>873</v>
      </c>
      <c r="G580" s="223" t="s">
        <v>348</v>
      </c>
      <c r="H580" s="224">
        <v>182</v>
      </c>
      <c r="I580" s="225"/>
      <c r="J580" s="226">
        <f>ROUND(I580*H580,2)</f>
        <v>0</v>
      </c>
      <c r="K580" s="227"/>
      <c r="L580" s="45"/>
      <c r="M580" s="228" t="s">
        <v>1</v>
      </c>
      <c r="N580" s="229" t="s">
        <v>38</v>
      </c>
      <c r="O580" s="92"/>
      <c r="P580" s="230">
        <f>O580*H580</f>
        <v>0</v>
      </c>
      <c r="Q580" s="230">
        <v>3.0000000000000001E-05</v>
      </c>
      <c r="R580" s="230">
        <f>Q580*H580</f>
        <v>0.0054600000000000004</v>
      </c>
      <c r="S580" s="230">
        <v>0</v>
      </c>
      <c r="T580" s="231">
        <f>S580*H580</f>
        <v>0</v>
      </c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R580" s="232" t="s">
        <v>195</v>
      </c>
      <c r="AT580" s="232" t="s">
        <v>128</v>
      </c>
      <c r="AU580" s="232" t="s">
        <v>82</v>
      </c>
      <c r="AY580" s="18" t="s">
        <v>125</v>
      </c>
      <c r="BE580" s="233">
        <f>IF(N580="základní",J580,0)</f>
        <v>0</v>
      </c>
      <c r="BF580" s="233">
        <f>IF(N580="snížená",J580,0)</f>
        <v>0</v>
      </c>
      <c r="BG580" s="233">
        <f>IF(N580="zákl. přenesená",J580,0)</f>
        <v>0</v>
      </c>
      <c r="BH580" s="233">
        <f>IF(N580="sníž. přenesená",J580,0)</f>
        <v>0</v>
      </c>
      <c r="BI580" s="233">
        <f>IF(N580="nulová",J580,0)</f>
        <v>0</v>
      </c>
      <c r="BJ580" s="18" t="s">
        <v>80</v>
      </c>
      <c r="BK580" s="233">
        <f>ROUND(I580*H580,2)</f>
        <v>0</v>
      </c>
      <c r="BL580" s="18" t="s">
        <v>195</v>
      </c>
      <c r="BM580" s="232" t="s">
        <v>874</v>
      </c>
    </row>
    <row r="581" s="14" customFormat="1">
      <c r="A581" s="14"/>
      <c r="B581" s="250"/>
      <c r="C581" s="251"/>
      <c r="D581" s="241" t="s">
        <v>165</v>
      </c>
      <c r="E581" s="252" t="s">
        <v>1</v>
      </c>
      <c r="F581" s="253" t="s">
        <v>875</v>
      </c>
      <c r="G581" s="251"/>
      <c r="H581" s="254">
        <v>182</v>
      </c>
      <c r="I581" s="255"/>
      <c r="J581" s="251"/>
      <c r="K581" s="251"/>
      <c r="L581" s="256"/>
      <c r="M581" s="257"/>
      <c r="N581" s="258"/>
      <c r="O581" s="258"/>
      <c r="P581" s="258"/>
      <c r="Q581" s="258"/>
      <c r="R581" s="258"/>
      <c r="S581" s="258"/>
      <c r="T581" s="259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60" t="s">
        <v>165</v>
      </c>
      <c r="AU581" s="260" t="s">
        <v>82</v>
      </c>
      <c r="AV581" s="14" t="s">
        <v>82</v>
      </c>
      <c r="AW581" s="14" t="s">
        <v>30</v>
      </c>
      <c r="AX581" s="14" t="s">
        <v>80</v>
      </c>
      <c r="AY581" s="260" t="s">
        <v>125</v>
      </c>
    </row>
    <row r="582" s="2" customFormat="1" ht="16.5" customHeight="1">
      <c r="A582" s="39"/>
      <c r="B582" s="40"/>
      <c r="C582" s="220" t="s">
        <v>565</v>
      </c>
      <c r="D582" s="220" t="s">
        <v>128</v>
      </c>
      <c r="E582" s="221" t="s">
        <v>876</v>
      </c>
      <c r="F582" s="222" t="s">
        <v>877</v>
      </c>
      <c r="G582" s="223" t="s">
        <v>251</v>
      </c>
      <c r="H582" s="224">
        <v>78</v>
      </c>
      <c r="I582" s="225"/>
      <c r="J582" s="226">
        <f>ROUND(I582*H582,2)</f>
        <v>0</v>
      </c>
      <c r="K582" s="227"/>
      <c r="L582" s="45"/>
      <c r="M582" s="228" t="s">
        <v>1</v>
      </c>
      <c r="N582" s="229" t="s">
        <v>38</v>
      </c>
      <c r="O582" s="92"/>
      <c r="P582" s="230">
        <f>O582*H582</f>
        <v>0</v>
      </c>
      <c r="Q582" s="230">
        <v>0</v>
      </c>
      <c r="R582" s="230">
        <f>Q582*H582</f>
        <v>0</v>
      </c>
      <c r="S582" s="230">
        <v>0</v>
      </c>
      <c r="T582" s="231">
        <f>S582*H582</f>
        <v>0</v>
      </c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R582" s="232" t="s">
        <v>195</v>
      </c>
      <c r="AT582" s="232" t="s">
        <v>128</v>
      </c>
      <c r="AU582" s="232" t="s">
        <v>82</v>
      </c>
      <c r="AY582" s="18" t="s">
        <v>125</v>
      </c>
      <c r="BE582" s="233">
        <f>IF(N582="základní",J582,0)</f>
        <v>0</v>
      </c>
      <c r="BF582" s="233">
        <f>IF(N582="snížená",J582,0)</f>
        <v>0</v>
      </c>
      <c r="BG582" s="233">
        <f>IF(N582="zákl. přenesená",J582,0)</f>
        <v>0</v>
      </c>
      <c r="BH582" s="233">
        <f>IF(N582="sníž. přenesená",J582,0)</f>
        <v>0</v>
      </c>
      <c r="BI582" s="233">
        <f>IF(N582="nulová",J582,0)</f>
        <v>0</v>
      </c>
      <c r="BJ582" s="18" t="s">
        <v>80</v>
      </c>
      <c r="BK582" s="233">
        <f>ROUND(I582*H582,2)</f>
        <v>0</v>
      </c>
      <c r="BL582" s="18" t="s">
        <v>195</v>
      </c>
      <c r="BM582" s="232" t="s">
        <v>878</v>
      </c>
    </row>
    <row r="583" s="14" customFormat="1">
      <c r="A583" s="14"/>
      <c r="B583" s="250"/>
      <c r="C583" s="251"/>
      <c r="D583" s="241" t="s">
        <v>165</v>
      </c>
      <c r="E583" s="252" t="s">
        <v>1</v>
      </c>
      <c r="F583" s="253" t="s">
        <v>879</v>
      </c>
      <c r="G583" s="251"/>
      <c r="H583" s="254">
        <v>78</v>
      </c>
      <c r="I583" s="255"/>
      <c r="J583" s="251"/>
      <c r="K583" s="251"/>
      <c r="L583" s="256"/>
      <c r="M583" s="257"/>
      <c r="N583" s="258"/>
      <c r="O583" s="258"/>
      <c r="P583" s="258"/>
      <c r="Q583" s="258"/>
      <c r="R583" s="258"/>
      <c r="S583" s="258"/>
      <c r="T583" s="259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60" t="s">
        <v>165</v>
      </c>
      <c r="AU583" s="260" t="s">
        <v>82</v>
      </c>
      <c r="AV583" s="14" t="s">
        <v>82</v>
      </c>
      <c r="AW583" s="14" t="s">
        <v>30</v>
      </c>
      <c r="AX583" s="14" t="s">
        <v>80</v>
      </c>
      <c r="AY583" s="260" t="s">
        <v>125</v>
      </c>
    </row>
    <row r="584" s="2" customFormat="1" ht="16.5" customHeight="1">
      <c r="A584" s="39"/>
      <c r="B584" s="40"/>
      <c r="C584" s="220" t="s">
        <v>880</v>
      </c>
      <c r="D584" s="220" t="s">
        <v>128</v>
      </c>
      <c r="E584" s="221" t="s">
        <v>881</v>
      </c>
      <c r="F584" s="222" t="s">
        <v>882</v>
      </c>
      <c r="G584" s="223" t="s">
        <v>251</v>
      </c>
      <c r="H584" s="224">
        <v>31</v>
      </c>
      <c r="I584" s="225"/>
      <c r="J584" s="226">
        <f>ROUND(I584*H584,2)</f>
        <v>0</v>
      </c>
      <c r="K584" s="227"/>
      <c r="L584" s="45"/>
      <c r="M584" s="228" t="s">
        <v>1</v>
      </c>
      <c r="N584" s="229" t="s">
        <v>38</v>
      </c>
      <c r="O584" s="92"/>
      <c r="P584" s="230">
        <f>O584*H584</f>
        <v>0</v>
      </c>
      <c r="Q584" s="230">
        <v>0</v>
      </c>
      <c r="R584" s="230">
        <f>Q584*H584</f>
        <v>0</v>
      </c>
      <c r="S584" s="230">
        <v>0</v>
      </c>
      <c r="T584" s="231">
        <f>S584*H584</f>
        <v>0</v>
      </c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R584" s="232" t="s">
        <v>195</v>
      </c>
      <c r="AT584" s="232" t="s">
        <v>128</v>
      </c>
      <c r="AU584" s="232" t="s">
        <v>82</v>
      </c>
      <c r="AY584" s="18" t="s">
        <v>125</v>
      </c>
      <c r="BE584" s="233">
        <f>IF(N584="základní",J584,0)</f>
        <v>0</v>
      </c>
      <c r="BF584" s="233">
        <f>IF(N584="snížená",J584,0)</f>
        <v>0</v>
      </c>
      <c r="BG584" s="233">
        <f>IF(N584="zákl. přenesená",J584,0)</f>
        <v>0</v>
      </c>
      <c r="BH584" s="233">
        <f>IF(N584="sníž. přenesená",J584,0)</f>
        <v>0</v>
      </c>
      <c r="BI584" s="233">
        <f>IF(N584="nulová",J584,0)</f>
        <v>0</v>
      </c>
      <c r="BJ584" s="18" t="s">
        <v>80</v>
      </c>
      <c r="BK584" s="233">
        <f>ROUND(I584*H584,2)</f>
        <v>0</v>
      </c>
      <c r="BL584" s="18" t="s">
        <v>195</v>
      </c>
      <c r="BM584" s="232" t="s">
        <v>883</v>
      </c>
    </row>
    <row r="585" s="14" customFormat="1">
      <c r="A585" s="14"/>
      <c r="B585" s="250"/>
      <c r="C585" s="251"/>
      <c r="D585" s="241" t="s">
        <v>165</v>
      </c>
      <c r="E585" s="252" t="s">
        <v>1</v>
      </c>
      <c r="F585" s="253" t="s">
        <v>884</v>
      </c>
      <c r="G585" s="251"/>
      <c r="H585" s="254">
        <v>31</v>
      </c>
      <c r="I585" s="255"/>
      <c r="J585" s="251"/>
      <c r="K585" s="251"/>
      <c r="L585" s="256"/>
      <c r="M585" s="257"/>
      <c r="N585" s="258"/>
      <c r="O585" s="258"/>
      <c r="P585" s="258"/>
      <c r="Q585" s="258"/>
      <c r="R585" s="258"/>
      <c r="S585" s="258"/>
      <c r="T585" s="259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60" t="s">
        <v>165</v>
      </c>
      <c r="AU585" s="260" t="s">
        <v>82</v>
      </c>
      <c r="AV585" s="14" t="s">
        <v>82</v>
      </c>
      <c r="AW585" s="14" t="s">
        <v>30</v>
      </c>
      <c r="AX585" s="14" t="s">
        <v>80</v>
      </c>
      <c r="AY585" s="260" t="s">
        <v>125</v>
      </c>
    </row>
    <row r="586" s="2" customFormat="1" ht="16.5" customHeight="1">
      <c r="A586" s="39"/>
      <c r="B586" s="40"/>
      <c r="C586" s="220" t="s">
        <v>569</v>
      </c>
      <c r="D586" s="220" t="s">
        <v>128</v>
      </c>
      <c r="E586" s="221" t="s">
        <v>885</v>
      </c>
      <c r="F586" s="222" t="s">
        <v>886</v>
      </c>
      <c r="G586" s="223" t="s">
        <v>251</v>
      </c>
      <c r="H586" s="224">
        <v>8</v>
      </c>
      <c r="I586" s="225"/>
      <c r="J586" s="226">
        <f>ROUND(I586*H586,2)</f>
        <v>0</v>
      </c>
      <c r="K586" s="227"/>
      <c r="L586" s="45"/>
      <c r="M586" s="228" t="s">
        <v>1</v>
      </c>
      <c r="N586" s="229" t="s">
        <v>38</v>
      </c>
      <c r="O586" s="92"/>
      <c r="P586" s="230">
        <f>O586*H586</f>
        <v>0</v>
      </c>
      <c r="Q586" s="230">
        <v>0</v>
      </c>
      <c r="R586" s="230">
        <f>Q586*H586</f>
        <v>0</v>
      </c>
      <c r="S586" s="230">
        <v>0</v>
      </c>
      <c r="T586" s="231">
        <f>S586*H586</f>
        <v>0</v>
      </c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R586" s="232" t="s">
        <v>195</v>
      </c>
      <c r="AT586" s="232" t="s">
        <v>128</v>
      </c>
      <c r="AU586" s="232" t="s">
        <v>82</v>
      </c>
      <c r="AY586" s="18" t="s">
        <v>125</v>
      </c>
      <c r="BE586" s="233">
        <f>IF(N586="základní",J586,0)</f>
        <v>0</v>
      </c>
      <c r="BF586" s="233">
        <f>IF(N586="snížená",J586,0)</f>
        <v>0</v>
      </c>
      <c r="BG586" s="233">
        <f>IF(N586="zákl. přenesená",J586,0)</f>
        <v>0</v>
      </c>
      <c r="BH586" s="233">
        <f>IF(N586="sníž. přenesená",J586,0)</f>
        <v>0</v>
      </c>
      <c r="BI586" s="233">
        <f>IF(N586="nulová",J586,0)</f>
        <v>0</v>
      </c>
      <c r="BJ586" s="18" t="s">
        <v>80</v>
      </c>
      <c r="BK586" s="233">
        <f>ROUND(I586*H586,2)</f>
        <v>0</v>
      </c>
      <c r="BL586" s="18" t="s">
        <v>195</v>
      </c>
      <c r="BM586" s="232" t="s">
        <v>887</v>
      </c>
    </row>
    <row r="587" s="14" customFormat="1">
      <c r="A587" s="14"/>
      <c r="B587" s="250"/>
      <c r="C587" s="251"/>
      <c r="D587" s="241" t="s">
        <v>165</v>
      </c>
      <c r="E587" s="252" t="s">
        <v>1</v>
      </c>
      <c r="F587" s="253" t="s">
        <v>888</v>
      </c>
      <c r="G587" s="251"/>
      <c r="H587" s="254">
        <v>8</v>
      </c>
      <c r="I587" s="255"/>
      <c r="J587" s="251"/>
      <c r="K587" s="251"/>
      <c r="L587" s="256"/>
      <c r="M587" s="257"/>
      <c r="N587" s="258"/>
      <c r="O587" s="258"/>
      <c r="P587" s="258"/>
      <c r="Q587" s="258"/>
      <c r="R587" s="258"/>
      <c r="S587" s="258"/>
      <c r="T587" s="259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60" t="s">
        <v>165</v>
      </c>
      <c r="AU587" s="260" t="s">
        <v>82</v>
      </c>
      <c r="AV587" s="14" t="s">
        <v>82</v>
      </c>
      <c r="AW587" s="14" t="s">
        <v>30</v>
      </c>
      <c r="AX587" s="14" t="s">
        <v>80</v>
      </c>
      <c r="AY587" s="260" t="s">
        <v>125</v>
      </c>
    </row>
    <row r="588" s="2" customFormat="1" ht="21.75" customHeight="1">
      <c r="A588" s="39"/>
      <c r="B588" s="40"/>
      <c r="C588" s="220" t="s">
        <v>889</v>
      </c>
      <c r="D588" s="220" t="s">
        <v>128</v>
      </c>
      <c r="E588" s="221" t="s">
        <v>890</v>
      </c>
      <c r="F588" s="222" t="s">
        <v>891</v>
      </c>
      <c r="G588" s="223" t="s">
        <v>251</v>
      </c>
      <c r="H588" s="224">
        <v>8</v>
      </c>
      <c r="I588" s="225"/>
      <c r="J588" s="226">
        <f>ROUND(I588*H588,2)</f>
        <v>0</v>
      </c>
      <c r="K588" s="227"/>
      <c r="L588" s="45"/>
      <c r="M588" s="228" t="s">
        <v>1</v>
      </c>
      <c r="N588" s="229" t="s">
        <v>38</v>
      </c>
      <c r="O588" s="92"/>
      <c r="P588" s="230">
        <f>O588*H588</f>
        <v>0</v>
      </c>
      <c r="Q588" s="230">
        <v>0</v>
      </c>
      <c r="R588" s="230">
        <f>Q588*H588</f>
        <v>0</v>
      </c>
      <c r="S588" s="230">
        <v>0</v>
      </c>
      <c r="T588" s="231">
        <f>S588*H588</f>
        <v>0</v>
      </c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R588" s="232" t="s">
        <v>195</v>
      </c>
      <c r="AT588" s="232" t="s">
        <v>128</v>
      </c>
      <c r="AU588" s="232" t="s">
        <v>82</v>
      </c>
      <c r="AY588" s="18" t="s">
        <v>125</v>
      </c>
      <c r="BE588" s="233">
        <f>IF(N588="základní",J588,0)</f>
        <v>0</v>
      </c>
      <c r="BF588" s="233">
        <f>IF(N588="snížená",J588,0)</f>
        <v>0</v>
      </c>
      <c r="BG588" s="233">
        <f>IF(N588="zákl. přenesená",J588,0)</f>
        <v>0</v>
      </c>
      <c r="BH588" s="233">
        <f>IF(N588="sníž. přenesená",J588,0)</f>
        <v>0</v>
      </c>
      <c r="BI588" s="233">
        <f>IF(N588="nulová",J588,0)</f>
        <v>0</v>
      </c>
      <c r="BJ588" s="18" t="s">
        <v>80</v>
      </c>
      <c r="BK588" s="233">
        <f>ROUND(I588*H588,2)</f>
        <v>0</v>
      </c>
      <c r="BL588" s="18" t="s">
        <v>195</v>
      </c>
      <c r="BM588" s="232" t="s">
        <v>892</v>
      </c>
    </row>
    <row r="589" s="14" customFormat="1">
      <c r="A589" s="14"/>
      <c r="B589" s="250"/>
      <c r="C589" s="251"/>
      <c r="D589" s="241" t="s">
        <v>165</v>
      </c>
      <c r="E589" s="252" t="s">
        <v>1</v>
      </c>
      <c r="F589" s="253" t="s">
        <v>893</v>
      </c>
      <c r="G589" s="251"/>
      <c r="H589" s="254">
        <v>8</v>
      </c>
      <c r="I589" s="255"/>
      <c r="J589" s="251"/>
      <c r="K589" s="251"/>
      <c r="L589" s="256"/>
      <c r="M589" s="257"/>
      <c r="N589" s="258"/>
      <c r="O589" s="258"/>
      <c r="P589" s="258"/>
      <c r="Q589" s="258"/>
      <c r="R589" s="258"/>
      <c r="S589" s="258"/>
      <c r="T589" s="259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60" t="s">
        <v>165</v>
      </c>
      <c r="AU589" s="260" t="s">
        <v>82</v>
      </c>
      <c r="AV589" s="14" t="s">
        <v>82</v>
      </c>
      <c r="AW589" s="14" t="s">
        <v>30</v>
      </c>
      <c r="AX589" s="14" t="s">
        <v>80</v>
      </c>
      <c r="AY589" s="260" t="s">
        <v>125</v>
      </c>
    </row>
    <row r="590" s="2" customFormat="1" ht="24.15" customHeight="1">
      <c r="A590" s="39"/>
      <c r="B590" s="40"/>
      <c r="C590" s="220" t="s">
        <v>894</v>
      </c>
      <c r="D590" s="220" t="s">
        <v>128</v>
      </c>
      <c r="E590" s="221" t="s">
        <v>895</v>
      </c>
      <c r="F590" s="222" t="s">
        <v>896</v>
      </c>
      <c r="G590" s="223" t="s">
        <v>535</v>
      </c>
      <c r="H590" s="294"/>
      <c r="I590" s="225"/>
      <c r="J590" s="226">
        <f>ROUND(I590*H590,2)</f>
        <v>0</v>
      </c>
      <c r="K590" s="227"/>
      <c r="L590" s="45"/>
      <c r="M590" s="228" t="s">
        <v>1</v>
      </c>
      <c r="N590" s="229" t="s">
        <v>38</v>
      </c>
      <c r="O590" s="92"/>
      <c r="P590" s="230">
        <f>O590*H590</f>
        <v>0</v>
      </c>
      <c r="Q590" s="230">
        <v>0</v>
      </c>
      <c r="R590" s="230">
        <f>Q590*H590</f>
        <v>0</v>
      </c>
      <c r="S590" s="230">
        <v>0</v>
      </c>
      <c r="T590" s="231">
        <f>S590*H590</f>
        <v>0</v>
      </c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R590" s="232" t="s">
        <v>195</v>
      </c>
      <c r="AT590" s="232" t="s">
        <v>128</v>
      </c>
      <c r="AU590" s="232" t="s">
        <v>82</v>
      </c>
      <c r="AY590" s="18" t="s">
        <v>125</v>
      </c>
      <c r="BE590" s="233">
        <f>IF(N590="základní",J590,0)</f>
        <v>0</v>
      </c>
      <c r="BF590" s="233">
        <f>IF(N590="snížená",J590,0)</f>
        <v>0</v>
      </c>
      <c r="BG590" s="233">
        <f>IF(N590="zákl. přenesená",J590,0)</f>
        <v>0</v>
      </c>
      <c r="BH590" s="233">
        <f>IF(N590="sníž. přenesená",J590,0)</f>
        <v>0</v>
      </c>
      <c r="BI590" s="233">
        <f>IF(N590="nulová",J590,0)</f>
        <v>0</v>
      </c>
      <c r="BJ590" s="18" t="s">
        <v>80</v>
      </c>
      <c r="BK590" s="233">
        <f>ROUND(I590*H590,2)</f>
        <v>0</v>
      </c>
      <c r="BL590" s="18" t="s">
        <v>195</v>
      </c>
      <c r="BM590" s="232" t="s">
        <v>897</v>
      </c>
    </row>
    <row r="591" s="12" customFormat="1" ht="22.8" customHeight="1">
      <c r="A591" s="12"/>
      <c r="B591" s="204"/>
      <c r="C591" s="205"/>
      <c r="D591" s="206" t="s">
        <v>72</v>
      </c>
      <c r="E591" s="218" t="s">
        <v>898</v>
      </c>
      <c r="F591" s="218" t="s">
        <v>899</v>
      </c>
      <c r="G591" s="205"/>
      <c r="H591" s="205"/>
      <c r="I591" s="208"/>
      <c r="J591" s="219">
        <f>BK591</f>
        <v>0</v>
      </c>
      <c r="K591" s="205"/>
      <c r="L591" s="210"/>
      <c r="M591" s="211"/>
      <c r="N591" s="212"/>
      <c r="O591" s="212"/>
      <c r="P591" s="213">
        <f>SUM(P592:P601)</f>
        <v>0</v>
      </c>
      <c r="Q591" s="212"/>
      <c r="R591" s="213">
        <f>SUM(R592:R601)</f>
        <v>0</v>
      </c>
      <c r="S591" s="212"/>
      <c r="T591" s="214">
        <f>SUM(T592:T601)</f>
        <v>0</v>
      </c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R591" s="215" t="s">
        <v>82</v>
      </c>
      <c r="AT591" s="216" t="s">
        <v>72</v>
      </c>
      <c r="AU591" s="216" t="s">
        <v>80</v>
      </c>
      <c r="AY591" s="215" t="s">
        <v>125</v>
      </c>
      <c r="BK591" s="217">
        <f>SUM(BK592:BK601)</f>
        <v>0</v>
      </c>
    </row>
    <row r="592" s="2" customFormat="1" ht="24.15" customHeight="1">
      <c r="A592" s="39"/>
      <c r="B592" s="40"/>
      <c r="C592" s="220" t="s">
        <v>528</v>
      </c>
      <c r="D592" s="220" t="s">
        <v>128</v>
      </c>
      <c r="E592" s="221" t="s">
        <v>900</v>
      </c>
      <c r="F592" s="222" t="s">
        <v>901</v>
      </c>
      <c r="G592" s="223" t="s">
        <v>162</v>
      </c>
      <c r="H592" s="224">
        <v>353.97000000000003</v>
      </c>
      <c r="I592" s="225"/>
      <c r="J592" s="226">
        <f>ROUND(I592*H592,2)</f>
        <v>0</v>
      </c>
      <c r="K592" s="227"/>
      <c r="L592" s="45"/>
      <c r="M592" s="228" t="s">
        <v>1</v>
      </c>
      <c r="N592" s="229" t="s">
        <v>38</v>
      </c>
      <c r="O592" s="92"/>
      <c r="P592" s="230">
        <f>O592*H592</f>
        <v>0</v>
      </c>
      <c r="Q592" s="230">
        <v>0</v>
      </c>
      <c r="R592" s="230">
        <f>Q592*H592</f>
        <v>0</v>
      </c>
      <c r="S592" s="230">
        <v>0</v>
      </c>
      <c r="T592" s="231">
        <f>S592*H592</f>
        <v>0</v>
      </c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R592" s="232" t="s">
        <v>195</v>
      </c>
      <c r="AT592" s="232" t="s">
        <v>128</v>
      </c>
      <c r="AU592" s="232" t="s">
        <v>82</v>
      </c>
      <c r="AY592" s="18" t="s">
        <v>125</v>
      </c>
      <c r="BE592" s="233">
        <f>IF(N592="základní",J592,0)</f>
        <v>0</v>
      </c>
      <c r="BF592" s="233">
        <f>IF(N592="snížená",J592,0)</f>
        <v>0</v>
      </c>
      <c r="BG592" s="233">
        <f>IF(N592="zákl. přenesená",J592,0)</f>
        <v>0</v>
      </c>
      <c r="BH592" s="233">
        <f>IF(N592="sníž. přenesená",J592,0)</f>
        <v>0</v>
      </c>
      <c r="BI592" s="233">
        <f>IF(N592="nulová",J592,0)</f>
        <v>0</v>
      </c>
      <c r="BJ592" s="18" t="s">
        <v>80</v>
      </c>
      <c r="BK592" s="233">
        <f>ROUND(I592*H592,2)</f>
        <v>0</v>
      </c>
      <c r="BL592" s="18" t="s">
        <v>195</v>
      </c>
      <c r="BM592" s="232" t="s">
        <v>902</v>
      </c>
    </row>
    <row r="593" s="2" customFormat="1" ht="24.15" customHeight="1">
      <c r="A593" s="39"/>
      <c r="B593" s="40"/>
      <c r="C593" s="220" t="s">
        <v>903</v>
      </c>
      <c r="D593" s="220" t="s">
        <v>128</v>
      </c>
      <c r="E593" s="221" t="s">
        <v>904</v>
      </c>
      <c r="F593" s="222" t="s">
        <v>905</v>
      </c>
      <c r="G593" s="223" t="s">
        <v>162</v>
      </c>
      <c r="H593" s="224">
        <v>201.96000000000001</v>
      </c>
      <c r="I593" s="225"/>
      <c r="J593" s="226">
        <f>ROUND(I593*H593,2)</f>
        <v>0</v>
      </c>
      <c r="K593" s="227"/>
      <c r="L593" s="45"/>
      <c r="M593" s="228" t="s">
        <v>1</v>
      </c>
      <c r="N593" s="229" t="s">
        <v>38</v>
      </c>
      <c r="O593" s="92"/>
      <c r="P593" s="230">
        <f>O593*H593</f>
        <v>0</v>
      </c>
      <c r="Q593" s="230">
        <v>0</v>
      </c>
      <c r="R593" s="230">
        <f>Q593*H593</f>
        <v>0</v>
      </c>
      <c r="S593" s="230">
        <v>0</v>
      </c>
      <c r="T593" s="231">
        <f>S593*H593</f>
        <v>0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32" t="s">
        <v>195</v>
      </c>
      <c r="AT593" s="232" t="s">
        <v>128</v>
      </c>
      <c r="AU593" s="232" t="s">
        <v>82</v>
      </c>
      <c r="AY593" s="18" t="s">
        <v>125</v>
      </c>
      <c r="BE593" s="233">
        <f>IF(N593="základní",J593,0)</f>
        <v>0</v>
      </c>
      <c r="BF593" s="233">
        <f>IF(N593="snížená",J593,0)</f>
        <v>0</v>
      </c>
      <c r="BG593" s="233">
        <f>IF(N593="zákl. přenesená",J593,0)</f>
        <v>0</v>
      </c>
      <c r="BH593" s="233">
        <f>IF(N593="sníž. přenesená",J593,0)</f>
        <v>0</v>
      </c>
      <c r="BI593" s="233">
        <f>IF(N593="nulová",J593,0)</f>
        <v>0</v>
      </c>
      <c r="BJ593" s="18" t="s">
        <v>80</v>
      </c>
      <c r="BK593" s="233">
        <f>ROUND(I593*H593,2)</f>
        <v>0</v>
      </c>
      <c r="BL593" s="18" t="s">
        <v>195</v>
      </c>
      <c r="BM593" s="232" t="s">
        <v>906</v>
      </c>
    </row>
    <row r="594" s="2" customFormat="1" ht="24.15" customHeight="1">
      <c r="A594" s="39"/>
      <c r="B594" s="40"/>
      <c r="C594" s="220" t="s">
        <v>531</v>
      </c>
      <c r="D594" s="220" t="s">
        <v>128</v>
      </c>
      <c r="E594" s="221" t="s">
        <v>907</v>
      </c>
      <c r="F594" s="222" t="s">
        <v>908</v>
      </c>
      <c r="G594" s="223" t="s">
        <v>162</v>
      </c>
      <c r="H594" s="224">
        <v>31.600000000000001</v>
      </c>
      <c r="I594" s="225"/>
      <c r="J594" s="226">
        <f>ROUND(I594*H594,2)</f>
        <v>0</v>
      </c>
      <c r="K594" s="227"/>
      <c r="L594" s="45"/>
      <c r="M594" s="228" t="s">
        <v>1</v>
      </c>
      <c r="N594" s="229" t="s">
        <v>38</v>
      </c>
      <c r="O594" s="92"/>
      <c r="P594" s="230">
        <f>O594*H594</f>
        <v>0</v>
      </c>
      <c r="Q594" s="230">
        <v>0</v>
      </c>
      <c r="R594" s="230">
        <f>Q594*H594</f>
        <v>0</v>
      </c>
      <c r="S594" s="230">
        <v>0</v>
      </c>
      <c r="T594" s="231">
        <f>S594*H594</f>
        <v>0</v>
      </c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R594" s="232" t="s">
        <v>195</v>
      </c>
      <c r="AT594" s="232" t="s">
        <v>128</v>
      </c>
      <c r="AU594" s="232" t="s">
        <v>82</v>
      </c>
      <c r="AY594" s="18" t="s">
        <v>125</v>
      </c>
      <c r="BE594" s="233">
        <f>IF(N594="základní",J594,0)</f>
        <v>0</v>
      </c>
      <c r="BF594" s="233">
        <f>IF(N594="snížená",J594,0)</f>
        <v>0</v>
      </c>
      <c r="BG594" s="233">
        <f>IF(N594="zákl. přenesená",J594,0)</f>
        <v>0</v>
      </c>
      <c r="BH594" s="233">
        <f>IF(N594="sníž. přenesená",J594,0)</f>
        <v>0</v>
      </c>
      <c r="BI594" s="233">
        <f>IF(N594="nulová",J594,0)</f>
        <v>0</v>
      </c>
      <c r="BJ594" s="18" t="s">
        <v>80</v>
      </c>
      <c r="BK594" s="233">
        <f>ROUND(I594*H594,2)</f>
        <v>0</v>
      </c>
      <c r="BL594" s="18" t="s">
        <v>195</v>
      </c>
      <c r="BM594" s="232" t="s">
        <v>909</v>
      </c>
    </row>
    <row r="595" s="2" customFormat="1" ht="24.15" customHeight="1">
      <c r="A595" s="39"/>
      <c r="B595" s="40"/>
      <c r="C595" s="220" t="s">
        <v>910</v>
      </c>
      <c r="D595" s="220" t="s">
        <v>128</v>
      </c>
      <c r="E595" s="221" t="s">
        <v>911</v>
      </c>
      <c r="F595" s="222" t="s">
        <v>912</v>
      </c>
      <c r="G595" s="223" t="s">
        <v>162</v>
      </c>
      <c r="H595" s="224">
        <v>31.600000000000001</v>
      </c>
      <c r="I595" s="225"/>
      <c r="J595" s="226">
        <f>ROUND(I595*H595,2)</f>
        <v>0</v>
      </c>
      <c r="K595" s="227"/>
      <c r="L595" s="45"/>
      <c r="M595" s="228" t="s">
        <v>1</v>
      </c>
      <c r="N595" s="229" t="s">
        <v>38</v>
      </c>
      <c r="O595" s="92"/>
      <c r="P595" s="230">
        <f>O595*H595</f>
        <v>0</v>
      </c>
      <c r="Q595" s="230">
        <v>0</v>
      </c>
      <c r="R595" s="230">
        <f>Q595*H595</f>
        <v>0</v>
      </c>
      <c r="S595" s="230">
        <v>0</v>
      </c>
      <c r="T595" s="231">
        <f>S595*H595</f>
        <v>0</v>
      </c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R595" s="232" t="s">
        <v>195</v>
      </c>
      <c r="AT595" s="232" t="s">
        <v>128</v>
      </c>
      <c r="AU595" s="232" t="s">
        <v>82</v>
      </c>
      <c r="AY595" s="18" t="s">
        <v>125</v>
      </c>
      <c r="BE595" s="233">
        <f>IF(N595="základní",J595,0)</f>
        <v>0</v>
      </c>
      <c r="BF595" s="233">
        <f>IF(N595="snížená",J595,0)</f>
        <v>0</v>
      </c>
      <c r="BG595" s="233">
        <f>IF(N595="zákl. přenesená",J595,0)</f>
        <v>0</v>
      </c>
      <c r="BH595" s="233">
        <f>IF(N595="sníž. přenesená",J595,0)</f>
        <v>0</v>
      </c>
      <c r="BI595" s="233">
        <f>IF(N595="nulová",J595,0)</f>
        <v>0</v>
      </c>
      <c r="BJ595" s="18" t="s">
        <v>80</v>
      </c>
      <c r="BK595" s="233">
        <f>ROUND(I595*H595,2)</f>
        <v>0</v>
      </c>
      <c r="BL595" s="18" t="s">
        <v>195</v>
      </c>
      <c r="BM595" s="232" t="s">
        <v>913</v>
      </c>
    </row>
    <row r="596" s="2" customFormat="1" ht="24.15" customHeight="1">
      <c r="A596" s="39"/>
      <c r="B596" s="40"/>
      <c r="C596" s="220" t="s">
        <v>536</v>
      </c>
      <c r="D596" s="220" t="s">
        <v>128</v>
      </c>
      <c r="E596" s="221" t="s">
        <v>914</v>
      </c>
      <c r="F596" s="222" t="s">
        <v>915</v>
      </c>
      <c r="G596" s="223" t="s">
        <v>162</v>
      </c>
      <c r="H596" s="224">
        <v>31.600000000000001</v>
      </c>
      <c r="I596" s="225"/>
      <c r="J596" s="226">
        <f>ROUND(I596*H596,2)</f>
        <v>0</v>
      </c>
      <c r="K596" s="227"/>
      <c r="L596" s="45"/>
      <c r="M596" s="228" t="s">
        <v>1</v>
      </c>
      <c r="N596" s="229" t="s">
        <v>38</v>
      </c>
      <c r="O596" s="92"/>
      <c r="P596" s="230">
        <f>O596*H596</f>
        <v>0</v>
      </c>
      <c r="Q596" s="230">
        <v>0</v>
      </c>
      <c r="R596" s="230">
        <f>Q596*H596</f>
        <v>0</v>
      </c>
      <c r="S596" s="230">
        <v>0</v>
      </c>
      <c r="T596" s="231">
        <f>S596*H596</f>
        <v>0</v>
      </c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R596" s="232" t="s">
        <v>195</v>
      </c>
      <c r="AT596" s="232" t="s">
        <v>128</v>
      </c>
      <c r="AU596" s="232" t="s">
        <v>82</v>
      </c>
      <c r="AY596" s="18" t="s">
        <v>125</v>
      </c>
      <c r="BE596" s="233">
        <f>IF(N596="základní",J596,0)</f>
        <v>0</v>
      </c>
      <c r="BF596" s="233">
        <f>IF(N596="snížená",J596,0)</f>
        <v>0</v>
      </c>
      <c r="BG596" s="233">
        <f>IF(N596="zákl. přenesená",J596,0)</f>
        <v>0</v>
      </c>
      <c r="BH596" s="233">
        <f>IF(N596="sníž. přenesená",J596,0)</f>
        <v>0</v>
      </c>
      <c r="BI596" s="233">
        <f>IF(N596="nulová",J596,0)</f>
        <v>0</v>
      </c>
      <c r="BJ596" s="18" t="s">
        <v>80</v>
      </c>
      <c r="BK596" s="233">
        <f>ROUND(I596*H596,2)</f>
        <v>0</v>
      </c>
      <c r="BL596" s="18" t="s">
        <v>195</v>
      </c>
      <c r="BM596" s="232" t="s">
        <v>916</v>
      </c>
    </row>
    <row r="597" s="2" customFormat="1" ht="24.15" customHeight="1">
      <c r="A597" s="39"/>
      <c r="B597" s="40"/>
      <c r="C597" s="220" t="s">
        <v>917</v>
      </c>
      <c r="D597" s="220" t="s">
        <v>128</v>
      </c>
      <c r="E597" s="221" t="s">
        <v>918</v>
      </c>
      <c r="F597" s="222" t="s">
        <v>919</v>
      </c>
      <c r="G597" s="223" t="s">
        <v>162</v>
      </c>
      <c r="H597" s="224">
        <v>31.600000000000001</v>
      </c>
      <c r="I597" s="225"/>
      <c r="J597" s="226">
        <f>ROUND(I597*H597,2)</f>
        <v>0</v>
      </c>
      <c r="K597" s="227"/>
      <c r="L597" s="45"/>
      <c r="M597" s="228" t="s">
        <v>1</v>
      </c>
      <c r="N597" s="229" t="s">
        <v>38</v>
      </c>
      <c r="O597" s="92"/>
      <c r="P597" s="230">
        <f>O597*H597</f>
        <v>0</v>
      </c>
      <c r="Q597" s="230">
        <v>0</v>
      </c>
      <c r="R597" s="230">
        <f>Q597*H597</f>
        <v>0</v>
      </c>
      <c r="S597" s="230">
        <v>0</v>
      </c>
      <c r="T597" s="231">
        <f>S597*H597</f>
        <v>0</v>
      </c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R597" s="232" t="s">
        <v>195</v>
      </c>
      <c r="AT597" s="232" t="s">
        <v>128</v>
      </c>
      <c r="AU597" s="232" t="s">
        <v>82</v>
      </c>
      <c r="AY597" s="18" t="s">
        <v>125</v>
      </c>
      <c r="BE597" s="233">
        <f>IF(N597="základní",J597,0)</f>
        <v>0</v>
      </c>
      <c r="BF597" s="233">
        <f>IF(N597="snížená",J597,0)</f>
        <v>0</v>
      </c>
      <c r="BG597" s="233">
        <f>IF(N597="zákl. přenesená",J597,0)</f>
        <v>0</v>
      </c>
      <c r="BH597" s="233">
        <f>IF(N597="sníž. přenesená",J597,0)</f>
        <v>0</v>
      </c>
      <c r="BI597" s="233">
        <f>IF(N597="nulová",J597,0)</f>
        <v>0</v>
      </c>
      <c r="BJ597" s="18" t="s">
        <v>80</v>
      </c>
      <c r="BK597" s="233">
        <f>ROUND(I597*H597,2)</f>
        <v>0</v>
      </c>
      <c r="BL597" s="18" t="s">
        <v>195</v>
      </c>
      <c r="BM597" s="232" t="s">
        <v>920</v>
      </c>
    </row>
    <row r="598" s="13" customFormat="1">
      <c r="A598" s="13"/>
      <c r="B598" s="239"/>
      <c r="C598" s="240"/>
      <c r="D598" s="241" t="s">
        <v>165</v>
      </c>
      <c r="E598" s="242" t="s">
        <v>1</v>
      </c>
      <c r="F598" s="243" t="s">
        <v>921</v>
      </c>
      <c r="G598" s="240"/>
      <c r="H598" s="242" t="s">
        <v>1</v>
      </c>
      <c r="I598" s="244"/>
      <c r="J598" s="240"/>
      <c r="K598" s="240"/>
      <c r="L598" s="245"/>
      <c r="M598" s="246"/>
      <c r="N598" s="247"/>
      <c r="O598" s="247"/>
      <c r="P598" s="247"/>
      <c r="Q598" s="247"/>
      <c r="R598" s="247"/>
      <c r="S598" s="247"/>
      <c r="T598" s="248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9" t="s">
        <v>165</v>
      </c>
      <c r="AU598" s="249" t="s">
        <v>82</v>
      </c>
      <c r="AV598" s="13" t="s">
        <v>80</v>
      </c>
      <c r="AW598" s="13" t="s">
        <v>30</v>
      </c>
      <c r="AX598" s="13" t="s">
        <v>73</v>
      </c>
      <c r="AY598" s="249" t="s">
        <v>125</v>
      </c>
    </row>
    <row r="599" s="14" customFormat="1">
      <c r="A599" s="14"/>
      <c r="B599" s="250"/>
      <c r="C599" s="251"/>
      <c r="D599" s="241" t="s">
        <v>165</v>
      </c>
      <c r="E599" s="252" t="s">
        <v>1</v>
      </c>
      <c r="F599" s="253" t="s">
        <v>922</v>
      </c>
      <c r="G599" s="251"/>
      <c r="H599" s="254">
        <v>23.920000000000002</v>
      </c>
      <c r="I599" s="255"/>
      <c r="J599" s="251"/>
      <c r="K599" s="251"/>
      <c r="L599" s="256"/>
      <c r="M599" s="257"/>
      <c r="N599" s="258"/>
      <c r="O599" s="258"/>
      <c r="P599" s="258"/>
      <c r="Q599" s="258"/>
      <c r="R599" s="258"/>
      <c r="S599" s="258"/>
      <c r="T599" s="259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60" t="s">
        <v>165</v>
      </c>
      <c r="AU599" s="260" t="s">
        <v>82</v>
      </c>
      <c r="AV599" s="14" t="s">
        <v>82</v>
      </c>
      <c r="AW599" s="14" t="s">
        <v>30</v>
      </c>
      <c r="AX599" s="14" t="s">
        <v>73</v>
      </c>
      <c r="AY599" s="260" t="s">
        <v>125</v>
      </c>
    </row>
    <row r="600" s="14" customFormat="1">
      <c r="A600" s="14"/>
      <c r="B600" s="250"/>
      <c r="C600" s="251"/>
      <c r="D600" s="241" t="s">
        <v>165</v>
      </c>
      <c r="E600" s="252" t="s">
        <v>1</v>
      </c>
      <c r="F600" s="253" t="s">
        <v>923</v>
      </c>
      <c r="G600" s="251"/>
      <c r="H600" s="254">
        <v>7.6799999999999997</v>
      </c>
      <c r="I600" s="255"/>
      <c r="J600" s="251"/>
      <c r="K600" s="251"/>
      <c r="L600" s="256"/>
      <c r="M600" s="257"/>
      <c r="N600" s="258"/>
      <c r="O600" s="258"/>
      <c r="P600" s="258"/>
      <c r="Q600" s="258"/>
      <c r="R600" s="258"/>
      <c r="S600" s="258"/>
      <c r="T600" s="259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60" t="s">
        <v>165</v>
      </c>
      <c r="AU600" s="260" t="s">
        <v>82</v>
      </c>
      <c r="AV600" s="14" t="s">
        <v>82</v>
      </c>
      <c r="AW600" s="14" t="s">
        <v>30</v>
      </c>
      <c r="AX600" s="14" t="s">
        <v>73</v>
      </c>
      <c r="AY600" s="260" t="s">
        <v>125</v>
      </c>
    </row>
    <row r="601" s="15" customFormat="1">
      <c r="A601" s="15"/>
      <c r="B601" s="261"/>
      <c r="C601" s="262"/>
      <c r="D601" s="241" t="s">
        <v>165</v>
      </c>
      <c r="E601" s="263" t="s">
        <v>1</v>
      </c>
      <c r="F601" s="264" t="s">
        <v>170</v>
      </c>
      <c r="G601" s="262"/>
      <c r="H601" s="265">
        <v>31.600000000000001</v>
      </c>
      <c r="I601" s="266"/>
      <c r="J601" s="262"/>
      <c r="K601" s="262"/>
      <c r="L601" s="267"/>
      <c r="M601" s="268"/>
      <c r="N601" s="269"/>
      <c r="O601" s="269"/>
      <c r="P601" s="269"/>
      <c r="Q601" s="269"/>
      <c r="R601" s="269"/>
      <c r="S601" s="269"/>
      <c r="T601" s="270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T601" s="271" t="s">
        <v>165</v>
      </c>
      <c r="AU601" s="271" t="s">
        <v>82</v>
      </c>
      <c r="AV601" s="15" t="s">
        <v>131</v>
      </c>
      <c r="AW601" s="15" t="s">
        <v>30</v>
      </c>
      <c r="AX601" s="15" t="s">
        <v>80</v>
      </c>
      <c r="AY601" s="271" t="s">
        <v>125</v>
      </c>
    </row>
    <row r="602" s="12" customFormat="1" ht="22.8" customHeight="1">
      <c r="A602" s="12"/>
      <c r="B602" s="204"/>
      <c r="C602" s="205"/>
      <c r="D602" s="206" t="s">
        <v>72</v>
      </c>
      <c r="E602" s="218" t="s">
        <v>924</v>
      </c>
      <c r="F602" s="218" t="s">
        <v>925</v>
      </c>
      <c r="G602" s="205"/>
      <c r="H602" s="205"/>
      <c r="I602" s="208"/>
      <c r="J602" s="219">
        <f>BK602</f>
        <v>0</v>
      </c>
      <c r="K602" s="205"/>
      <c r="L602" s="210"/>
      <c r="M602" s="211"/>
      <c r="N602" s="212"/>
      <c r="O602" s="212"/>
      <c r="P602" s="213">
        <f>SUM(P603:P604)</f>
        <v>0</v>
      </c>
      <c r="Q602" s="212"/>
      <c r="R602" s="213">
        <f>SUM(R603:R604)</f>
        <v>0</v>
      </c>
      <c r="S602" s="212"/>
      <c r="T602" s="214">
        <f>SUM(T603:T604)</f>
        <v>0</v>
      </c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R602" s="215" t="s">
        <v>82</v>
      </c>
      <c r="AT602" s="216" t="s">
        <v>72</v>
      </c>
      <c r="AU602" s="216" t="s">
        <v>80</v>
      </c>
      <c r="AY602" s="215" t="s">
        <v>125</v>
      </c>
      <c r="BK602" s="217">
        <f>SUM(BK603:BK604)</f>
        <v>0</v>
      </c>
    </row>
    <row r="603" s="2" customFormat="1" ht="24.15" customHeight="1">
      <c r="A603" s="39"/>
      <c r="B603" s="40"/>
      <c r="C603" s="220" t="s">
        <v>541</v>
      </c>
      <c r="D603" s="220" t="s">
        <v>128</v>
      </c>
      <c r="E603" s="221" t="s">
        <v>926</v>
      </c>
      <c r="F603" s="222" t="s">
        <v>927</v>
      </c>
      <c r="G603" s="223" t="s">
        <v>162</v>
      </c>
      <c r="H603" s="224">
        <v>47.362000000000002</v>
      </c>
      <c r="I603" s="225"/>
      <c r="J603" s="226">
        <f>ROUND(I603*H603,2)</f>
        <v>0</v>
      </c>
      <c r="K603" s="227"/>
      <c r="L603" s="45"/>
      <c r="M603" s="228" t="s">
        <v>1</v>
      </c>
      <c r="N603" s="229" t="s">
        <v>38</v>
      </c>
      <c r="O603" s="92"/>
      <c r="P603" s="230">
        <f>O603*H603</f>
        <v>0</v>
      </c>
      <c r="Q603" s="230">
        <v>0</v>
      </c>
      <c r="R603" s="230">
        <f>Q603*H603</f>
        <v>0</v>
      </c>
      <c r="S603" s="230">
        <v>0</v>
      </c>
      <c r="T603" s="231">
        <f>S603*H603</f>
        <v>0</v>
      </c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R603" s="232" t="s">
        <v>195</v>
      </c>
      <c r="AT603" s="232" t="s">
        <v>128</v>
      </c>
      <c r="AU603" s="232" t="s">
        <v>82</v>
      </c>
      <c r="AY603" s="18" t="s">
        <v>125</v>
      </c>
      <c r="BE603" s="233">
        <f>IF(N603="základní",J603,0)</f>
        <v>0</v>
      </c>
      <c r="BF603" s="233">
        <f>IF(N603="snížená",J603,0)</f>
        <v>0</v>
      </c>
      <c r="BG603" s="233">
        <f>IF(N603="zákl. přenesená",J603,0)</f>
        <v>0</v>
      </c>
      <c r="BH603" s="233">
        <f>IF(N603="sníž. přenesená",J603,0)</f>
        <v>0</v>
      </c>
      <c r="BI603" s="233">
        <f>IF(N603="nulová",J603,0)</f>
        <v>0</v>
      </c>
      <c r="BJ603" s="18" t="s">
        <v>80</v>
      </c>
      <c r="BK603" s="233">
        <f>ROUND(I603*H603,2)</f>
        <v>0</v>
      </c>
      <c r="BL603" s="18" t="s">
        <v>195</v>
      </c>
      <c r="BM603" s="232" t="s">
        <v>928</v>
      </c>
    </row>
    <row r="604" s="2" customFormat="1" ht="24.15" customHeight="1">
      <c r="A604" s="39"/>
      <c r="B604" s="40"/>
      <c r="C604" s="220" t="s">
        <v>929</v>
      </c>
      <c r="D604" s="220" t="s">
        <v>128</v>
      </c>
      <c r="E604" s="221" t="s">
        <v>930</v>
      </c>
      <c r="F604" s="222" t="s">
        <v>931</v>
      </c>
      <c r="G604" s="223" t="s">
        <v>162</v>
      </c>
      <c r="H604" s="224">
        <v>47.362000000000002</v>
      </c>
      <c r="I604" s="225"/>
      <c r="J604" s="226">
        <f>ROUND(I604*H604,2)</f>
        <v>0</v>
      </c>
      <c r="K604" s="227"/>
      <c r="L604" s="45"/>
      <c r="M604" s="234" t="s">
        <v>1</v>
      </c>
      <c r="N604" s="235" t="s">
        <v>38</v>
      </c>
      <c r="O604" s="236"/>
      <c r="P604" s="237">
        <f>O604*H604</f>
        <v>0</v>
      </c>
      <c r="Q604" s="237">
        <v>0</v>
      </c>
      <c r="R604" s="237">
        <f>Q604*H604</f>
        <v>0</v>
      </c>
      <c r="S604" s="237">
        <v>0</v>
      </c>
      <c r="T604" s="238">
        <f>S604*H604</f>
        <v>0</v>
      </c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R604" s="232" t="s">
        <v>195</v>
      </c>
      <c r="AT604" s="232" t="s">
        <v>128</v>
      </c>
      <c r="AU604" s="232" t="s">
        <v>82</v>
      </c>
      <c r="AY604" s="18" t="s">
        <v>125</v>
      </c>
      <c r="BE604" s="233">
        <f>IF(N604="základní",J604,0)</f>
        <v>0</v>
      </c>
      <c r="BF604" s="233">
        <f>IF(N604="snížená",J604,0)</f>
        <v>0</v>
      </c>
      <c r="BG604" s="233">
        <f>IF(N604="zákl. přenesená",J604,0)</f>
        <v>0</v>
      </c>
      <c r="BH604" s="233">
        <f>IF(N604="sníž. přenesená",J604,0)</f>
        <v>0</v>
      </c>
      <c r="BI604" s="233">
        <f>IF(N604="nulová",J604,0)</f>
        <v>0</v>
      </c>
      <c r="BJ604" s="18" t="s">
        <v>80</v>
      </c>
      <c r="BK604" s="233">
        <f>ROUND(I604*H604,2)</f>
        <v>0</v>
      </c>
      <c r="BL604" s="18" t="s">
        <v>195</v>
      </c>
      <c r="BM604" s="232" t="s">
        <v>932</v>
      </c>
    </row>
    <row r="605" s="2" customFormat="1" ht="6.96" customHeight="1">
      <c r="A605" s="39"/>
      <c r="B605" s="67"/>
      <c r="C605" s="68"/>
      <c r="D605" s="68"/>
      <c r="E605" s="68"/>
      <c r="F605" s="68"/>
      <c r="G605" s="68"/>
      <c r="H605" s="68"/>
      <c r="I605" s="68"/>
      <c r="J605" s="68"/>
      <c r="K605" s="68"/>
      <c r="L605" s="45"/>
      <c r="M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</row>
  </sheetData>
  <sheetProtection sheet="1" autoFilter="0" formatColumns="0" formatRows="0" objects="1" scenarios="1" spinCount="100000" saltValue="xmcmgBfPzISLwjNatd0Yhh0sNE9adHtAU2SWWb85hN4UQ+Efw4PyBlRx+Mbi1kzjHx3Tfq9Cv2/+EZIaYJVF3A==" hashValue="bfl2r8nHpnB6ybiXY2mG0DfNt6atbaGJRQf6lt7vX9vt+hCCgjFYh+DMmKA+EU3LZEFK15YipEqAhSDylBAdzA==" algorithmName="SHA-512" password="CC35"/>
  <autoFilter ref="C136:K604"/>
  <mergeCells count="9">
    <mergeCell ref="E7:H7"/>
    <mergeCell ref="E9:H9"/>
    <mergeCell ref="E18:H18"/>
    <mergeCell ref="E27:H27"/>
    <mergeCell ref="E85:H85"/>
    <mergeCell ref="E87:H87"/>
    <mergeCell ref="E127:H127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88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82</v>
      </c>
    </row>
    <row r="4" s="1" customFormat="1" ht="24.96" customHeight="1">
      <c r="B4" s="21"/>
      <c r="D4" s="139" t="s">
        <v>98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>2054 - Stavební úpravy objektu na st.p.č. 108, Dolní Staré Buky nový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99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933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10. 3. 2022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ROUND(J128,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ROUND((SUM(BE128:BE218)),  2)</f>
        <v>0</v>
      </c>
      <c r="G33" s="39"/>
      <c r="H33" s="39"/>
      <c r="I33" s="156">
        <v>0.20999999999999999</v>
      </c>
      <c r="J33" s="155">
        <f>ROUND(((SUM(BE128:BE218))*I33),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ROUND((SUM(BF128:BF218)),  2)</f>
        <v>0</v>
      </c>
      <c r="G34" s="39"/>
      <c r="H34" s="39"/>
      <c r="I34" s="156">
        <v>0.14999999999999999</v>
      </c>
      <c r="J34" s="155">
        <f>ROUND(((SUM(BF128:BF218))*I34),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ROUND((SUM(BG128:BG218)),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ROUND((SUM(BH128:BH218)),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ROUND((SUM(BI128:BI218)),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5" t="str">
        <f>E7</f>
        <v>2054 - Stavební úpravy objektu na st.p.č. 108, Dolní Staré Buky nový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99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002 - Zdravotní technika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10. 3. 2022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102</v>
      </c>
      <c r="D94" s="177"/>
      <c r="E94" s="177"/>
      <c r="F94" s="177"/>
      <c r="G94" s="177"/>
      <c r="H94" s="177"/>
      <c r="I94" s="177"/>
      <c r="J94" s="178" t="s">
        <v>103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104</v>
      </c>
      <c r="D96" s="41"/>
      <c r="E96" s="41"/>
      <c r="F96" s="41"/>
      <c r="G96" s="41"/>
      <c r="H96" s="41"/>
      <c r="I96" s="41"/>
      <c r="J96" s="111">
        <f>J128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105</v>
      </c>
    </row>
    <row r="97" s="9" customFormat="1" ht="24.96" customHeight="1">
      <c r="A97" s="9"/>
      <c r="B97" s="180"/>
      <c r="C97" s="181"/>
      <c r="D97" s="182" t="s">
        <v>136</v>
      </c>
      <c r="E97" s="183"/>
      <c r="F97" s="183"/>
      <c r="G97" s="183"/>
      <c r="H97" s="183"/>
      <c r="I97" s="183"/>
      <c r="J97" s="184">
        <f>J129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934</v>
      </c>
      <c r="E98" s="189"/>
      <c r="F98" s="189"/>
      <c r="G98" s="189"/>
      <c r="H98" s="189"/>
      <c r="I98" s="189"/>
      <c r="J98" s="190">
        <f>J130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139</v>
      </c>
      <c r="E99" s="189"/>
      <c r="F99" s="189"/>
      <c r="G99" s="189"/>
      <c r="H99" s="189"/>
      <c r="I99" s="189"/>
      <c r="J99" s="190">
        <f>J147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935</v>
      </c>
      <c r="E100" s="189"/>
      <c r="F100" s="189"/>
      <c r="G100" s="189"/>
      <c r="H100" s="189"/>
      <c r="I100" s="189"/>
      <c r="J100" s="190">
        <f>J150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144</v>
      </c>
      <c r="E101" s="189"/>
      <c r="F101" s="189"/>
      <c r="G101" s="189"/>
      <c r="H101" s="189"/>
      <c r="I101" s="189"/>
      <c r="J101" s="190">
        <f>J152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0"/>
      <c r="C102" s="181"/>
      <c r="D102" s="182" t="s">
        <v>145</v>
      </c>
      <c r="E102" s="183"/>
      <c r="F102" s="183"/>
      <c r="G102" s="183"/>
      <c r="H102" s="183"/>
      <c r="I102" s="183"/>
      <c r="J102" s="184">
        <f>J154</f>
        <v>0</v>
      </c>
      <c r="K102" s="181"/>
      <c r="L102" s="18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6"/>
      <c r="C103" s="187"/>
      <c r="D103" s="188" t="s">
        <v>149</v>
      </c>
      <c r="E103" s="189"/>
      <c r="F103" s="189"/>
      <c r="G103" s="189"/>
      <c r="H103" s="189"/>
      <c r="I103" s="189"/>
      <c r="J103" s="190">
        <f>J155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936</v>
      </c>
      <c r="E104" s="189"/>
      <c r="F104" s="189"/>
      <c r="G104" s="189"/>
      <c r="H104" s="189"/>
      <c r="I104" s="189"/>
      <c r="J104" s="190">
        <f>J170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937</v>
      </c>
      <c r="E105" s="189"/>
      <c r="F105" s="189"/>
      <c r="G105" s="189"/>
      <c r="H105" s="189"/>
      <c r="I105" s="189"/>
      <c r="J105" s="190">
        <f>J192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938</v>
      </c>
      <c r="E106" s="189"/>
      <c r="F106" s="189"/>
      <c r="G106" s="189"/>
      <c r="H106" s="189"/>
      <c r="I106" s="189"/>
      <c r="J106" s="190">
        <f>J209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6"/>
      <c r="C107" s="187"/>
      <c r="D107" s="188" t="s">
        <v>939</v>
      </c>
      <c r="E107" s="189"/>
      <c r="F107" s="189"/>
      <c r="G107" s="189"/>
      <c r="H107" s="189"/>
      <c r="I107" s="189"/>
      <c r="J107" s="190">
        <f>J212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80"/>
      <c r="C108" s="181"/>
      <c r="D108" s="182" t="s">
        <v>940</v>
      </c>
      <c r="E108" s="183"/>
      <c r="F108" s="183"/>
      <c r="G108" s="183"/>
      <c r="H108" s="183"/>
      <c r="I108" s="183"/>
      <c r="J108" s="184">
        <f>J217</f>
        <v>0</v>
      </c>
      <c r="K108" s="181"/>
      <c r="L108" s="18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109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6.25" customHeight="1">
      <c r="A118" s="39"/>
      <c r="B118" s="40"/>
      <c r="C118" s="41"/>
      <c r="D118" s="41"/>
      <c r="E118" s="175" t="str">
        <f>E7</f>
        <v>2054 - Stavební úpravy objektu na st.p.č. 108, Dolní Staré Buky nový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99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E9</f>
        <v>002 - Zdravotní technika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F12</f>
        <v xml:space="preserve"> </v>
      </c>
      <c r="G122" s="41"/>
      <c r="H122" s="41"/>
      <c r="I122" s="33" t="s">
        <v>22</v>
      </c>
      <c r="J122" s="80" t="str">
        <f>IF(J12="","",J12)</f>
        <v>10. 3. 2022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24</v>
      </c>
      <c r="D124" s="41"/>
      <c r="E124" s="41"/>
      <c r="F124" s="28" t="str">
        <f>E15</f>
        <v xml:space="preserve"> </v>
      </c>
      <c r="G124" s="41"/>
      <c r="H124" s="41"/>
      <c r="I124" s="33" t="s">
        <v>29</v>
      </c>
      <c r="J124" s="37" t="str">
        <f>E21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27</v>
      </c>
      <c r="D125" s="41"/>
      <c r="E125" s="41"/>
      <c r="F125" s="28" t="str">
        <f>IF(E18="","",E18)</f>
        <v>Vyplň údaj</v>
      </c>
      <c r="G125" s="41"/>
      <c r="H125" s="41"/>
      <c r="I125" s="33" t="s">
        <v>31</v>
      </c>
      <c r="J125" s="37" t="str">
        <f>E24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192"/>
      <c r="B127" s="193"/>
      <c r="C127" s="194" t="s">
        <v>110</v>
      </c>
      <c r="D127" s="195" t="s">
        <v>58</v>
      </c>
      <c r="E127" s="195" t="s">
        <v>54</v>
      </c>
      <c r="F127" s="195" t="s">
        <v>55</v>
      </c>
      <c r="G127" s="195" t="s">
        <v>111</v>
      </c>
      <c r="H127" s="195" t="s">
        <v>112</v>
      </c>
      <c r="I127" s="195" t="s">
        <v>113</v>
      </c>
      <c r="J127" s="196" t="s">
        <v>103</v>
      </c>
      <c r="K127" s="197" t="s">
        <v>114</v>
      </c>
      <c r="L127" s="198"/>
      <c r="M127" s="101" t="s">
        <v>1</v>
      </c>
      <c r="N127" s="102" t="s">
        <v>37</v>
      </c>
      <c r="O127" s="102" t="s">
        <v>115</v>
      </c>
      <c r="P127" s="102" t="s">
        <v>116</v>
      </c>
      <c r="Q127" s="102" t="s">
        <v>117</v>
      </c>
      <c r="R127" s="102" t="s">
        <v>118</v>
      </c>
      <c r="S127" s="102" t="s">
        <v>119</v>
      </c>
      <c r="T127" s="103" t="s">
        <v>120</v>
      </c>
      <c r="U127" s="192"/>
      <c r="V127" s="192"/>
      <c r="W127" s="192"/>
      <c r="X127" s="192"/>
      <c r="Y127" s="192"/>
      <c r="Z127" s="192"/>
      <c r="AA127" s="192"/>
      <c r="AB127" s="192"/>
      <c r="AC127" s="192"/>
      <c r="AD127" s="192"/>
      <c r="AE127" s="192"/>
    </row>
    <row r="128" s="2" customFormat="1" ht="22.8" customHeight="1">
      <c r="A128" s="39"/>
      <c r="B128" s="40"/>
      <c r="C128" s="108" t="s">
        <v>121</v>
      </c>
      <c r="D128" s="41"/>
      <c r="E128" s="41"/>
      <c r="F128" s="41"/>
      <c r="G128" s="41"/>
      <c r="H128" s="41"/>
      <c r="I128" s="41"/>
      <c r="J128" s="199">
        <f>BK128</f>
        <v>0</v>
      </c>
      <c r="K128" s="41"/>
      <c r="L128" s="45"/>
      <c r="M128" s="104"/>
      <c r="N128" s="200"/>
      <c r="O128" s="105"/>
      <c r="P128" s="201">
        <f>P129+P154+P217</f>
        <v>0</v>
      </c>
      <c r="Q128" s="105"/>
      <c r="R128" s="201">
        <f>R129+R154+R217</f>
        <v>0</v>
      </c>
      <c r="S128" s="105"/>
      <c r="T128" s="202">
        <f>T129+T154+T217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72</v>
      </c>
      <c r="AU128" s="18" t="s">
        <v>105</v>
      </c>
      <c r="BK128" s="203">
        <f>BK129+BK154+BK217</f>
        <v>0</v>
      </c>
    </row>
    <row r="129" s="12" customFormat="1" ht="25.92" customHeight="1">
      <c r="A129" s="12"/>
      <c r="B129" s="204"/>
      <c r="C129" s="205"/>
      <c r="D129" s="206" t="s">
        <v>72</v>
      </c>
      <c r="E129" s="207" t="s">
        <v>157</v>
      </c>
      <c r="F129" s="207" t="s">
        <v>158</v>
      </c>
      <c r="G129" s="205"/>
      <c r="H129" s="205"/>
      <c r="I129" s="208"/>
      <c r="J129" s="209">
        <f>BK129</f>
        <v>0</v>
      </c>
      <c r="K129" s="205"/>
      <c r="L129" s="210"/>
      <c r="M129" s="211"/>
      <c r="N129" s="212"/>
      <c r="O129" s="212"/>
      <c r="P129" s="213">
        <f>P130+P147+P150+P152</f>
        <v>0</v>
      </c>
      <c r="Q129" s="212"/>
      <c r="R129" s="213">
        <f>R130+R147+R150+R152</f>
        <v>0</v>
      </c>
      <c r="S129" s="212"/>
      <c r="T129" s="214">
        <f>T130+T147+T150+T152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5" t="s">
        <v>80</v>
      </c>
      <c r="AT129" s="216" t="s">
        <v>72</v>
      </c>
      <c r="AU129" s="216" t="s">
        <v>73</v>
      </c>
      <c r="AY129" s="215" t="s">
        <v>125</v>
      </c>
      <c r="BK129" s="217">
        <f>BK130+BK147+BK150+BK152</f>
        <v>0</v>
      </c>
    </row>
    <row r="130" s="12" customFormat="1" ht="22.8" customHeight="1">
      <c r="A130" s="12"/>
      <c r="B130" s="204"/>
      <c r="C130" s="205"/>
      <c r="D130" s="206" t="s">
        <v>72</v>
      </c>
      <c r="E130" s="218" t="s">
        <v>80</v>
      </c>
      <c r="F130" s="218" t="s">
        <v>941</v>
      </c>
      <c r="G130" s="205"/>
      <c r="H130" s="205"/>
      <c r="I130" s="208"/>
      <c r="J130" s="219">
        <f>BK130</f>
        <v>0</v>
      </c>
      <c r="K130" s="205"/>
      <c r="L130" s="210"/>
      <c r="M130" s="211"/>
      <c r="N130" s="212"/>
      <c r="O130" s="212"/>
      <c r="P130" s="213">
        <f>SUM(P131:P146)</f>
        <v>0</v>
      </c>
      <c r="Q130" s="212"/>
      <c r="R130" s="213">
        <f>SUM(R131:R146)</f>
        <v>0</v>
      </c>
      <c r="S130" s="212"/>
      <c r="T130" s="214">
        <f>SUM(T131:T146)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5" t="s">
        <v>80</v>
      </c>
      <c r="AT130" s="216" t="s">
        <v>72</v>
      </c>
      <c r="AU130" s="216" t="s">
        <v>80</v>
      </c>
      <c r="AY130" s="215" t="s">
        <v>125</v>
      </c>
      <c r="BK130" s="217">
        <f>SUM(BK131:BK146)</f>
        <v>0</v>
      </c>
    </row>
    <row r="131" s="2" customFormat="1" ht="24.15" customHeight="1">
      <c r="A131" s="39"/>
      <c r="B131" s="40"/>
      <c r="C131" s="220" t="s">
        <v>80</v>
      </c>
      <c r="D131" s="220" t="s">
        <v>128</v>
      </c>
      <c r="E131" s="221" t="s">
        <v>942</v>
      </c>
      <c r="F131" s="222" t="s">
        <v>943</v>
      </c>
      <c r="G131" s="223" t="s">
        <v>177</v>
      </c>
      <c r="H131" s="224">
        <v>20</v>
      </c>
      <c r="I131" s="225"/>
      <c r="J131" s="226">
        <f>ROUND(I131*H131,2)</f>
        <v>0</v>
      </c>
      <c r="K131" s="227"/>
      <c r="L131" s="45"/>
      <c r="M131" s="228" t="s">
        <v>1</v>
      </c>
      <c r="N131" s="229" t="s">
        <v>38</v>
      </c>
      <c r="O131" s="92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2" t="s">
        <v>131</v>
      </c>
      <c r="AT131" s="232" t="s">
        <v>128</v>
      </c>
      <c r="AU131" s="232" t="s">
        <v>82</v>
      </c>
      <c r="AY131" s="18" t="s">
        <v>125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8" t="s">
        <v>80</v>
      </c>
      <c r="BK131" s="233">
        <f>ROUND(I131*H131,2)</f>
        <v>0</v>
      </c>
      <c r="BL131" s="18" t="s">
        <v>131</v>
      </c>
      <c r="BM131" s="232" t="s">
        <v>82</v>
      </c>
    </row>
    <row r="132" s="2" customFormat="1" ht="33" customHeight="1">
      <c r="A132" s="39"/>
      <c r="B132" s="40"/>
      <c r="C132" s="220" t="s">
        <v>82</v>
      </c>
      <c r="D132" s="220" t="s">
        <v>128</v>
      </c>
      <c r="E132" s="221" t="s">
        <v>944</v>
      </c>
      <c r="F132" s="222" t="s">
        <v>945</v>
      </c>
      <c r="G132" s="223" t="s">
        <v>177</v>
      </c>
      <c r="H132" s="224">
        <v>1</v>
      </c>
      <c r="I132" s="225"/>
      <c r="J132" s="226">
        <f>ROUND(I132*H132,2)</f>
        <v>0</v>
      </c>
      <c r="K132" s="227"/>
      <c r="L132" s="45"/>
      <c r="M132" s="228" t="s">
        <v>1</v>
      </c>
      <c r="N132" s="229" t="s">
        <v>38</v>
      </c>
      <c r="O132" s="92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2" t="s">
        <v>131</v>
      </c>
      <c r="AT132" s="232" t="s">
        <v>128</v>
      </c>
      <c r="AU132" s="232" t="s">
        <v>82</v>
      </c>
      <c r="AY132" s="18" t="s">
        <v>125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8" t="s">
        <v>80</v>
      </c>
      <c r="BK132" s="233">
        <f>ROUND(I132*H132,2)</f>
        <v>0</v>
      </c>
      <c r="BL132" s="18" t="s">
        <v>131</v>
      </c>
      <c r="BM132" s="232" t="s">
        <v>131</v>
      </c>
    </row>
    <row r="133" s="2" customFormat="1" ht="24.15" customHeight="1">
      <c r="A133" s="39"/>
      <c r="B133" s="40"/>
      <c r="C133" s="220" t="s">
        <v>171</v>
      </c>
      <c r="D133" s="220" t="s">
        <v>128</v>
      </c>
      <c r="E133" s="221" t="s">
        <v>946</v>
      </c>
      <c r="F133" s="222" t="s">
        <v>947</v>
      </c>
      <c r="G133" s="223" t="s">
        <v>177</v>
      </c>
      <c r="H133" s="224">
        <v>20</v>
      </c>
      <c r="I133" s="225"/>
      <c r="J133" s="226">
        <f>ROUND(I133*H133,2)</f>
        <v>0</v>
      </c>
      <c r="K133" s="227"/>
      <c r="L133" s="45"/>
      <c r="M133" s="228" t="s">
        <v>1</v>
      </c>
      <c r="N133" s="229" t="s">
        <v>38</v>
      </c>
      <c r="O133" s="92"/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2" t="s">
        <v>131</v>
      </c>
      <c r="AT133" s="232" t="s">
        <v>128</v>
      </c>
      <c r="AU133" s="232" t="s">
        <v>82</v>
      </c>
      <c r="AY133" s="18" t="s">
        <v>125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8" t="s">
        <v>80</v>
      </c>
      <c r="BK133" s="233">
        <f>ROUND(I133*H133,2)</f>
        <v>0</v>
      </c>
      <c r="BL133" s="18" t="s">
        <v>131</v>
      </c>
      <c r="BM133" s="232" t="s">
        <v>174</v>
      </c>
    </row>
    <row r="134" s="2" customFormat="1" ht="24.15" customHeight="1">
      <c r="A134" s="39"/>
      <c r="B134" s="40"/>
      <c r="C134" s="220" t="s">
        <v>131</v>
      </c>
      <c r="D134" s="220" t="s">
        <v>128</v>
      </c>
      <c r="E134" s="221" t="s">
        <v>948</v>
      </c>
      <c r="F134" s="222" t="s">
        <v>949</v>
      </c>
      <c r="G134" s="223" t="s">
        <v>177</v>
      </c>
      <c r="H134" s="224">
        <v>20</v>
      </c>
      <c r="I134" s="225"/>
      <c r="J134" s="226">
        <f>ROUND(I134*H134,2)</f>
        <v>0</v>
      </c>
      <c r="K134" s="227"/>
      <c r="L134" s="45"/>
      <c r="M134" s="228" t="s">
        <v>1</v>
      </c>
      <c r="N134" s="229" t="s">
        <v>38</v>
      </c>
      <c r="O134" s="92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2" t="s">
        <v>131</v>
      </c>
      <c r="AT134" s="232" t="s">
        <v>128</v>
      </c>
      <c r="AU134" s="232" t="s">
        <v>82</v>
      </c>
      <c r="AY134" s="18" t="s">
        <v>125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8" t="s">
        <v>80</v>
      </c>
      <c r="BK134" s="233">
        <f>ROUND(I134*H134,2)</f>
        <v>0</v>
      </c>
      <c r="BL134" s="18" t="s">
        <v>131</v>
      </c>
      <c r="BM134" s="232" t="s">
        <v>178</v>
      </c>
    </row>
    <row r="135" s="2" customFormat="1" ht="21.75" customHeight="1">
      <c r="A135" s="39"/>
      <c r="B135" s="40"/>
      <c r="C135" s="220" t="s">
        <v>124</v>
      </c>
      <c r="D135" s="220" t="s">
        <v>128</v>
      </c>
      <c r="E135" s="221" t="s">
        <v>950</v>
      </c>
      <c r="F135" s="222" t="s">
        <v>951</v>
      </c>
      <c r="G135" s="223" t="s">
        <v>177</v>
      </c>
      <c r="H135" s="224">
        <v>10</v>
      </c>
      <c r="I135" s="225"/>
      <c r="J135" s="226">
        <f>ROUND(I135*H135,2)</f>
        <v>0</v>
      </c>
      <c r="K135" s="227"/>
      <c r="L135" s="45"/>
      <c r="M135" s="228" t="s">
        <v>1</v>
      </c>
      <c r="N135" s="229" t="s">
        <v>38</v>
      </c>
      <c r="O135" s="92"/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2" t="s">
        <v>131</v>
      </c>
      <c r="AT135" s="232" t="s">
        <v>128</v>
      </c>
      <c r="AU135" s="232" t="s">
        <v>82</v>
      </c>
      <c r="AY135" s="18" t="s">
        <v>125</v>
      </c>
      <c r="BE135" s="233">
        <f>IF(N135="základní",J135,0)</f>
        <v>0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8" t="s">
        <v>80</v>
      </c>
      <c r="BK135" s="233">
        <f>ROUND(I135*H135,2)</f>
        <v>0</v>
      </c>
      <c r="BL135" s="18" t="s">
        <v>131</v>
      </c>
      <c r="BM135" s="232" t="s">
        <v>181</v>
      </c>
    </row>
    <row r="136" s="2" customFormat="1" ht="21.75" customHeight="1">
      <c r="A136" s="39"/>
      <c r="B136" s="40"/>
      <c r="C136" s="220" t="s">
        <v>174</v>
      </c>
      <c r="D136" s="220" t="s">
        <v>128</v>
      </c>
      <c r="E136" s="221" t="s">
        <v>952</v>
      </c>
      <c r="F136" s="222" t="s">
        <v>953</v>
      </c>
      <c r="G136" s="223" t="s">
        <v>177</v>
      </c>
      <c r="H136" s="224">
        <v>10</v>
      </c>
      <c r="I136" s="225"/>
      <c r="J136" s="226">
        <f>ROUND(I136*H136,2)</f>
        <v>0</v>
      </c>
      <c r="K136" s="227"/>
      <c r="L136" s="45"/>
      <c r="M136" s="228" t="s">
        <v>1</v>
      </c>
      <c r="N136" s="229" t="s">
        <v>38</v>
      </c>
      <c r="O136" s="92"/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2" t="s">
        <v>131</v>
      </c>
      <c r="AT136" s="232" t="s">
        <v>128</v>
      </c>
      <c r="AU136" s="232" t="s">
        <v>82</v>
      </c>
      <c r="AY136" s="18" t="s">
        <v>125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8" t="s">
        <v>80</v>
      </c>
      <c r="BK136" s="233">
        <f>ROUND(I136*H136,2)</f>
        <v>0</v>
      </c>
      <c r="BL136" s="18" t="s">
        <v>131</v>
      </c>
      <c r="BM136" s="232" t="s">
        <v>187</v>
      </c>
    </row>
    <row r="137" s="2" customFormat="1" ht="21.75" customHeight="1">
      <c r="A137" s="39"/>
      <c r="B137" s="40"/>
      <c r="C137" s="220" t="s">
        <v>188</v>
      </c>
      <c r="D137" s="220" t="s">
        <v>128</v>
      </c>
      <c r="E137" s="221" t="s">
        <v>954</v>
      </c>
      <c r="F137" s="222" t="s">
        <v>955</v>
      </c>
      <c r="G137" s="223" t="s">
        <v>162</v>
      </c>
      <c r="H137" s="224">
        <v>60</v>
      </c>
      <c r="I137" s="225"/>
      <c r="J137" s="226">
        <f>ROUND(I137*H137,2)</f>
        <v>0</v>
      </c>
      <c r="K137" s="227"/>
      <c r="L137" s="45"/>
      <c r="M137" s="228" t="s">
        <v>1</v>
      </c>
      <c r="N137" s="229" t="s">
        <v>38</v>
      </c>
      <c r="O137" s="92"/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2" t="s">
        <v>131</v>
      </c>
      <c r="AT137" s="232" t="s">
        <v>128</v>
      </c>
      <c r="AU137" s="232" t="s">
        <v>82</v>
      </c>
      <c r="AY137" s="18" t="s">
        <v>125</v>
      </c>
      <c r="BE137" s="233">
        <f>IF(N137="základní",J137,0)</f>
        <v>0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8" t="s">
        <v>80</v>
      </c>
      <c r="BK137" s="233">
        <f>ROUND(I137*H137,2)</f>
        <v>0</v>
      </c>
      <c r="BL137" s="18" t="s">
        <v>131</v>
      </c>
      <c r="BM137" s="232" t="s">
        <v>191</v>
      </c>
    </row>
    <row r="138" s="2" customFormat="1" ht="24.15" customHeight="1">
      <c r="A138" s="39"/>
      <c r="B138" s="40"/>
      <c r="C138" s="220" t="s">
        <v>178</v>
      </c>
      <c r="D138" s="220" t="s">
        <v>128</v>
      </c>
      <c r="E138" s="221" t="s">
        <v>956</v>
      </c>
      <c r="F138" s="222" t="s">
        <v>957</v>
      </c>
      <c r="G138" s="223" t="s">
        <v>162</v>
      </c>
      <c r="H138" s="224">
        <v>60</v>
      </c>
      <c r="I138" s="225"/>
      <c r="J138" s="226">
        <f>ROUND(I138*H138,2)</f>
        <v>0</v>
      </c>
      <c r="K138" s="227"/>
      <c r="L138" s="45"/>
      <c r="M138" s="228" t="s">
        <v>1</v>
      </c>
      <c r="N138" s="229" t="s">
        <v>38</v>
      </c>
      <c r="O138" s="92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2" t="s">
        <v>131</v>
      </c>
      <c r="AT138" s="232" t="s">
        <v>128</v>
      </c>
      <c r="AU138" s="232" t="s">
        <v>82</v>
      </c>
      <c r="AY138" s="18" t="s">
        <v>125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8" t="s">
        <v>80</v>
      </c>
      <c r="BK138" s="233">
        <f>ROUND(I138*H138,2)</f>
        <v>0</v>
      </c>
      <c r="BL138" s="18" t="s">
        <v>131</v>
      </c>
      <c r="BM138" s="232" t="s">
        <v>195</v>
      </c>
    </row>
    <row r="139" s="2" customFormat="1" ht="24.15" customHeight="1">
      <c r="A139" s="39"/>
      <c r="B139" s="40"/>
      <c r="C139" s="220" t="s">
        <v>196</v>
      </c>
      <c r="D139" s="220" t="s">
        <v>128</v>
      </c>
      <c r="E139" s="221" t="s">
        <v>958</v>
      </c>
      <c r="F139" s="222" t="s">
        <v>959</v>
      </c>
      <c r="G139" s="223" t="s">
        <v>177</v>
      </c>
      <c r="H139" s="224">
        <v>30</v>
      </c>
      <c r="I139" s="225"/>
      <c r="J139" s="226">
        <f>ROUND(I139*H139,2)</f>
        <v>0</v>
      </c>
      <c r="K139" s="227"/>
      <c r="L139" s="45"/>
      <c r="M139" s="228" t="s">
        <v>1</v>
      </c>
      <c r="N139" s="229" t="s">
        <v>38</v>
      </c>
      <c r="O139" s="92"/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2" t="s">
        <v>131</v>
      </c>
      <c r="AT139" s="232" t="s">
        <v>128</v>
      </c>
      <c r="AU139" s="232" t="s">
        <v>82</v>
      </c>
      <c r="AY139" s="18" t="s">
        <v>125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8" t="s">
        <v>80</v>
      </c>
      <c r="BK139" s="233">
        <f>ROUND(I139*H139,2)</f>
        <v>0</v>
      </c>
      <c r="BL139" s="18" t="s">
        <v>131</v>
      </c>
      <c r="BM139" s="232" t="s">
        <v>199</v>
      </c>
    </row>
    <row r="140" s="2" customFormat="1" ht="24.15" customHeight="1">
      <c r="A140" s="39"/>
      <c r="B140" s="40"/>
      <c r="C140" s="220" t="s">
        <v>181</v>
      </c>
      <c r="D140" s="220" t="s">
        <v>128</v>
      </c>
      <c r="E140" s="221" t="s">
        <v>960</v>
      </c>
      <c r="F140" s="222" t="s">
        <v>961</v>
      </c>
      <c r="G140" s="223" t="s">
        <v>177</v>
      </c>
      <c r="H140" s="224">
        <v>15</v>
      </c>
      <c r="I140" s="225"/>
      <c r="J140" s="226">
        <f>ROUND(I140*H140,2)</f>
        <v>0</v>
      </c>
      <c r="K140" s="227"/>
      <c r="L140" s="45"/>
      <c r="M140" s="228" t="s">
        <v>1</v>
      </c>
      <c r="N140" s="229" t="s">
        <v>38</v>
      </c>
      <c r="O140" s="92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2" t="s">
        <v>131</v>
      </c>
      <c r="AT140" s="232" t="s">
        <v>128</v>
      </c>
      <c r="AU140" s="232" t="s">
        <v>82</v>
      </c>
      <c r="AY140" s="18" t="s">
        <v>125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8" t="s">
        <v>80</v>
      </c>
      <c r="BK140" s="233">
        <f>ROUND(I140*H140,2)</f>
        <v>0</v>
      </c>
      <c r="BL140" s="18" t="s">
        <v>131</v>
      </c>
      <c r="BM140" s="232" t="s">
        <v>202</v>
      </c>
    </row>
    <row r="141" s="2" customFormat="1" ht="33" customHeight="1">
      <c r="A141" s="39"/>
      <c r="B141" s="40"/>
      <c r="C141" s="220" t="s">
        <v>203</v>
      </c>
      <c r="D141" s="220" t="s">
        <v>128</v>
      </c>
      <c r="E141" s="221" t="s">
        <v>962</v>
      </c>
      <c r="F141" s="222" t="s">
        <v>963</v>
      </c>
      <c r="G141" s="223" t="s">
        <v>177</v>
      </c>
      <c r="H141" s="224">
        <v>15</v>
      </c>
      <c r="I141" s="225"/>
      <c r="J141" s="226">
        <f>ROUND(I141*H141,2)</f>
        <v>0</v>
      </c>
      <c r="K141" s="227"/>
      <c r="L141" s="45"/>
      <c r="M141" s="228" t="s">
        <v>1</v>
      </c>
      <c r="N141" s="229" t="s">
        <v>38</v>
      </c>
      <c r="O141" s="92"/>
      <c r="P141" s="230">
        <f>O141*H141</f>
        <v>0</v>
      </c>
      <c r="Q141" s="230">
        <v>0</v>
      </c>
      <c r="R141" s="230">
        <f>Q141*H141</f>
        <v>0</v>
      </c>
      <c r="S141" s="230">
        <v>0</v>
      </c>
      <c r="T141" s="23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2" t="s">
        <v>131</v>
      </c>
      <c r="AT141" s="232" t="s">
        <v>128</v>
      </c>
      <c r="AU141" s="232" t="s">
        <v>82</v>
      </c>
      <c r="AY141" s="18" t="s">
        <v>125</v>
      </c>
      <c r="BE141" s="233">
        <f>IF(N141="základní",J141,0)</f>
        <v>0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18" t="s">
        <v>80</v>
      </c>
      <c r="BK141" s="233">
        <f>ROUND(I141*H141,2)</f>
        <v>0</v>
      </c>
      <c r="BL141" s="18" t="s">
        <v>131</v>
      </c>
      <c r="BM141" s="232" t="s">
        <v>206</v>
      </c>
    </row>
    <row r="142" s="2" customFormat="1" ht="16.5" customHeight="1">
      <c r="A142" s="39"/>
      <c r="B142" s="40"/>
      <c r="C142" s="220" t="s">
        <v>187</v>
      </c>
      <c r="D142" s="220" t="s">
        <v>128</v>
      </c>
      <c r="E142" s="221" t="s">
        <v>964</v>
      </c>
      <c r="F142" s="222" t="s">
        <v>965</v>
      </c>
      <c r="G142" s="223" t="s">
        <v>177</v>
      </c>
      <c r="H142" s="224">
        <v>15</v>
      </c>
      <c r="I142" s="225"/>
      <c r="J142" s="226">
        <f>ROUND(I142*H142,2)</f>
        <v>0</v>
      </c>
      <c r="K142" s="227"/>
      <c r="L142" s="45"/>
      <c r="M142" s="228" t="s">
        <v>1</v>
      </c>
      <c r="N142" s="229" t="s">
        <v>38</v>
      </c>
      <c r="O142" s="92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2" t="s">
        <v>131</v>
      </c>
      <c r="AT142" s="232" t="s">
        <v>128</v>
      </c>
      <c r="AU142" s="232" t="s">
        <v>82</v>
      </c>
      <c r="AY142" s="18" t="s">
        <v>125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8" t="s">
        <v>80</v>
      </c>
      <c r="BK142" s="233">
        <f>ROUND(I142*H142,2)</f>
        <v>0</v>
      </c>
      <c r="BL142" s="18" t="s">
        <v>131</v>
      </c>
      <c r="BM142" s="232" t="s">
        <v>209</v>
      </c>
    </row>
    <row r="143" s="2" customFormat="1" ht="24.15" customHeight="1">
      <c r="A143" s="39"/>
      <c r="B143" s="40"/>
      <c r="C143" s="220" t="s">
        <v>212</v>
      </c>
      <c r="D143" s="220" t="s">
        <v>128</v>
      </c>
      <c r="E143" s="221" t="s">
        <v>966</v>
      </c>
      <c r="F143" s="222" t="s">
        <v>967</v>
      </c>
      <c r="G143" s="223" t="s">
        <v>194</v>
      </c>
      <c r="H143" s="224">
        <v>21</v>
      </c>
      <c r="I143" s="225"/>
      <c r="J143" s="226">
        <f>ROUND(I143*H143,2)</f>
        <v>0</v>
      </c>
      <c r="K143" s="227"/>
      <c r="L143" s="45"/>
      <c r="M143" s="228" t="s">
        <v>1</v>
      </c>
      <c r="N143" s="229" t="s">
        <v>38</v>
      </c>
      <c r="O143" s="92"/>
      <c r="P143" s="230">
        <f>O143*H143</f>
        <v>0</v>
      </c>
      <c r="Q143" s="230">
        <v>0</v>
      </c>
      <c r="R143" s="230">
        <f>Q143*H143</f>
        <v>0</v>
      </c>
      <c r="S143" s="230">
        <v>0</v>
      </c>
      <c r="T143" s="23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2" t="s">
        <v>131</v>
      </c>
      <c r="AT143" s="232" t="s">
        <v>128</v>
      </c>
      <c r="AU143" s="232" t="s">
        <v>82</v>
      </c>
      <c r="AY143" s="18" t="s">
        <v>125</v>
      </c>
      <c r="BE143" s="233">
        <f>IF(N143="základní",J143,0)</f>
        <v>0</v>
      </c>
      <c r="BF143" s="233">
        <f>IF(N143="snížená",J143,0)</f>
        <v>0</v>
      </c>
      <c r="BG143" s="233">
        <f>IF(N143="zákl. přenesená",J143,0)</f>
        <v>0</v>
      </c>
      <c r="BH143" s="233">
        <f>IF(N143="sníž. přenesená",J143,0)</f>
        <v>0</v>
      </c>
      <c r="BI143" s="233">
        <f>IF(N143="nulová",J143,0)</f>
        <v>0</v>
      </c>
      <c r="BJ143" s="18" t="s">
        <v>80</v>
      </c>
      <c r="BK143" s="233">
        <f>ROUND(I143*H143,2)</f>
        <v>0</v>
      </c>
      <c r="BL143" s="18" t="s">
        <v>131</v>
      </c>
      <c r="BM143" s="232" t="s">
        <v>215</v>
      </c>
    </row>
    <row r="144" s="2" customFormat="1" ht="24.15" customHeight="1">
      <c r="A144" s="39"/>
      <c r="B144" s="40"/>
      <c r="C144" s="220" t="s">
        <v>191</v>
      </c>
      <c r="D144" s="220" t="s">
        <v>128</v>
      </c>
      <c r="E144" s="221" t="s">
        <v>968</v>
      </c>
      <c r="F144" s="222" t="s">
        <v>201</v>
      </c>
      <c r="G144" s="223" t="s">
        <v>177</v>
      </c>
      <c r="H144" s="224">
        <v>15</v>
      </c>
      <c r="I144" s="225"/>
      <c r="J144" s="226">
        <f>ROUND(I144*H144,2)</f>
        <v>0</v>
      </c>
      <c r="K144" s="227"/>
      <c r="L144" s="45"/>
      <c r="M144" s="228" t="s">
        <v>1</v>
      </c>
      <c r="N144" s="229" t="s">
        <v>38</v>
      </c>
      <c r="O144" s="92"/>
      <c r="P144" s="230">
        <f>O144*H144</f>
        <v>0</v>
      </c>
      <c r="Q144" s="230">
        <v>0</v>
      </c>
      <c r="R144" s="230">
        <f>Q144*H144</f>
        <v>0</v>
      </c>
      <c r="S144" s="230">
        <v>0</v>
      </c>
      <c r="T144" s="23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2" t="s">
        <v>131</v>
      </c>
      <c r="AT144" s="232" t="s">
        <v>128</v>
      </c>
      <c r="AU144" s="232" t="s">
        <v>82</v>
      </c>
      <c r="AY144" s="18" t="s">
        <v>125</v>
      </c>
      <c r="BE144" s="233">
        <f>IF(N144="základní",J144,0)</f>
        <v>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8" t="s">
        <v>80</v>
      </c>
      <c r="BK144" s="233">
        <f>ROUND(I144*H144,2)</f>
        <v>0</v>
      </c>
      <c r="BL144" s="18" t="s">
        <v>131</v>
      </c>
      <c r="BM144" s="232" t="s">
        <v>220</v>
      </c>
    </row>
    <row r="145" s="2" customFormat="1" ht="24.15" customHeight="1">
      <c r="A145" s="39"/>
      <c r="B145" s="40"/>
      <c r="C145" s="220" t="s">
        <v>8</v>
      </c>
      <c r="D145" s="220" t="s">
        <v>128</v>
      </c>
      <c r="E145" s="221" t="s">
        <v>969</v>
      </c>
      <c r="F145" s="222" t="s">
        <v>970</v>
      </c>
      <c r="G145" s="223" t="s">
        <v>177</v>
      </c>
      <c r="H145" s="224">
        <v>5</v>
      </c>
      <c r="I145" s="225"/>
      <c r="J145" s="226">
        <f>ROUND(I145*H145,2)</f>
        <v>0</v>
      </c>
      <c r="K145" s="227"/>
      <c r="L145" s="45"/>
      <c r="M145" s="228" t="s">
        <v>1</v>
      </c>
      <c r="N145" s="229" t="s">
        <v>38</v>
      </c>
      <c r="O145" s="92"/>
      <c r="P145" s="230">
        <f>O145*H145</f>
        <v>0</v>
      </c>
      <c r="Q145" s="230">
        <v>0</v>
      </c>
      <c r="R145" s="230">
        <f>Q145*H145</f>
        <v>0</v>
      </c>
      <c r="S145" s="230">
        <v>0</v>
      </c>
      <c r="T145" s="23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2" t="s">
        <v>131</v>
      </c>
      <c r="AT145" s="232" t="s">
        <v>128</v>
      </c>
      <c r="AU145" s="232" t="s">
        <v>82</v>
      </c>
      <c r="AY145" s="18" t="s">
        <v>125</v>
      </c>
      <c r="BE145" s="233">
        <f>IF(N145="základní",J145,0)</f>
        <v>0</v>
      </c>
      <c r="BF145" s="233">
        <f>IF(N145="snížená",J145,0)</f>
        <v>0</v>
      </c>
      <c r="BG145" s="233">
        <f>IF(N145="zákl. přenesená",J145,0)</f>
        <v>0</v>
      </c>
      <c r="BH145" s="233">
        <f>IF(N145="sníž. přenesená",J145,0)</f>
        <v>0</v>
      </c>
      <c r="BI145" s="233">
        <f>IF(N145="nulová",J145,0)</f>
        <v>0</v>
      </c>
      <c r="BJ145" s="18" t="s">
        <v>80</v>
      </c>
      <c r="BK145" s="233">
        <f>ROUND(I145*H145,2)</f>
        <v>0</v>
      </c>
      <c r="BL145" s="18" t="s">
        <v>131</v>
      </c>
      <c r="BM145" s="232" t="s">
        <v>223</v>
      </c>
    </row>
    <row r="146" s="2" customFormat="1" ht="16.5" customHeight="1">
      <c r="A146" s="39"/>
      <c r="B146" s="40"/>
      <c r="C146" s="272" t="s">
        <v>195</v>
      </c>
      <c r="D146" s="272" t="s">
        <v>216</v>
      </c>
      <c r="E146" s="273" t="s">
        <v>971</v>
      </c>
      <c r="F146" s="274" t="s">
        <v>972</v>
      </c>
      <c r="G146" s="275" t="s">
        <v>194</v>
      </c>
      <c r="H146" s="276">
        <v>8.5</v>
      </c>
      <c r="I146" s="277"/>
      <c r="J146" s="278">
        <f>ROUND(I146*H146,2)</f>
        <v>0</v>
      </c>
      <c r="K146" s="279"/>
      <c r="L146" s="280"/>
      <c r="M146" s="281" t="s">
        <v>1</v>
      </c>
      <c r="N146" s="282" t="s">
        <v>38</v>
      </c>
      <c r="O146" s="92"/>
      <c r="P146" s="230">
        <f>O146*H146</f>
        <v>0</v>
      </c>
      <c r="Q146" s="230">
        <v>0</v>
      </c>
      <c r="R146" s="230">
        <f>Q146*H146</f>
        <v>0</v>
      </c>
      <c r="S146" s="230">
        <v>0</v>
      </c>
      <c r="T146" s="23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2" t="s">
        <v>178</v>
      </c>
      <c r="AT146" s="232" t="s">
        <v>216</v>
      </c>
      <c r="AU146" s="232" t="s">
        <v>82</v>
      </c>
      <c r="AY146" s="18" t="s">
        <v>125</v>
      </c>
      <c r="BE146" s="233">
        <f>IF(N146="základní",J146,0)</f>
        <v>0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18" t="s">
        <v>80</v>
      </c>
      <c r="BK146" s="233">
        <f>ROUND(I146*H146,2)</f>
        <v>0</v>
      </c>
      <c r="BL146" s="18" t="s">
        <v>131</v>
      </c>
      <c r="BM146" s="232" t="s">
        <v>227</v>
      </c>
    </row>
    <row r="147" s="12" customFormat="1" ht="22.8" customHeight="1">
      <c r="A147" s="12"/>
      <c r="B147" s="204"/>
      <c r="C147" s="205"/>
      <c r="D147" s="206" t="s">
        <v>72</v>
      </c>
      <c r="E147" s="218" t="s">
        <v>171</v>
      </c>
      <c r="F147" s="218" t="s">
        <v>238</v>
      </c>
      <c r="G147" s="205"/>
      <c r="H147" s="205"/>
      <c r="I147" s="208"/>
      <c r="J147" s="219">
        <f>BK147</f>
        <v>0</v>
      </c>
      <c r="K147" s="205"/>
      <c r="L147" s="210"/>
      <c r="M147" s="211"/>
      <c r="N147" s="212"/>
      <c r="O147" s="212"/>
      <c r="P147" s="213">
        <f>SUM(P148:P149)</f>
        <v>0</v>
      </c>
      <c r="Q147" s="212"/>
      <c r="R147" s="213">
        <f>SUM(R148:R149)</f>
        <v>0</v>
      </c>
      <c r="S147" s="212"/>
      <c r="T147" s="214">
        <f>SUM(T148:T149)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5" t="s">
        <v>80</v>
      </c>
      <c r="AT147" s="216" t="s">
        <v>72</v>
      </c>
      <c r="AU147" s="216" t="s">
        <v>80</v>
      </c>
      <c r="AY147" s="215" t="s">
        <v>125</v>
      </c>
      <c r="BK147" s="217">
        <f>SUM(BK148:BK149)</f>
        <v>0</v>
      </c>
    </row>
    <row r="148" s="2" customFormat="1" ht="16.5" customHeight="1">
      <c r="A148" s="39"/>
      <c r="B148" s="40"/>
      <c r="C148" s="220" t="s">
        <v>229</v>
      </c>
      <c r="D148" s="220" t="s">
        <v>128</v>
      </c>
      <c r="E148" s="221" t="s">
        <v>973</v>
      </c>
      <c r="F148" s="222" t="s">
        <v>974</v>
      </c>
      <c r="G148" s="223" t="s">
        <v>251</v>
      </c>
      <c r="H148" s="224">
        <v>1</v>
      </c>
      <c r="I148" s="225"/>
      <c r="J148" s="226">
        <f>ROUND(I148*H148,2)</f>
        <v>0</v>
      </c>
      <c r="K148" s="227"/>
      <c r="L148" s="45"/>
      <c r="M148" s="228" t="s">
        <v>1</v>
      </c>
      <c r="N148" s="229" t="s">
        <v>38</v>
      </c>
      <c r="O148" s="92"/>
      <c r="P148" s="230">
        <f>O148*H148</f>
        <v>0</v>
      </c>
      <c r="Q148" s="230">
        <v>0</v>
      </c>
      <c r="R148" s="230">
        <f>Q148*H148</f>
        <v>0</v>
      </c>
      <c r="S148" s="230">
        <v>0</v>
      </c>
      <c r="T148" s="23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2" t="s">
        <v>131</v>
      </c>
      <c r="AT148" s="232" t="s">
        <v>128</v>
      </c>
      <c r="AU148" s="232" t="s">
        <v>82</v>
      </c>
      <c r="AY148" s="18" t="s">
        <v>125</v>
      </c>
      <c r="BE148" s="233">
        <f>IF(N148="základní",J148,0)</f>
        <v>0</v>
      </c>
      <c r="BF148" s="233">
        <f>IF(N148="snížená",J148,0)</f>
        <v>0</v>
      </c>
      <c r="BG148" s="233">
        <f>IF(N148="zákl. přenesená",J148,0)</f>
        <v>0</v>
      </c>
      <c r="BH148" s="233">
        <f>IF(N148="sníž. přenesená",J148,0)</f>
        <v>0</v>
      </c>
      <c r="BI148" s="233">
        <f>IF(N148="nulová",J148,0)</f>
        <v>0</v>
      </c>
      <c r="BJ148" s="18" t="s">
        <v>80</v>
      </c>
      <c r="BK148" s="233">
        <f>ROUND(I148*H148,2)</f>
        <v>0</v>
      </c>
      <c r="BL148" s="18" t="s">
        <v>131</v>
      </c>
      <c r="BM148" s="232" t="s">
        <v>232</v>
      </c>
    </row>
    <row r="149" s="2" customFormat="1" ht="21.75" customHeight="1">
      <c r="A149" s="39"/>
      <c r="B149" s="40"/>
      <c r="C149" s="220" t="s">
        <v>199</v>
      </c>
      <c r="D149" s="220" t="s">
        <v>128</v>
      </c>
      <c r="E149" s="221" t="s">
        <v>975</v>
      </c>
      <c r="F149" s="222" t="s">
        <v>976</v>
      </c>
      <c r="G149" s="223" t="s">
        <v>251</v>
      </c>
      <c r="H149" s="224">
        <v>1</v>
      </c>
      <c r="I149" s="225"/>
      <c r="J149" s="226">
        <f>ROUND(I149*H149,2)</f>
        <v>0</v>
      </c>
      <c r="K149" s="227"/>
      <c r="L149" s="45"/>
      <c r="M149" s="228" t="s">
        <v>1</v>
      </c>
      <c r="N149" s="229" t="s">
        <v>38</v>
      </c>
      <c r="O149" s="92"/>
      <c r="P149" s="230">
        <f>O149*H149</f>
        <v>0</v>
      </c>
      <c r="Q149" s="230">
        <v>0</v>
      </c>
      <c r="R149" s="230">
        <f>Q149*H149</f>
        <v>0</v>
      </c>
      <c r="S149" s="230">
        <v>0</v>
      </c>
      <c r="T149" s="23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2" t="s">
        <v>131</v>
      </c>
      <c r="AT149" s="232" t="s">
        <v>128</v>
      </c>
      <c r="AU149" s="232" t="s">
        <v>82</v>
      </c>
      <c r="AY149" s="18" t="s">
        <v>125</v>
      </c>
      <c r="BE149" s="233">
        <f>IF(N149="základní",J149,0)</f>
        <v>0</v>
      </c>
      <c r="BF149" s="233">
        <f>IF(N149="snížená",J149,0)</f>
        <v>0</v>
      </c>
      <c r="BG149" s="233">
        <f>IF(N149="zákl. přenesená",J149,0)</f>
        <v>0</v>
      </c>
      <c r="BH149" s="233">
        <f>IF(N149="sníž. přenesená",J149,0)</f>
        <v>0</v>
      </c>
      <c r="BI149" s="233">
        <f>IF(N149="nulová",J149,0)</f>
        <v>0</v>
      </c>
      <c r="BJ149" s="18" t="s">
        <v>80</v>
      </c>
      <c r="BK149" s="233">
        <f>ROUND(I149*H149,2)</f>
        <v>0</v>
      </c>
      <c r="BL149" s="18" t="s">
        <v>131</v>
      </c>
      <c r="BM149" s="232" t="s">
        <v>236</v>
      </c>
    </row>
    <row r="150" s="12" customFormat="1" ht="22.8" customHeight="1">
      <c r="A150" s="12"/>
      <c r="B150" s="204"/>
      <c r="C150" s="205"/>
      <c r="D150" s="206" t="s">
        <v>72</v>
      </c>
      <c r="E150" s="218" t="s">
        <v>131</v>
      </c>
      <c r="F150" s="218" t="s">
        <v>977</v>
      </c>
      <c r="G150" s="205"/>
      <c r="H150" s="205"/>
      <c r="I150" s="208"/>
      <c r="J150" s="219">
        <f>BK150</f>
        <v>0</v>
      </c>
      <c r="K150" s="205"/>
      <c r="L150" s="210"/>
      <c r="M150" s="211"/>
      <c r="N150" s="212"/>
      <c r="O150" s="212"/>
      <c r="P150" s="213">
        <f>P151</f>
        <v>0</v>
      </c>
      <c r="Q150" s="212"/>
      <c r="R150" s="213">
        <f>R151</f>
        <v>0</v>
      </c>
      <c r="S150" s="212"/>
      <c r="T150" s="214">
        <f>T151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5" t="s">
        <v>80</v>
      </c>
      <c r="AT150" s="216" t="s">
        <v>72</v>
      </c>
      <c r="AU150" s="216" t="s">
        <v>80</v>
      </c>
      <c r="AY150" s="215" t="s">
        <v>125</v>
      </c>
      <c r="BK150" s="217">
        <f>BK151</f>
        <v>0</v>
      </c>
    </row>
    <row r="151" s="2" customFormat="1" ht="24.15" customHeight="1">
      <c r="A151" s="39"/>
      <c r="B151" s="40"/>
      <c r="C151" s="220" t="s">
        <v>239</v>
      </c>
      <c r="D151" s="220" t="s">
        <v>128</v>
      </c>
      <c r="E151" s="221" t="s">
        <v>978</v>
      </c>
      <c r="F151" s="222" t="s">
        <v>979</v>
      </c>
      <c r="G151" s="223" t="s">
        <v>177</v>
      </c>
      <c r="H151" s="224">
        <v>5</v>
      </c>
      <c r="I151" s="225"/>
      <c r="J151" s="226">
        <f>ROUND(I151*H151,2)</f>
        <v>0</v>
      </c>
      <c r="K151" s="227"/>
      <c r="L151" s="45"/>
      <c r="M151" s="228" t="s">
        <v>1</v>
      </c>
      <c r="N151" s="229" t="s">
        <v>38</v>
      </c>
      <c r="O151" s="92"/>
      <c r="P151" s="230">
        <f>O151*H151</f>
        <v>0</v>
      </c>
      <c r="Q151" s="230">
        <v>0</v>
      </c>
      <c r="R151" s="230">
        <f>Q151*H151</f>
        <v>0</v>
      </c>
      <c r="S151" s="230">
        <v>0</v>
      </c>
      <c r="T151" s="23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2" t="s">
        <v>131</v>
      </c>
      <c r="AT151" s="232" t="s">
        <v>128</v>
      </c>
      <c r="AU151" s="232" t="s">
        <v>82</v>
      </c>
      <c r="AY151" s="18" t="s">
        <v>125</v>
      </c>
      <c r="BE151" s="233">
        <f>IF(N151="základní",J151,0)</f>
        <v>0</v>
      </c>
      <c r="BF151" s="233">
        <f>IF(N151="snížená",J151,0)</f>
        <v>0</v>
      </c>
      <c r="BG151" s="233">
        <f>IF(N151="zákl. přenesená",J151,0)</f>
        <v>0</v>
      </c>
      <c r="BH151" s="233">
        <f>IF(N151="sníž. přenesená",J151,0)</f>
        <v>0</v>
      </c>
      <c r="BI151" s="233">
        <f>IF(N151="nulová",J151,0)</f>
        <v>0</v>
      </c>
      <c r="BJ151" s="18" t="s">
        <v>80</v>
      </c>
      <c r="BK151" s="233">
        <f>ROUND(I151*H151,2)</f>
        <v>0</v>
      </c>
      <c r="BL151" s="18" t="s">
        <v>131</v>
      </c>
      <c r="BM151" s="232" t="s">
        <v>242</v>
      </c>
    </row>
    <row r="152" s="12" customFormat="1" ht="22.8" customHeight="1">
      <c r="A152" s="12"/>
      <c r="B152" s="204"/>
      <c r="C152" s="205"/>
      <c r="D152" s="206" t="s">
        <v>72</v>
      </c>
      <c r="E152" s="218" t="s">
        <v>509</v>
      </c>
      <c r="F152" s="218" t="s">
        <v>510</v>
      </c>
      <c r="G152" s="205"/>
      <c r="H152" s="205"/>
      <c r="I152" s="208"/>
      <c r="J152" s="219">
        <f>BK152</f>
        <v>0</v>
      </c>
      <c r="K152" s="205"/>
      <c r="L152" s="210"/>
      <c r="M152" s="211"/>
      <c r="N152" s="212"/>
      <c r="O152" s="212"/>
      <c r="P152" s="213">
        <f>P153</f>
        <v>0</v>
      </c>
      <c r="Q152" s="212"/>
      <c r="R152" s="213">
        <f>R153</f>
        <v>0</v>
      </c>
      <c r="S152" s="212"/>
      <c r="T152" s="214">
        <f>T153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5" t="s">
        <v>80</v>
      </c>
      <c r="AT152" s="216" t="s">
        <v>72</v>
      </c>
      <c r="AU152" s="216" t="s">
        <v>80</v>
      </c>
      <c r="AY152" s="215" t="s">
        <v>125</v>
      </c>
      <c r="BK152" s="217">
        <f>BK153</f>
        <v>0</v>
      </c>
    </row>
    <row r="153" s="2" customFormat="1" ht="37.8" customHeight="1">
      <c r="A153" s="39"/>
      <c r="B153" s="40"/>
      <c r="C153" s="220" t="s">
        <v>202</v>
      </c>
      <c r="D153" s="220" t="s">
        <v>128</v>
      </c>
      <c r="E153" s="221" t="s">
        <v>980</v>
      </c>
      <c r="F153" s="222" t="s">
        <v>981</v>
      </c>
      <c r="G153" s="223" t="s">
        <v>194</v>
      </c>
      <c r="H153" s="224">
        <v>18.004000000000001</v>
      </c>
      <c r="I153" s="225"/>
      <c r="J153" s="226">
        <f>ROUND(I153*H153,2)</f>
        <v>0</v>
      </c>
      <c r="K153" s="227"/>
      <c r="L153" s="45"/>
      <c r="M153" s="228" t="s">
        <v>1</v>
      </c>
      <c r="N153" s="229" t="s">
        <v>38</v>
      </c>
      <c r="O153" s="92"/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2" t="s">
        <v>131</v>
      </c>
      <c r="AT153" s="232" t="s">
        <v>128</v>
      </c>
      <c r="AU153" s="232" t="s">
        <v>82</v>
      </c>
      <c r="AY153" s="18" t="s">
        <v>125</v>
      </c>
      <c r="BE153" s="233">
        <f>IF(N153="základní",J153,0)</f>
        <v>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8" t="s">
        <v>80</v>
      </c>
      <c r="BK153" s="233">
        <f>ROUND(I153*H153,2)</f>
        <v>0</v>
      </c>
      <c r="BL153" s="18" t="s">
        <v>131</v>
      </c>
      <c r="BM153" s="232" t="s">
        <v>252</v>
      </c>
    </row>
    <row r="154" s="12" customFormat="1" ht="25.92" customHeight="1">
      <c r="A154" s="12"/>
      <c r="B154" s="204"/>
      <c r="C154" s="205"/>
      <c r="D154" s="206" t="s">
        <v>72</v>
      </c>
      <c r="E154" s="207" t="s">
        <v>514</v>
      </c>
      <c r="F154" s="207" t="s">
        <v>515</v>
      </c>
      <c r="G154" s="205"/>
      <c r="H154" s="205"/>
      <c r="I154" s="208"/>
      <c r="J154" s="209">
        <f>BK154</f>
        <v>0</v>
      </c>
      <c r="K154" s="205"/>
      <c r="L154" s="210"/>
      <c r="M154" s="211"/>
      <c r="N154" s="212"/>
      <c r="O154" s="212"/>
      <c r="P154" s="213">
        <f>P155+P170+P192+P209+P212</f>
        <v>0</v>
      </c>
      <c r="Q154" s="212"/>
      <c r="R154" s="213">
        <f>R155+R170+R192+R209+R212</f>
        <v>0</v>
      </c>
      <c r="S154" s="212"/>
      <c r="T154" s="214">
        <f>T155+T170+T192+T209+T212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5" t="s">
        <v>82</v>
      </c>
      <c r="AT154" s="216" t="s">
        <v>72</v>
      </c>
      <c r="AU154" s="216" t="s">
        <v>73</v>
      </c>
      <c r="AY154" s="215" t="s">
        <v>125</v>
      </c>
      <c r="BK154" s="217">
        <f>BK155+BK170+BK192+BK209+BK212</f>
        <v>0</v>
      </c>
    </row>
    <row r="155" s="12" customFormat="1" ht="22.8" customHeight="1">
      <c r="A155" s="12"/>
      <c r="B155" s="204"/>
      <c r="C155" s="205"/>
      <c r="D155" s="206" t="s">
        <v>72</v>
      </c>
      <c r="E155" s="218" t="s">
        <v>579</v>
      </c>
      <c r="F155" s="218" t="s">
        <v>580</v>
      </c>
      <c r="G155" s="205"/>
      <c r="H155" s="205"/>
      <c r="I155" s="208"/>
      <c r="J155" s="219">
        <f>BK155</f>
        <v>0</v>
      </c>
      <c r="K155" s="205"/>
      <c r="L155" s="210"/>
      <c r="M155" s="211"/>
      <c r="N155" s="212"/>
      <c r="O155" s="212"/>
      <c r="P155" s="213">
        <f>SUM(P156:P169)</f>
        <v>0</v>
      </c>
      <c r="Q155" s="212"/>
      <c r="R155" s="213">
        <f>SUM(R156:R169)</f>
        <v>0</v>
      </c>
      <c r="S155" s="212"/>
      <c r="T155" s="214">
        <f>SUM(T156:T169)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5" t="s">
        <v>82</v>
      </c>
      <c r="AT155" s="216" t="s">
        <v>72</v>
      </c>
      <c r="AU155" s="216" t="s">
        <v>80</v>
      </c>
      <c r="AY155" s="215" t="s">
        <v>125</v>
      </c>
      <c r="BK155" s="217">
        <f>SUM(BK156:BK169)</f>
        <v>0</v>
      </c>
    </row>
    <row r="156" s="2" customFormat="1" ht="24.15" customHeight="1">
      <c r="A156" s="39"/>
      <c r="B156" s="40"/>
      <c r="C156" s="220" t="s">
        <v>7</v>
      </c>
      <c r="D156" s="220" t="s">
        <v>128</v>
      </c>
      <c r="E156" s="221" t="s">
        <v>982</v>
      </c>
      <c r="F156" s="222" t="s">
        <v>983</v>
      </c>
      <c r="G156" s="223" t="s">
        <v>251</v>
      </c>
      <c r="H156" s="224">
        <v>1</v>
      </c>
      <c r="I156" s="225"/>
      <c r="J156" s="226">
        <f>ROUND(I156*H156,2)</f>
        <v>0</v>
      </c>
      <c r="K156" s="227"/>
      <c r="L156" s="45"/>
      <c r="M156" s="228" t="s">
        <v>1</v>
      </c>
      <c r="N156" s="229" t="s">
        <v>38</v>
      </c>
      <c r="O156" s="92"/>
      <c r="P156" s="230">
        <f>O156*H156</f>
        <v>0</v>
      </c>
      <c r="Q156" s="230">
        <v>0</v>
      </c>
      <c r="R156" s="230">
        <f>Q156*H156</f>
        <v>0</v>
      </c>
      <c r="S156" s="230">
        <v>0</v>
      </c>
      <c r="T156" s="23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2" t="s">
        <v>195</v>
      </c>
      <c r="AT156" s="232" t="s">
        <v>128</v>
      </c>
      <c r="AU156" s="232" t="s">
        <v>82</v>
      </c>
      <c r="AY156" s="18" t="s">
        <v>125</v>
      </c>
      <c r="BE156" s="233">
        <f>IF(N156="základní",J156,0)</f>
        <v>0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8" t="s">
        <v>80</v>
      </c>
      <c r="BK156" s="233">
        <f>ROUND(I156*H156,2)</f>
        <v>0</v>
      </c>
      <c r="BL156" s="18" t="s">
        <v>195</v>
      </c>
      <c r="BM156" s="232" t="s">
        <v>255</v>
      </c>
    </row>
    <row r="157" s="2" customFormat="1" ht="24.15" customHeight="1">
      <c r="A157" s="39"/>
      <c r="B157" s="40"/>
      <c r="C157" s="220" t="s">
        <v>206</v>
      </c>
      <c r="D157" s="220" t="s">
        <v>128</v>
      </c>
      <c r="E157" s="221" t="s">
        <v>984</v>
      </c>
      <c r="F157" s="222" t="s">
        <v>985</v>
      </c>
      <c r="G157" s="223" t="s">
        <v>251</v>
      </c>
      <c r="H157" s="224">
        <v>2</v>
      </c>
      <c r="I157" s="225"/>
      <c r="J157" s="226">
        <f>ROUND(I157*H157,2)</f>
        <v>0</v>
      </c>
      <c r="K157" s="227"/>
      <c r="L157" s="45"/>
      <c r="M157" s="228" t="s">
        <v>1</v>
      </c>
      <c r="N157" s="229" t="s">
        <v>38</v>
      </c>
      <c r="O157" s="92"/>
      <c r="P157" s="230">
        <f>O157*H157</f>
        <v>0</v>
      </c>
      <c r="Q157" s="230">
        <v>0</v>
      </c>
      <c r="R157" s="230">
        <f>Q157*H157</f>
        <v>0</v>
      </c>
      <c r="S157" s="230">
        <v>0</v>
      </c>
      <c r="T157" s="23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2" t="s">
        <v>195</v>
      </c>
      <c r="AT157" s="232" t="s">
        <v>128</v>
      </c>
      <c r="AU157" s="232" t="s">
        <v>82</v>
      </c>
      <c r="AY157" s="18" t="s">
        <v>125</v>
      </c>
      <c r="BE157" s="233">
        <f>IF(N157="základní",J157,0)</f>
        <v>0</v>
      </c>
      <c r="BF157" s="233">
        <f>IF(N157="snížená",J157,0)</f>
        <v>0</v>
      </c>
      <c r="BG157" s="233">
        <f>IF(N157="zákl. přenesená",J157,0)</f>
        <v>0</v>
      </c>
      <c r="BH157" s="233">
        <f>IF(N157="sníž. přenesená",J157,0)</f>
        <v>0</v>
      </c>
      <c r="BI157" s="233">
        <f>IF(N157="nulová",J157,0)</f>
        <v>0</v>
      </c>
      <c r="BJ157" s="18" t="s">
        <v>80</v>
      </c>
      <c r="BK157" s="233">
        <f>ROUND(I157*H157,2)</f>
        <v>0</v>
      </c>
      <c r="BL157" s="18" t="s">
        <v>195</v>
      </c>
      <c r="BM157" s="232" t="s">
        <v>258</v>
      </c>
    </row>
    <row r="158" s="2" customFormat="1" ht="24.15" customHeight="1">
      <c r="A158" s="39"/>
      <c r="B158" s="40"/>
      <c r="C158" s="220" t="s">
        <v>262</v>
      </c>
      <c r="D158" s="220" t="s">
        <v>128</v>
      </c>
      <c r="E158" s="221" t="s">
        <v>986</v>
      </c>
      <c r="F158" s="222" t="s">
        <v>987</v>
      </c>
      <c r="G158" s="223" t="s">
        <v>251</v>
      </c>
      <c r="H158" s="224">
        <v>1</v>
      </c>
      <c r="I158" s="225"/>
      <c r="J158" s="226">
        <f>ROUND(I158*H158,2)</f>
        <v>0</v>
      </c>
      <c r="K158" s="227"/>
      <c r="L158" s="45"/>
      <c r="M158" s="228" t="s">
        <v>1</v>
      </c>
      <c r="N158" s="229" t="s">
        <v>38</v>
      </c>
      <c r="O158" s="92"/>
      <c r="P158" s="230">
        <f>O158*H158</f>
        <v>0</v>
      </c>
      <c r="Q158" s="230">
        <v>0</v>
      </c>
      <c r="R158" s="230">
        <f>Q158*H158</f>
        <v>0</v>
      </c>
      <c r="S158" s="230">
        <v>0</v>
      </c>
      <c r="T158" s="23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2" t="s">
        <v>195</v>
      </c>
      <c r="AT158" s="232" t="s">
        <v>128</v>
      </c>
      <c r="AU158" s="232" t="s">
        <v>82</v>
      </c>
      <c r="AY158" s="18" t="s">
        <v>125</v>
      </c>
      <c r="BE158" s="233">
        <f>IF(N158="základní",J158,0)</f>
        <v>0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18" t="s">
        <v>80</v>
      </c>
      <c r="BK158" s="233">
        <f>ROUND(I158*H158,2)</f>
        <v>0</v>
      </c>
      <c r="BL158" s="18" t="s">
        <v>195</v>
      </c>
      <c r="BM158" s="232" t="s">
        <v>265</v>
      </c>
    </row>
    <row r="159" s="2" customFormat="1" ht="21.75" customHeight="1">
      <c r="A159" s="39"/>
      <c r="B159" s="40"/>
      <c r="C159" s="220" t="s">
        <v>209</v>
      </c>
      <c r="D159" s="220" t="s">
        <v>128</v>
      </c>
      <c r="E159" s="221" t="s">
        <v>988</v>
      </c>
      <c r="F159" s="222" t="s">
        <v>989</v>
      </c>
      <c r="G159" s="223" t="s">
        <v>348</v>
      </c>
      <c r="H159" s="224">
        <v>40</v>
      </c>
      <c r="I159" s="225"/>
      <c r="J159" s="226">
        <f>ROUND(I159*H159,2)</f>
        <v>0</v>
      </c>
      <c r="K159" s="227"/>
      <c r="L159" s="45"/>
      <c r="M159" s="228" t="s">
        <v>1</v>
      </c>
      <c r="N159" s="229" t="s">
        <v>38</v>
      </c>
      <c r="O159" s="92"/>
      <c r="P159" s="230">
        <f>O159*H159</f>
        <v>0</v>
      </c>
      <c r="Q159" s="230">
        <v>0</v>
      </c>
      <c r="R159" s="230">
        <f>Q159*H159</f>
        <v>0</v>
      </c>
      <c r="S159" s="230">
        <v>0</v>
      </c>
      <c r="T159" s="23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2" t="s">
        <v>195</v>
      </c>
      <c r="AT159" s="232" t="s">
        <v>128</v>
      </c>
      <c r="AU159" s="232" t="s">
        <v>82</v>
      </c>
      <c r="AY159" s="18" t="s">
        <v>125</v>
      </c>
      <c r="BE159" s="233">
        <f>IF(N159="základní",J159,0)</f>
        <v>0</v>
      </c>
      <c r="BF159" s="233">
        <f>IF(N159="snížená",J159,0)</f>
        <v>0</v>
      </c>
      <c r="BG159" s="233">
        <f>IF(N159="zákl. přenesená",J159,0)</f>
        <v>0</v>
      </c>
      <c r="BH159" s="233">
        <f>IF(N159="sníž. přenesená",J159,0)</f>
        <v>0</v>
      </c>
      <c r="BI159" s="233">
        <f>IF(N159="nulová",J159,0)</f>
        <v>0</v>
      </c>
      <c r="BJ159" s="18" t="s">
        <v>80</v>
      </c>
      <c r="BK159" s="233">
        <f>ROUND(I159*H159,2)</f>
        <v>0</v>
      </c>
      <c r="BL159" s="18" t="s">
        <v>195</v>
      </c>
      <c r="BM159" s="232" t="s">
        <v>270</v>
      </c>
    </row>
    <row r="160" s="2" customFormat="1" ht="21.75" customHeight="1">
      <c r="A160" s="39"/>
      <c r="B160" s="40"/>
      <c r="C160" s="220" t="s">
        <v>271</v>
      </c>
      <c r="D160" s="220" t="s">
        <v>128</v>
      </c>
      <c r="E160" s="221" t="s">
        <v>990</v>
      </c>
      <c r="F160" s="222" t="s">
        <v>991</v>
      </c>
      <c r="G160" s="223" t="s">
        <v>348</v>
      </c>
      <c r="H160" s="224">
        <v>5</v>
      </c>
      <c r="I160" s="225"/>
      <c r="J160" s="226">
        <f>ROUND(I160*H160,2)</f>
        <v>0</v>
      </c>
      <c r="K160" s="227"/>
      <c r="L160" s="45"/>
      <c r="M160" s="228" t="s">
        <v>1</v>
      </c>
      <c r="N160" s="229" t="s">
        <v>38</v>
      </c>
      <c r="O160" s="92"/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2" t="s">
        <v>195</v>
      </c>
      <c r="AT160" s="232" t="s">
        <v>128</v>
      </c>
      <c r="AU160" s="232" t="s">
        <v>82</v>
      </c>
      <c r="AY160" s="18" t="s">
        <v>125</v>
      </c>
      <c r="BE160" s="233">
        <f>IF(N160="základní",J160,0)</f>
        <v>0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8" t="s">
        <v>80</v>
      </c>
      <c r="BK160" s="233">
        <f>ROUND(I160*H160,2)</f>
        <v>0</v>
      </c>
      <c r="BL160" s="18" t="s">
        <v>195</v>
      </c>
      <c r="BM160" s="232" t="s">
        <v>274</v>
      </c>
    </row>
    <row r="161" s="2" customFormat="1" ht="24.15" customHeight="1">
      <c r="A161" s="39"/>
      <c r="B161" s="40"/>
      <c r="C161" s="220" t="s">
        <v>215</v>
      </c>
      <c r="D161" s="220" t="s">
        <v>128</v>
      </c>
      <c r="E161" s="221" t="s">
        <v>992</v>
      </c>
      <c r="F161" s="222" t="s">
        <v>993</v>
      </c>
      <c r="G161" s="223" t="s">
        <v>251</v>
      </c>
      <c r="H161" s="224">
        <v>10</v>
      </c>
      <c r="I161" s="225"/>
      <c r="J161" s="226">
        <f>ROUND(I161*H161,2)</f>
        <v>0</v>
      </c>
      <c r="K161" s="227"/>
      <c r="L161" s="45"/>
      <c r="M161" s="228" t="s">
        <v>1</v>
      </c>
      <c r="N161" s="229" t="s">
        <v>38</v>
      </c>
      <c r="O161" s="92"/>
      <c r="P161" s="230">
        <f>O161*H161</f>
        <v>0</v>
      </c>
      <c r="Q161" s="230">
        <v>0</v>
      </c>
      <c r="R161" s="230">
        <f>Q161*H161</f>
        <v>0</v>
      </c>
      <c r="S161" s="230">
        <v>0</v>
      </c>
      <c r="T161" s="23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2" t="s">
        <v>195</v>
      </c>
      <c r="AT161" s="232" t="s">
        <v>128</v>
      </c>
      <c r="AU161" s="232" t="s">
        <v>82</v>
      </c>
      <c r="AY161" s="18" t="s">
        <v>125</v>
      </c>
      <c r="BE161" s="233">
        <f>IF(N161="základní",J161,0)</f>
        <v>0</v>
      </c>
      <c r="BF161" s="233">
        <f>IF(N161="snížená",J161,0)</f>
        <v>0</v>
      </c>
      <c r="BG161" s="233">
        <f>IF(N161="zákl. přenesená",J161,0)</f>
        <v>0</v>
      </c>
      <c r="BH161" s="233">
        <f>IF(N161="sníž. přenesená",J161,0)</f>
        <v>0</v>
      </c>
      <c r="BI161" s="233">
        <f>IF(N161="nulová",J161,0)</f>
        <v>0</v>
      </c>
      <c r="BJ161" s="18" t="s">
        <v>80</v>
      </c>
      <c r="BK161" s="233">
        <f>ROUND(I161*H161,2)</f>
        <v>0</v>
      </c>
      <c r="BL161" s="18" t="s">
        <v>195</v>
      </c>
      <c r="BM161" s="232" t="s">
        <v>277</v>
      </c>
    </row>
    <row r="162" s="2" customFormat="1" ht="24.15" customHeight="1">
      <c r="A162" s="39"/>
      <c r="B162" s="40"/>
      <c r="C162" s="220" t="s">
        <v>278</v>
      </c>
      <c r="D162" s="220" t="s">
        <v>128</v>
      </c>
      <c r="E162" s="221" t="s">
        <v>994</v>
      </c>
      <c r="F162" s="222" t="s">
        <v>995</v>
      </c>
      <c r="G162" s="223" t="s">
        <v>251</v>
      </c>
      <c r="H162" s="224">
        <v>6</v>
      </c>
      <c r="I162" s="225"/>
      <c r="J162" s="226">
        <f>ROUND(I162*H162,2)</f>
        <v>0</v>
      </c>
      <c r="K162" s="227"/>
      <c r="L162" s="45"/>
      <c r="M162" s="228" t="s">
        <v>1</v>
      </c>
      <c r="N162" s="229" t="s">
        <v>38</v>
      </c>
      <c r="O162" s="92"/>
      <c r="P162" s="230">
        <f>O162*H162</f>
        <v>0</v>
      </c>
      <c r="Q162" s="230">
        <v>0</v>
      </c>
      <c r="R162" s="230">
        <f>Q162*H162</f>
        <v>0</v>
      </c>
      <c r="S162" s="230">
        <v>0</v>
      </c>
      <c r="T162" s="23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2" t="s">
        <v>195</v>
      </c>
      <c r="AT162" s="232" t="s">
        <v>128</v>
      </c>
      <c r="AU162" s="232" t="s">
        <v>82</v>
      </c>
      <c r="AY162" s="18" t="s">
        <v>125</v>
      </c>
      <c r="BE162" s="233">
        <f>IF(N162="základní",J162,0)</f>
        <v>0</v>
      </c>
      <c r="BF162" s="233">
        <f>IF(N162="snížená",J162,0)</f>
        <v>0</v>
      </c>
      <c r="BG162" s="233">
        <f>IF(N162="zákl. přenesená",J162,0)</f>
        <v>0</v>
      </c>
      <c r="BH162" s="233">
        <f>IF(N162="sníž. přenesená",J162,0)</f>
        <v>0</v>
      </c>
      <c r="BI162" s="233">
        <f>IF(N162="nulová",J162,0)</f>
        <v>0</v>
      </c>
      <c r="BJ162" s="18" t="s">
        <v>80</v>
      </c>
      <c r="BK162" s="233">
        <f>ROUND(I162*H162,2)</f>
        <v>0</v>
      </c>
      <c r="BL162" s="18" t="s">
        <v>195</v>
      </c>
      <c r="BM162" s="232" t="s">
        <v>281</v>
      </c>
    </row>
    <row r="163" s="2" customFormat="1" ht="24.15" customHeight="1">
      <c r="A163" s="39"/>
      <c r="B163" s="40"/>
      <c r="C163" s="220" t="s">
        <v>220</v>
      </c>
      <c r="D163" s="220" t="s">
        <v>128</v>
      </c>
      <c r="E163" s="221" t="s">
        <v>996</v>
      </c>
      <c r="F163" s="222" t="s">
        <v>997</v>
      </c>
      <c r="G163" s="223" t="s">
        <v>251</v>
      </c>
      <c r="H163" s="224">
        <v>10</v>
      </c>
      <c r="I163" s="225"/>
      <c r="J163" s="226">
        <f>ROUND(I163*H163,2)</f>
        <v>0</v>
      </c>
      <c r="K163" s="227"/>
      <c r="L163" s="45"/>
      <c r="M163" s="228" t="s">
        <v>1</v>
      </c>
      <c r="N163" s="229" t="s">
        <v>38</v>
      </c>
      <c r="O163" s="92"/>
      <c r="P163" s="230">
        <f>O163*H163</f>
        <v>0</v>
      </c>
      <c r="Q163" s="230">
        <v>0</v>
      </c>
      <c r="R163" s="230">
        <f>Q163*H163</f>
        <v>0</v>
      </c>
      <c r="S163" s="230">
        <v>0</v>
      </c>
      <c r="T163" s="23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2" t="s">
        <v>195</v>
      </c>
      <c r="AT163" s="232" t="s">
        <v>128</v>
      </c>
      <c r="AU163" s="232" t="s">
        <v>82</v>
      </c>
      <c r="AY163" s="18" t="s">
        <v>125</v>
      </c>
      <c r="BE163" s="233">
        <f>IF(N163="základní",J163,0)</f>
        <v>0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18" t="s">
        <v>80</v>
      </c>
      <c r="BK163" s="233">
        <f>ROUND(I163*H163,2)</f>
        <v>0</v>
      </c>
      <c r="BL163" s="18" t="s">
        <v>195</v>
      </c>
      <c r="BM163" s="232" t="s">
        <v>284</v>
      </c>
    </row>
    <row r="164" s="2" customFormat="1" ht="24.15" customHeight="1">
      <c r="A164" s="39"/>
      <c r="B164" s="40"/>
      <c r="C164" s="220" t="s">
        <v>287</v>
      </c>
      <c r="D164" s="220" t="s">
        <v>128</v>
      </c>
      <c r="E164" s="221" t="s">
        <v>998</v>
      </c>
      <c r="F164" s="222" t="s">
        <v>999</v>
      </c>
      <c r="G164" s="223" t="s">
        <v>251</v>
      </c>
      <c r="H164" s="224">
        <v>1</v>
      </c>
      <c r="I164" s="225"/>
      <c r="J164" s="226">
        <f>ROUND(I164*H164,2)</f>
        <v>0</v>
      </c>
      <c r="K164" s="227"/>
      <c r="L164" s="45"/>
      <c r="M164" s="228" t="s">
        <v>1</v>
      </c>
      <c r="N164" s="229" t="s">
        <v>38</v>
      </c>
      <c r="O164" s="92"/>
      <c r="P164" s="230">
        <f>O164*H164</f>
        <v>0</v>
      </c>
      <c r="Q164" s="230">
        <v>0</v>
      </c>
      <c r="R164" s="230">
        <f>Q164*H164</f>
        <v>0</v>
      </c>
      <c r="S164" s="230">
        <v>0</v>
      </c>
      <c r="T164" s="23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2" t="s">
        <v>195</v>
      </c>
      <c r="AT164" s="232" t="s">
        <v>128</v>
      </c>
      <c r="AU164" s="232" t="s">
        <v>82</v>
      </c>
      <c r="AY164" s="18" t="s">
        <v>125</v>
      </c>
      <c r="BE164" s="233">
        <f>IF(N164="základní",J164,0)</f>
        <v>0</v>
      </c>
      <c r="BF164" s="233">
        <f>IF(N164="snížená",J164,0)</f>
        <v>0</v>
      </c>
      <c r="BG164" s="233">
        <f>IF(N164="zákl. přenesená",J164,0)</f>
        <v>0</v>
      </c>
      <c r="BH164" s="233">
        <f>IF(N164="sníž. přenesená",J164,0)</f>
        <v>0</v>
      </c>
      <c r="BI164" s="233">
        <f>IF(N164="nulová",J164,0)</f>
        <v>0</v>
      </c>
      <c r="BJ164" s="18" t="s">
        <v>80</v>
      </c>
      <c r="BK164" s="233">
        <f>ROUND(I164*H164,2)</f>
        <v>0</v>
      </c>
      <c r="BL164" s="18" t="s">
        <v>195</v>
      </c>
      <c r="BM164" s="232" t="s">
        <v>290</v>
      </c>
    </row>
    <row r="165" s="2" customFormat="1" ht="33" customHeight="1">
      <c r="A165" s="39"/>
      <c r="B165" s="40"/>
      <c r="C165" s="220" t="s">
        <v>223</v>
      </c>
      <c r="D165" s="220" t="s">
        <v>128</v>
      </c>
      <c r="E165" s="221" t="s">
        <v>1000</v>
      </c>
      <c r="F165" s="222" t="s">
        <v>1001</v>
      </c>
      <c r="G165" s="223" t="s">
        <v>251</v>
      </c>
      <c r="H165" s="224">
        <v>1</v>
      </c>
      <c r="I165" s="225"/>
      <c r="J165" s="226">
        <f>ROUND(I165*H165,2)</f>
        <v>0</v>
      </c>
      <c r="K165" s="227"/>
      <c r="L165" s="45"/>
      <c r="M165" s="228" t="s">
        <v>1</v>
      </c>
      <c r="N165" s="229" t="s">
        <v>38</v>
      </c>
      <c r="O165" s="92"/>
      <c r="P165" s="230">
        <f>O165*H165</f>
        <v>0</v>
      </c>
      <c r="Q165" s="230">
        <v>0</v>
      </c>
      <c r="R165" s="230">
        <f>Q165*H165</f>
        <v>0</v>
      </c>
      <c r="S165" s="230">
        <v>0</v>
      </c>
      <c r="T165" s="23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2" t="s">
        <v>195</v>
      </c>
      <c r="AT165" s="232" t="s">
        <v>128</v>
      </c>
      <c r="AU165" s="232" t="s">
        <v>82</v>
      </c>
      <c r="AY165" s="18" t="s">
        <v>125</v>
      </c>
      <c r="BE165" s="233">
        <f>IF(N165="základní",J165,0)</f>
        <v>0</v>
      </c>
      <c r="BF165" s="233">
        <f>IF(N165="snížená",J165,0)</f>
        <v>0</v>
      </c>
      <c r="BG165" s="233">
        <f>IF(N165="zákl. přenesená",J165,0)</f>
        <v>0</v>
      </c>
      <c r="BH165" s="233">
        <f>IF(N165="sníž. přenesená",J165,0)</f>
        <v>0</v>
      </c>
      <c r="BI165" s="233">
        <f>IF(N165="nulová",J165,0)</f>
        <v>0</v>
      </c>
      <c r="BJ165" s="18" t="s">
        <v>80</v>
      </c>
      <c r="BK165" s="233">
        <f>ROUND(I165*H165,2)</f>
        <v>0</v>
      </c>
      <c r="BL165" s="18" t="s">
        <v>195</v>
      </c>
      <c r="BM165" s="232" t="s">
        <v>293</v>
      </c>
    </row>
    <row r="166" s="2" customFormat="1" ht="24.15" customHeight="1">
      <c r="A166" s="39"/>
      <c r="B166" s="40"/>
      <c r="C166" s="220" t="s">
        <v>300</v>
      </c>
      <c r="D166" s="220" t="s">
        <v>128</v>
      </c>
      <c r="E166" s="221" t="s">
        <v>1002</v>
      </c>
      <c r="F166" s="222" t="s">
        <v>1003</v>
      </c>
      <c r="G166" s="223" t="s">
        <v>348</v>
      </c>
      <c r="H166" s="224">
        <v>35</v>
      </c>
      <c r="I166" s="225"/>
      <c r="J166" s="226">
        <f>ROUND(I166*H166,2)</f>
        <v>0</v>
      </c>
      <c r="K166" s="227"/>
      <c r="L166" s="45"/>
      <c r="M166" s="228" t="s">
        <v>1</v>
      </c>
      <c r="N166" s="229" t="s">
        <v>38</v>
      </c>
      <c r="O166" s="92"/>
      <c r="P166" s="230">
        <f>O166*H166</f>
        <v>0</v>
      </c>
      <c r="Q166" s="230">
        <v>0</v>
      </c>
      <c r="R166" s="230">
        <f>Q166*H166</f>
        <v>0</v>
      </c>
      <c r="S166" s="230">
        <v>0</v>
      </c>
      <c r="T166" s="23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2" t="s">
        <v>195</v>
      </c>
      <c r="AT166" s="232" t="s">
        <v>128</v>
      </c>
      <c r="AU166" s="232" t="s">
        <v>82</v>
      </c>
      <c r="AY166" s="18" t="s">
        <v>125</v>
      </c>
      <c r="BE166" s="233">
        <f>IF(N166="základní",J166,0)</f>
        <v>0</v>
      </c>
      <c r="BF166" s="233">
        <f>IF(N166="snížená",J166,0)</f>
        <v>0</v>
      </c>
      <c r="BG166" s="233">
        <f>IF(N166="zákl. přenesená",J166,0)</f>
        <v>0</v>
      </c>
      <c r="BH166" s="233">
        <f>IF(N166="sníž. přenesená",J166,0)</f>
        <v>0</v>
      </c>
      <c r="BI166" s="233">
        <f>IF(N166="nulová",J166,0)</f>
        <v>0</v>
      </c>
      <c r="BJ166" s="18" t="s">
        <v>80</v>
      </c>
      <c r="BK166" s="233">
        <f>ROUND(I166*H166,2)</f>
        <v>0</v>
      </c>
      <c r="BL166" s="18" t="s">
        <v>195</v>
      </c>
      <c r="BM166" s="232" t="s">
        <v>303</v>
      </c>
    </row>
    <row r="167" s="2" customFormat="1" ht="16.5" customHeight="1">
      <c r="A167" s="39"/>
      <c r="B167" s="40"/>
      <c r="C167" s="220" t="s">
        <v>227</v>
      </c>
      <c r="D167" s="220" t="s">
        <v>128</v>
      </c>
      <c r="E167" s="221" t="s">
        <v>1004</v>
      </c>
      <c r="F167" s="222" t="s">
        <v>1005</v>
      </c>
      <c r="G167" s="223" t="s">
        <v>348</v>
      </c>
      <c r="H167" s="224">
        <v>10</v>
      </c>
      <c r="I167" s="225"/>
      <c r="J167" s="226">
        <f>ROUND(I167*H167,2)</f>
        <v>0</v>
      </c>
      <c r="K167" s="227"/>
      <c r="L167" s="45"/>
      <c r="M167" s="228" t="s">
        <v>1</v>
      </c>
      <c r="N167" s="229" t="s">
        <v>38</v>
      </c>
      <c r="O167" s="92"/>
      <c r="P167" s="230">
        <f>O167*H167</f>
        <v>0</v>
      </c>
      <c r="Q167" s="230">
        <v>0</v>
      </c>
      <c r="R167" s="230">
        <f>Q167*H167</f>
        <v>0</v>
      </c>
      <c r="S167" s="230">
        <v>0</v>
      </c>
      <c r="T167" s="23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2" t="s">
        <v>195</v>
      </c>
      <c r="AT167" s="232" t="s">
        <v>128</v>
      </c>
      <c r="AU167" s="232" t="s">
        <v>82</v>
      </c>
      <c r="AY167" s="18" t="s">
        <v>125</v>
      </c>
      <c r="BE167" s="233">
        <f>IF(N167="základní",J167,0)</f>
        <v>0</v>
      </c>
      <c r="BF167" s="233">
        <f>IF(N167="snížená",J167,0)</f>
        <v>0</v>
      </c>
      <c r="BG167" s="233">
        <f>IF(N167="zákl. přenesená",J167,0)</f>
        <v>0</v>
      </c>
      <c r="BH167" s="233">
        <f>IF(N167="sníž. přenesená",J167,0)</f>
        <v>0</v>
      </c>
      <c r="BI167" s="233">
        <f>IF(N167="nulová",J167,0)</f>
        <v>0</v>
      </c>
      <c r="BJ167" s="18" t="s">
        <v>80</v>
      </c>
      <c r="BK167" s="233">
        <f>ROUND(I167*H167,2)</f>
        <v>0</v>
      </c>
      <c r="BL167" s="18" t="s">
        <v>195</v>
      </c>
      <c r="BM167" s="232" t="s">
        <v>312</v>
      </c>
    </row>
    <row r="168" s="2" customFormat="1" ht="16.5" customHeight="1">
      <c r="A168" s="39"/>
      <c r="B168" s="40"/>
      <c r="C168" s="220" t="s">
        <v>322</v>
      </c>
      <c r="D168" s="220" t="s">
        <v>128</v>
      </c>
      <c r="E168" s="221" t="s">
        <v>1006</v>
      </c>
      <c r="F168" s="222" t="s">
        <v>1007</v>
      </c>
      <c r="G168" s="223" t="s">
        <v>251</v>
      </c>
      <c r="H168" s="224">
        <v>6</v>
      </c>
      <c r="I168" s="225"/>
      <c r="J168" s="226">
        <f>ROUND(I168*H168,2)</f>
        <v>0</v>
      </c>
      <c r="K168" s="227"/>
      <c r="L168" s="45"/>
      <c r="M168" s="228" t="s">
        <v>1</v>
      </c>
      <c r="N168" s="229" t="s">
        <v>38</v>
      </c>
      <c r="O168" s="92"/>
      <c r="P168" s="230">
        <f>O168*H168</f>
        <v>0</v>
      </c>
      <c r="Q168" s="230">
        <v>0</v>
      </c>
      <c r="R168" s="230">
        <f>Q168*H168</f>
        <v>0</v>
      </c>
      <c r="S168" s="230">
        <v>0</v>
      </c>
      <c r="T168" s="23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2" t="s">
        <v>195</v>
      </c>
      <c r="AT168" s="232" t="s">
        <v>128</v>
      </c>
      <c r="AU168" s="232" t="s">
        <v>82</v>
      </c>
      <c r="AY168" s="18" t="s">
        <v>125</v>
      </c>
      <c r="BE168" s="233">
        <f>IF(N168="základní",J168,0)</f>
        <v>0</v>
      </c>
      <c r="BF168" s="233">
        <f>IF(N168="snížená",J168,0)</f>
        <v>0</v>
      </c>
      <c r="BG168" s="233">
        <f>IF(N168="zákl. přenesená",J168,0)</f>
        <v>0</v>
      </c>
      <c r="BH168" s="233">
        <f>IF(N168="sníž. přenesená",J168,0)</f>
        <v>0</v>
      </c>
      <c r="BI168" s="233">
        <f>IF(N168="nulová",J168,0)</f>
        <v>0</v>
      </c>
      <c r="BJ168" s="18" t="s">
        <v>80</v>
      </c>
      <c r="BK168" s="233">
        <f>ROUND(I168*H168,2)</f>
        <v>0</v>
      </c>
      <c r="BL168" s="18" t="s">
        <v>195</v>
      </c>
      <c r="BM168" s="232" t="s">
        <v>325</v>
      </c>
    </row>
    <row r="169" s="2" customFormat="1" ht="44.25" customHeight="1">
      <c r="A169" s="39"/>
      <c r="B169" s="40"/>
      <c r="C169" s="220" t="s">
        <v>232</v>
      </c>
      <c r="D169" s="220" t="s">
        <v>128</v>
      </c>
      <c r="E169" s="221" t="s">
        <v>1008</v>
      </c>
      <c r="F169" s="222" t="s">
        <v>1009</v>
      </c>
      <c r="G169" s="223" t="s">
        <v>194</v>
      </c>
      <c r="H169" s="224">
        <v>0.073999999999999996</v>
      </c>
      <c r="I169" s="225"/>
      <c r="J169" s="226">
        <f>ROUND(I169*H169,2)</f>
        <v>0</v>
      </c>
      <c r="K169" s="227"/>
      <c r="L169" s="45"/>
      <c r="M169" s="228" t="s">
        <v>1</v>
      </c>
      <c r="N169" s="229" t="s">
        <v>38</v>
      </c>
      <c r="O169" s="92"/>
      <c r="P169" s="230">
        <f>O169*H169</f>
        <v>0</v>
      </c>
      <c r="Q169" s="230">
        <v>0</v>
      </c>
      <c r="R169" s="230">
        <f>Q169*H169</f>
        <v>0</v>
      </c>
      <c r="S169" s="230">
        <v>0</v>
      </c>
      <c r="T169" s="23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2" t="s">
        <v>195</v>
      </c>
      <c r="AT169" s="232" t="s">
        <v>128</v>
      </c>
      <c r="AU169" s="232" t="s">
        <v>82</v>
      </c>
      <c r="AY169" s="18" t="s">
        <v>125</v>
      </c>
      <c r="BE169" s="233">
        <f>IF(N169="základní",J169,0)</f>
        <v>0</v>
      </c>
      <c r="BF169" s="233">
        <f>IF(N169="snížená",J169,0)</f>
        <v>0</v>
      </c>
      <c r="BG169" s="233">
        <f>IF(N169="zákl. přenesená",J169,0)</f>
        <v>0</v>
      </c>
      <c r="BH169" s="233">
        <f>IF(N169="sníž. přenesená",J169,0)</f>
        <v>0</v>
      </c>
      <c r="BI169" s="233">
        <f>IF(N169="nulová",J169,0)</f>
        <v>0</v>
      </c>
      <c r="BJ169" s="18" t="s">
        <v>80</v>
      </c>
      <c r="BK169" s="233">
        <f>ROUND(I169*H169,2)</f>
        <v>0</v>
      </c>
      <c r="BL169" s="18" t="s">
        <v>195</v>
      </c>
      <c r="BM169" s="232" t="s">
        <v>328</v>
      </c>
    </row>
    <row r="170" s="12" customFormat="1" ht="22.8" customHeight="1">
      <c r="A170" s="12"/>
      <c r="B170" s="204"/>
      <c r="C170" s="205"/>
      <c r="D170" s="206" t="s">
        <v>72</v>
      </c>
      <c r="E170" s="218" t="s">
        <v>1010</v>
      </c>
      <c r="F170" s="218" t="s">
        <v>1011</v>
      </c>
      <c r="G170" s="205"/>
      <c r="H170" s="205"/>
      <c r="I170" s="208"/>
      <c r="J170" s="219">
        <f>BK170</f>
        <v>0</v>
      </c>
      <c r="K170" s="205"/>
      <c r="L170" s="210"/>
      <c r="M170" s="211"/>
      <c r="N170" s="212"/>
      <c r="O170" s="212"/>
      <c r="P170" s="213">
        <f>SUM(P171:P191)</f>
        <v>0</v>
      </c>
      <c r="Q170" s="212"/>
      <c r="R170" s="213">
        <f>SUM(R171:R191)</f>
        <v>0</v>
      </c>
      <c r="S170" s="212"/>
      <c r="T170" s="214">
        <f>SUM(T171:T191)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5" t="s">
        <v>82</v>
      </c>
      <c r="AT170" s="216" t="s">
        <v>72</v>
      </c>
      <c r="AU170" s="216" t="s">
        <v>80</v>
      </c>
      <c r="AY170" s="215" t="s">
        <v>125</v>
      </c>
      <c r="BK170" s="217">
        <f>SUM(BK171:BK191)</f>
        <v>0</v>
      </c>
    </row>
    <row r="171" s="2" customFormat="1" ht="24.15" customHeight="1">
      <c r="A171" s="39"/>
      <c r="B171" s="40"/>
      <c r="C171" s="220" t="s">
        <v>329</v>
      </c>
      <c r="D171" s="220" t="s">
        <v>128</v>
      </c>
      <c r="E171" s="221" t="s">
        <v>1012</v>
      </c>
      <c r="F171" s="222" t="s">
        <v>1013</v>
      </c>
      <c r="G171" s="223" t="s">
        <v>251</v>
      </c>
      <c r="H171" s="224">
        <v>4</v>
      </c>
      <c r="I171" s="225"/>
      <c r="J171" s="226">
        <f>ROUND(I171*H171,2)</f>
        <v>0</v>
      </c>
      <c r="K171" s="227"/>
      <c r="L171" s="45"/>
      <c r="M171" s="228" t="s">
        <v>1</v>
      </c>
      <c r="N171" s="229" t="s">
        <v>38</v>
      </c>
      <c r="O171" s="92"/>
      <c r="P171" s="230">
        <f>O171*H171</f>
        <v>0</v>
      </c>
      <c r="Q171" s="230">
        <v>0</v>
      </c>
      <c r="R171" s="230">
        <f>Q171*H171</f>
        <v>0</v>
      </c>
      <c r="S171" s="230">
        <v>0</v>
      </c>
      <c r="T171" s="23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2" t="s">
        <v>195</v>
      </c>
      <c r="AT171" s="232" t="s">
        <v>128</v>
      </c>
      <c r="AU171" s="232" t="s">
        <v>82</v>
      </c>
      <c r="AY171" s="18" t="s">
        <v>125</v>
      </c>
      <c r="BE171" s="233">
        <f>IF(N171="základní",J171,0)</f>
        <v>0</v>
      </c>
      <c r="BF171" s="233">
        <f>IF(N171="snížená",J171,0)</f>
        <v>0</v>
      </c>
      <c r="BG171" s="233">
        <f>IF(N171="zákl. přenesená",J171,0)</f>
        <v>0</v>
      </c>
      <c r="BH171" s="233">
        <f>IF(N171="sníž. přenesená",J171,0)</f>
        <v>0</v>
      </c>
      <c r="BI171" s="233">
        <f>IF(N171="nulová",J171,0)</f>
        <v>0</v>
      </c>
      <c r="BJ171" s="18" t="s">
        <v>80</v>
      </c>
      <c r="BK171" s="233">
        <f>ROUND(I171*H171,2)</f>
        <v>0</v>
      </c>
      <c r="BL171" s="18" t="s">
        <v>195</v>
      </c>
      <c r="BM171" s="232" t="s">
        <v>332</v>
      </c>
    </row>
    <row r="172" s="2" customFormat="1" ht="33" customHeight="1">
      <c r="A172" s="39"/>
      <c r="B172" s="40"/>
      <c r="C172" s="220" t="s">
        <v>236</v>
      </c>
      <c r="D172" s="220" t="s">
        <v>128</v>
      </c>
      <c r="E172" s="221" t="s">
        <v>1014</v>
      </c>
      <c r="F172" s="222" t="s">
        <v>1015</v>
      </c>
      <c r="G172" s="223" t="s">
        <v>348</v>
      </c>
      <c r="H172" s="224">
        <v>20</v>
      </c>
      <c r="I172" s="225"/>
      <c r="J172" s="226">
        <f>ROUND(I172*H172,2)</f>
        <v>0</v>
      </c>
      <c r="K172" s="227"/>
      <c r="L172" s="45"/>
      <c r="M172" s="228" t="s">
        <v>1</v>
      </c>
      <c r="N172" s="229" t="s">
        <v>38</v>
      </c>
      <c r="O172" s="92"/>
      <c r="P172" s="230">
        <f>O172*H172</f>
        <v>0</v>
      </c>
      <c r="Q172" s="230">
        <v>0</v>
      </c>
      <c r="R172" s="230">
        <f>Q172*H172</f>
        <v>0</v>
      </c>
      <c r="S172" s="230">
        <v>0</v>
      </c>
      <c r="T172" s="23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2" t="s">
        <v>195</v>
      </c>
      <c r="AT172" s="232" t="s">
        <v>128</v>
      </c>
      <c r="AU172" s="232" t="s">
        <v>82</v>
      </c>
      <c r="AY172" s="18" t="s">
        <v>125</v>
      </c>
      <c r="BE172" s="233">
        <f>IF(N172="základní",J172,0)</f>
        <v>0</v>
      </c>
      <c r="BF172" s="233">
        <f>IF(N172="snížená",J172,0)</f>
        <v>0</v>
      </c>
      <c r="BG172" s="233">
        <f>IF(N172="zákl. přenesená",J172,0)</f>
        <v>0</v>
      </c>
      <c r="BH172" s="233">
        <f>IF(N172="sníž. přenesená",J172,0)</f>
        <v>0</v>
      </c>
      <c r="BI172" s="233">
        <f>IF(N172="nulová",J172,0)</f>
        <v>0</v>
      </c>
      <c r="BJ172" s="18" t="s">
        <v>80</v>
      </c>
      <c r="BK172" s="233">
        <f>ROUND(I172*H172,2)</f>
        <v>0</v>
      </c>
      <c r="BL172" s="18" t="s">
        <v>195</v>
      </c>
      <c r="BM172" s="232" t="s">
        <v>341</v>
      </c>
    </row>
    <row r="173" s="2" customFormat="1" ht="37.8" customHeight="1">
      <c r="A173" s="39"/>
      <c r="B173" s="40"/>
      <c r="C173" s="220" t="s">
        <v>342</v>
      </c>
      <c r="D173" s="220" t="s">
        <v>128</v>
      </c>
      <c r="E173" s="221" t="s">
        <v>1016</v>
      </c>
      <c r="F173" s="222" t="s">
        <v>1017</v>
      </c>
      <c r="G173" s="223" t="s">
        <v>251</v>
      </c>
      <c r="H173" s="224">
        <v>5</v>
      </c>
      <c r="I173" s="225"/>
      <c r="J173" s="226">
        <f>ROUND(I173*H173,2)</f>
        <v>0</v>
      </c>
      <c r="K173" s="227"/>
      <c r="L173" s="45"/>
      <c r="M173" s="228" t="s">
        <v>1</v>
      </c>
      <c r="N173" s="229" t="s">
        <v>38</v>
      </c>
      <c r="O173" s="92"/>
      <c r="P173" s="230">
        <f>O173*H173</f>
        <v>0</v>
      </c>
      <c r="Q173" s="230">
        <v>0</v>
      </c>
      <c r="R173" s="230">
        <f>Q173*H173</f>
        <v>0</v>
      </c>
      <c r="S173" s="230">
        <v>0</v>
      </c>
      <c r="T173" s="23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2" t="s">
        <v>195</v>
      </c>
      <c r="AT173" s="232" t="s">
        <v>128</v>
      </c>
      <c r="AU173" s="232" t="s">
        <v>82</v>
      </c>
      <c r="AY173" s="18" t="s">
        <v>125</v>
      </c>
      <c r="BE173" s="233">
        <f>IF(N173="základní",J173,0)</f>
        <v>0</v>
      </c>
      <c r="BF173" s="233">
        <f>IF(N173="snížená",J173,0)</f>
        <v>0</v>
      </c>
      <c r="BG173" s="233">
        <f>IF(N173="zákl. přenesená",J173,0)</f>
        <v>0</v>
      </c>
      <c r="BH173" s="233">
        <f>IF(N173="sníž. přenesená",J173,0)</f>
        <v>0</v>
      </c>
      <c r="BI173" s="233">
        <f>IF(N173="nulová",J173,0)</f>
        <v>0</v>
      </c>
      <c r="BJ173" s="18" t="s">
        <v>80</v>
      </c>
      <c r="BK173" s="233">
        <f>ROUND(I173*H173,2)</f>
        <v>0</v>
      </c>
      <c r="BL173" s="18" t="s">
        <v>195</v>
      </c>
      <c r="BM173" s="232" t="s">
        <v>345</v>
      </c>
    </row>
    <row r="174" s="2" customFormat="1" ht="37.8" customHeight="1">
      <c r="A174" s="39"/>
      <c r="B174" s="40"/>
      <c r="C174" s="220" t="s">
        <v>242</v>
      </c>
      <c r="D174" s="220" t="s">
        <v>128</v>
      </c>
      <c r="E174" s="221" t="s">
        <v>1018</v>
      </c>
      <c r="F174" s="222" t="s">
        <v>1019</v>
      </c>
      <c r="G174" s="223" t="s">
        <v>251</v>
      </c>
      <c r="H174" s="224">
        <v>10</v>
      </c>
      <c r="I174" s="225"/>
      <c r="J174" s="226">
        <f>ROUND(I174*H174,2)</f>
        <v>0</v>
      </c>
      <c r="K174" s="227"/>
      <c r="L174" s="45"/>
      <c r="M174" s="228" t="s">
        <v>1</v>
      </c>
      <c r="N174" s="229" t="s">
        <v>38</v>
      </c>
      <c r="O174" s="92"/>
      <c r="P174" s="230">
        <f>O174*H174</f>
        <v>0</v>
      </c>
      <c r="Q174" s="230">
        <v>0</v>
      </c>
      <c r="R174" s="230">
        <f>Q174*H174</f>
        <v>0</v>
      </c>
      <c r="S174" s="230">
        <v>0</v>
      </c>
      <c r="T174" s="23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2" t="s">
        <v>195</v>
      </c>
      <c r="AT174" s="232" t="s">
        <v>128</v>
      </c>
      <c r="AU174" s="232" t="s">
        <v>82</v>
      </c>
      <c r="AY174" s="18" t="s">
        <v>125</v>
      </c>
      <c r="BE174" s="233">
        <f>IF(N174="základní",J174,0)</f>
        <v>0</v>
      </c>
      <c r="BF174" s="233">
        <f>IF(N174="snížená",J174,0)</f>
        <v>0</v>
      </c>
      <c r="BG174" s="233">
        <f>IF(N174="zákl. přenesená",J174,0)</f>
        <v>0</v>
      </c>
      <c r="BH174" s="233">
        <f>IF(N174="sníž. přenesená",J174,0)</f>
        <v>0</v>
      </c>
      <c r="BI174" s="233">
        <f>IF(N174="nulová",J174,0)</f>
        <v>0</v>
      </c>
      <c r="BJ174" s="18" t="s">
        <v>80</v>
      </c>
      <c r="BK174" s="233">
        <f>ROUND(I174*H174,2)</f>
        <v>0</v>
      </c>
      <c r="BL174" s="18" t="s">
        <v>195</v>
      </c>
      <c r="BM174" s="232" t="s">
        <v>349</v>
      </c>
    </row>
    <row r="175" s="2" customFormat="1" ht="37.8" customHeight="1">
      <c r="A175" s="39"/>
      <c r="B175" s="40"/>
      <c r="C175" s="220" t="s">
        <v>351</v>
      </c>
      <c r="D175" s="220" t="s">
        <v>128</v>
      </c>
      <c r="E175" s="221" t="s">
        <v>1020</v>
      </c>
      <c r="F175" s="222" t="s">
        <v>1021</v>
      </c>
      <c r="G175" s="223" t="s">
        <v>251</v>
      </c>
      <c r="H175" s="224">
        <v>10</v>
      </c>
      <c r="I175" s="225"/>
      <c r="J175" s="226">
        <f>ROUND(I175*H175,2)</f>
        <v>0</v>
      </c>
      <c r="K175" s="227"/>
      <c r="L175" s="45"/>
      <c r="M175" s="228" t="s">
        <v>1</v>
      </c>
      <c r="N175" s="229" t="s">
        <v>38</v>
      </c>
      <c r="O175" s="92"/>
      <c r="P175" s="230">
        <f>O175*H175</f>
        <v>0</v>
      </c>
      <c r="Q175" s="230">
        <v>0</v>
      </c>
      <c r="R175" s="230">
        <f>Q175*H175</f>
        <v>0</v>
      </c>
      <c r="S175" s="230">
        <v>0</v>
      </c>
      <c r="T175" s="23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2" t="s">
        <v>195</v>
      </c>
      <c r="AT175" s="232" t="s">
        <v>128</v>
      </c>
      <c r="AU175" s="232" t="s">
        <v>82</v>
      </c>
      <c r="AY175" s="18" t="s">
        <v>125</v>
      </c>
      <c r="BE175" s="233">
        <f>IF(N175="základní",J175,0)</f>
        <v>0</v>
      </c>
      <c r="BF175" s="233">
        <f>IF(N175="snížená",J175,0)</f>
        <v>0</v>
      </c>
      <c r="BG175" s="233">
        <f>IF(N175="zákl. přenesená",J175,0)</f>
        <v>0</v>
      </c>
      <c r="BH175" s="233">
        <f>IF(N175="sníž. přenesená",J175,0)</f>
        <v>0</v>
      </c>
      <c r="BI175" s="233">
        <f>IF(N175="nulová",J175,0)</f>
        <v>0</v>
      </c>
      <c r="BJ175" s="18" t="s">
        <v>80</v>
      </c>
      <c r="BK175" s="233">
        <f>ROUND(I175*H175,2)</f>
        <v>0</v>
      </c>
      <c r="BL175" s="18" t="s">
        <v>195</v>
      </c>
      <c r="BM175" s="232" t="s">
        <v>354</v>
      </c>
    </row>
    <row r="176" s="2" customFormat="1" ht="55.5" customHeight="1">
      <c r="A176" s="39"/>
      <c r="B176" s="40"/>
      <c r="C176" s="220" t="s">
        <v>252</v>
      </c>
      <c r="D176" s="220" t="s">
        <v>128</v>
      </c>
      <c r="E176" s="221" t="s">
        <v>1022</v>
      </c>
      <c r="F176" s="222" t="s">
        <v>1023</v>
      </c>
      <c r="G176" s="223" t="s">
        <v>348</v>
      </c>
      <c r="H176" s="224">
        <v>25</v>
      </c>
      <c r="I176" s="225"/>
      <c r="J176" s="226">
        <f>ROUND(I176*H176,2)</f>
        <v>0</v>
      </c>
      <c r="K176" s="227"/>
      <c r="L176" s="45"/>
      <c r="M176" s="228" t="s">
        <v>1</v>
      </c>
      <c r="N176" s="229" t="s">
        <v>38</v>
      </c>
      <c r="O176" s="92"/>
      <c r="P176" s="230">
        <f>O176*H176</f>
        <v>0</v>
      </c>
      <c r="Q176" s="230">
        <v>0</v>
      </c>
      <c r="R176" s="230">
        <f>Q176*H176</f>
        <v>0</v>
      </c>
      <c r="S176" s="230">
        <v>0</v>
      </c>
      <c r="T176" s="23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2" t="s">
        <v>195</v>
      </c>
      <c r="AT176" s="232" t="s">
        <v>128</v>
      </c>
      <c r="AU176" s="232" t="s">
        <v>82</v>
      </c>
      <c r="AY176" s="18" t="s">
        <v>125</v>
      </c>
      <c r="BE176" s="233">
        <f>IF(N176="základní",J176,0)</f>
        <v>0</v>
      </c>
      <c r="BF176" s="233">
        <f>IF(N176="snížená",J176,0)</f>
        <v>0</v>
      </c>
      <c r="BG176" s="233">
        <f>IF(N176="zákl. přenesená",J176,0)</f>
        <v>0</v>
      </c>
      <c r="BH176" s="233">
        <f>IF(N176="sníž. přenesená",J176,0)</f>
        <v>0</v>
      </c>
      <c r="BI176" s="233">
        <f>IF(N176="nulová",J176,0)</f>
        <v>0</v>
      </c>
      <c r="BJ176" s="18" t="s">
        <v>80</v>
      </c>
      <c r="BK176" s="233">
        <f>ROUND(I176*H176,2)</f>
        <v>0</v>
      </c>
      <c r="BL176" s="18" t="s">
        <v>195</v>
      </c>
      <c r="BM176" s="232" t="s">
        <v>358</v>
      </c>
    </row>
    <row r="177" s="2" customFormat="1" ht="55.5" customHeight="1">
      <c r="A177" s="39"/>
      <c r="B177" s="40"/>
      <c r="C177" s="220" t="s">
        <v>367</v>
      </c>
      <c r="D177" s="220" t="s">
        <v>128</v>
      </c>
      <c r="E177" s="221" t="s">
        <v>1024</v>
      </c>
      <c r="F177" s="222" t="s">
        <v>1025</v>
      </c>
      <c r="G177" s="223" t="s">
        <v>348</v>
      </c>
      <c r="H177" s="224">
        <v>20</v>
      </c>
      <c r="I177" s="225"/>
      <c r="J177" s="226">
        <f>ROUND(I177*H177,2)</f>
        <v>0</v>
      </c>
      <c r="K177" s="227"/>
      <c r="L177" s="45"/>
      <c r="M177" s="228" t="s">
        <v>1</v>
      </c>
      <c r="N177" s="229" t="s">
        <v>38</v>
      </c>
      <c r="O177" s="92"/>
      <c r="P177" s="230">
        <f>O177*H177</f>
        <v>0</v>
      </c>
      <c r="Q177" s="230">
        <v>0</v>
      </c>
      <c r="R177" s="230">
        <f>Q177*H177</f>
        <v>0</v>
      </c>
      <c r="S177" s="230">
        <v>0</v>
      </c>
      <c r="T177" s="23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2" t="s">
        <v>195</v>
      </c>
      <c r="AT177" s="232" t="s">
        <v>128</v>
      </c>
      <c r="AU177" s="232" t="s">
        <v>82</v>
      </c>
      <c r="AY177" s="18" t="s">
        <v>125</v>
      </c>
      <c r="BE177" s="233">
        <f>IF(N177="základní",J177,0)</f>
        <v>0</v>
      </c>
      <c r="BF177" s="233">
        <f>IF(N177="snížená",J177,0)</f>
        <v>0</v>
      </c>
      <c r="BG177" s="233">
        <f>IF(N177="zákl. přenesená",J177,0)</f>
        <v>0</v>
      </c>
      <c r="BH177" s="233">
        <f>IF(N177="sníž. přenesená",J177,0)</f>
        <v>0</v>
      </c>
      <c r="BI177" s="233">
        <f>IF(N177="nulová",J177,0)</f>
        <v>0</v>
      </c>
      <c r="BJ177" s="18" t="s">
        <v>80</v>
      </c>
      <c r="BK177" s="233">
        <f>ROUND(I177*H177,2)</f>
        <v>0</v>
      </c>
      <c r="BL177" s="18" t="s">
        <v>195</v>
      </c>
      <c r="BM177" s="232" t="s">
        <v>370</v>
      </c>
    </row>
    <row r="178" s="2" customFormat="1" ht="24.15" customHeight="1">
      <c r="A178" s="39"/>
      <c r="B178" s="40"/>
      <c r="C178" s="220" t="s">
        <v>255</v>
      </c>
      <c r="D178" s="220" t="s">
        <v>128</v>
      </c>
      <c r="E178" s="221" t="s">
        <v>1026</v>
      </c>
      <c r="F178" s="222" t="s">
        <v>1027</v>
      </c>
      <c r="G178" s="223" t="s">
        <v>251</v>
      </c>
      <c r="H178" s="224">
        <v>50</v>
      </c>
      <c r="I178" s="225"/>
      <c r="J178" s="226">
        <f>ROUND(I178*H178,2)</f>
        <v>0</v>
      </c>
      <c r="K178" s="227"/>
      <c r="L178" s="45"/>
      <c r="M178" s="228" t="s">
        <v>1</v>
      </c>
      <c r="N178" s="229" t="s">
        <v>38</v>
      </c>
      <c r="O178" s="92"/>
      <c r="P178" s="230">
        <f>O178*H178</f>
        <v>0</v>
      </c>
      <c r="Q178" s="230">
        <v>0</v>
      </c>
      <c r="R178" s="230">
        <f>Q178*H178</f>
        <v>0</v>
      </c>
      <c r="S178" s="230">
        <v>0</v>
      </c>
      <c r="T178" s="23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2" t="s">
        <v>195</v>
      </c>
      <c r="AT178" s="232" t="s">
        <v>128</v>
      </c>
      <c r="AU178" s="232" t="s">
        <v>82</v>
      </c>
      <c r="AY178" s="18" t="s">
        <v>125</v>
      </c>
      <c r="BE178" s="233">
        <f>IF(N178="základní",J178,0)</f>
        <v>0</v>
      </c>
      <c r="BF178" s="233">
        <f>IF(N178="snížená",J178,0)</f>
        <v>0</v>
      </c>
      <c r="BG178" s="233">
        <f>IF(N178="zákl. přenesená",J178,0)</f>
        <v>0</v>
      </c>
      <c r="BH178" s="233">
        <f>IF(N178="sníž. přenesená",J178,0)</f>
        <v>0</v>
      </c>
      <c r="BI178" s="233">
        <f>IF(N178="nulová",J178,0)</f>
        <v>0</v>
      </c>
      <c r="BJ178" s="18" t="s">
        <v>80</v>
      </c>
      <c r="BK178" s="233">
        <f>ROUND(I178*H178,2)</f>
        <v>0</v>
      </c>
      <c r="BL178" s="18" t="s">
        <v>195</v>
      </c>
      <c r="BM178" s="232" t="s">
        <v>394</v>
      </c>
    </row>
    <row r="179" s="2" customFormat="1" ht="33" customHeight="1">
      <c r="A179" s="39"/>
      <c r="B179" s="40"/>
      <c r="C179" s="220" t="s">
        <v>395</v>
      </c>
      <c r="D179" s="220" t="s">
        <v>128</v>
      </c>
      <c r="E179" s="221" t="s">
        <v>1028</v>
      </c>
      <c r="F179" s="222" t="s">
        <v>1029</v>
      </c>
      <c r="G179" s="223" t="s">
        <v>251</v>
      </c>
      <c r="H179" s="224">
        <v>2</v>
      </c>
      <c r="I179" s="225"/>
      <c r="J179" s="226">
        <f>ROUND(I179*H179,2)</f>
        <v>0</v>
      </c>
      <c r="K179" s="227"/>
      <c r="L179" s="45"/>
      <c r="M179" s="228" t="s">
        <v>1</v>
      </c>
      <c r="N179" s="229" t="s">
        <v>38</v>
      </c>
      <c r="O179" s="92"/>
      <c r="P179" s="230">
        <f>O179*H179</f>
        <v>0</v>
      </c>
      <c r="Q179" s="230">
        <v>0</v>
      </c>
      <c r="R179" s="230">
        <f>Q179*H179</f>
        <v>0</v>
      </c>
      <c r="S179" s="230">
        <v>0</v>
      </c>
      <c r="T179" s="23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2" t="s">
        <v>195</v>
      </c>
      <c r="AT179" s="232" t="s">
        <v>128</v>
      </c>
      <c r="AU179" s="232" t="s">
        <v>82</v>
      </c>
      <c r="AY179" s="18" t="s">
        <v>125</v>
      </c>
      <c r="BE179" s="233">
        <f>IF(N179="základní",J179,0)</f>
        <v>0</v>
      </c>
      <c r="BF179" s="233">
        <f>IF(N179="snížená",J179,0)</f>
        <v>0</v>
      </c>
      <c r="BG179" s="233">
        <f>IF(N179="zákl. přenesená",J179,0)</f>
        <v>0</v>
      </c>
      <c r="BH179" s="233">
        <f>IF(N179="sníž. přenesená",J179,0)</f>
        <v>0</v>
      </c>
      <c r="BI179" s="233">
        <f>IF(N179="nulová",J179,0)</f>
        <v>0</v>
      </c>
      <c r="BJ179" s="18" t="s">
        <v>80</v>
      </c>
      <c r="BK179" s="233">
        <f>ROUND(I179*H179,2)</f>
        <v>0</v>
      </c>
      <c r="BL179" s="18" t="s">
        <v>195</v>
      </c>
      <c r="BM179" s="232" t="s">
        <v>398</v>
      </c>
    </row>
    <row r="180" s="2" customFormat="1" ht="24.15" customHeight="1">
      <c r="A180" s="39"/>
      <c r="B180" s="40"/>
      <c r="C180" s="220" t="s">
        <v>258</v>
      </c>
      <c r="D180" s="220" t="s">
        <v>128</v>
      </c>
      <c r="E180" s="221" t="s">
        <v>1030</v>
      </c>
      <c r="F180" s="222" t="s">
        <v>1031</v>
      </c>
      <c r="G180" s="223" t="s">
        <v>251</v>
      </c>
      <c r="H180" s="224">
        <v>13</v>
      </c>
      <c r="I180" s="225"/>
      <c r="J180" s="226">
        <f>ROUND(I180*H180,2)</f>
        <v>0</v>
      </c>
      <c r="K180" s="227"/>
      <c r="L180" s="45"/>
      <c r="M180" s="228" t="s">
        <v>1</v>
      </c>
      <c r="N180" s="229" t="s">
        <v>38</v>
      </c>
      <c r="O180" s="92"/>
      <c r="P180" s="230">
        <f>O180*H180</f>
        <v>0</v>
      </c>
      <c r="Q180" s="230">
        <v>0</v>
      </c>
      <c r="R180" s="230">
        <f>Q180*H180</f>
        <v>0</v>
      </c>
      <c r="S180" s="230">
        <v>0</v>
      </c>
      <c r="T180" s="23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2" t="s">
        <v>195</v>
      </c>
      <c r="AT180" s="232" t="s">
        <v>128</v>
      </c>
      <c r="AU180" s="232" t="s">
        <v>82</v>
      </c>
      <c r="AY180" s="18" t="s">
        <v>125</v>
      </c>
      <c r="BE180" s="233">
        <f>IF(N180="základní",J180,0)</f>
        <v>0</v>
      </c>
      <c r="BF180" s="233">
        <f>IF(N180="snížená",J180,0)</f>
        <v>0</v>
      </c>
      <c r="BG180" s="233">
        <f>IF(N180="zákl. přenesená",J180,0)</f>
        <v>0</v>
      </c>
      <c r="BH180" s="233">
        <f>IF(N180="sníž. přenesená",J180,0)</f>
        <v>0</v>
      </c>
      <c r="BI180" s="233">
        <f>IF(N180="nulová",J180,0)</f>
        <v>0</v>
      </c>
      <c r="BJ180" s="18" t="s">
        <v>80</v>
      </c>
      <c r="BK180" s="233">
        <f>ROUND(I180*H180,2)</f>
        <v>0</v>
      </c>
      <c r="BL180" s="18" t="s">
        <v>195</v>
      </c>
      <c r="BM180" s="232" t="s">
        <v>401</v>
      </c>
    </row>
    <row r="181" s="2" customFormat="1" ht="21.75" customHeight="1">
      <c r="A181" s="39"/>
      <c r="B181" s="40"/>
      <c r="C181" s="220" t="s">
        <v>169</v>
      </c>
      <c r="D181" s="220" t="s">
        <v>128</v>
      </c>
      <c r="E181" s="221" t="s">
        <v>1032</v>
      </c>
      <c r="F181" s="222" t="s">
        <v>1033</v>
      </c>
      <c r="G181" s="223" t="s">
        <v>1034</v>
      </c>
      <c r="H181" s="224">
        <v>10</v>
      </c>
      <c r="I181" s="225"/>
      <c r="J181" s="226">
        <f>ROUND(I181*H181,2)</f>
        <v>0</v>
      </c>
      <c r="K181" s="227"/>
      <c r="L181" s="45"/>
      <c r="M181" s="228" t="s">
        <v>1</v>
      </c>
      <c r="N181" s="229" t="s">
        <v>38</v>
      </c>
      <c r="O181" s="92"/>
      <c r="P181" s="230">
        <f>O181*H181</f>
        <v>0</v>
      </c>
      <c r="Q181" s="230">
        <v>0</v>
      </c>
      <c r="R181" s="230">
        <f>Q181*H181</f>
        <v>0</v>
      </c>
      <c r="S181" s="230">
        <v>0</v>
      </c>
      <c r="T181" s="23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2" t="s">
        <v>195</v>
      </c>
      <c r="AT181" s="232" t="s">
        <v>128</v>
      </c>
      <c r="AU181" s="232" t="s">
        <v>82</v>
      </c>
      <c r="AY181" s="18" t="s">
        <v>125</v>
      </c>
      <c r="BE181" s="233">
        <f>IF(N181="základní",J181,0)</f>
        <v>0</v>
      </c>
      <c r="BF181" s="233">
        <f>IF(N181="snížená",J181,0)</f>
        <v>0</v>
      </c>
      <c r="BG181" s="233">
        <f>IF(N181="zákl. přenesená",J181,0)</f>
        <v>0</v>
      </c>
      <c r="BH181" s="233">
        <f>IF(N181="sníž. přenesená",J181,0)</f>
        <v>0</v>
      </c>
      <c r="BI181" s="233">
        <f>IF(N181="nulová",J181,0)</f>
        <v>0</v>
      </c>
      <c r="BJ181" s="18" t="s">
        <v>80</v>
      </c>
      <c r="BK181" s="233">
        <f>ROUND(I181*H181,2)</f>
        <v>0</v>
      </c>
      <c r="BL181" s="18" t="s">
        <v>195</v>
      </c>
      <c r="BM181" s="232" t="s">
        <v>405</v>
      </c>
    </row>
    <row r="182" s="2" customFormat="1" ht="21.75" customHeight="1">
      <c r="A182" s="39"/>
      <c r="B182" s="40"/>
      <c r="C182" s="220" t="s">
        <v>265</v>
      </c>
      <c r="D182" s="220" t="s">
        <v>128</v>
      </c>
      <c r="E182" s="221" t="s">
        <v>1035</v>
      </c>
      <c r="F182" s="222" t="s">
        <v>1036</v>
      </c>
      <c r="G182" s="223" t="s">
        <v>1037</v>
      </c>
      <c r="H182" s="224">
        <v>1</v>
      </c>
      <c r="I182" s="225"/>
      <c r="J182" s="226">
        <f>ROUND(I182*H182,2)</f>
        <v>0</v>
      </c>
      <c r="K182" s="227"/>
      <c r="L182" s="45"/>
      <c r="M182" s="228" t="s">
        <v>1</v>
      </c>
      <c r="N182" s="229" t="s">
        <v>38</v>
      </c>
      <c r="O182" s="92"/>
      <c r="P182" s="230">
        <f>O182*H182</f>
        <v>0</v>
      </c>
      <c r="Q182" s="230">
        <v>0</v>
      </c>
      <c r="R182" s="230">
        <f>Q182*H182</f>
        <v>0</v>
      </c>
      <c r="S182" s="230">
        <v>0</v>
      </c>
      <c r="T182" s="23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2" t="s">
        <v>195</v>
      </c>
      <c r="AT182" s="232" t="s">
        <v>128</v>
      </c>
      <c r="AU182" s="232" t="s">
        <v>82</v>
      </c>
      <c r="AY182" s="18" t="s">
        <v>125</v>
      </c>
      <c r="BE182" s="233">
        <f>IF(N182="základní",J182,0)</f>
        <v>0</v>
      </c>
      <c r="BF182" s="233">
        <f>IF(N182="snížená",J182,0)</f>
        <v>0</v>
      </c>
      <c r="BG182" s="233">
        <f>IF(N182="zákl. přenesená",J182,0)</f>
        <v>0</v>
      </c>
      <c r="BH182" s="233">
        <f>IF(N182="sníž. přenesená",J182,0)</f>
        <v>0</v>
      </c>
      <c r="BI182" s="233">
        <f>IF(N182="nulová",J182,0)</f>
        <v>0</v>
      </c>
      <c r="BJ182" s="18" t="s">
        <v>80</v>
      </c>
      <c r="BK182" s="233">
        <f>ROUND(I182*H182,2)</f>
        <v>0</v>
      </c>
      <c r="BL182" s="18" t="s">
        <v>195</v>
      </c>
      <c r="BM182" s="232" t="s">
        <v>408</v>
      </c>
    </row>
    <row r="183" s="2" customFormat="1" ht="24.15" customHeight="1">
      <c r="A183" s="39"/>
      <c r="B183" s="40"/>
      <c r="C183" s="220" t="s">
        <v>409</v>
      </c>
      <c r="D183" s="220" t="s">
        <v>128</v>
      </c>
      <c r="E183" s="221" t="s">
        <v>1038</v>
      </c>
      <c r="F183" s="222" t="s">
        <v>1039</v>
      </c>
      <c r="G183" s="223" t="s">
        <v>251</v>
      </c>
      <c r="H183" s="224">
        <v>3</v>
      </c>
      <c r="I183" s="225"/>
      <c r="J183" s="226">
        <f>ROUND(I183*H183,2)</f>
        <v>0</v>
      </c>
      <c r="K183" s="227"/>
      <c r="L183" s="45"/>
      <c r="M183" s="228" t="s">
        <v>1</v>
      </c>
      <c r="N183" s="229" t="s">
        <v>38</v>
      </c>
      <c r="O183" s="92"/>
      <c r="P183" s="230">
        <f>O183*H183</f>
        <v>0</v>
      </c>
      <c r="Q183" s="230">
        <v>0</v>
      </c>
      <c r="R183" s="230">
        <f>Q183*H183</f>
        <v>0</v>
      </c>
      <c r="S183" s="230">
        <v>0</v>
      </c>
      <c r="T183" s="23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2" t="s">
        <v>195</v>
      </c>
      <c r="AT183" s="232" t="s">
        <v>128</v>
      </c>
      <c r="AU183" s="232" t="s">
        <v>82</v>
      </c>
      <c r="AY183" s="18" t="s">
        <v>125</v>
      </c>
      <c r="BE183" s="233">
        <f>IF(N183="základní",J183,0)</f>
        <v>0</v>
      </c>
      <c r="BF183" s="233">
        <f>IF(N183="snížená",J183,0)</f>
        <v>0</v>
      </c>
      <c r="BG183" s="233">
        <f>IF(N183="zákl. přenesená",J183,0)</f>
        <v>0</v>
      </c>
      <c r="BH183" s="233">
        <f>IF(N183="sníž. přenesená",J183,0)</f>
        <v>0</v>
      </c>
      <c r="BI183" s="233">
        <f>IF(N183="nulová",J183,0)</f>
        <v>0</v>
      </c>
      <c r="BJ183" s="18" t="s">
        <v>80</v>
      </c>
      <c r="BK183" s="233">
        <f>ROUND(I183*H183,2)</f>
        <v>0</v>
      </c>
      <c r="BL183" s="18" t="s">
        <v>195</v>
      </c>
      <c r="BM183" s="232" t="s">
        <v>412</v>
      </c>
    </row>
    <row r="184" s="2" customFormat="1" ht="24.15" customHeight="1">
      <c r="A184" s="39"/>
      <c r="B184" s="40"/>
      <c r="C184" s="220" t="s">
        <v>270</v>
      </c>
      <c r="D184" s="220" t="s">
        <v>128</v>
      </c>
      <c r="E184" s="221" t="s">
        <v>1040</v>
      </c>
      <c r="F184" s="222" t="s">
        <v>1041</v>
      </c>
      <c r="G184" s="223" t="s">
        <v>251</v>
      </c>
      <c r="H184" s="224">
        <v>1</v>
      </c>
      <c r="I184" s="225"/>
      <c r="J184" s="226">
        <f>ROUND(I184*H184,2)</f>
        <v>0</v>
      </c>
      <c r="K184" s="227"/>
      <c r="L184" s="45"/>
      <c r="M184" s="228" t="s">
        <v>1</v>
      </c>
      <c r="N184" s="229" t="s">
        <v>38</v>
      </c>
      <c r="O184" s="92"/>
      <c r="P184" s="230">
        <f>O184*H184</f>
        <v>0</v>
      </c>
      <c r="Q184" s="230">
        <v>0</v>
      </c>
      <c r="R184" s="230">
        <f>Q184*H184</f>
        <v>0</v>
      </c>
      <c r="S184" s="230">
        <v>0</v>
      </c>
      <c r="T184" s="23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2" t="s">
        <v>195</v>
      </c>
      <c r="AT184" s="232" t="s">
        <v>128</v>
      </c>
      <c r="AU184" s="232" t="s">
        <v>82</v>
      </c>
      <c r="AY184" s="18" t="s">
        <v>125</v>
      </c>
      <c r="BE184" s="233">
        <f>IF(N184="základní",J184,0)</f>
        <v>0</v>
      </c>
      <c r="BF184" s="233">
        <f>IF(N184="snížená",J184,0)</f>
        <v>0</v>
      </c>
      <c r="BG184" s="233">
        <f>IF(N184="zákl. přenesená",J184,0)</f>
        <v>0</v>
      </c>
      <c r="BH184" s="233">
        <f>IF(N184="sníž. přenesená",J184,0)</f>
        <v>0</v>
      </c>
      <c r="BI184" s="233">
        <f>IF(N184="nulová",J184,0)</f>
        <v>0</v>
      </c>
      <c r="BJ184" s="18" t="s">
        <v>80</v>
      </c>
      <c r="BK184" s="233">
        <f>ROUND(I184*H184,2)</f>
        <v>0</v>
      </c>
      <c r="BL184" s="18" t="s">
        <v>195</v>
      </c>
      <c r="BM184" s="232" t="s">
        <v>415</v>
      </c>
    </row>
    <row r="185" s="2" customFormat="1" ht="24.15" customHeight="1">
      <c r="A185" s="39"/>
      <c r="B185" s="40"/>
      <c r="C185" s="220" t="s">
        <v>416</v>
      </c>
      <c r="D185" s="220" t="s">
        <v>128</v>
      </c>
      <c r="E185" s="221" t="s">
        <v>1042</v>
      </c>
      <c r="F185" s="222" t="s">
        <v>1043</v>
      </c>
      <c r="G185" s="223" t="s">
        <v>251</v>
      </c>
      <c r="H185" s="224">
        <v>2</v>
      </c>
      <c r="I185" s="225"/>
      <c r="J185" s="226">
        <f>ROUND(I185*H185,2)</f>
        <v>0</v>
      </c>
      <c r="K185" s="227"/>
      <c r="L185" s="45"/>
      <c r="M185" s="228" t="s">
        <v>1</v>
      </c>
      <c r="N185" s="229" t="s">
        <v>38</v>
      </c>
      <c r="O185" s="92"/>
      <c r="P185" s="230">
        <f>O185*H185</f>
        <v>0</v>
      </c>
      <c r="Q185" s="230">
        <v>0</v>
      </c>
      <c r="R185" s="230">
        <f>Q185*H185</f>
        <v>0</v>
      </c>
      <c r="S185" s="230">
        <v>0</v>
      </c>
      <c r="T185" s="23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2" t="s">
        <v>195</v>
      </c>
      <c r="AT185" s="232" t="s">
        <v>128</v>
      </c>
      <c r="AU185" s="232" t="s">
        <v>82</v>
      </c>
      <c r="AY185" s="18" t="s">
        <v>125</v>
      </c>
      <c r="BE185" s="233">
        <f>IF(N185="základní",J185,0)</f>
        <v>0</v>
      </c>
      <c r="BF185" s="233">
        <f>IF(N185="snížená",J185,0)</f>
        <v>0</v>
      </c>
      <c r="BG185" s="233">
        <f>IF(N185="zákl. přenesená",J185,0)</f>
        <v>0</v>
      </c>
      <c r="BH185" s="233">
        <f>IF(N185="sníž. přenesená",J185,0)</f>
        <v>0</v>
      </c>
      <c r="BI185" s="233">
        <f>IF(N185="nulová",J185,0)</f>
        <v>0</v>
      </c>
      <c r="BJ185" s="18" t="s">
        <v>80</v>
      </c>
      <c r="BK185" s="233">
        <f>ROUND(I185*H185,2)</f>
        <v>0</v>
      </c>
      <c r="BL185" s="18" t="s">
        <v>195</v>
      </c>
      <c r="BM185" s="232" t="s">
        <v>419</v>
      </c>
    </row>
    <row r="186" s="2" customFormat="1" ht="24.15" customHeight="1">
      <c r="A186" s="39"/>
      <c r="B186" s="40"/>
      <c r="C186" s="220" t="s">
        <v>274</v>
      </c>
      <c r="D186" s="220" t="s">
        <v>128</v>
      </c>
      <c r="E186" s="221" t="s">
        <v>1044</v>
      </c>
      <c r="F186" s="222" t="s">
        <v>1045</v>
      </c>
      <c r="G186" s="223" t="s">
        <v>251</v>
      </c>
      <c r="H186" s="224">
        <v>4</v>
      </c>
      <c r="I186" s="225"/>
      <c r="J186" s="226">
        <f>ROUND(I186*H186,2)</f>
        <v>0</v>
      </c>
      <c r="K186" s="227"/>
      <c r="L186" s="45"/>
      <c r="M186" s="228" t="s">
        <v>1</v>
      </c>
      <c r="N186" s="229" t="s">
        <v>38</v>
      </c>
      <c r="O186" s="92"/>
      <c r="P186" s="230">
        <f>O186*H186</f>
        <v>0</v>
      </c>
      <c r="Q186" s="230">
        <v>0</v>
      </c>
      <c r="R186" s="230">
        <f>Q186*H186</f>
        <v>0</v>
      </c>
      <c r="S186" s="230">
        <v>0</v>
      </c>
      <c r="T186" s="23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2" t="s">
        <v>195</v>
      </c>
      <c r="AT186" s="232" t="s">
        <v>128</v>
      </c>
      <c r="AU186" s="232" t="s">
        <v>82</v>
      </c>
      <c r="AY186" s="18" t="s">
        <v>125</v>
      </c>
      <c r="BE186" s="233">
        <f>IF(N186="základní",J186,0)</f>
        <v>0</v>
      </c>
      <c r="BF186" s="233">
        <f>IF(N186="snížená",J186,0)</f>
        <v>0</v>
      </c>
      <c r="BG186" s="233">
        <f>IF(N186="zákl. přenesená",J186,0)</f>
        <v>0</v>
      </c>
      <c r="BH186" s="233">
        <f>IF(N186="sníž. přenesená",J186,0)</f>
        <v>0</v>
      </c>
      <c r="BI186" s="233">
        <f>IF(N186="nulová",J186,0)</f>
        <v>0</v>
      </c>
      <c r="BJ186" s="18" t="s">
        <v>80</v>
      </c>
      <c r="BK186" s="233">
        <f>ROUND(I186*H186,2)</f>
        <v>0</v>
      </c>
      <c r="BL186" s="18" t="s">
        <v>195</v>
      </c>
      <c r="BM186" s="232" t="s">
        <v>424</v>
      </c>
    </row>
    <row r="187" s="2" customFormat="1" ht="24.15" customHeight="1">
      <c r="A187" s="39"/>
      <c r="B187" s="40"/>
      <c r="C187" s="220" t="s">
        <v>430</v>
      </c>
      <c r="D187" s="220" t="s">
        <v>128</v>
      </c>
      <c r="E187" s="221" t="s">
        <v>1046</v>
      </c>
      <c r="F187" s="222" t="s">
        <v>1047</v>
      </c>
      <c r="G187" s="223" t="s">
        <v>251</v>
      </c>
      <c r="H187" s="224">
        <v>1</v>
      </c>
      <c r="I187" s="225"/>
      <c r="J187" s="226">
        <f>ROUND(I187*H187,2)</f>
        <v>0</v>
      </c>
      <c r="K187" s="227"/>
      <c r="L187" s="45"/>
      <c r="M187" s="228" t="s">
        <v>1</v>
      </c>
      <c r="N187" s="229" t="s">
        <v>38</v>
      </c>
      <c r="O187" s="92"/>
      <c r="P187" s="230">
        <f>O187*H187</f>
        <v>0</v>
      </c>
      <c r="Q187" s="230">
        <v>0</v>
      </c>
      <c r="R187" s="230">
        <f>Q187*H187</f>
        <v>0</v>
      </c>
      <c r="S187" s="230">
        <v>0</v>
      </c>
      <c r="T187" s="23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2" t="s">
        <v>195</v>
      </c>
      <c r="AT187" s="232" t="s">
        <v>128</v>
      </c>
      <c r="AU187" s="232" t="s">
        <v>82</v>
      </c>
      <c r="AY187" s="18" t="s">
        <v>125</v>
      </c>
      <c r="BE187" s="233">
        <f>IF(N187="základní",J187,0)</f>
        <v>0</v>
      </c>
      <c r="BF187" s="233">
        <f>IF(N187="snížená",J187,0)</f>
        <v>0</v>
      </c>
      <c r="BG187" s="233">
        <f>IF(N187="zákl. přenesená",J187,0)</f>
        <v>0</v>
      </c>
      <c r="BH187" s="233">
        <f>IF(N187="sníž. přenesená",J187,0)</f>
        <v>0</v>
      </c>
      <c r="BI187" s="233">
        <f>IF(N187="nulová",J187,0)</f>
        <v>0</v>
      </c>
      <c r="BJ187" s="18" t="s">
        <v>80</v>
      </c>
      <c r="BK187" s="233">
        <f>ROUND(I187*H187,2)</f>
        <v>0</v>
      </c>
      <c r="BL187" s="18" t="s">
        <v>195</v>
      </c>
      <c r="BM187" s="232" t="s">
        <v>433</v>
      </c>
    </row>
    <row r="188" s="2" customFormat="1" ht="24.15" customHeight="1">
      <c r="A188" s="39"/>
      <c r="B188" s="40"/>
      <c r="C188" s="220" t="s">
        <v>277</v>
      </c>
      <c r="D188" s="220" t="s">
        <v>128</v>
      </c>
      <c r="E188" s="221" t="s">
        <v>1048</v>
      </c>
      <c r="F188" s="222" t="s">
        <v>1049</v>
      </c>
      <c r="G188" s="223" t="s">
        <v>251</v>
      </c>
      <c r="H188" s="224">
        <v>1</v>
      </c>
      <c r="I188" s="225"/>
      <c r="J188" s="226">
        <f>ROUND(I188*H188,2)</f>
        <v>0</v>
      </c>
      <c r="K188" s="227"/>
      <c r="L188" s="45"/>
      <c r="M188" s="228" t="s">
        <v>1</v>
      </c>
      <c r="N188" s="229" t="s">
        <v>38</v>
      </c>
      <c r="O188" s="92"/>
      <c r="P188" s="230">
        <f>O188*H188</f>
        <v>0</v>
      </c>
      <c r="Q188" s="230">
        <v>0</v>
      </c>
      <c r="R188" s="230">
        <f>Q188*H188</f>
        <v>0</v>
      </c>
      <c r="S188" s="230">
        <v>0</v>
      </c>
      <c r="T188" s="23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2" t="s">
        <v>195</v>
      </c>
      <c r="AT188" s="232" t="s">
        <v>128</v>
      </c>
      <c r="AU188" s="232" t="s">
        <v>82</v>
      </c>
      <c r="AY188" s="18" t="s">
        <v>125</v>
      </c>
      <c r="BE188" s="233">
        <f>IF(N188="základní",J188,0)</f>
        <v>0</v>
      </c>
      <c r="BF188" s="233">
        <f>IF(N188="snížená",J188,0)</f>
        <v>0</v>
      </c>
      <c r="BG188" s="233">
        <f>IF(N188="zákl. přenesená",J188,0)</f>
        <v>0</v>
      </c>
      <c r="BH188" s="233">
        <f>IF(N188="sníž. přenesená",J188,0)</f>
        <v>0</v>
      </c>
      <c r="BI188" s="233">
        <f>IF(N188="nulová",J188,0)</f>
        <v>0</v>
      </c>
      <c r="BJ188" s="18" t="s">
        <v>80</v>
      </c>
      <c r="BK188" s="233">
        <f>ROUND(I188*H188,2)</f>
        <v>0</v>
      </c>
      <c r="BL188" s="18" t="s">
        <v>195</v>
      </c>
      <c r="BM188" s="232" t="s">
        <v>437</v>
      </c>
    </row>
    <row r="189" s="2" customFormat="1" ht="37.8" customHeight="1">
      <c r="A189" s="39"/>
      <c r="B189" s="40"/>
      <c r="C189" s="220" t="s">
        <v>439</v>
      </c>
      <c r="D189" s="220" t="s">
        <v>128</v>
      </c>
      <c r="E189" s="221" t="s">
        <v>1050</v>
      </c>
      <c r="F189" s="222" t="s">
        <v>1051</v>
      </c>
      <c r="G189" s="223" t="s">
        <v>348</v>
      </c>
      <c r="H189" s="224">
        <v>45</v>
      </c>
      <c r="I189" s="225"/>
      <c r="J189" s="226">
        <f>ROUND(I189*H189,2)</f>
        <v>0</v>
      </c>
      <c r="K189" s="227"/>
      <c r="L189" s="45"/>
      <c r="M189" s="228" t="s">
        <v>1</v>
      </c>
      <c r="N189" s="229" t="s">
        <v>38</v>
      </c>
      <c r="O189" s="92"/>
      <c r="P189" s="230">
        <f>O189*H189</f>
        <v>0</v>
      </c>
      <c r="Q189" s="230">
        <v>0</v>
      </c>
      <c r="R189" s="230">
        <f>Q189*H189</f>
        <v>0</v>
      </c>
      <c r="S189" s="230">
        <v>0</v>
      </c>
      <c r="T189" s="23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2" t="s">
        <v>195</v>
      </c>
      <c r="AT189" s="232" t="s">
        <v>128</v>
      </c>
      <c r="AU189" s="232" t="s">
        <v>82</v>
      </c>
      <c r="AY189" s="18" t="s">
        <v>125</v>
      </c>
      <c r="BE189" s="233">
        <f>IF(N189="základní",J189,0)</f>
        <v>0</v>
      </c>
      <c r="BF189" s="233">
        <f>IF(N189="snížená",J189,0)</f>
        <v>0</v>
      </c>
      <c r="BG189" s="233">
        <f>IF(N189="zákl. přenesená",J189,0)</f>
        <v>0</v>
      </c>
      <c r="BH189" s="233">
        <f>IF(N189="sníž. přenesená",J189,0)</f>
        <v>0</v>
      </c>
      <c r="BI189" s="233">
        <f>IF(N189="nulová",J189,0)</f>
        <v>0</v>
      </c>
      <c r="BJ189" s="18" t="s">
        <v>80</v>
      </c>
      <c r="BK189" s="233">
        <f>ROUND(I189*H189,2)</f>
        <v>0</v>
      </c>
      <c r="BL189" s="18" t="s">
        <v>195</v>
      </c>
      <c r="BM189" s="232" t="s">
        <v>442</v>
      </c>
    </row>
    <row r="190" s="2" customFormat="1" ht="33" customHeight="1">
      <c r="A190" s="39"/>
      <c r="B190" s="40"/>
      <c r="C190" s="220" t="s">
        <v>281</v>
      </c>
      <c r="D190" s="220" t="s">
        <v>128</v>
      </c>
      <c r="E190" s="221" t="s">
        <v>1052</v>
      </c>
      <c r="F190" s="222" t="s">
        <v>1053</v>
      </c>
      <c r="G190" s="223" t="s">
        <v>348</v>
      </c>
      <c r="H190" s="224">
        <v>45</v>
      </c>
      <c r="I190" s="225"/>
      <c r="J190" s="226">
        <f>ROUND(I190*H190,2)</f>
        <v>0</v>
      </c>
      <c r="K190" s="227"/>
      <c r="L190" s="45"/>
      <c r="M190" s="228" t="s">
        <v>1</v>
      </c>
      <c r="N190" s="229" t="s">
        <v>38</v>
      </c>
      <c r="O190" s="92"/>
      <c r="P190" s="230">
        <f>O190*H190</f>
        <v>0</v>
      </c>
      <c r="Q190" s="230">
        <v>0</v>
      </c>
      <c r="R190" s="230">
        <f>Q190*H190</f>
        <v>0</v>
      </c>
      <c r="S190" s="230">
        <v>0</v>
      </c>
      <c r="T190" s="23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2" t="s">
        <v>195</v>
      </c>
      <c r="AT190" s="232" t="s">
        <v>128</v>
      </c>
      <c r="AU190" s="232" t="s">
        <v>82</v>
      </c>
      <c r="AY190" s="18" t="s">
        <v>125</v>
      </c>
      <c r="BE190" s="233">
        <f>IF(N190="základní",J190,0)</f>
        <v>0</v>
      </c>
      <c r="BF190" s="233">
        <f>IF(N190="snížená",J190,0)</f>
        <v>0</v>
      </c>
      <c r="BG190" s="233">
        <f>IF(N190="zákl. přenesená",J190,0)</f>
        <v>0</v>
      </c>
      <c r="BH190" s="233">
        <f>IF(N190="sníž. přenesená",J190,0)</f>
        <v>0</v>
      </c>
      <c r="BI190" s="233">
        <f>IF(N190="nulová",J190,0)</f>
        <v>0</v>
      </c>
      <c r="BJ190" s="18" t="s">
        <v>80</v>
      </c>
      <c r="BK190" s="233">
        <f>ROUND(I190*H190,2)</f>
        <v>0</v>
      </c>
      <c r="BL190" s="18" t="s">
        <v>195</v>
      </c>
      <c r="BM190" s="232" t="s">
        <v>447</v>
      </c>
    </row>
    <row r="191" s="2" customFormat="1" ht="44.25" customHeight="1">
      <c r="A191" s="39"/>
      <c r="B191" s="40"/>
      <c r="C191" s="220" t="s">
        <v>450</v>
      </c>
      <c r="D191" s="220" t="s">
        <v>128</v>
      </c>
      <c r="E191" s="221" t="s">
        <v>1054</v>
      </c>
      <c r="F191" s="222" t="s">
        <v>1055</v>
      </c>
      <c r="G191" s="223" t="s">
        <v>194</v>
      </c>
      <c r="H191" s="224">
        <v>0.13900000000000001</v>
      </c>
      <c r="I191" s="225"/>
      <c r="J191" s="226">
        <f>ROUND(I191*H191,2)</f>
        <v>0</v>
      </c>
      <c r="K191" s="227"/>
      <c r="L191" s="45"/>
      <c r="M191" s="228" t="s">
        <v>1</v>
      </c>
      <c r="N191" s="229" t="s">
        <v>38</v>
      </c>
      <c r="O191" s="92"/>
      <c r="P191" s="230">
        <f>O191*H191</f>
        <v>0</v>
      </c>
      <c r="Q191" s="230">
        <v>0</v>
      </c>
      <c r="R191" s="230">
        <f>Q191*H191</f>
        <v>0</v>
      </c>
      <c r="S191" s="230">
        <v>0</v>
      </c>
      <c r="T191" s="23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2" t="s">
        <v>195</v>
      </c>
      <c r="AT191" s="232" t="s">
        <v>128</v>
      </c>
      <c r="AU191" s="232" t="s">
        <v>82</v>
      </c>
      <c r="AY191" s="18" t="s">
        <v>125</v>
      </c>
      <c r="BE191" s="233">
        <f>IF(N191="základní",J191,0)</f>
        <v>0</v>
      </c>
      <c r="BF191" s="233">
        <f>IF(N191="snížená",J191,0)</f>
        <v>0</v>
      </c>
      <c r="BG191" s="233">
        <f>IF(N191="zákl. přenesená",J191,0)</f>
        <v>0</v>
      </c>
      <c r="BH191" s="233">
        <f>IF(N191="sníž. přenesená",J191,0)</f>
        <v>0</v>
      </c>
      <c r="BI191" s="233">
        <f>IF(N191="nulová",J191,0)</f>
        <v>0</v>
      </c>
      <c r="BJ191" s="18" t="s">
        <v>80</v>
      </c>
      <c r="BK191" s="233">
        <f>ROUND(I191*H191,2)</f>
        <v>0</v>
      </c>
      <c r="BL191" s="18" t="s">
        <v>195</v>
      </c>
      <c r="BM191" s="232" t="s">
        <v>453</v>
      </c>
    </row>
    <row r="192" s="12" customFormat="1" ht="22.8" customHeight="1">
      <c r="A192" s="12"/>
      <c r="B192" s="204"/>
      <c r="C192" s="205"/>
      <c r="D192" s="206" t="s">
        <v>72</v>
      </c>
      <c r="E192" s="218" t="s">
        <v>1056</v>
      </c>
      <c r="F192" s="218" t="s">
        <v>1057</v>
      </c>
      <c r="G192" s="205"/>
      <c r="H192" s="205"/>
      <c r="I192" s="208"/>
      <c r="J192" s="219">
        <f>BK192</f>
        <v>0</v>
      </c>
      <c r="K192" s="205"/>
      <c r="L192" s="210"/>
      <c r="M192" s="211"/>
      <c r="N192" s="212"/>
      <c r="O192" s="212"/>
      <c r="P192" s="213">
        <f>SUM(P193:P208)</f>
        <v>0</v>
      </c>
      <c r="Q192" s="212"/>
      <c r="R192" s="213">
        <f>SUM(R193:R208)</f>
        <v>0</v>
      </c>
      <c r="S192" s="212"/>
      <c r="T192" s="214">
        <f>SUM(T193:T208)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5" t="s">
        <v>82</v>
      </c>
      <c r="AT192" s="216" t="s">
        <v>72</v>
      </c>
      <c r="AU192" s="216" t="s">
        <v>80</v>
      </c>
      <c r="AY192" s="215" t="s">
        <v>125</v>
      </c>
      <c r="BK192" s="217">
        <f>SUM(BK193:BK208)</f>
        <v>0</v>
      </c>
    </row>
    <row r="193" s="2" customFormat="1" ht="24.15" customHeight="1">
      <c r="A193" s="39"/>
      <c r="B193" s="40"/>
      <c r="C193" s="220" t="s">
        <v>284</v>
      </c>
      <c r="D193" s="220" t="s">
        <v>128</v>
      </c>
      <c r="E193" s="221" t="s">
        <v>1058</v>
      </c>
      <c r="F193" s="222" t="s">
        <v>1059</v>
      </c>
      <c r="G193" s="223" t="s">
        <v>1037</v>
      </c>
      <c r="H193" s="224">
        <v>8</v>
      </c>
      <c r="I193" s="225"/>
      <c r="J193" s="226">
        <f>ROUND(I193*H193,2)</f>
        <v>0</v>
      </c>
      <c r="K193" s="227"/>
      <c r="L193" s="45"/>
      <c r="M193" s="228" t="s">
        <v>1</v>
      </c>
      <c r="N193" s="229" t="s">
        <v>38</v>
      </c>
      <c r="O193" s="92"/>
      <c r="P193" s="230">
        <f>O193*H193</f>
        <v>0</v>
      </c>
      <c r="Q193" s="230">
        <v>0</v>
      </c>
      <c r="R193" s="230">
        <f>Q193*H193</f>
        <v>0</v>
      </c>
      <c r="S193" s="230">
        <v>0</v>
      </c>
      <c r="T193" s="23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2" t="s">
        <v>195</v>
      </c>
      <c r="AT193" s="232" t="s">
        <v>128</v>
      </c>
      <c r="AU193" s="232" t="s">
        <v>82</v>
      </c>
      <c r="AY193" s="18" t="s">
        <v>125</v>
      </c>
      <c r="BE193" s="233">
        <f>IF(N193="základní",J193,0)</f>
        <v>0</v>
      </c>
      <c r="BF193" s="233">
        <f>IF(N193="snížená",J193,0)</f>
        <v>0</v>
      </c>
      <c r="BG193" s="233">
        <f>IF(N193="zákl. přenesená",J193,0)</f>
        <v>0</v>
      </c>
      <c r="BH193" s="233">
        <f>IF(N193="sníž. přenesená",J193,0)</f>
        <v>0</v>
      </c>
      <c r="BI193" s="233">
        <f>IF(N193="nulová",J193,0)</f>
        <v>0</v>
      </c>
      <c r="BJ193" s="18" t="s">
        <v>80</v>
      </c>
      <c r="BK193" s="233">
        <f>ROUND(I193*H193,2)</f>
        <v>0</v>
      </c>
      <c r="BL193" s="18" t="s">
        <v>195</v>
      </c>
      <c r="BM193" s="232" t="s">
        <v>457</v>
      </c>
    </row>
    <row r="194" s="2" customFormat="1" ht="33" customHeight="1">
      <c r="A194" s="39"/>
      <c r="B194" s="40"/>
      <c r="C194" s="220" t="s">
        <v>476</v>
      </c>
      <c r="D194" s="220" t="s">
        <v>128</v>
      </c>
      <c r="E194" s="221" t="s">
        <v>1060</v>
      </c>
      <c r="F194" s="222" t="s">
        <v>1061</v>
      </c>
      <c r="G194" s="223" t="s">
        <v>1037</v>
      </c>
      <c r="H194" s="224">
        <v>8</v>
      </c>
      <c r="I194" s="225"/>
      <c r="J194" s="226">
        <f>ROUND(I194*H194,2)</f>
        <v>0</v>
      </c>
      <c r="K194" s="227"/>
      <c r="L194" s="45"/>
      <c r="M194" s="228" t="s">
        <v>1</v>
      </c>
      <c r="N194" s="229" t="s">
        <v>38</v>
      </c>
      <c r="O194" s="92"/>
      <c r="P194" s="230">
        <f>O194*H194</f>
        <v>0</v>
      </c>
      <c r="Q194" s="230">
        <v>0</v>
      </c>
      <c r="R194" s="230">
        <f>Q194*H194</f>
        <v>0</v>
      </c>
      <c r="S194" s="230">
        <v>0</v>
      </c>
      <c r="T194" s="231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2" t="s">
        <v>195</v>
      </c>
      <c r="AT194" s="232" t="s">
        <v>128</v>
      </c>
      <c r="AU194" s="232" t="s">
        <v>82</v>
      </c>
      <c r="AY194" s="18" t="s">
        <v>125</v>
      </c>
      <c r="BE194" s="233">
        <f>IF(N194="základní",J194,0)</f>
        <v>0</v>
      </c>
      <c r="BF194" s="233">
        <f>IF(N194="snížená",J194,0)</f>
        <v>0</v>
      </c>
      <c r="BG194" s="233">
        <f>IF(N194="zákl. přenesená",J194,0)</f>
        <v>0</v>
      </c>
      <c r="BH194" s="233">
        <f>IF(N194="sníž. přenesená",J194,0)</f>
        <v>0</v>
      </c>
      <c r="BI194" s="233">
        <f>IF(N194="nulová",J194,0)</f>
        <v>0</v>
      </c>
      <c r="BJ194" s="18" t="s">
        <v>80</v>
      </c>
      <c r="BK194" s="233">
        <f>ROUND(I194*H194,2)</f>
        <v>0</v>
      </c>
      <c r="BL194" s="18" t="s">
        <v>195</v>
      </c>
      <c r="BM194" s="232" t="s">
        <v>479</v>
      </c>
    </row>
    <row r="195" s="2" customFormat="1" ht="24.15" customHeight="1">
      <c r="A195" s="39"/>
      <c r="B195" s="40"/>
      <c r="C195" s="220" t="s">
        <v>290</v>
      </c>
      <c r="D195" s="220" t="s">
        <v>128</v>
      </c>
      <c r="E195" s="221" t="s">
        <v>1062</v>
      </c>
      <c r="F195" s="222" t="s">
        <v>1063</v>
      </c>
      <c r="G195" s="223" t="s">
        <v>1037</v>
      </c>
      <c r="H195" s="224">
        <v>1</v>
      </c>
      <c r="I195" s="225"/>
      <c r="J195" s="226">
        <f>ROUND(I195*H195,2)</f>
        <v>0</v>
      </c>
      <c r="K195" s="227"/>
      <c r="L195" s="45"/>
      <c r="M195" s="228" t="s">
        <v>1</v>
      </c>
      <c r="N195" s="229" t="s">
        <v>38</v>
      </c>
      <c r="O195" s="92"/>
      <c r="P195" s="230">
        <f>O195*H195</f>
        <v>0</v>
      </c>
      <c r="Q195" s="230">
        <v>0</v>
      </c>
      <c r="R195" s="230">
        <f>Q195*H195</f>
        <v>0</v>
      </c>
      <c r="S195" s="230">
        <v>0</v>
      </c>
      <c r="T195" s="231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2" t="s">
        <v>195</v>
      </c>
      <c r="AT195" s="232" t="s">
        <v>128</v>
      </c>
      <c r="AU195" s="232" t="s">
        <v>82</v>
      </c>
      <c r="AY195" s="18" t="s">
        <v>125</v>
      </c>
      <c r="BE195" s="233">
        <f>IF(N195="základní",J195,0)</f>
        <v>0</v>
      </c>
      <c r="BF195" s="233">
        <f>IF(N195="snížená",J195,0)</f>
        <v>0</v>
      </c>
      <c r="BG195" s="233">
        <f>IF(N195="zákl. přenesená",J195,0)</f>
        <v>0</v>
      </c>
      <c r="BH195" s="233">
        <f>IF(N195="sníž. přenesená",J195,0)</f>
        <v>0</v>
      </c>
      <c r="BI195" s="233">
        <f>IF(N195="nulová",J195,0)</f>
        <v>0</v>
      </c>
      <c r="BJ195" s="18" t="s">
        <v>80</v>
      </c>
      <c r="BK195" s="233">
        <f>ROUND(I195*H195,2)</f>
        <v>0</v>
      </c>
      <c r="BL195" s="18" t="s">
        <v>195</v>
      </c>
      <c r="BM195" s="232" t="s">
        <v>483</v>
      </c>
    </row>
    <row r="196" s="2" customFormat="1" ht="24.15" customHeight="1">
      <c r="A196" s="39"/>
      <c r="B196" s="40"/>
      <c r="C196" s="220" t="s">
        <v>488</v>
      </c>
      <c r="D196" s="220" t="s">
        <v>128</v>
      </c>
      <c r="E196" s="221" t="s">
        <v>1064</v>
      </c>
      <c r="F196" s="222" t="s">
        <v>1065</v>
      </c>
      <c r="G196" s="223" t="s">
        <v>1037</v>
      </c>
      <c r="H196" s="224">
        <v>4</v>
      </c>
      <c r="I196" s="225"/>
      <c r="J196" s="226">
        <f>ROUND(I196*H196,2)</f>
        <v>0</v>
      </c>
      <c r="K196" s="227"/>
      <c r="L196" s="45"/>
      <c r="M196" s="228" t="s">
        <v>1</v>
      </c>
      <c r="N196" s="229" t="s">
        <v>38</v>
      </c>
      <c r="O196" s="92"/>
      <c r="P196" s="230">
        <f>O196*H196</f>
        <v>0</v>
      </c>
      <c r="Q196" s="230">
        <v>0</v>
      </c>
      <c r="R196" s="230">
        <f>Q196*H196</f>
        <v>0</v>
      </c>
      <c r="S196" s="230">
        <v>0</v>
      </c>
      <c r="T196" s="231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2" t="s">
        <v>195</v>
      </c>
      <c r="AT196" s="232" t="s">
        <v>128</v>
      </c>
      <c r="AU196" s="232" t="s">
        <v>82</v>
      </c>
      <c r="AY196" s="18" t="s">
        <v>125</v>
      </c>
      <c r="BE196" s="233">
        <f>IF(N196="základní",J196,0)</f>
        <v>0</v>
      </c>
      <c r="BF196" s="233">
        <f>IF(N196="snížená",J196,0)</f>
        <v>0</v>
      </c>
      <c r="BG196" s="233">
        <f>IF(N196="zákl. přenesená",J196,0)</f>
        <v>0</v>
      </c>
      <c r="BH196" s="233">
        <f>IF(N196="sníž. přenesená",J196,0)</f>
        <v>0</v>
      </c>
      <c r="BI196" s="233">
        <f>IF(N196="nulová",J196,0)</f>
        <v>0</v>
      </c>
      <c r="BJ196" s="18" t="s">
        <v>80</v>
      </c>
      <c r="BK196" s="233">
        <f>ROUND(I196*H196,2)</f>
        <v>0</v>
      </c>
      <c r="BL196" s="18" t="s">
        <v>195</v>
      </c>
      <c r="BM196" s="232" t="s">
        <v>491</v>
      </c>
    </row>
    <row r="197" s="2" customFormat="1" ht="24.15" customHeight="1">
      <c r="A197" s="39"/>
      <c r="B197" s="40"/>
      <c r="C197" s="220" t="s">
        <v>293</v>
      </c>
      <c r="D197" s="220" t="s">
        <v>128</v>
      </c>
      <c r="E197" s="221" t="s">
        <v>1066</v>
      </c>
      <c r="F197" s="222" t="s">
        <v>1067</v>
      </c>
      <c r="G197" s="223" t="s">
        <v>1037</v>
      </c>
      <c r="H197" s="224">
        <v>4</v>
      </c>
      <c r="I197" s="225"/>
      <c r="J197" s="226">
        <f>ROUND(I197*H197,2)</f>
        <v>0</v>
      </c>
      <c r="K197" s="227"/>
      <c r="L197" s="45"/>
      <c r="M197" s="228" t="s">
        <v>1</v>
      </c>
      <c r="N197" s="229" t="s">
        <v>38</v>
      </c>
      <c r="O197" s="92"/>
      <c r="P197" s="230">
        <f>O197*H197</f>
        <v>0</v>
      </c>
      <c r="Q197" s="230">
        <v>0</v>
      </c>
      <c r="R197" s="230">
        <f>Q197*H197</f>
        <v>0</v>
      </c>
      <c r="S197" s="230">
        <v>0</v>
      </c>
      <c r="T197" s="231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2" t="s">
        <v>195</v>
      </c>
      <c r="AT197" s="232" t="s">
        <v>128</v>
      </c>
      <c r="AU197" s="232" t="s">
        <v>82</v>
      </c>
      <c r="AY197" s="18" t="s">
        <v>125</v>
      </c>
      <c r="BE197" s="233">
        <f>IF(N197="základní",J197,0)</f>
        <v>0</v>
      </c>
      <c r="BF197" s="233">
        <f>IF(N197="snížená",J197,0)</f>
        <v>0</v>
      </c>
      <c r="BG197" s="233">
        <f>IF(N197="zákl. přenesená",J197,0)</f>
        <v>0</v>
      </c>
      <c r="BH197" s="233">
        <f>IF(N197="sníž. přenesená",J197,0)</f>
        <v>0</v>
      </c>
      <c r="BI197" s="233">
        <f>IF(N197="nulová",J197,0)</f>
        <v>0</v>
      </c>
      <c r="BJ197" s="18" t="s">
        <v>80</v>
      </c>
      <c r="BK197" s="233">
        <f>ROUND(I197*H197,2)</f>
        <v>0</v>
      </c>
      <c r="BL197" s="18" t="s">
        <v>195</v>
      </c>
      <c r="BM197" s="232" t="s">
        <v>496</v>
      </c>
    </row>
    <row r="198" s="2" customFormat="1" ht="21.75" customHeight="1">
      <c r="A198" s="39"/>
      <c r="B198" s="40"/>
      <c r="C198" s="220" t="s">
        <v>497</v>
      </c>
      <c r="D198" s="220" t="s">
        <v>128</v>
      </c>
      <c r="E198" s="221" t="s">
        <v>1068</v>
      </c>
      <c r="F198" s="222" t="s">
        <v>1069</v>
      </c>
      <c r="G198" s="223" t="s">
        <v>1037</v>
      </c>
      <c r="H198" s="224">
        <v>9</v>
      </c>
      <c r="I198" s="225"/>
      <c r="J198" s="226">
        <f>ROUND(I198*H198,2)</f>
        <v>0</v>
      </c>
      <c r="K198" s="227"/>
      <c r="L198" s="45"/>
      <c r="M198" s="228" t="s">
        <v>1</v>
      </c>
      <c r="N198" s="229" t="s">
        <v>38</v>
      </c>
      <c r="O198" s="92"/>
      <c r="P198" s="230">
        <f>O198*H198</f>
        <v>0</v>
      </c>
      <c r="Q198" s="230">
        <v>0</v>
      </c>
      <c r="R198" s="230">
        <f>Q198*H198</f>
        <v>0</v>
      </c>
      <c r="S198" s="230">
        <v>0</v>
      </c>
      <c r="T198" s="231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2" t="s">
        <v>195</v>
      </c>
      <c r="AT198" s="232" t="s">
        <v>128</v>
      </c>
      <c r="AU198" s="232" t="s">
        <v>82</v>
      </c>
      <c r="AY198" s="18" t="s">
        <v>125</v>
      </c>
      <c r="BE198" s="233">
        <f>IF(N198="základní",J198,0)</f>
        <v>0</v>
      </c>
      <c r="BF198" s="233">
        <f>IF(N198="snížená",J198,0)</f>
        <v>0</v>
      </c>
      <c r="BG198" s="233">
        <f>IF(N198="zákl. přenesená",J198,0)</f>
        <v>0</v>
      </c>
      <c r="BH198" s="233">
        <f>IF(N198="sníž. přenesená",J198,0)</f>
        <v>0</v>
      </c>
      <c r="BI198" s="233">
        <f>IF(N198="nulová",J198,0)</f>
        <v>0</v>
      </c>
      <c r="BJ198" s="18" t="s">
        <v>80</v>
      </c>
      <c r="BK198" s="233">
        <f>ROUND(I198*H198,2)</f>
        <v>0</v>
      </c>
      <c r="BL198" s="18" t="s">
        <v>195</v>
      </c>
      <c r="BM198" s="232" t="s">
        <v>500</v>
      </c>
    </row>
    <row r="199" s="2" customFormat="1" ht="37.8" customHeight="1">
      <c r="A199" s="39"/>
      <c r="B199" s="40"/>
      <c r="C199" s="220" t="s">
        <v>303</v>
      </c>
      <c r="D199" s="220" t="s">
        <v>128</v>
      </c>
      <c r="E199" s="221" t="s">
        <v>1070</v>
      </c>
      <c r="F199" s="222" t="s">
        <v>1071</v>
      </c>
      <c r="G199" s="223" t="s">
        <v>1037</v>
      </c>
      <c r="H199" s="224">
        <v>8</v>
      </c>
      <c r="I199" s="225"/>
      <c r="J199" s="226">
        <f>ROUND(I199*H199,2)</f>
        <v>0</v>
      </c>
      <c r="K199" s="227"/>
      <c r="L199" s="45"/>
      <c r="M199" s="228" t="s">
        <v>1</v>
      </c>
      <c r="N199" s="229" t="s">
        <v>38</v>
      </c>
      <c r="O199" s="92"/>
      <c r="P199" s="230">
        <f>O199*H199</f>
        <v>0</v>
      </c>
      <c r="Q199" s="230">
        <v>0</v>
      </c>
      <c r="R199" s="230">
        <f>Q199*H199</f>
        <v>0</v>
      </c>
      <c r="S199" s="230">
        <v>0</v>
      </c>
      <c r="T199" s="231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2" t="s">
        <v>195</v>
      </c>
      <c r="AT199" s="232" t="s">
        <v>128</v>
      </c>
      <c r="AU199" s="232" t="s">
        <v>82</v>
      </c>
      <c r="AY199" s="18" t="s">
        <v>125</v>
      </c>
      <c r="BE199" s="233">
        <f>IF(N199="základní",J199,0)</f>
        <v>0</v>
      </c>
      <c r="BF199" s="233">
        <f>IF(N199="snížená",J199,0)</f>
        <v>0</v>
      </c>
      <c r="BG199" s="233">
        <f>IF(N199="zákl. přenesená",J199,0)</f>
        <v>0</v>
      </c>
      <c r="BH199" s="233">
        <f>IF(N199="sníž. přenesená",J199,0)</f>
        <v>0</v>
      </c>
      <c r="BI199" s="233">
        <f>IF(N199="nulová",J199,0)</f>
        <v>0</v>
      </c>
      <c r="BJ199" s="18" t="s">
        <v>80</v>
      </c>
      <c r="BK199" s="233">
        <f>ROUND(I199*H199,2)</f>
        <v>0</v>
      </c>
      <c r="BL199" s="18" t="s">
        <v>195</v>
      </c>
      <c r="BM199" s="232" t="s">
        <v>503</v>
      </c>
    </row>
    <row r="200" s="2" customFormat="1" ht="37.8" customHeight="1">
      <c r="A200" s="39"/>
      <c r="B200" s="40"/>
      <c r="C200" s="220" t="s">
        <v>505</v>
      </c>
      <c r="D200" s="220" t="s">
        <v>128</v>
      </c>
      <c r="E200" s="221" t="s">
        <v>1072</v>
      </c>
      <c r="F200" s="222" t="s">
        <v>1073</v>
      </c>
      <c r="G200" s="223" t="s">
        <v>1037</v>
      </c>
      <c r="H200" s="224">
        <v>1</v>
      </c>
      <c r="I200" s="225"/>
      <c r="J200" s="226">
        <f>ROUND(I200*H200,2)</f>
        <v>0</v>
      </c>
      <c r="K200" s="227"/>
      <c r="L200" s="45"/>
      <c r="M200" s="228" t="s">
        <v>1</v>
      </c>
      <c r="N200" s="229" t="s">
        <v>38</v>
      </c>
      <c r="O200" s="92"/>
      <c r="P200" s="230">
        <f>O200*H200</f>
        <v>0</v>
      </c>
      <c r="Q200" s="230">
        <v>0</v>
      </c>
      <c r="R200" s="230">
        <f>Q200*H200</f>
        <v>0</v>
      </c>
      <c r="S200" s="230">
        <v>0</v>
      </c>
      <c r="T200" s="231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2" t="s">
        <v>195</v>
      </c>
      <c r="AT200" s="232" t="s">
        <v>128</v>
      </c>
      <c r="AU200" s="232" t="s">
        <v>82</v>
      </c>
      <c r="AY200" s="18" t="s">
        <v>125</v>
      </c>
      <c r="BE200" s="233">
        <f>IF(N200="základní",J200,0)</f>
        <v>0</v>
      </c>
      <c r="BF200" s="233">
        <f>IF(N200="snížená",J200,0)</f>
        <v>0</v>
      </c>
      <c r="BG200" s="233">
        <f>IF(N200="zákl. přenesená",J200,0)</f>
        <v>0</v>
      </c>
      <c r="BH200" s="233">
        <f>IF(N200="sníž. přenesená",J200,0)</f>
        <v>0</v>
      </c>
      <c r="BI200" s="233">
        <f>IF(N200="nulová",J200,0)</f>
        <v>0</v>
      </c>
      <c r="BJ200" s="18" t="s">
        <v>80</v>
      </c>
      <c r="BK200" s="233">
        <f>ROUND(I200*H200,2)</f>
        <v>0</v>
      </c>
      <c r="BL200" s="18" t="s">
        <v>195</v>
      </c>
      <c r="BM200" s="232" t="s">
        <v>508</v>
      </c>
    </row>
    <row r="201" s="2" customFormat="1" ht="37.8" customHeight="1">
      <c r="A201" s="39"/>
      <c r="B201" s="40"/>
      <c r="C201" s="220" t="s">
        <v>312</v>
      </c>
      <c r="D201" s="220" t="s">
        <v>128</v>
      </c>
      <c r="E201" s="221" t="s">
        <v>1074</v>
      </c>
      <c r="F201" s="222" t="s">
        <v>1075</v>
      </c>
      <c r="G201" s="223" t="s">
        <v>1037</v>
      </c>
      <c r="H201" s="224">
        <v>1</v>
      </c>
      <c r="I201" s="225"/>
      <c r="J201" s="226">
        <f>ROUND(I201*H201,2)</f>
        <v>0</v>
      </c>
      <c r="K201" s="227"/>
      <c r="L201" s="45"/>
      <c r="M201" s="228" t="s">
        <v>1</v>
      </c>
      <c r="N201" s="229" t="s">
        <v>38</v>
      </c>
      <c r="O201" s="92"/>
      <c r="P201" s="230">
        <f>O201*H201</f>
        <v>0</v>
      </c>
      <c r="Q201" s="230">
        <v>0</v>
      </c>
      <c r="R201" s="230">
        <f>Q201*H201</f>
        <v>0</v>
      </c>
      <c r="S201" s="230">
        <v>0</v>
      </c>
      <c r="T201" s="231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2" t="s">
        <v>195</v>
      </c>
      <c r="AT201" s="232" t="s">
        <v>128</v>
      </c>
      <c r="AU201" s="232" t="s">
        <v>82</v>
      </c>
      <c r="AY201" s="18" t="s">
        <v>125</v>
      </c>
      <c r="BE201" s="233">
        <f>IF(N201="základní",J201,0)</f>
        <v>0</v>
      </c>
      <c r="BF201" s="233">
        <f>IF(N201="snížená",J201,0)</f>
        <v>0</v>
      </c>
      <c r="BG201" s="233">
        <f>IF(N201="zákl. přenesená",J201,0)</f>
        <v>0</v>
      </c>
      <c r="BH201" s="233">
        <f>IF(N201="sníž. přenesená",J201,0)</f>
        <v>0</v>
      </c>
      <c r="BI201" s="233">
        <f>IF(N201="nulová",J201,0)</f>
        <v>0</v>
      </c>
      <c r="BJ201" s="18" t="s">
        <v>80</v>
      </c>
      <c r="BK201" s="233">
        <f>ROUND(I201*H201,2)</f>
        <v>0</v>
      </c>
      <c r="BL201" s="18" t="s">
        <v>195</v>
      </c>
      <c r="BM201" s="232" t="s">
        <v>513</v>
      </c>
    </row>
    <row r="202" s="2" customFormat="1" ht="33" customHeight="1">
      <c r="A202" s="39"/>
      <c r="B202" s="40"/>
      <c r="C202" s="220" t="s">
        <v>518</v>
      </c>
      <c r="D202" s="220" t="s">
        <v>128</v>
      </c>
      <c r="E202" s="221" t="s">
        <v>1076</v>
      </c>
      <c r="F202" s="222" t="s">
        <v>1077</v>
      </c>
      <c r="G202" s="223" t="s">
        <v>1037</v>
      </c>
      <c r="H202" s="224">
        <v>1</v>
      </c>
      <c r="I202" s="225"/>
      <c r="J202" s="226">
        <f>ROUND(I202*H202,2)</f>
        <v>0</v>
      </c>
      <c r="K202" s="227"/>
      <c r="L202" s="45"/>
      <c r="M202" s="228" t="s">
        <v>1</v>
      </c>
      <c r="N202" s="229" t="s">
        <v>38</v>
      </c>
      <c r="O202" s="92"/>
      <c r="P202" s="230">
        <f>O202*H202</f>
        <v>0</v>
      </c>
      <c r="Q202" s="230">
        <v>0</v>
      </c>
      <c r="R202" s="230">
        <f>Q202*H202</f>
        <v>0</v>
      </c>
      <c r="S202" s="230">
        <v>0</v>
      </c>
      <c r="T202" s="231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2" t="s">
        <v>195</v>
      </c>
      <c r="AT202" s="232" t="s">
        <v>128</v>
      </c>
      <c r="AU202" s="232" t="s">
        <v>82</v>
      </c>
      <c r="AY202" s="18" t="s">
        <v>125</v>
      </c>
      <c r="BE202" s="233">
        <f>IF(N202="základní",J202,0)</f>
        <v>0</v>
      </c>
      <c r="BF202" s="233">
        <f>IF(N202="snížená",J202,0)</f>
        <v>0</v>
      </c>
      <c r="BG202" s="233">
        <f>IF(N202="zákl. přenesená",J202,0)</f>
        <v>0</v>
      </c>
      <c r="BH202" s="233">
        <f>IF(N202="sníž. přenesená",J202,0)</f>
        <v>0</v>
      </c>
      <c r="BI202" s="233">
        <f>IF(N202="nulová",J202,0)</f>
        <v>0</v>
      </c>
      <c r="BJ202" s="18" t="s">
        <v>80</v>
      </c>
      <c r="BK202" s="233">
        <f>ROUND(I202*H202,2)</f>
        <v>0</v>
      </c>
      <c r="BL202" s="18" t="s">
        <v>195</v>
      </c>
      <c r="BM202" s="232" t="s">
        <v>521</v>
      </c>
    </row>
    <row r="203" s="2" customFormat="1" ht="24.15" customHeight="1">
      <c r="A203" s="39"/>
      <c r="B203" s="40"/>
      <c r="C203" s="220" t="s">
        <v>325</v>
      </c>
      <c r="D203" s="220" t="s">
        <v>128</v>
      </c>
      <c r="E203" s="221" t="s">
        <v>1078</v>
      </c>
      <c r="F203" s="222" t="s">
        <v>1079</v>
      </c>
      <c r="G203" s="223" t="s">
        <v>1037</v>
      </c>
      <c r="H203" s="224">
        <v>1</v>
      </c>
      <c r="I203" s="225"/>
      <c r="J203" s="226">
        <f>ROUND(I203*H203,2)</f>
        <v>0</v>
      </c>
      <c r="K203" s="227"/>
      <c r="L203" s="45"/>
      <c r="M203" s="228" t="s">
        <v>1</v>
      </c>
      <c r="N203" s="229" t="s">
        <v>38</v>
      </c>
      <c r="O203" s="92"/>
      <c r="P203" s="230">
        <f>O203*H203</f>
        <v>0</v>
      </c>
      <c r="Q203" s="230">
        <v>0</v>
      </c>
      <c r="R203" s="230">
        <f>Q203*H203</f>
        <v>0</v>
      </c>
      <c r="S203" s="230">
        <v>0</v>
      </c>
      <c r="T203" s="231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2" t="s">
        <v>195</v>
      </c>
      <c r="AT203" s="232" t="s">
        <v>128</v>
      </c>
      <c r="AU203" s="232" t="s">
        <v>82</v>
      </c>
      <c r="AY203" s="18" t="s">
        <v>125</v>
      </c>
      <c r="BE203" s="233">
        <f>IF(N203="základní",J203,0)</f>
        <v>0</v>
      </c>
      <c r="BF203" s="233">
        <f>IF(N203="snížená",J203,0)</f>
        <v>0</v>
      </c>
      <c r="BG203" s="233">
        <f>IF(N203="zákl. přenesená",J203,0)</f>
        <v>0</v>
      </c>
      <c r="BH203" s="233">
        <f>IF(N203="sníž. přenesená",J203,0)</f>
        <v>0</v>
      </c>
      <c r="BI203" s="233">
        <f>IF(N203="nulová",J203,0)</f>
        <v>0</v>
      </c>
      <c r="BJ203" s="18" t="s">
        <v>80</v>
      </c>
      <c r="BK203" s="233">
        <f>ROUND(I203*H203,2)</f>
        <v>0</v>
      </c>
      <c r="BL203" s="18" t="s">
        <v>195</v>
      </c>
      <c r="BM203" s="232" t="s">
        <v>524</v>
      </c>
    </row>
    <row r="204" s="2" customFormat="1" ht="16.5" customHeight="1">
      <c r="A204" s="39"/>
      <c r="B204" s="40"/>
      <c r="C204" s="220" t="s">
        <v>525</v>
      </c>
      <c r="D204" s="220" t="s">
        <v>128</v>
      </c>
      <c r="E204" s="221" t="s">
        <v>1080</v>
      </c>
      <c r="F204" s="222" t="s">
        <v>1081</v>
      </c>
      <c r="G204" s="223" t="s">
        <v>1037</v>
      </c>
      <c r="H204" s="224">
        <v>8</v>
      </c>
      <c r="I204" s="225"/>
      <c r="J204" s="226">
        <f>ROUND(I204*H204,2)</f>
        <v>0</v>
      </c>
      <c r="K204" s="227"/>
      <c r="L204" s="45"/>
      <c r="M204" s="228" t="s">
        <v>1</v>
      </c>
      <c r="N204" s="229" t="s">
        <v>38</v>
      </c>
      <c r="O204" s="92"/>
      <c r="P204" s="230">
        <f>O204*H204</f>
        <v>0</v>
      </c>
      <c r="Q204" s="230">
        <v>0</v>
      </c>
      <c r="R204" s="230">
        <f>Q204*H204</f>
        <v>0</v>
      </c>
      <c r="S204" s="230">
        <v>0</v>
      </c>
      <c r="T204" s="231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2" t="s">
        <v>195</v>
      </c>
      <c r="AT204" s="232" t="s">
        <v>128</v>
      </c>
      <c r="AU204" s="232" t="s">
        <v>82</v>
      </c>
      <c r="AY204" s="18" t="s">
        <v>125</v>
      </c>
      <c r="BE204" s="233">
        <f>IF(N204="základní",J204,0)</f>
        <v>0</v>
      </c>
      <c r="BF204" s="233">
        <f>IF(N204="snížená",J204,0)</f>
        <v>0</v>
      </c>
      <c r="BG204" s="233">
        <f>IF(N204="zákl. přenesená",J204,0)</f>
        <v>0</v>
      </c>
      <c r="BH204" s="233">
        <f>IF(N204="sníž. přenesená",J204,0)</f>
        <v>0</v>
      </c>
      <c r="BI204" s="233">
        <f>IF(N204="nulová",J204,0)</f>
        <v>0</v>
      </c>
      <c r="BJ204" s="18" t="s">
        <v>80</v>
      </c>
      <c r="BK204" s="233">
        <f>ROUND(I204*H204,2)</f>
        <v>0</v>
      </c>
      <c r="BL204" s="18" t="s">
        <v>195</v>
      </c>
      <c r="BM204" s="232" t="s">
        <v>528</v>
      </c>
    </row>
    <row r="205" s="2" customFormat="1" ht="24.15" customHeight="1">
      <c r="A205" s="39"/>
      <c r="B205" s="40"/>
      <c r="C205" s="220" t="s">
        <v>328</v>
      </c>
      <c r="D205" s="220" t="s">
        <v>128</v>
      </c>
      <c r="E205" s="221" t="s">
        <v>1082</v>
      </c>
      <c r="F205" s="222" t="s">
        <v>1083</v>
      </c>
      <c r="G205" s="223" t="s">
        <v>1037</v>
      </c>
      <c r="H205" s="224">
        <v>6</v>
      </c>
      <c r="I205" s="225"/>
      <c r="J205" s="226">
        <f>ROUND(I205*H205,2)</f>
        <v>0</v>
      </c>
      <c r="K205" s="227"/>
      <c r="L205" s="45"/>
      <c r="M205" s="228" t="s">
        <v>1</v>
      </c>
      <c r="N205" s="229" t="s">
        <v>38</v>
      </c>
      <c r="O205" s="92"/>
      <c r="P205" s="230">
        <f>O205*H205</f>
        <v>0</v>
      </c>
      <c r="Q205" s="230">
        <v>0</v>
      </c>
      <c r="R205" s="230">
        <f>Q205*H205</f>
        <v>0</v>
      </c>
      <c r="S205" s="230">
        <v>0</v>
      </c>
      <c r="T205" s="231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2" t="s">
        <v>195</v>
      </c>
      <c r="AT205" s="232" t="s">
        <v>128</v>
      </c>
      <c r="AU205" s="232" t="s">
        <v>82</v>
      </c>
      <c r="AY205" s="18" t="s">
        <v>125</v>
      </c>
      <c r="BE205" s="233">
        <f>IF(N205="základní",J205,0)</f>
        <v>0</v>
      </c>
      <c r="BF205" s="233">
        <f>IF(N205="snížená",J205,0)</f>
        <v>0</v>
      </c>
      <c r="BG205" s="233">
        <f>IF(N205="zákl. přenesená",J205,0)</f>
        <v>0</v>
      </c>
      <c r="BH205" s="233">
        <f>IF(N205="sníž. přenesená",J205,0)</f>
        <v>0</v>
      </c>
      <c r="BI205" s="233">
        <f>IF(N205="nulová",J205,0)</f>
        <v>0</v>
      </c>
      <c r="BJ205" s="18" t="s">
        <v>80</v>
      </c>
      <c r="BK205" s="233">
        <f>ROUND(I205*H205,2)</f>
        <v>0</v>
      </c>
      <c r="BL205" s="18" t="s">
        <v>195</v>
      </c>
      <c r="BM205" s="232" t="s">
        <v>531</v>
      </c>
    </row>
    <row r="206" s="2" customFormat="1" ht="24.15" customHeight="1">
      <c r="A206" s="39"/>
      <c r="B206" s="40"/>
      <c r="C206" s="220" t="s">
        <v>532</v>
      </c>
      <c r="D206" s="220" t="s">
        <v>128</v>
      </c>
      <c r="E206" s="221" t="s">
        <v>1084</v>
      </c>
      <c r="F206" s="222" t="s">
        <v>1085</v>
      </c>
      <c r="G206" s="223" t="s">
        <v>251</v>
      </c>
      <c r="H206" s="224">
        <v>8</v>
      </c>
      <c r="I206" s="225"/>
      <c r="J206" s="226">
        <f>ROUND(I206*H206,2)</f>
        <v>0</v>
      </c>
      <c r="K206" s="227"/>
      <c r="L206" s="45"/>
      <c r="M206" s="228" t="s">
        <v>1</v>
      </c>
      <c r="N206" s="229" t="s">
        <v>38</v>
      </c>
      <c r="O206" s="92"/>
      <c r="P206" s="230">
        <f>O206*H206</f>
        <v>0</v>
      </c>
      <c r="Q206" s="230">
        <v>0</v>
      </c>
      <c r="R206" s="230">
        <f>Q206*H206</f>
        <v>0</v>
      </c>
      <c r="S206" s="230">
        <v>0</v>
      </c>
      <c r="T206" s="231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2" t="s">
        <v>195</v>
      </c>
      <c r="AT206" s="232" t="s">
        <v>128</v>
      </c>
      <c r="AU206" s="232" t="s">
        <v>82</v>
      </c>
      <c r="AY206" s="18" t="s">
        <v>125</v>
      </c>
      <c r="BE206" s="233">
        <f>IF(N206="základní",J206,0)</f>
        <v>0</v>
      </c>
      <c r="BF206" s="233">
        <f>IF(N206="snížená",J206,0)</f>
        <v>0</v>
      </c>
      <c r="BG206" s="233">
        <f>IF(N206="zákl. přenesená",J206,0)</f>
        <v>0</v>
      </c>
      <c r="BH206" s="233">
        <f>IF(N206="sníž. přenesená",J206,0)</f>
        <v>0</v>
      </c>
      <c r="BI206" s="233">
        <f>IF(N206="nulová",J206,0)</f>
        <v>0</v>
      </c>
      <c r="BJ206" s="18" t="s">
        <v>80</v>
      </c>
      <c r="BK206" s="233">
        <f>ROUND(I206*H206,2)</f>
        <v>0</v>
      </c>
      <c r="BL206" s="18" t="s">
        <v>195</v>
      </c>
      <c r="BM206" s="232" t="s">
        <v>536</v>
      </c>
    </row>
    <row r="207" s="2" customFormat="1" ht="24.15" customHeight="1">
      <c r="A207" s="39"/>
      <c r="B207" s="40"/>
      <c r="C207" s="220" t="s">
        <v>332</v>
      </c>
      <c r="D207" s="220" t="s">
        <v>128</v>
      </c>
      <c r="E207" s="221" t="s">
        <v>1086</v>
      </c>
      <c r="F207" s="222" t="s">
        <v>1087</v>
      </c>
      <c r="G207" s="223" t="s">
        <v>251</v>
      </c>
      <c r="H207" s="224">
        <v>1</v>
      </c>
      <c r="I207" s="225"/>
      <c r="J207" s="226">
        <f>ROUND(I207*H207,2)</f>
        <v>0</v>
      </c>
      <c r="K207" s="227"/>
      <c r="L207" s="45"/>
      <c r="M207" s="228" t="s">
        <v>1</v>
      </c>
      <c r="N207" s="229" t="s">
        <v>38</v>
      </c>
      <c r="O207" s="92"/>
      <c r="P207" s="230">
        <f>O207*H207</f>
        <v>0</v>
      </c>
      <c r="Q207" s="230">
        <v>0</v>
      </c>
      <c r="R207" s="230">
        <f>Q207*H207</f>
        <v>0</v>
      </c>
      <c r="S207" s="230">
        <v>0</v>
      </c>
      <c r="T207" s="231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2" t="s">
        <v>195</v>
      </c>
      <c r="AT207" s="232" t="s">
        <v>128</v>
      </c>
      <c r="AU207" s="232" t="s">
        <v>82</v>
      </c>
      <c r="AY207" s="18" t="s">
        <v>125</v>
      </c>
      <c r="BE207" s="233">
        <f>IF(N207="základní",J207,0)</f>
        <v>0</v>
      </c>
      <c r="BF207" s="233">
        <f>IF(N207="snížená",J207,0)</f>
        <v>0</v>
      </c>
      <c r="BG207" s="233">
        <f>IF(N207="zákl. přenesená",J207,0)</f>
        <v>0</v>
      </c>
      <c r="BH207" s="233">
        <f>IF(N207="sníž. přenesená",J207,0)</f>
        <v>0</v>
      </c>
      <c r="BI207" s="233">
        <f>IF(N207="nulová",J207,0)</f>
        <v>0</v>
      </c>
      <c r="BJ207" s="18" t="s">
        <v>80</v>
      </c>
      <c r="BK207" s="233">
        <f>ROUND(I207*H207,2)</f>
        <v>0</v>
      </c>
      <c r="BL207" s="18" t="s">
        <v>195</v>
      </c>
      <c r="BM207" s="232" t="s">
        <v>541</v>
      </c>
    </row>
    <row r="208" s="2" customFormat="1" ht="44.25" customHeight="1">
      <c r="A208" s="39"/>
      <c r="B208" s="40"/>
      <c r="C208" s="220" t="s">
        <v>542</v>
      </c>
      <c r="D208" s="220" t="s">
        <v>128</v>
      </c>
      <c r="E208" s="221" t="s">
        <v>1088</v>
      </c>
      <c r="F208" s="222" t="s">
        <v>1089</v>
      </c>
      <c r="G208" s="223" t="s">
        <v>194</v>
      </c>
      <c r="H208" s="224">
        <v>0.45400000000000001</v>
      </c>
      <c r="I208" s="225"/>
      <c r="J208" s="226">
        <f>ROUND(I208*H208,2)</f>
        <v>0</v>
      </c>
      <c r="K208" s="227"/>
      <c r="L208" s="45"/>
      <c r="M208" s="228" t="s">
        <v>1</v>
      </c>
      <c r="N208" s="229" t="s">
        <v>38</v>
      </c>
      <c r="O208" s="92"/>
      <c r="P208" s="230">
        <f>O208*H208</f>
        <v>0</v>
      </c>
      <c r="Q208" s="230">
        <v>0</v>
      </c>
      <c r="R208" s="230">
        <f>Q208*H208</f>
        <v>0</v>
      </c>
      <c r="S208" s="230">
        <v>0</v>
      </c>
      <c r="T208" s="231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2" t="s">
        <v>195</v>
      </c>
      <c r="AT208" s="232" t="s">
        <v>128</v>
      </c>
      <c r="AU208" s="232" t="s">
        <v>82</v>
      </c>
      <c r="AY208" s="18" t="s">
        <v>125</v>
      </c>
      <c r="BE208" s="233">
        <f>IF(N208="základní",J208,0)</f>
        <v>0</v>
      </c>
      <c r="BF208" s="233">
        <f>IF(N208="snížená",J208,0)</f>
        <v>0</v>
      </c>
      <c r="BG208" s="233">
        <f>IF(N208="zákl. přenesená",J208,0)</f>
        <v>0</v>
      </c>
      <c r="BH208" s="233">
        <f>IF(N208="sníž. přenesená",J208,0)</f>
        <v>0</v>
      </c>
      <c r="BI208" s="233">
        <f>IF(N208="nulová",J208,0)</f>
        <v>0</v>
      </c>
      <c r="BJ208" s="18" t="s">
        <v>80</v>
      </c>
      <c r="BK208" s="233">
        <f>ROUND(I208*H208,2)</f>
        <v>0</v>
      </c>
      <c r="BL208" s="18" t="s">
        <v>195</v>
      </c>
      <c r="BM208" s="232" t="s">
        <v>373</v>
      </c>
    </row>
    <row r="209" s="12" customFormat="1" ht="22.8" customHeight="1">
      <c r="A209" s="12"/>
      <c r="B209" s="204"/>
      <c r="C209" s="205"/>
      <c r="D209" s="206" t="s">
        <v>72</v>
      </c>
      <c r="E209" s="218" t="s">
        <v>1090</v>
      </c>
      <c r="F209" s="218" t="s">
        <v>1091</v>
      </c>
      <c r="G209" s="205"/>
      <c r="H209" s="205"/>
      <c r="I209" s="208"/>
      <c r="J209" s="219">
        <f>BK209</f>
        <v>0</v>
      </c>
      <c r="K209" s="205"/>
      <c r="L209" s="210"/>
      <c r="M209" s="211"/>
      <c r="N209" s="212"/>
      <c r="O209" s="212"/>
      <c r="P209" s="213">
        <f>SUM(P210:P211)</f>
        <v>0</v>
      </c>
      <c r="Q209" s="212"/>
      <c r="R209" s="213">
        <f>SUM(R210:R211)</f>
        <v>0</v>
      </c>
      <c r="S209" s="212"/>
      <c r="T209" s="214">
        <f>SUM(T210:T211)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15" t="s">
        <v>82</v>
      </c>
      <c r="AT209" s="216" t="s">
        <v>72</v>
      </c>
      <c r="AU209" s="216" t="s">
        <v>80</v>
      </c>
      <c r="AY209" s="215" t="s">
        <v>125</v>
      </c>
      <c r="BK209" s="217">
        <f>SUM(BK210:BK211)</f>
        <v>0</v>
      </c>
    </row>
    <row r="210" s="2" customFormat="1" ht="37.8" customHeight="1">
      <c r="A210" s="39"/>
      <c r="B210" s="40"/>
      <c r="C210" s="220" t="s">
        <v>341</v>
      </c>
      <c r="D210" s="220" t="s">
        <v>128</v>
      </c>
      <c r="E210" s="221" t="s">
        <v>1092</v>
      </c>
      <c r="F210" s="222" t="s">
        <v>1093</v>
      </c>
      <c r="G210" s="223" t="s">
        <v>1037</v>
      </c>
      <c r="H210" s="224">
        <v>8</v>
      </c>
      <c r="I210" s="225"/>
      <c r="J210" s="226">
        <f>ROUND(I210*H210,2)</f>
        <v>0</v>
      </c>
      <c r="K210" s="227"/>
      <c r="L210" s="45"/>
      <c r="M210" s="228" t="s">
        <v>1</v>
      </c>
      <c r="N210" s="229" t="s">
        <v>38</v>
      </c>
      <c r="O210" s="92"/>
      <c r="P210" s="230">
        <f>O210*H210</f>
        <v>0</v>
      </c>
      <c r="Q210" s="230">
        <v>0</v>
      </c>
      <c r="R210" s="230">
        <f>Q210*H210</f>
        <v>0</v>
      </c>
      <c r="S210" s="230">
        <v>0</v>
      </c>
      <c r="T210" s="231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2" t="s">
        <v>195</v>
      </c>
      <c r="AT210" s="232" t="s">
        <v>128</v>
      </c>
      <c r="AU210" s="232" t="s">
        <v>82</v>
      </c>
      <c r="AY210" s="18" t="s">
        <v>125</v>
      </c>
      <c r="BE210" s="233">
        <f>IF(N210="základní",J210,0)</f>
        <v>0</v>
      </c>
      <c r="BF210" s="233">
        <f>IF(N210="snížená",J210,0)</f>
        <v>0</v>
      </c>
      <c r="BG210" s="233">
        <f>IF(N210="zákl. přenesená",J210,0)</f>
        <v>0</v>
      </c>
      <c r="BH210" s="233">
        <f>IF(N210="sníž. přenesená",J210,0)</f>
        <v>0</v>
      </c>
      <c r="BI210" s="233">
        <f>IF(N210="nulová",J210,0)</f>
        <v>0</v>
      </c>
      <c r="BJ210" s="18" t="s">
        <v>80</v>
      </c>
      <c r="BK210" s="233">
        <f>ROUND(I210*H210,2)</f>
        <v>0</v>
      </c>
      <c r="BL210" s="18" t="s">
        <v>195</v>
      </c>
      <c r="BM210" s="232" t="s">
        <v>387</v>
      </c>
    </row>
    <row r="211" s="2" customFormat="1" ht="44.25" customHeight="1">
      <c r="A211" s="39"/>
      <c r="B211" s="40"/>
      <c r="C211" s="220" t="s">
        <v>549</v>
      </c>
      <c r="D211" s="220" t="s">
        <v>128</v>
      </c>
      <c r="E211" s="221" t="s">
        <v>1094</v>
      </c>
      <c r="F211" s="222" t="s">
        <v>1095</v>
      </c>
      <c r="G211" s="223" t="s">
        <v>194</v>
      </c>
      <c r="H211" s="224">
        <v>0.13300000000000001</v>
      </c>
      <c r="I211" s="225"/>
      <c r="J211" s="226">
        <f>ROUND(I211*H211,2)</f>
        <v>0</v>
      </c>
      <c r="K211" s="227"/>
      <c r="L211" s="45"/>
      <c r="M211" s="228" t="s">
        <v>1</v>
      </c>
      <c r="N211" s="229" t="s">
        <v>38</v>
      </c>
      <c r="O211" s="92"/>
      <c r="P211" s="230">
        <f>O211*H211</f>
        <v>0</v>
      </c>
      <c r="Q211" s="230">
        <v>0</v>
      </c>
      <c r="R211" s="230">
        <f>Q211*H211</f>
        <v>0</v>
      </c>
      <c r="S211" s="230">
        <v>0</v>
      </c>
      <c r="T211" s="231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2" t="s">
        <v>195</v>
      </c>
      <c r="AT211" s="232" t="s">
        <v>128</v>
      </c>
      <c r="AU211" s="232" t="s">
        <v>82</v>
      </c>
      <c r="AY211" s="18" t="s">
        <v>125</v>
      </c>
      <c r="BE211" s="233">
        <f>IF(N211="základní",J211,0)</f>
        <v>0</v>
      </c>
      <c r="BF211" s="233">
        <f>IF(N211="snížená",J211,0)</f>
        <v>0</v>
      </c>
      <c r="BG211" s="233">
        <f>IF(N211="zákl. přenesená",J211,0)</f>
        <v>0</v>
      </c>
      <c r="BH211" s="233">
        <f>IF(N211="sníž. přenesená",J211,0)</f>
        <v>0</v>
      </c>
      <c r="BI211" s="233">
        <f>IF(N211="nulová",J211,0)</f>
        <v>0</v>
      </c>
      <c r="BJ211" s="18" t="s">
        <v>80</v>
      </c>
      <c r="BK211" s="233">
        <f>ROUND(I211*H211,2)</f>
        <v>0</v>
      </c>
      <c r="BL211" s="18" t="s">
        <v>195</v>
      </c>
      <c r="BM211" s="232" t="s">
        <v>552</v>
      </c>
    </row>
    <row r="212" s="12" customFormat="1" ht="22.8" customHeight="1">
      <c r="A212" s="12"/>
      <c r="B212" s="204"/>
      <c r="C212" s="205"/>
      <c r="D212" s="206" t="s">
        <v>72</v>
      </c>
      <c r="E212" s="218" t="s">
        <v>1096</v>
      </c>
      <c r="F212" s="218" t="s">
        <v>1097</v>
      </c>
      <c r="G212" s="205"/>
      <c r="H212" s="205"/>
      <c r="I212" s="208"/>
      <c r="J212" s="219">
        <f>BK212</f>
        <v>0</v>
      </c>
      <c r="K212" s="205"/>
      <c r="L212" s="210"/>
      <c r="M212" s="211"/>
      <c r="N212" s="212"/>
      <c r="O212" s="212"/>
      <c r="P212" s="213">
        <f>SUM(P213:P216)</f>
        <v>0</v>
      </c>
      <c r="Q212" s="212"/>
      <c r="R212" s="213">
        <f>SUM(R213:R216)</f>
        <v>0</v>
      </c>
      <c r="S212" s="212"/>
      <c r="T212" s="214">
        <f>SUM(T213:T216)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15" t="s">
        <v>82</v>
      </c>
      <c r="AT212" s="216" t="s">
        <v>72</v>
      </c>
      <c r="AU212" s="216" t="s">
        <v>80</v>
      </c>
      <c r="AY212" s="215" t="s">
        <v>125</v>
      </c>
      <c r="BK212" s="217">
        <f>SUM(BK213:BK216)</f>
        <v>0</v>
      </c>
    </row>
    <row r="213" s="2" customFormat="1" ht="21.75" customHeight="1">
      <c r="A213" s="39"/>
      <c r="B213" s="40"/>
      <c r="C213" s="220" t="s">
        <v>345</v>
      </c>
      <c r="D213" s="220" t="s">
        <v>128</v>
      </c>
      <c r="E213" s="221" t="s">
        <v>1098</v>
      </c>
      <c r="F213" s="222" t="s">
        <v>1099</v>
      </c>
      <c r="G213" s="223" t="s">
        <v>251</v>
      </c>
      <c r="H213" s="224">
        <v>4</v>
      </c>
      <c r="I213" s="225"/>
      <c r="J213" s="226">
        <f>ROUND(I213*H213,2)</f>
        <v>0</v>
      </c>
      <c r="K213" s="227"/>
      <c r="L213" s="45"/>
      <c r="M213" s="228" t="s">
        <v>1</v>
      </c>
      <c r="N213" s="229" t="s">
        <v>38</v>
      </c>
      <c r="O213" s="92"/>
      <c r="P213" s="230">
        <f>O213*H213</f>
        <v>0</v>
      </c>
      <c r="Q213" s="230">
        <v>0</v>
      </c>
      <c r="R213" s="230">
        <f>Q213*H213</f>
        <v>0</v>
      </c>
      <c r="S213" s="230">
        <v>0</v>
      </c>
      <c r="T213" s="231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2" t="s">
        <v>195</v>
      </c>
      <c r="AT213" s="232" t="s">
        <v>128</v>
      </c>
      <c r="AU213" s="232" t="s">
        <v>82</v>
      </c>
      <c r="AY213" s="18" t="s">
        <v>125</v>
      </c>
      <c r="BE213" s="233">
        <f>IF(N213="základní",J213,0)</f>
        <v>0</v>
      </c>
      <c r="BF213" s="233">
        <f>IF(N213="snížená",J213,0)</f>
        <v>0</v>
      </c>
      <c r="BG213" s="233">
        <f>IF(N213="zákl. přenesená",J213,0)</f>
        <v>0</v>
      </c>
      <c r="BH213" s="233">
        <f>IF(N213="sníž. přenesená",J213,0)</f>
        <v>0</v>
      </c>
      <c r="BI213" s="233">
        <f>IF(N213="nulová",J213,0)</f>
        <v>0</v>
      </c>
      <c r="BJ213" s="18" t="s">
        <v>80</v>
      </c>
      <c r="BK213" s="233">
        <f>ROUND(I213*H213,2)</f>
        <v>0</v>
      </c>
      <c r="BL213" s="18" t="s">
        <v>195</v>
      </c>
      <c r="BM213" s="232" t="s">
        <v>557</v>
      </c>
    </row>
    <row r="214" s="2" customFormat="1" ht="37.8" customHeight="1">
      <c r="A214" s="39"/>
      <c r="B214" s="40"/>
      <c r="C214" s="220" t="s">
        <v>559</v>
      </c>
      <c r="D214" s="220" t="s">
        <v>128</v>
      </c>
      <c r="E214" s="221" t="s">
        <v>1100</v>
      </c>
      <c r="F214" s="222" t="s">
        <v>1101</v>
      </c>
      <c r="G214" s="223" t="s">
        <v>251</v>
      </c>
      <c r="H214" s="224">
        <v>2</v>
      </c>
      <c r="I214" s="225"/>
      <c r="J214" s="226">
        <f>ROUND(I214*H214,2)</f>
        <v>0</v>
      </c>
      <c r="K214" s="227"/>
      <c r="L214" s="45"/>
      <c r="M214" s="228" t="s">
        <v>1</v>
      </c>
      <c r="N214" s="229" t="s">
        <v>38</v>
      </c>
      <c r="O214" s="92"/>
      <c r="P214" s="230">
        <f>O214*H214</f>
        <v>0</v>
      </c>
      <c r="Q214" s="230">
        <v>0</v>
      </c>
      <c r="R214" s="230">
        <f>Q214*H214</f>
        <v>0</v>
      </c>
      <c r="S214" s="230">
        <v>0</v>
      </c>
      <c r="T214" s="231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2" t="s">
        <v>195</v>
      </c>
      <c r="AT214" s="232" t="s">
        <v>128</v>
      </c>
      <c r="AU214" s="232" t="s">
        <v>82</v>
      </c>
      <c r="AY214" s="18" t="s">
        <v>125</v>
      </c>
      <c r="BE214" s="233">
        <f>IF(N214="základní",J214,0)</f>
        <v>0</v>
      </c>
      <c r="BF214" s="233">
        <f>IF(N214="snížená",J214,0)</f>
        <v>0</v>
      </c>
      <c r="BG214" s="233">
        <f>IF(N214="zákl. přenesená",J214,0)</f>
        <v>0</v>
      </c>
      <c r="BH214" s="233">
        <f>IF(N214="sníž. přenesená",J214,0)</f>
        <v>0</v>
      </c>
      <c r="BI214" s="233">
        <f>IF(N214="nulová",J214,0)</f>
        <v>0</v>
      </c>
      <c r="BJ214" s="18" t="s">
        <v>80</v>
      </c>
      <c r="BK214" s="233">
        <f>ROUND(I214*H214,2)</f>
        <v>0</v>
      </c>
      <c r="BL214" s="18" t="s">
        <v>195</v>
      </c>
      <c r="BM214" s="232" t="s">
        <v>562</v>
      </c>
    </row>
    <row r="215" s="2" customFormat="1" ht="24.15" customHeight="1">
      <c r="A215" s="39"/>
      <c r="B215" s="40"/>
      <c r="C215" s="220" t="s">
        <v>349</v>
      </c>
      <c r="D215" s="220" t="s">
        <v>128</v>
      </c>
      <c r="E215" s="221" t="s">
        <v>1102</v>
      </c>
      <c r="F215" s="222" t="s">
        <v>1103</v>
      </c>
      <c r="G215" s="223" t="s">
        <v>251</v>
      </c>
      <c r="H215" s="224">
        <v>2</v>
      </c>
      <c r="I215" s="225"/>
      <c r="J215" s="226">
        <f>ROUND(I215*H215,2)</f>
        <v>0</v>
      </c>
      <c r="K215" s="227"/>
      <c r="L215" s="45"/>
      <c r="M215" s="228" t="s">
        <v>1</v>
      </c>
      <c r="N215" s="229" t="s">
        <v>38</v>
      </c>
      <c r="O215" s="92"/>
      <c r="P215" s="230">
        <f>O215*H215</f>
        <v>0</v>
      </c>
      <c r="Q215" s="230">
        <v>0</v>
      </c>
      <c r="R215" s="230">
        <f>Q215*H215</f>
        <v>0</v>
      </c>
      <c r="S215" s="230">
        <v>0</v>
      </c>
      <c r="T215" s="231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2" t="s">
        <v>195</v>
      </c>
      <c r="AT215" s="232" t="s">
        <v>128</v>
      </c>
      <c r="AU215" s="232" t="s">
        <v>82</v>
      </c>
      <c r="AY215" s="18" t="s">
        <v>125</v>
      </c>
      <c r="BE215" s="233">
        <f>IF(N215="základní",J215,0)</f>
        <v>0</v>
      </c>
      <c r="BF215" s="233">
        <f>IF(N215="snížená",J215,0)</f>
        <v>0</v>
      </c>
      <c r="BG215" s="233">
        <f>IF(N215="zákl. přenesená",J215,0)</f>
        <v>0</v>
      </c>
      <c r="BH215" s="233">
        <f>IF(N215="sníž. přenesená",J215,0)</f>
        <v>0</v>
      </c>
      <c r="BI215" s="233">
        <f>IF(N215="nulová",J215,0)</f>
        <v>0</v>
      </c>
      <c r="BJ215" s="18" t="s">
        <v>80</v>
      </c>
      <c r="BK215" s="233">
        <f>ROUND(I215*H215,2)</f>
        <v>0</v>
      </c>
      <c r="BL215" s="18" t="s">
        <v>195</v>
      </c>
      <c r="BM215" s="232" t="s">
        <v>565</v>
      </c>
    </row>
    <row r="216" s="2" customFormat="1" ht="44.25" customHeight="1">
      <c r="A216" s="39"/>
      <c r="B216" s="40"/>
      <c r="C216" s="220" t="s">
        <v>566</v>
      </c>
      <c r="D216" s="220" t="s">
        <v>128</v>
      </c>
      <c r="E216" s="221" t="s">
        <v>1104</v>
      </c>
      <c r="F216" s="222" t="s">
        <v>1105</v>
      </c>
      <c r="G216" s="223" t="s">
        <v>194</v>
      </c>
      <c r="H216" s="224">
        <v>0.0080000000000000002</v>
      </c>
      <c r="I216" s="225"/>
      <c r="J216" s="226">
        <f>ROUND(I216*H216,2)</f>
        <v>0</v>
      </c>
      <c r="K216" s="227"/>
      <c r="L216" s="45"/>
      <c r="M216" s="228" t="s">
        <v>1</v>
      </c>
      <c r="N216" s="229" t="s">
        <v>38</v>
      </c>
      <c r="O216" s="92"/>
      <c r="P216" s="230">
        <f>O216*H216</f>
        <v>0</v>
      </c>
      <c r="Q216" s="230">
        <v>0</v>
      </c>
      <c r="R216" s="230">
        <f>Q216*H216</f>
        <v>0</v>
      </c>
      <c r="S216" s="230">
        <v>0</v>
      </c>
      <c r="T216" s="231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2" t="s">
        <v>195</v>
      </c>
      <c r="AT216" s="232" t="s">
        <v>128</v>
      </c>
      <c r="AU216" s="232" t="s">
        <v>82</v>
      </c>
      <c r="AY216" s="18" t="s">
        <v>125</v>
      </c>
      <c r="BE216" s="233">
        <f>IF(N216="základní",J216,0)</f>
        <v>0</v>
      </c>
      <c r="BF216" s="233">
        <f>IF(N216="snížená",J216,0)</f>
        <v>0</v>
      </c>
      <c r="BG216" s="233">
        <f>IF(N216="zákl. přenesená",J216,0)</f>
        <v>0</v>
      </c>
      <c r="BH216" s="233">
        <f>IF(N216="sníž. přenesená",J216,0)</f>
        <v>0</v>
      </c>
      <c r="BI216" s="233">
        <f>IF(N216="nulová",J216,0)</f>
        <v>0</v>
      </c>
      <c r="BJ216" s="18" t="s">
        <v>80</v>
      </c>
      <c r="BK216" s="233">
        <f>ROUND(I216*H216,2)</f>
        <v>0</v>
      </c>
      <c r="BL216" s="18" t="s">
        <v>195</v>
      </c>
      <c r="BM216" s="232" t="s">
        <v>569</v>
      </c>
    </row>
    <row r="217" s="12" customFormat="1" ht="25.92" customHeight="1">
      <c r="A217" s="12"/>
      <c r="B217" s="204"/>
      <c r="C217" s="205"/>
      <c r="D217" s="206" t="s">
        <v>72</v>
      </c>
      <c r="E217" s="207" t="s">
        <v>1106</v>
      </c>
      <c r="F217" s="207" t="s">
        <v>1107</v>
      </c>
      <c r="G217" s="205"/>
      <c r="H217" s="205"/>
      <c r="I217" s="208"/>
      <c r="J217" s="209">
        <f>BK217</f>
        <v>0</v>
      </c>
      <c r="K217" s="205"/>
      <c r="L217" s="210"/>
      <c r="M217" s="211"/>
      <c r="N217" s="212"/>
      <c r="O217" s="212"/>
      <c r="P217" s="213">
        <f>P218</f>
        <v>0</v>
      </c>
      <c r="Q217" s="212"/>
      <c r="R217" s="213">
        <f>R218</f>
        <v>0</v>
      </c>
      <c r="S217" s="212"/>
      <c r="T217" s="214">
        <f>T218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5" t="s">
        <v>131</v>
      </c>
      <c r="AT217" s="216" t="s">
        <v>72</v>
      </c>
      <c r="AU217" s="216" t="s">
        <v>73</v>
      </c>
      <c r="AY217" s="215" t="s">
        <v>125</v>
      </c>
      <c r="BK217" s="217">
        <f>BK218</f>
        <v>0</v>
      </c>
    </row>
    <row r="218" s="2" customFormat="1" ht="24.15" customHeight="1">
      <c r="A218" s="39"/>
      <c r="B218" s="40"/>
      <c r="C218" s="220" t="s">
        <v>354</v>
      </c>
      <c r="D218" s="220" t="s">
        <v>128</v>
      </c>
      <c r="E218" s="221" t="s">
        <v>1108</v>
      </c>
      <c r="F218" s="222" t="s">
        <v>1109</v>
      </c>
      <c r="G218" s="223" t="s">
        <v>1110</v>
      </c>
      <c r="H218" s="224">
        <v>20</v>
      </c>
      <c r="I218" s="225"/>
      <c r="J218" s="226">
        <f>ROUND(I218*H218,2)</f>
        <v>0</v>
      </c>
      <c r="K218" s="227"/>
      <c r="L218" s="45"/>
      <c r="M218" s="234" t="s">
        <v>1</v>
      </c>
      <c r="N218" s="235" t="s">
        <v>38</v>
      </c>
      <c r="O218" s="236"/>
      <c r="P218" s="237">
        <f>O218*H218</f>
        <v>0</v>
      </c>
      <c r="Q218" s="237">
        <v>0</v>
      </c>
      <c r="R218" s="237">
        <f>Q218*H218</f>
        <v>0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2" t="s">
        <v>1111</v>
      </c>
      <c r="AT218" s="232" t="s">
        <v>128</v>
      </c>
      <c r="AU218" s="232" t="s">
        <v>80</v>
      </c>
      <c r="AY218" s="18" t="s">
        <v>125</v>
      </c>
      <c r="BE218" s="233">
        <f>IF(N218="základní",J218,0)</f>
        <v>0</v>
      </c>
      <c r="BF218" s="233">
        <f>IF(N218="snížená",J218,0)</f>
        <v>0</v>
      </c>
      <c r="BG218" s="233">
        <f>IF(N218="zákl. přenesená",J218,0)</f>
        <v>0</v>
      </c>
      <c r="BH218" s="233">
        <f>IF(N218="sníž. přenesená",J218,0)</f>
        <v>0</v>
      </c>
      <c r="BI218" s="233">
        <f>IF(N218="nulová",J218,0)</f>
        <v>0</v>
      </c>
      <c r="BJ218" s="18" t="s">
        <v>80</v>
      </c>
      <c r="BK218" s="233">
        <f>ROUND(I218*H218,2)</f>
        <v>0</v>
      </c>
      <c r="BL218" s="18" t="s">
        <v>1111</v>
      </c>
      <c r="BM218" s="232" t="s">
        <v>574</v>
      </c>
    </row>
    <row r="219" s="2" customFormat="1" ht="6.96" customHeight="1">
      <c r="A219" s="39"/>
      <c r="B219" s="67"/>
      <c r="C219" s="68"/>
      <c r="D219" s="68"/>
      <c r="E219" s="68"/>
      <c r="F219" s="68"/>
      <c r="G219" s="68"/>
      <c r="H219" s="68"/>
      <c r="I219" s="68"/>
      <c r="J219" s="68"/>
      <c r="K219" s="68"/>
      <c r="L219" s="45"/>
      <c r="M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</row>
  </sheetData>
  <sheetProtection sheet="1" autoFilter="0" formatColumns="0" formatRows="0" objects="1" scenarios="1" spinCount="100000" saltValue="FpHSwi1+uoJ351+JtAQBW6ChpGulDeyAlzOfX4ON24Z1yomOj3+z8tFpmz0lHpDLxeCXWzdHXi0EAg6XWIjU7A==" hashValue="bfM77JA13A7I3uSGvJudr8XLqZWNjfBUYfaBSwVFCX59bUcDzk2KSC9k0BWLVXqbLklwKu0xyHFrYMPtbahZXg==" algorithmName="SHA-512" password="CC35"/>
  <autoFilter ref="C127:K218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82</v>
      </c>
    </row>
    <row r="4" s="1" customFormat="1" ht="24.96" customHeight="1">
      <c r="B4" s="21"/>
      <c r="D4" s="139" t="s">
        <v>98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>2054 - Stavební úpravy objektu na st.p.č. 108, Dolní Staré Buky nový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99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1112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10. 3. 2022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ROUND(J122,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ROUND((SUM(BE122:BE177)),  2)</f>
        <v>0</v>
      </c>
      <c r="G33" s="39"/>
      <c r="H33" s="39"/>
      <c r="I33" s="156">
        <v>0.20999999999999999</v>
      </c>
      <c r="J33" s="155">
        <f>ROUND(((SUM(BE122:BE177))*I33),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ROUND((SUM(BF122:BF177)),  2)</f>
        <v>0</v>
      </c>
      <c r="G34" s="39"/>
      <c r="H34" s="39"/>
      <c r="I34" s="156">
        <v>0.14999999999999999</v>
      </c>
      <c r="J34" s="155">
        <f>ROUND(((SUM(BF122:BF177))*I34),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ROUND((SUM(BG122:BG177)),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ROUND((SUM(BH122:BH177)),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ROUND((SUM(BI122:BI177)),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5" t="str">
        <f>E7</f>
        <v>2054 - Stavební úpravy objektu na st.p.č. 108, Dolní Staré Buky nový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99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003 - Vytápění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10. 3. 2022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102</v>
      </c>
      <c r="D94" s="177"/>
      <c r="E94" s="177"/>
      <c r="F94" s="177"/>
      <c r="G94" s="177"/>
      <c r="H94" s="177"/>
      <c r="I94" s="177"/>
      <c r="J94" s="178" t="s">
        <v>103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104</v>
      </c>
      <c r="D96" s="41"/>
      <c r="E96" s="41"/>
      <c r="F96" s="41"/>
      <c r="G96" s="41"/>
      <c r="H96" s="41"/>
      <c r="I96" s="41"/>
      <c r="J96" s="111">
        <f>J122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105</v>
      </c>
    </row>
    <row r="97" s="9" customFormat="1" ht="24.96" customHeight="1">
      <c r="A97" s="9"/>
      <c r="B97" s="180"/>
      <c r="C97" s="181"/>
      <c r="D97" s="182" t="s">
        <v>145</v>
      </c>
      <c r="E97" s="183"/>
      <c r="F97" s="183"/>
      <c r="G97" s="183"/>
      <c r="H97" s="183"/>
      <c r="I97" s="183"/>
      <c r="J97" s="184">
        <f>J123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1113</v>
      </c>
      <c r="E98" s="189"/>
      <c r="F98" s="189"/>
      <c r="G98" s="189"/>
      <c r="H98" s="189"/>
      <c r="I98" s="189"/>
      <c r="J98" s="190">
        <f>J124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1114</v>
      </c>
      <c r="E99" s="189"/>
      <c r="F99" s="189"/>
      <c r="G99" s="189"/>
      <c r="H99" s="189"/>
      <c r="I99" s="189"/>
      <c r="J99" s="190">
        <f>J136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939</v>
      </c>
      <c r="E100" s="189"/>
      <c r="F100" s="189"/>
      <c r="G100" s="189"/>
      <c r="H100" s="189"/>
      <c r="I100" s="189"/>
      <c r="J100" s="190">
        <f>J151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1115</v>
      </c>
      <c r="E101" s="189"/>
      <c r="F101" s="189"/>
      <c r="G101" s="189"/>
      <c r="H101" s="189"/>
      <c r="I101" s="189"/>
      <c r="J101" s="190">
        <f>J168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0"/>
      <c r="C102" s="181"/>
      <c r="D102" s="182" t="s">
        <v>940</v>
      </c>
      <c r="E102" s="183"/>
      <c r="F102" s="183"/>
      <c r="G102" s="183"/>
      <c r="H102" s="183"/>
      <c r="I102" s="183"/>
      <c r="J102" s="184">
        <f>J176</f>
        <v>0</v>
      </c>
      <c r="K102" s="181"/>
      <c r="L102" s="18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109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75" t="str">
        <f>E7</f>
        <v>2054 - Stavební úpravy objektu na st.p.č. 108, Dolní Staré Buky nový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99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E9</f>
        <v>003 - Vytápění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F12</f>
        <v xml:space="preserve"> </v>
      </c>
      <c r="G116" s="41"/>
      <c r="H116" s="41"/>
      <c r="I116" s="33" t="s">
        <v>22</v>
      </c>
      <c r="J116" s="80" t="str">
        <f>IF(J12="","",J12)</f>
        <v>10. 3. 2022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E15</f>
        <v xml:space="preserve"> </v>
      </c>
      <c r="G118" s="41"/>
      <c r="H118" s="41"/>
      <c r="I118" s="33" t="s">
        <v>29</v>
      </c>
      <c r="J118" s="37" t="str">
        <f>E21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27</v>
      </c>
      <c r="D119" s="41"/>
      <c r="E119" s="41"/>
      <c r="F119" s="28" t="str">
        <f>IF(E18="","",E18)</f>
        <v>Vyplň údaj</v>
      </c>
      <c r="G119" s="41"/>
      <c r="H119" s="41"/>
      <c r="I119" s="33" t="s">
        <v>31</v>
      </c>
      <c r="J119" s="37" t="str">
        <f>E24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192"/>
      <c r="B121" s="193"/>
      <c r="C121" s="194" t="s">
        <v>110</v>
      </c>
      <c r="D121" s="195" t="s">
        <v>58</v>
      </c>
      <c r="E121" s="195" t="s">
        <v>54</v>
      </c>
      <c r="F121" s="195" t="s">
        <v>55</v>
      </c>
      <c r="G121" s="195" t="s">
        <v>111</v>
      </c>
      <c r="H121" s="195" t="s">
        <v>112</v>
      </c>
      <c r="I121" s="195" t="s">
        <v>113</v>
      </c>
      <c r="J121" s="196" t="s">
        <v>103</v>
      </c>
      <c r="K121" s="197" t="s">
        <v>114</v>
      </c>
      <c r="L121" s="198"/>
      <c r="M121" s="101" t="s">
        <v>1</v>
      </c>
      <c r="N121" s="102" t="s">
        <v>37</v>
      </c>
      <c r="O121" s="102" t="s">
        <v>115</v>
      </c>
      <c r="P121" s="102" t="s">
        <v>116</v>
      </c>
      <c r="Q121" s="102" t="s">
        <v>117</v>
      </c>
      <c r="R121" s="102" t="s">
        <v>118</v>
      </c>
      <c r="S121" s="102" t="s">
        <v>119</v>
      </c>
      <c r="T121" s="103" t="s">
        <v>120</v>
      </c>
      <c r="U121" s="192"/>
      <c r="V121" s="192"/>
      <c r="W121" s="192"/>
      <c r="X121" s="192"/>
      <c r="Y121" s="192"/>
      <c r="Z121" s="192"/>
      <c r="AA121" s="192"/>
      <c r="AB121" s="192"/>
      <c r="AC121" s="192"/>
      <c r="AD121" s="192"/>
      <c r="AE121" s="192"/>
    </row>
    <row r="122" s="2" customFormat="1" ht="22.8" customHeight="1">
      <c r="A122" s="39"/>
      <c r="B122" s="40"/>
      <c r="C122" s="108" t="s">
        <v>121</v>
      </c>
      <c r="D122" s="41"/>
      <c r="E122" s="41"/>
      <c r="F122" s="41"/>
      <c r="G122" s="41"/>
      <c r="H122" s="41"/>
      <c r="I122" s="41"/>
      <c r="J122" s="199">
        <f>BK122</f>
        <v>0</v>
      </c>
      <c r="K122" s="41"/>
      <c r="L122" s="45"/>
      <c r="M122" s="104"/>
      <c r="N122" s="200"/>
      <c r="O122" s="105"/>
      <c r="P122" s="201">
        <f>P123+P176</f>
        <v>0</v>
      </c>
      <c r="Q122" s="105"/>
      <c r="R122" s="201">
        <f>R123+R176</f>
        <v>0</v>
      </c>
      <c r="S122" s="105"/>
      <c r="T122" s="202">
        <f>T123+T176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72</v>
      </c>
      <c r="AU122" s="18" t="s">
        <v>105</v>
      </c>
      <c r="BK122" s="203">
        <f>BK123+BK176</f>
        <v>0</v>
      </c>
    </row>
    <row r="123" s="12" customFormat="1" ht="25.92" customHeight="1">
      <c r="A123" s="12"/>
      <c r="B123" s="204"/>
      <c r="C123" s="205"/>
      <c r="D123" s="206" t="s">
        <v>72</v>
      </c>
      <c r="E123" s="207" t="s">
        <v>514</v>
      </c>
      <c r="F123" s="207" t="s">
        <v>515</v>
      </c>
      <c r="G123" s="205"/>
      <c r="H123" s="205"/>
      <c r="I123" s="208"/>
      <c r="J123" s="209">
        <f>BK123</f>
        <v>0</v>
      </c>
      <c r="K123" s="205"/>
      <c r="L123" s="210"/>
      <c r="M123" s="211"/>
      <c r="N123" s="212"/>
      <c r="O123" s="212"/>
      <c r="P123" s="213">
        <f>P124+P136+P151+P168</f>
        <v>0</v>
      </c>
      <c r="Q123" s="212"/>
      <c r="R123" s="213">
        <f>R124+R136+R151+R168</f>
        <v>0</v>
      </c>
      <c r="S123" s="212"/>
      <c r="T123" s="214">
        <f>T124+T136+T151+T168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5" t="s">
        <v>82</v>
      </c>
      <c r="AT123" s="216" t="s">
        <v>72</v>
      </c>
      <c r="AU123" s="216" t="s">
        <v>73</v>
      </c>
      <c r="AY123" s="215" t="s">
        <v>125</v>
      </c>
      <c r="BK123" s="217">
        <f>BK124+BK136+BK151+BK168</f>
        <v>0</v>
      </c>
    </row>
    <row r="124" s="12" customFormat="1" ht="22.8" customHeight="1">
      <c r="A124" s="12"/>
      <c r="B124" s="204"/>
      <c r="C124" s="205"/>
      <c r="D124" s="206" t="s">
        <v>72</v>
      </c>
      <c r="E124" s="218" t="s">
        <v>1116</v>
      </c>
      <c r="F124" s="218" t="s">
        <v>1117</v>
      </c>
      <c r="G124" s="205"/>
      <c r="H124" s="205"/>
      <c r="I124" s="208"/>
      <c r="J124" s="219">
        <f>BK124</f>
        <v>0</v>
      </c>
      <c r="K124" s="205"/>
      <c r="L124" s="210"/>
      <c r="M124" s="211"/>
      <c r="N124" s="212"/>
      <c r="O124" s="212"/>
      <c r="P124" s="213">
        <f>SUM(P125:P135)</f>
        <v>0</v>
      </c>
      <c r="Q124" s="212"/>
      <c r="R124" s="213">
        <f>SUM(R125:R135)</f>
        <v>0</v>
      </c>
      <c r="S124" s="212"/>
      <c r="T124" s="214">
        <f>SUM(T125:T135)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5" t="s">
        <v>82</v>
      </c>
      <c r="AT124" s="216" t="s">
        <v>72</v>
      </c>
      <c r="AU124" s="216" t="s">
        <v>80</v>
      </c>
      <c r="AY124" s="215" t="s">
        <v>125</v>
      </c>
      <c r="BK124" s="217">
        <f>SUM(BK125:BK135)</f>
        <v>0</v>
      </c>
    </row>
    <row r="125" s="2" customFormat="1" ht="16.5" customHeight="1">
      <c r="A125" s="39"/>
      <c r="B125" s="40"/>
      <c r="C125" s="220" t="s">
        <v>80</v>
      </c>
      <c r="D125" s="220" t="s">
        <v>128</v>
      </c>
      <c r="E125" s="221" t="s">
        <v>1118</v>
      </c>
      <c r="F125" s="222" t="s">
        <v>1119</v>
      </c>
      <c r="G125" s="223" t="s">
        <v>1037</v>
      </c>
      <c r="H125" s="224">
        <v>5</v>
      </c>
      <c r="I125" s="225"/>
      <c r="J125" s="226">
        <f>ROUND(I125*H125,2)</f>
        <v>0</v>
      </c>
      <c r="K125" s="227"/>
      <c r="L125" s="45"/>
      <c r="M125" s="228" t="s">
        <v>1</v>
      </c>
      <c r="N125" s="229" t="s">
        <v>38</v>
      </c>
      <c r="O125" s="92"/>
      <c r="P125" s="230">
        <f>O125*H125</f>
        <v>0</v>
      </c>
      <c r="Q125" s="230">
        <v>0</v>
      </c>
      <c r="R125" s="230">
        <f>Q125*H125</f>
        <v>0</v>
      </c>
      <c r="S125" s="230">
        <v>0</v>
      </c>
      <c r="T125" s="231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2" t="s">
        <v>195</v>
      </c>
      <c r="AT125" s="232" t="s">
        <v>128</v>
      </c>
      <c r="AU125" s="232" t="s">
        <v>82</v>
      </c>
      <c r="AY125" s="18" t="s">
        <v>125</v>
      </c>
      <c r="BE125" s="233">
        <f>IF(N125="základní",J125,0)</f>
        <v>0</v>
      </c>
      <c r="BF125" s="233">
        <f>IF(N125="snížená",J125,0)</f>
        <v>0</v>
      </c>
      <c r="BG125" s="233">
        <f>IF(N125="zákl. přenesená",J125,0)</f>
        <v>0</v>
      </c>
      <c r="BH125" s="233">
        <f>IF(N125="sníž. přenesená",J125,0)</f>
        <v>0</v>
      </c>
      <c r="BI125" s="233">
        <f>IF(N125="nulová",J125,0)</f>
        <v>0</v>
      </c>
      <c r="BJ125" s="18" t="s">
        <v>80</v>
      </c>
      <c r="BK125" s="233">
        <f>ROUND(I125*H125,2)</f>
        <v>0</v>
      </c>
      <c r="BL125" s="18" t="s">
        <v>195</v>
      </c>
      <c r="BM125" s="232" t="s">
        <v>82</v>
      </c>
    </row>
    <row r="126" s="2" customFormat="1" ht="24.15" customHeight="1">
      <c r="A126" s="39"/>
      <c r="B126" s="40"/>
      <c r="C126" s="220" t="s">
        <v>82</v>
      </c>
      <c r="D126" s="220" t="s">
        <v>128</v>
      </c>
      <c r="E126" s="221" t="s">
        <v>1120</v>
      </c>
      <c r="F126" s="222" t="s">
        <v>1121</v>
      </c>
      <c r="G126" s="223" t="s">
        <v>1037</v>
      </c>
      <c r="H126" s="224">
        <v>2</v>
      </c>
      <c r="I126" s="225"/>
      <c r="J126" s="226">
        <f>ROUND(I126*H126,2)</f>
        <v>0</v>
      </c>
      <c r="K126" s="227"/>
      <c r="L126" s="45"/>
      <c r="M126" s="228" t="s">
        <v>1</v>
      </c>
      <c r="N126" s="229" t="s">
        <v>38</v>
      </c>
      <c r="O126" s="92"/>
      <c r="P126" s="230">
        <f>O126*H126</f>
        <v>0</v>
      </c>
      <c r="Q126" s="230">
        <v>0</v>
      </c>
      <c r="R126" s="230">
        <f>Q126*H126</f>
        <v>0</v>
      </c>
      <c r="S126" s="230">
        <v>0</v>
      </c>
      <c r="T126" s="231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2" t="s">
        <v>195</v>
      </c>
      <c r="AT126" s="232" t="s">
        <v>128</v>
      </c>
      <c r="AU126" s="232" t="s">
        <v>82</v>
      </c>
      <c r="AY126" s="18" t="s">
        <v>125</v>
      </c>
      <c r="BE126" s="233">
        <f>IF(N126="základní",J126,0)</f>
        <v>0</v>
      </c>
      <c r="BF126" s="233">
        <f>IF(N126="snížená",J126,0)</f>
        <v>0</v>
      </c>
      <c r="BG126" s="233">
        <f>IF(N126="zákl. přenesená",J126,0)</f>
        <v>0</v>
      </c>
      <c r="BH126" s="233">
        <f>IF(N126="sníž. přenesená",J126,0)</f>
        <v>0</v>
      </c>
      <c r="BI126" s="233">
        <f>IF(N126="nulová",J126,0)</f>
        <v>0</v>
      </c>
      <c r="BJ126" s="18" t="s">
        <v>80</v>
      </c>
      <c r="BK126" s="233">
        <f>ROUND(I126*H126,2)</f>
        <v>0</v>
      </c>
      <c r="BL126" s="18" t="s">
        <v>195</v>
      </c>
      <c r="BM126" s="232" t="s">
        <v>131</v>
      </c>
    </row>
    <row r="127" s="2" customFormat="1" ht="24.15" customHeight="1">
      <c r="A127" s="39"/>
      <c r="B127" s="40"/>
      <c r="C127" s="220" t="s">
        <v>171</v>
      </c>
      <c r="D127" s="220" t="s">
        <v>128</v>
      </c>
      <c r="E127" s="221" t="s">
        <v>1122</v>
      </c>
      <c r="F127" s="222" t="s">
        <v>1123</v>
      </c>
      <c r="G127" s="223" t="s">
        <v>1037</v>
      </c>
      <c r="H127" s="224">
        <v>1</v>
      </c>
      <c r="I127" s="225"/>
      <c r="J127" s="226">
        <f>ROUND(I127*H127,2)</f>
        <v>0</v>
      </c>
      <c r="K127" s="227"/>
      <c r="L127" s="45"/>
      <c r="M127" s="228" t="s">
        <v>1</v>
      </c>
      <c r="N127" s="229" t="s">
        <v>38</v>
      </c>
      <c r="O127" s="92"/>
      <c r="P127" s="230">
        <f>O127*H127</f>
        <v>0</v>
      </c>
      <c r="Q127" s="230">
        <v>0</v>
      </c>
      <c r="R127" s="230">
        <f>Q127*H127</f>
        <v>0</v>
      </c>
      <c r="S127" s="230">
        <v>0</v>
      </c>
      <c r="T127" s="23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2" t="s">
        <v>195</v>
      </c>
      <c r="AT127" s="232" t="s">
        <v>128</v>
      </c>
      <c r="AU127" s="232" t="s">
        <v>82</v>
      </c>
      <c r="AY127" s="18" t="s">
        <v>125</v>
      </c>
      <c r="BE127" s="233">
        <f>IF(N127="základní",J127,0)</f>
        <v>0</v>
      </c>
      <c r="BF127" s="233">
        <f>IF(N127="snížená",J127,0)</f>
        <v>0</v>
      </c>
      <c r="BG127" s="233">
        <f>IF(N127="zákl. přenesená",J127,0)</f>
        <v>0</v>
      </c>
      <c r="BH127" s="233">
        <f>IF(N127="sníž. přenesená",J127,0)</f>
        <v>0</v>
      </c>
      <c r="BI127" s="233">
        <f>IF(N127="nulová",J127,0)</f>
        <v>0</v>
      </c>
      <c r="BJ127" s="18" t="s">
        <v>80</v>
      </c>
      <c r="BK127" s="233">
        <f>ROUND(I127*H127,2)</f>
        <v>0</v>
      </c>
      <c r="BL127" s="18" t="s">
        <v>195</v>
      </c>
      <c r="BM127" s="232" t="s">
        <v>174</v>
      </c>
    </row>
    <row r="128" s="2" customFormat="1" ht="24.15" customHeight="1">
      <c r="A128" s="39"/>
      <c r="B128" s="40"/>
      <c r="C128" s="220" t="s">
        <v>131</v>
      </c>
      <c r="D128" s="220" t="s">
        <v>128</v>
      </c>
      <c r="E128" s="221" t="s">
        <v>1124</v>
      </c>
      <c r="F128" s="222" t="s">
        <v>1125</v>
      </c>
      <c r="G128" s="223" t="s">
        <v>1037</v>
      </c>
      <c r="H128" s="224">
        <v>2</v>
      </c>
      <c r="I128" s="225"/>
      <c r="J128" s="226">
        <f>ROUND(I128*H128,2)</f>
        <v>0</v>
      </c>
      <c r="K128" s="227"/>
      <c r="L128" s="45"/>
      <c r="M128" s="228" t="s">
        <v>1</v>
      </c>
      <c r="N128" s="229" t="s">
        <v>38</v>
      </c>
      <c r="O128" s="92"/>
      <c r="P128" s="230">
        <f>O128*H128</f>
        <v>0</v>
      </c>
      <c r="Q128" s="230">
        <v>0</v>
      </c>
      <c r="R128" s="230">
        <f>Q128*H128</f>
        <v>0</v>
      </c>
      <c r="S128" s="230">
        <v>0</v>
      </c>
      <c r="T128" s="23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2" t="s">
        <v>195</v>
      </c>
      <c r="AT128" s="232" t="s">
        <v>128</v>
      </c>
      <c r="AU128" s="232" t="s">
        <v>82</v>
      </c>
      <c r="AY128" s="18" t="s">
        <v>125</v>
      </c>
      <c r="BE128" s="233">
        <f>IF(N128="základní",J128,0)</f>
        <v>0</v>
      </c>
      <c r="BF128" s="233">
        <f>IF(N128="snížená",J128,0)</f>
        <v>0</v>
      </c>
      <c r="BG128" s="233">
        <f>IF(N128="zákl. přenesená",J128,0)</f>
        <v>0</v>
      </c>
      <c r="BH128" s="233">
        <f>IF(N128="sníž. přenesená",J128,0)</f>
        <v>0</v>
      </c>
      <c r="BI128" s="233">
        <f>IF(N128="nulová",J128,0)</f>
        <v>0</v>
      </c>
      <c r="BJ128" s="18" t="s">
        <v>80</v>
      </c>
      <c r="BK128" s="233">
        <f>ROUND(I128*H128,2)</f>
        <v>0</v>
      </c>
      <c r="BL128" s="18" t="s">
        <v>195</v>
      </c>
      <c r="BM128" s="232" t="s">
        <v>178</v>
      </c>
    </row>
    <row r="129" s="2" customFormat="1" ht="44.25" customHeight="1">
      <c r="A129" s="39"/>
      <c r="B129" s="40"/>
      <c r="C129" s="220" t="s">
        <v>124</v>
      </c>
      <c r="D129" s="220" t="s">
        <v>128</v>
      </c>
      <c r="E129" s="221" t="s">
        <v>1126</v>
      </c>
      <c r="F129" s="222" t="s">
        <v>1127</v>
      </c>
      <c r="G129" s="223" t="s">
        <v>1037</v>
      </c>
      <c r="H129" s="224">
        <v>1</v>
      </c>
      <c r="I129" s="225"/>
      <c r="J129" s="226">
        <f>ROUND(I129*H129,2)</f>
        <v>0</v>
      </c>
      <c r="K129" s="227"/>
      <c r="L129" s="45"/>
      <c r="M129" s="228" t="s">
        <v>1</v>
      </c>
      <c r="N129" s="229" t="s">
        <v>38</v>
      </c>
      <c r="O129" s="92"/>
      <c r="P129" s="230">
        <f>O129*H129</f>
        <v>0</v>
      </c>
      <c r="Q129" s="230">
        <v>0</v>
      </c>
      <c r="R129" s="230">
        <f>Q129*H129</f>
        <v>0</v>
      </c>
      <c r="S129" s="230">
        <v>0</v>
      </c>
      <c r="T129" s="23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2" t="s">
        <v>195</v>
      </c>
      <c r="AT129" s="232" t="s">
        <v>128</v>
      </c>
      <c r="AU129" s="232" t="s">
        <v>82</v>
      </c>
      <c r="AY129" s="18" t="s">
        <v>125</v>
      </c>
      <c r="BE129" s="233">
        <f>IF(N129="základní",J129,0)</f>
        <v>0</v>
      </c>
      <c r="BF129" s="233">
        <f>IF(N129="snížená",J129,0)</f>
        <v>0</v>
      </c>
      <c r="BG129" s="233">
        <f>IF(N129="zákl. přenesená",J129,0)</f>
        <v>0</v>
      </c>
      <c r="BH129" s="233">
        <f>IF(N129="sníž. přenesená",J129,0)</f>
        <v>0</v>
      </c>
      <c r="BI129" s="233">
        <f>IF(N129="nulová",J129,0)</f>
        <v>0</v>
      </c>
      <c r="BJ129" s="18" t="s">
        <v>80</v>
      </c>
      <c r="BK129" s="233">
        <f>ROUND(I129*H129,2)</f>
        <v>0</v>
      </c>
      <c r="BL129" s="18" t="s">
        <v>195</v>
      </c>
      <c r="BM129" s="232" t="s">
        <v>181</v>
      </c>
    </row>
    <row r="130" s="2" customFormat="1" ht="24.15" customHeight="1">
      <c r="A130" s="39"/>
      <c r="B130" s="40"/>
      <c r="C130" s="220" t="s">
        <v>174</v>
      </c>
      <c r="D130" s="220" t="s">
        <v>128</v>
      </c>
      <c r="E130" s="221" t="s">
        <v>1128</v>
      </c>
      <c r="F130" s="222" t="s">
        <v>1129</v>
      </c>
      <c r="G130" s="223" t="s">
        <v>1037</v>
      </c>
      <c r="H130" s="224">
        <v>1</v>
      </c>
      <c r="I130" s="225"/>
      <c r="J130" s="226">
        <f>ROUND(I130*H130,2)</f>
        <v>0</v>
      </c>
      <c r="K130" s="227"/>
      <c r="L130" s="45"/>
      <c r="M130" s="228" t="s">
        <v>1</v>
      </c>
      <c r="N130" s="229" t="s">
        <v>38</v>
      </c>
      <c r="O130" s="92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2" t="s">
        <v>195</v>
      </c>
      <c r="AT130" s="232" t="s">
        <v>128</v>
      </c>
      <c r="AU130" s="232" t="s">
        <v>82</v>
      </c>
      <c r="AY130" s="18" t="s">
        <v>125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8" t="s">
        <v>80</v>
      </c>
      <c r="BK130" s="233">
        <f>ROUND(I130*H130,2)</f>
        <v>0</v>
      </c>
      <c r="BL130" s="18" t="s">
        <v>195</v>
      </c>
      <c r="BM130" s="232" t="s">
        <v>187</v>
      </c>
    </row>
    <row r="131" s="2" customFormat="1" ht="33" customHeight="1">
      <c r="A131" s="39"/>
      <c r="B131" s="40"/>
      <c r="C131" s="220" t="s">
        <v>188</v>
      </c>
      <c r="D131" s="220" t="s">
        <v>128</v>
      </c>
      <c r="E131" s="221" t="s">
        <v>1130</v>
      </c>
      <c r="F131" s="222" t="s">
        <v>1131</v>
      </c>
      <c r="G131" s="223" t="s">
        <v>251</v>
      </c>
      <c r="H131" s="224">
        <v>1</v>
      </c>
      <c r="I131" s="225"/>
      <c r="J131" s="226">
        <f>ROUND(I131*H131,2)</f>
        <v>0</v>
      </c>
      <c r="K131" s="227"/>
      <c r="L131" s="45"/>
      <c r="M131" s="228" t="s">
        <v>1</v>
      </c>
      <c r="N131" s="229" t="s">
        <v>38</v>
      </c>
      <c r="O131" s="92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2" t="s">
        <v>195</v>
      </c>
      <c r="AT131" s="232" t="s">
        <v>128</v>
      </c>
      <c r="AU131" s="232" t="s">
        <v>82</v>
      </c>
      <c r="AY131" s="18" t="s">
        <v>125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8" t="s">
        <v>80</v>
      </c>
      <c r="BK131" s="233">
        <f>ROUND(I131*H131,2)</f>
        <v>0</v>
      </c>
      <c r="BL131" s="18" t="s">
        <v>195</v>
      </c>
      <c r="BM131" s="232" t="s">
        <v>191</v>
      </c>
    </row>
    <row r="132" s="2" customFormat="1" ht="55.5" customHeight="1">
      <c r="A132" s="39"/>
      <c r="B132" s="40"/>
      <c r="C132" s="220" t="s">
        <v>178</v>
      </c>
      <c r="D132" s="220" t="s">
        <v>128</v>
      </c>
      <c r="E132" s="221" t="s">
        <v>1132</v>
      </c>
      <c r="F132" s="222" t="s">
        <v>1133</v>
      </c>
      <c r="G132" s="223" t="s">
        <v>1037</v>
      </c>
      <c r="H132" s="224">
        <v>1</v>
      </c>
      <c r="I132" s="225"/>
      <c r="J132" s="226">
        <f>ROUND(I132*H132,2)</f>
        <v>0</v>
      </c>
      <c r="K132" s="227"/>
      <c r="L132" s="45"/>
      <c r="M132" s="228" t="s">
        <v>1</v>
      </c>
      <c r="N132" s="229" t="s">
        <v>38</v>
      </c>
      <c r="O132" s="92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2" t="s">
        <v>195</v>
      </c>
      <c r="AT132" s="232" t="s">
        <v>128</v>
      </c>
      <c r="AU132" s="232" t="s">
        <v>82</v>
      </c>
      <c r="AY132" s="18" t="s">
        <v>125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8" t="s">
        <v>80</v>
      </c>
      <c r="BK132" s="233">
        <f>ROUND(I132*H132,2)</f>
        <v>0</v>
      </c>
      <c r="BL132" s="18" t="s">
        <v>195</v>
      </c>
      <c r="BM132" s="232" t="s">
        <v>195</v>
      </c>
    </row>
    <row r="133" s="2" customFormat="1" ht="24.15" customHeight="1">
      <c r="A133" s="39"/>
      <c r="B133" s="40"/>
      <c r="C133" s="220" t="s">
        <v>196</v>
      </c>
      <c r="D133" s="220" t="s">
        <v>128</v>
      </c>
      <c r="E133" s="221" t="s">
        <v>1134</v>
      </c>
      <c r="F133" s="222" t="s">
        <v>1135</v>
      </c>
      <c r="G133" s="223" t="s">
        <v>1037</v>
      </c>
      <c r="H133" s="224">
        <v>1</v>
      </c>
      <c r="I133" s="225"/>
      <c r="J133" s="226">
        <f>ROUND(I133*H133,2)</f>
        <v>0</v>
      </c>
      <c r="K133" s="227"/>
      <c r="L133" s="45"/>
      <c r="M133" s="228" t="s">
        <v>1</v>
      </c>
      <c r="N133" s="229" t="s">
        <v>38</v>
      </c>
      <c r="O133" s="92"/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2" t="s">
        <v>195</v>
      </c>
      <c r="AT133" s="232" t="s">
        <v>128</v>
      </c>
      <c r="AU133" s="232" t="s">
        <v>82</v>
      </c>
      <c r="AY133" s="18" t="s">
        <v>125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8" t="s">
        <v>80</v>
      </c>
      <c r="BK133" s="233">
        <f>ROUND(I133*H133,2)</f>
        <v>0</v>
      </c>
      <c r="BL133" s="18" t="s">
        <v>195</v>
      </c>
      <c r="BM133" s="232" t="s">
        <v>199</v>
      </c>
    </row>
    <row r="134" s="2" customFormat="1" ht="24.15" customHeight="1">
      <c r="A134" s="39"/>
      <c r="B134" s="40"/>
      <c r="C134" s="220" t="s">
        <v>181</v>
      </c>
      <c r="D134" s="220" t="s">
        <v>128</v>
      </c>
      <c r="E134" s="221" t="s">
        <v>1136</v>
      </c>
      <c r="F134" s="222" t="s">
        <v>1137</v>
      </c>
      <c r="G134" s="223" t="s">
        <v>1037</v>
      </c>
      <c r="H134" s="224">
        <v>1</v>
      </c>
      <c r="I134" s="225"/>
      <c r="J134" s="226">
        <f>ROUND(I134*H134,2)</f>
        <v>0</v>
      </c>
      <c r="K134" s="227"/>
      <c r="L134" s="45"/>
      <c r="M134" s="228" t="s">
        <v>1</v>
      </c>
      <c r="N134" s="229" t="s">
        <v>38</v>
      </c>
      <c r="O134" s="92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2" t="s">
        <v>195</v>
      </c>
      <c r="AT134" s="232" t="s">
        <v>128</v>
      </c>
      <c r="AU134" s="232" t="s">
        <v>82</v>
      </c>
      <c r="AY134" s="18" t="s">
        <v>125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8" t="s">
        <v>80</v>
      </c>
      <c r="BK134" s="233">
        <f>ROUND(I134*H134,2)</f>
        <v>0</v>
      </c>
      <c r="BL134" s="18" t="s">
        <v>195</v>
      </c>
      <c r="BM134" s="232" t="s">
        <v>202</v>
      </c>
    </row>
    <row r="135" s="2" customFormat="1" ht="44.25" customHeight="1">
      <c r="A135" s="39"/>
      <c r="B135" s="40"/>
      <c r="C135" s="220" t="s">
        <v>203</v>
      </c>
      <c r="D135" s="220" t="s">
        <v>128</v>
      </c>
      <c r="E135" s="221" t="s">
        <v>1138</v>
      </c>
      <c r="F135" s="222" t="s">
        <v>1139</v>
      </c>
      <c r="G135" s="223" t="s">
        <v>194</v>
      </c>
      <c r="H135" s="224">
        <v>0.85799999999999998</v>
      </c>
      <c r="I135" s="225"/>
      <c r="J135" s="226">
        <f>ROUND(I135*H135,2)</f>
        <v>0</v>
      </c>
      <c r="K135" s="227"/>
      <c r="L135" s="45"/>
      <c r="M135" s="228" t="s">
        <v>1</v>
      </c>
      <c r="N135" s="229" t="s">
        <v>38</v>
      </c>
      <c r="O135" s="92"/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2" t="s">
        <v>195</v>
      </c>
      <c r="AT135" s="232" t="s">
        <v>128</v>
      </c>
      <c r="AU135" s="232" t="s">
        <v>82</v>
      </c>
      <c r="AY135" s="18" t="s">
        <v>125</v>
      </c>
      <c r="BE135" s="233">
        <f>IF(N135="základní",J135,0)</f>
        <v>0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8" t="s">
        <v>80</v>
      </c>
      <c r="BK135" s="233">
        <f>ROUND(I135*H135,2)</f>
        <v>0</v>
      </c>
      <c r="BL135" s="18" t="s">
        <v>195</v>
      </c>
      <c r="BM135" s="232" t="s">
        <v>206</v>
      </c>
    </row>
    <row r="136" s="12" customFormat="1" ht="22.8" customHeight="1">
      <c r="A136" s="12"/>
      <c r="B136" s="204"/>
      <c r="C136" s="205"/>
      <c r="D136" s="206" t="s">
        <v>72</v>
      </c>
      <c r="E136" s="218" t="s">
        <v>1140</v>
      </c>
      <c r="F136" s="218" t="s">
        <v>1141</v>
      </c>
      <c r="G136" s="205"/>
      <c r="H136" s="205"/>
      <c r="I136" s="208"/>
      <c r="J136" s="219">
        <f>BK136</f>
        <v>0</v>
      </c>
      <c r="K136" s="205"/>
      <c r="L136" s="210"/>
      <c r="M136" s="211"/>
      <c r="N136" s="212"/>
      <c r="O136" s="212"/>
      <c r="P136" s="213">
        <f>SUM(P137:P150)</f>
        <v>0</v>
      </c>
      <c r="Q136" s="212"/>
      <c r="R136" s="213">
        <f>SUM(R137:R150)</f>
        <v>0</v>
      </c>
      <c r="S136" s="212"/>
      <c r="T136" s="214">
        <f>SUM(T137:T150)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5" t="s">
        <v>82</v>
      </c>
      <c r="AT136" s="216" t="s">
        <v>72</v>
      </c>
      <c r="AU136" s="216" t="s">
        <v>80</v>
      </c>
      <c r="AY136" s="215" t="s">
        <v>125</v>
      </c>
      <c r="BK136" s="217">
        <f>SUM(BK137:BK150)</f>
        <v>0</v>
      </c>
    </row>
    <row r="137" s="2" customFormat="1" ht="24.15" customHeight="1">
      <c r="A137" s="39"/>
      <c r="B137" s="40"/>
      <c r="C137" s="220" t="s">
        <v>187</v>
      </c>
      <c r="D137" s="220" t="s">
        <v>128</v>
      </c>
      <c r="E137" s="221" t="s">
        <v>1142</v>
      </c>
      <c r="F137" s="222" t="s">
        <v>1143</v>
      </c>
      <c r="G137" s="223" t="s">
        <v>348</v>
      </c>
      <c r="H137" s="224">
        <v>10</v>
      </c>
      <c r="I137" s="225"/>
      <c r="J137" s="226">
        <f>ROUND(I137*H137,2)</f>
        <v>0</v>
      </c>
      <c r="K137" s="227"/>
      <c r="L137" s="45"/>
      <c r="M137" s="228" t="s">
        <v>1</v>
      </c>
      <c r="N137" s="229" t="s">
        <v>38</v>
      </c>
      <c r="O137" s="92"/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2" t="s">
        <v>195</v>
      </c>
      <c r="AT137" s="232" t="s">
        <v>128</v>
      </c>
      <c r="AU137" s="232" t="s">
        <v>82</v>
      </c>
      <c r="AY137" s="18" t="s">
        <v>125</v>
      </c>
      <c r="BE137" s="233">
        <f>IF(N137="základní",J137,0)</f>
        <v>0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8" t="s">
        <v>80</v>
      </c>
      <c r="BK137" s="233">
        <f>ROUND(I137*H137,2)</f>
        <v>0</v>
      </c>
      <c r="BL137" s="18" t="s">
        <v>195</v>
      </c>
      <c r="BM137" s="232" t="s">
        <v>209</v>
      </c>
    </row>
    <row r="138" s="2" customFormat="1" ht="24.15" customHeight="1">
      <c r="A138" s="39"/>
      <c r="B138" s="40"/>
      <c r="C138" s="220" t="s">
        <v>212</v>
      </c>
      <c r="D138" s="220" t="s">
        <v>128</v>
      </c>
      <c r="E138" s="221" t="s">
        <v>1144</v>
      </c>
      <c r="F138" s="222" t="s">
        <v>1145</v>
      </c>
      <c r="G138" s="223" t="s">
        <v>348</v>
      </c>
      <c r="H138" s="224">
        <v>40</v>
      </c>
      <c r="I138" s="225"/>
      <c r="J138" s="226">
        <f>ROUND(I138*H138,2)</f>
        <v>0</v>
      </c>
      <c r="K138" s="227"/>
      <c r="L138" s="45"/>
      <c r="M138" s="228" t="s">
        <v>1</v>
      </c>
      <c r="N138" s="229" t="s">
        <v>38</v>
      </c>
      <c r="O138" s="92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2" t="s">
        <v>195</v>
      </c>
      <c r="AT138" s="232" t="s">
        <v>128</v>
      </c>
      <c r="AU138" s="232" t="s">
        <v>82</v>
      </c>
      <c r="AY138" s="18" t="s">
        <v>125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8" t="s">
        <v>80</v>
      </c>
      <c r="BK138" s="233">
        <f>ROUND(I138*H138,2)</f>
        <v>0</v>
      </c>
      <c r="BL138" s="18" t="s">
        <v>195</v>
      </c>
      <c r="BM138" s="232" t="s">
        <v>215</v>
      </c>
    </row>
    <row r="139" s="2" customFormat="1" ht="24.15" customHeight="1">
      <c r="A139" s="39"/>
      <c r="B139" s="40"/>
      <c r="C139" s="220" t="s">
        <v>191</v>
      </c>
      <c r="D139" s="220" t="s">
        <v>128</v>
      </c>
      <c r="E139" s="221" t="s">
        <v>1146</v>
      </c>
      <c r="F139" s="222" t="s">
        <v>1147</v>
      </c>
      <c r="G139" s="223" t="s">
        <v>348</v>
      </c>
      <c r="H139" s="224">
        <v>10</v>
      </c>
      <c r="I139" s="225"/>
      <c r="J139" s="226">
        <f>ROUND(I139*H139,2)</f>
        <v>0</v>
      </c>
      <c r="K139" s="227"/>
      <c r="L139" s="45"/>
      <c r="M139" s="228" t="s">
        <v>1</v>
      </c>
      <c r="N139" s="229" t="s">
        <v>38</v>
      </c>
      <c r="O139" s="92"/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2" t="s">
        <v>195</v>
      </c>
      <c r="AT139" s="232" t="s">
        <v>128</v>
      </c>
      <c r="AU139" s="232" t="s">
        <v>82</v>
      </c>
      <c r="AY139" s="18" t="s">
        <v>125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8" t="s">
        <v>80</v>
      </c>
      <c r="BK139" s="233">
        <f>ROUND(I139*H139,2)</f>
        <v>0</v>
      </c>
      <c r="BL139" s="18" t="s">
        <v>195</v>
      </c>
      <c r="BM139" s="232" t="s">
        <v>220</v>
      </c>
    </row>
    <row r="140" s="2" customFormat="1" ht="24.15" customHeight="1">
      <c r="A140" s="39"/>
      <c r="B140" s="40"/>
      <c r="C140" s="220" t="s">
        <v>8</v>
      </c>
      <c r="D140" s="220" t="s">
        <v>128</v>
      </c>
      <c r="E140" s="221" t="s">
        <v>1148</v>
      </c>
      <c r="F140" s="222" t="s">
        <v>1149</v>
      </c>
      <c r="G140" s="223" t="s">
        <v>348</v>
      </c>
      <c r="H140" s="224">
        <v>10</v>
      </c>
      <c r="I140" s="225"/>
      <c r="J140" s="226">
        <f>ROUND(I140*H140,2)</f>
        <v>0</v>
      </c>
      <c r="K140" s="227"/>
      <c r="L140" s="45"/>
      <c r="M140" s="228" t="s">
        <v>1</v>
      </c>
      <c r="N140" s="229" t="s">
        <v>38</v>
      </c>
      <c r="O140" s="92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2" t="s">
        <v>195</v>
      </c>
      <c r="AT140" s="232" t="s">
        <v>128</v>
      </c>
      <c r="AU140" s="232" t="s">
        <v>82</v>
      </c>
      <c r="AY140" s="18" t="s">
        <v>125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8" t="s">
        <v>80</v>
      </c>
      <c r="BK140" s="233">
        <f>ROUND(I140*H140,2)</f>
        <v>0</v>
      </c>
      <c r="BL140" s="18" t="s">
        <v>195</v>
      </c>
      <c r="BM140" s="232" t="s">
        <v>223</v>
      </c>
    </row>
    <row r="141" s="2" customFormat="1" ht="24.15" customHeight="1">
      <c r="A141" s="39"/>
      <c r="B141" s="40"/>
      <c r="C141" s="220" t="s">
        <v>195</v>
      </c>
      <c r="D141" s="220" t="s">
        <v>128</v>
      </c>
      <c r="E141" s="221" t="s">
        <v>1150</v>
      </c>
      <c r="F141" s="222" t="s">
        <v>1151</v>
      </c>
      <c r="G141" s="223" t="s">
        <v>348</v>
      </c>
      <c r="H141" s="224">
        <v>30</v>
      </c>
      <c r="I141" s="225"/>
      <c r="J141" s="226">
        <f>ROUND(I141*H141,2)</f>
        <v>0</v>
      </c>
      <c r="K141" s="227"/>
      <c r="L141" s="45"/>
      <c r="M141" s="228" t="s">
        <v>1</v>
      </c>
      <c r="N141" s="229" t="s">
        <v>38</v>
      </c>
      <c r="O141" s="92"/>
      <c r="P141" s="230">
        <f>O141*H141</f>
        <v>0</v>
      </c>
      <c r="Q141" s="230">
        <v>0</v>
      </c>
      <c r="R141" s="230">
        <f>Q141*H141</f>
        <v>0</v>
      </c>
      <c r="S141" s="230">
        <v>0</v>
      </c>
      <c r="T141" s="23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2" t="s">
        <v>195</v>
      </c>
      <c r="AT141" s="232" t="s">
        <v>128</v>
      </c>
      <c r="AU141" s="232" t="s">
        <v>82</v>
      </c>
      <c r="AY141" s="18" t="s">
        <v>125</v>
      </c>
      <c r="BE141" s="233">
        <f>IF(N141="základní",J141,0)</f>
        <v>0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18" t="s">
        <v>80</v>
      </c>
      <c r="BK141" s="233">
        <f>ROUND(I141*H141,2)</f>
        <v>0</v>
      </c>
      <c r="BL141" s="18" t="s">
        <v>195</v>
      </c>
      <c r="BM141" s="232" t="s">
        <v>227</v>
      </c>
    </row>
    <row r="142" s="2" customFormat="1" ht="33" customHeight="1">
      <c r="A142" s="39"/>
      <c r="B142" s="40"/>
      <c r="C142" s="220" t="s">
        <v>229</v>
      </c>
      <c r="D142" s="220" t="s">
        <v>128</v>
      </c>
      <c r="E142" s="221" t="s">
        <v>1152</v>
      </c>
      <c r="F142" s="222" t="s">
        <v>1153</v>
      </c>
      <c r="G142" s="223" t="s">
        <v>348</v>
      </c>
      <c r="H142" s="224">
        <v>15</v>
      </c>
      <c r="I142" s="225"/>
      <c r="J142" s="226">
        <f>ROUND(I142*H142,2)</f>
        <v>0</v>
      </c>
      <c r="K142" s="227"/>
      <c r="L142" s="45"/>
      <c r="M142" s="228" t="s">
        <v>1</v>
      </c>
      <c r="N142" s="229" t="s">
        <v>38</v>
      </c>
      <c r="O142" s="92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2" t="s">
        <v>195</v>
      </c>
      <c r="AT142" s="232" t="s">
        <v>128</v>
      </c>
      <c r="AU142" s="232" t="s">
        <v>82</v>
      </c>
      <c r="AY142" s="18" t="s">
        <v>125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8" t="s">
        <v>80</v>
      </c>
      <c r="BK142" s="233">
        <f>ROUND(I142*H142,2)</f>
        <v>0</v>
      </c>
      <c r="BL142" s="18" t="s">
        <v>195</v>
      </c>
      <c r="BM142" s="232" t="s">
        <v>232</v>
      </c>
    </row>
    <row r="143" s="2" customFormat="1" ht="24.15" customHeight="1">
      <c r="A143" s="39"/>
      <c r="B143" s="40"/>
      <c r="C143" s="220" t="s">
        <v>199</v>
      </c>
      <c r="D143" s="220" t="s">
        <v>128</v>
      </c>
      <c r="E143" s="221" t="s">
        <v>1154</v>
      </c>
      <c r="F143" s="222" t="s">
        <v>1155</v>
      </c>
      <c r="G143" s="223" t="s">
        <v>251</v>
      </c>
      <c r="H143" s="224">
        <v>2</v>
      </c>
      <c r="I143" s="225"/>
      <c r="J143" s="226">
        <f>ROUND(I143*H143,2)</f>
        <v>0</v>
      </c>
      <c r="K143" s="227"/>
      <c r="L143" s="45"/>
      <c r="M143" s="228" t="s">
        <v>1</v>
      </c>
      <c r="N143" s="229" t="s">
        <v>38</v>
      </c>
      <c r="O143" s="92"/>
      <c r="P143" s="230">
        <f>O143*H143</f>
        <v>0</v>
      </c>
      <c r="Q143" s="230">
        <v>0</v>
      </c>
      <c r="R143" s="230">
        <f>Q143*H143</f>
        <v>0</v>
      </c>
      <c r="S143" s="230">
        <v>0</v>
      </c>
      <c r="T143" s="23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2" t="s">
        <v>195</v>
      </c>
      <c r="AT143" s="232" t="s">
        <v>128</v>
      </c>
      <c r="AU143" s="232" t="s">
        <v>82</v>
      </c>
      <c r="AY143" s="18" t="s">
        <v>125</v>
      </c>
      <c r="BE143" s="233">
        <f>IF(N143="základní",J143,0)</f>
        <v>0</v>
      </c>
      <c r="BF143" s="233">
        <f>IF(N143="snížená",J143,0)</f>
        <v>0</v>
      </c>
      <c r="BG143" s="233">
        <f>IF(N143="zákl. přenesená",J143,0)</f>
        <v>0</v>
      </c>
      <c r="BH143" s="233">
        <f>IF(N143="sníž. přenesená",J143,0)</f>
        <v>0</v>
      </c>
      <c r="BI143" s="233">
        <f>IF(N143="nulová",J143,0)</f>
        <v>0</v>
      </c>
      <c r="BJ143" s="18" t="s">
        <v>80</v>
      </c>
      <c r="BK143" s="233">
        <f>ROUND(I143*H143,2)</f>
        <v>0</v>
      </c>
      <c r="BL143" s="18" t="s">
        <v>195</v>
      </c>
      <c r="BM143" s="232" t="s">
        <v>236</v>
      </c>
    </row>
    <row r="144" s="2" customFormat="1" ht="24.15" customHeight="1">
      <c r="A144" s="39"/>
      <c r="B144" s="40"/>
      <c r="C144" s="220" t="s">
        <v>239</v>
      </c>
      <c r="D144" s="220" t="s">
        <v>128</v>
      </c>
      <c r="E144" s="221" t="s">
        <v>1156</v>
      </c>
      <c r="F144" s="222" t="s">
        <v>1157</v>
      </c>
      <c r="G144" s="223" t="s">
        <v>251</v>
      </c>
      <c r="H144" s="224">
        <v>6</v>
      </c>
      <c r="I144" s="225"/>
      <c r="J144" s="226">
        <f>ROUND(I144*H144,2)</f>
        <v>0</v>
      </c>
      <c r="K144" s="227"/>
      <c r="L144" s="45"/>
      <c r="M144" s="228" t="s">
        <v>1</v>
      </c>
      <c r="N144" s="229" t="s">
        <v>38</v>
      </c>
      <c r="O144" s="92"/>
      <c r="P144" s="230">
        <f>O144*H144</f>
        <v>0</v>
      </c>
      <c r="Q144" s="230">
        <v>0</v>
      </c>
      <c r="R144" s="230">
        <f>Q144*H144</f>
        <v>0</v>
      </c>
      <c r="S144" s="230">
        <v>0</v>
      </c>
      <c r="T144" s="23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2" t="s">
        <v>195</v>
      </c>
      <c r="AT144" s="232" t="s">
        <v>128</v>
      </c>
      <c r="AU144" s="232" t="s">
        <v>82</v>
      </c>
      <c r="AY144" s="18" t="s">
        <v>125</v>
      </c>
      <c r="BE144" s="233">
        <f>IF(N144="základní",J144,0)</f>
        <v>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8" t="s">
        <v>80</v>
      </c>
      <c r="BK144" s="233">
        <f>ROUND(I144*H144,2)</f>
        <v>0</v>
      </c>
      <c r="BL144" s="18" t="s">
        <v>195</v>
      </c>
      <c r="BM144" s="232" t="s">
        <v>242</v>
      </c>
    </row>
    <row r="145" s="2" customFormat="1" ht="24.15" customHeight="1">
      <c r="A145" s="39"/>
      <c r="B145" s="40"/>
      <c r="C145" s="220" t="s">
        <v>202</v>
      </c>
      <c r="D145" s="220" t="s">
        <v>128</v>
      </c>
      <c r="E145" s="221" t="s">
        <v>1158</v>
      </c>
      <c r="F145" s="222" t="s">
        <v>1159</v>
      </c>
      <c r="G145" s="223" t="s">
        <v>348</v>
      </c>
      <c r="H145" s="224">
        <v>110</v>
      </c>
      <c r="I145" s="225"/>
      <c r="J145" s="226">
        <f>ROUND(I145*H145,2)</f>
        <v>0</v>
      </c>
      <c r="K145" s="227"/>
      <c r="L145" s="45"/>
      <c r="M145" s="228" t="s">
        <v>1</v>
      </c>
      <c r="N145" s="229" t="s">
        <v>38</v>
      </c>
      <c r="O145" s="92"/>
      <c r="P145" s="230">
        <f>O145*H145</f>
        <v>0</v>
      </c>
      <c r="Q145" s="230">
        <v>0</v>
      </c>
      <c r="R145" s="230">
        <f>Q145*H145</f>
        <v>0</v>
      </c>
      <c r="S145" s="230">
        <v>0</v>
      </c>
      <c r="T145" s="23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2" t="s">
        <v>195</v>
      </c>
      <c r="AT145" s="232" t="s">
        <v>128</v>
      </c>
      <c r="AU145" s="232" t="s">
        <v>82</v>
      </c>
      <c r="AY145" s="18" t="s">
        <v>125</v>
      </c>
      <c r="BE145" s="233">
        <f>IF(N145="základní",J145,0)</f>
        <v>0</v>
      </c>
      <c r="BF145" s="233">
        <f>IF(N145="snížená",J145,0)</f>
        <v>0</v>
      </c>
      <c r="BG145" s="233">
        <f>IF(N145="zákl. přenesená",J145,0)</f>
        <v>0</v>
      </c>
      <c r="BH145" s="233">
        <f>IF(N145="sníž. přenesená",J145,0)</f>
        <v>0</v>
      </c>
      <c r="BI145" s="233">
        <f>IF(N145="nulová",J145,0)</f>
        <v>0</v>
      </c>
      <c r="BJ145" s="18" t="s">
        <v>80</v>
      </c>
      <c r="BK145" s="233">
        <f>ROUND(I145*H145,2)</f>
        <v>0</v>
      </c>
      <c r="BL145" s="18" t="s">
        <v>195</v>
      </c>
      <c r="BM145" s="232" t="s">
        <v>252</v>
      </c>
    </row>
    <row r="146" s="2" customFormat="1" ht="55.5" customHeight="1">
      <c r="A146" s="39"/>
      <c r="B146" s="40"/>
      <c r="C146" s="220" t="s">
        <v>7</v>
      </c>
      <c r="D146" s="220" t="s">
        <v>128</v>
      </c>
      <c r="E146" s="221" t="s">
        <v>1160</v>
      </c>
      <c r="F146" s="222" t="s">
        <v>1161</v>
      </c>
      <c r="G146" s="223" t="s">
        <v>348</v>
      </c>
      <c r="H146" s="224">
        <v>15</v>
      </c>
      <c r="I146" s="225"/>
      <c r="J146" s="226">
        <f>ROUND(I146*H146,2)</f>
        <v>0</v>
      </c>
      <c r="K146" s="227"/>
      <c r="L146" s="45"/>
      <c r="M146" s="228" t="s">
        <v>1</v>
      </c>
      <c r="N146" s="229" t="s">
        <v>38</v>
      </c>
      <c r="O146" s="92"/>
      <c r="P146" s="230">
        <f>O146*H146</f>
        <v>0</v>
      </c>
      <c r="Q146" s="230">
        <v>0</v>
      </c>
      <c r="R146" s="230">
        <f>Q146*H146</f>
        <v>0</v>
      </c>
      <c r="S146" s="230">
        <v>0</v>
      </c>
      <c r="T146" s="23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2" t="s">
        <v>195</v>
      </c>
      <c r="AT146" s="232" t="s">
        <v>128</v>
      </c>
      <c r="AU146" s="232" t="s">
        <v>82</v>
      </c>
      <c r="AY146" s="18" t="s">
        <v>125</v>
      </c>
      <c r="BE146" s="233">
        <f>IF(N146="základní",J146,0)</f>
        <v>0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18" t="s">
        <v>80</v>
      </c>
      <c r="BK146" s="233">
        <f>ROUND(I146*H146,2)</f>
        <v>0</v>
      </c>
      <c r="BL146" s="18" t="s">
        <v>195</v>
      </c>
      <c r="BM146" s="232" t="s">
        <v>255</v>
      </c>
    </row>
    <row r="147" s="2" customFormat="1" ht="24.15" customHeight="1">
      <c r="A147" s="39"/>
      <c r="B147" s="40"/>
      <c r="C147" s="220" t="s">
        <v>206</v>
      </c>
      <c r="D147" s="220" t="s">
        <v>128</v>
      </c>
      <c r="E147" s="221" t="s">
        <v>1162</v>
      </c>
      <c r="F147" s="222" t="s">
        <v>1163</v>
      </c>
      <c r="G147" s="223" t="s">
        <v>251</v>
      </c>
      <c r="H147" s="224">
        <v>2</v>
      </c>
      <c r="I147" s="225"/>
      <c r="J147" s="226">
        <f>ROUND(I147*H147,2)</f>
        <v>0</v>
      </c>
      <c r="K147" s="227"/>
      <c r="L147" s="45"/>
      <c r="M147" s="228" t="s">
        <v>1</v>
      </c>
      <c r="N147" s="229" t="s">
        <v>38</v>
      </c>
      <c r="O147" s="92"/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2" t="s">
        <v>195</v>
      </c>
      <c r="AT147" s="232" t="s">
        <v>128</v>
      </c>
      <c r="AU147" s="232" t="s">
        <v>82</v>
      </c>
      <c r="AY147" s="18" t="s">
        <v>125</v>
      </c>
      <c r="BE147" s="233">
        <f>IF(N147="základní",J147,0)</f>
        <v>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8" t="s">
        <v>80</v>
      </c>
      <c r="BK147" s="233">
        <f>ROUND(I147*H147,2)</f>
        <v>0</v>
      </c>
      <c r="BL147" s="18" t="s">
        <v>195</v>
      </c>
      <c r="BM147" s="232" t="s">
        <v>258</v>
      </c>
    </row>
    <row r="148" s="2" customFormat="1" ht="55.5" customHeight="1">
      <c r="A148" s="39"/>
      <c r="B148" s="40"/>
      <c r="C148" s="220" t="s">
        <v>262</v>
      </c>
      <c r="D148" s="220" t="s">
        <v>128</v>
      </c>
      <c r="E148" s="221" t="s">
        <v>1164</v>
      </c>
      <c r="F148" s="222" t="s">
        <v>1165</v>
      </c>
      <c r="G148" s="223" t="s">
        <v>348</v>
      </c>
      <c r="H148" s="224">
        <v>60</v>
      </c>
      <c r="I148" s="225"/>
      <c r="J148" s="226">
        <f>ROUND(I148*H148,2)</f>
        <v>0</v>
      </c>
      <c r="K148" s="227"/>
      <c r="L148" s="45"/>
      <c r="M148" s="228" t="s">
        <v>1</v>
      </c>
      <c r="N148" s="229" t="s">
        <v>38</v>
      </c>
      <c r="O148" s="92"/>
      <c r="P148" s="230">
        <f>O148*H148</f>
        <v>0</v>
      </c>
      <c r="Q148" s="230">
        <v>0</v>
      </c>
      <c r="R148" s="230">
        <f>Q148*H148</f>
        <v>0</v>
      </c>
      <c r="S148" s="230">
        <v>0</v>
      </c>
      <c r="T148" s="23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2" t="s">
        <v>195</v>
      </c>
      <c r="AT148" s="232" t="s">
        <v>128</v>
      </c>
      <c r="AU148" s="232" t="s">
        <v>82</v>
      </c>
      <c r="AY148" s="18" t="s">
        <v>125</v>
      </c>
      <c r="BE148" s="233">
        <f>IF(N148="základní",J148,0)</f>
        <v>0</v>
      </c>
      <c r="BF148" s="233">
        <f>IF(N148="snížená",J148,0)</f>
        <v>0</v>
      </c>
      <c r="BG148" s="233">
        <f>IF(N148="zákl. přenesená",J148,0)</f>
        <v>0</v>
      </c>
      <c r="BH148" s="233">
        <f>IF(N148="sníž. přenesená",J148,0)</f>
        <v>0</v>
      </c>
      <c r="BI148" s="233">
        <f>IF(N148="nulová",J148,0)</f>
        <v>0</v>
      </c>
      <c r="BJ148" s="18" t="s">
        <v>80</v>
      </c>
      <c r="BK148" s="233">
        <f>ROUND(I148*H148,2)</f>
        <v>0</v>
      </c>
      <c r="BL148" s="18" t="s">
        <v>195</v>
      </c>
      <c r="BM148" s="232" t="s">
        <v>265</v>
      </c>
    </row>
    <row r="149" s="2" customFormat="1" ht="55.5" customHeight="1">
      <c r="A149" s="39"/>
      <c r="B149" s="40"/>
      <c r="C149" s="220" t="s">
        <v>209</v>
      </c>
      <c r="D149" s="220" t="s">
        <v>128</v>
      </c>
      <c r="E149" s="221" t="s">
        <v>1166</v>
      </c>
      <c r="F149" s="222" t="s">
        <v>1167</v>
      </c>
      <c r="G149" s="223" t="s">
        <v>348</v>
      </c>
      <c r="H149" s="224">
        <v>40</v>
      </c>
      <c r="I149" s="225"/>
      <c r="J149" s="226">
        <f>ROUND(I149*H149,2)</f>
        <v>0</v>
      </c>
      <c r="K149" s="227"/>
      <c r="L149" s="45"/>
      <c r="M149" s="228" t="s">
        <v>1</v>
      </c>
      <c r="N149" s="229" t="s">
        <v>38</v>
      </c>
      <c r="O149" s="92"/>
      <c r="P149" s="230">
        <f>O149*H149</f>
        <v>0</v>
      </c>
      <c r="Q149" s="230">
        <v>0</v>
      </c>
      <c r="R149" s="230">
        <f>Q149*H149</f>
        <v>0</v>
      </c>
      <c r="S149" s="230">
        <v>0</v>
      </c>
      <c r="T149" s="23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2" t="s">
        <v>195</v>
      </c>
      <c r="AT149" s="232" t="s">
        <v>128</v>
      </c>
      <c r="AU149" s="232" t="s">
        <v>82</v>
      </c>
      <c r="AY149" s="18" t="s">
        <v>125</v>
      </c>
      <c r="BE149" s="233">
        <f>IF(N149="základní",J149,0)</f>
        <v>0</v>
      </c>
      <c r="BF149" s="233">
        <f>IF(N149="snížená",J149,0)</f>
        <v>0</v>
      </c>
      <c r="BG149" s="233">
        <f>IF(N149="zákl. přenesená",J149,0)</f>
        <v>0</v>
      </c>
      <c r="BH149" s="233">
        <f>IF(N149="sníž. přenesená",J149,0)</f>
        <v>0</v>
      </c>
      <c r="BI149" s="233">
        <f>IF(N149="nulová",J149,0)</f>
        <v>0</v>
      </c>
      <c r="BJ149" s="18" t="s">
        <v>80</v>
      </c>
      <c r="BK149" s="233">
        <f>ROUND(I149*H149,2)</f>
        <v>0</v>
      </c>
      <c r="BL149" s="18" t="s">
        <v>195</v>
      </c>
      <c r="BM149" s="232" t="s">
        <v>270</v>
      </c>
    </row>
    <row r="150" s="2" customFormat="1" ht="44.25" customHeight="1">
      <c r="A150" s="39"/>
      <c r="B150" s="40"/>
      <c r="C150" s="220" t="s">
        <v>271</v>
      </c>
      <c r="D150" s="220" t="s">
        <v>128</v>
      </c>
      <c r="E150" s="221" t="s">
        <v>1168</v>
      </c>
      <c r="F150" s="222" t="s">
        <v>1169</v>
      </c>
      <c r="G150" s="223" t="s">
        <v>194</v>
      </c>
      <c r="H150" s="224">
        <v>0.123</v>
      </c>
      <c r="I150" s="225"/>
      <c r="J150" s="226">
        <f>ROUND(I150*H150,2)</f>
        <v>0</v>
      </c>
      <c r="K150" s="227"/>
      <c r="L150" s="45"/>
      <c r="M150" s="228" t="s">
        <v>1</v>
      </c>
      <c r="N150" s="229" t="s">
        <v>38</v>
      </c>
      <c r="O150" s="92"/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2" t="s">
        <v>195</v>
      </c>
      <c r="AT150" s="232" t="s">
        <v>128</v>
      </c>
      <c r="AU150" s="232" t="s">
        <v>82</v>
      </c>
      <c r="AY150" s="18" t="s">
        <v>125</v>
      </c>
      <c r="BE150" s="233">
        <f>IF(N150="základní",J150,0)</f>
        <v>0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8" t="s">
        <v>80</v>
      </c>
      <c r="BK150" s="233">
        <f>ROUND(I150*H150,2)</f>
        <v>0</v>
      </c>
      <c r="BL150" s="18" t="s">
        <v>195</v>
      </c>
      <c r="BM150" s="232" t="s">
        <v>274</v>
      </c>
    </row>
    <row r="151" s="12" customFormat="1" ht="22.8" customHeight="1">
      <c r="A151" s="12"/>
      <c r="B151" s="204"/>
      <c r="C151" s="205"/>
      <c r="D151" s="206" t="s">
        <v>72</v>
      </c>
      <c r="E151" s="218" t="s">
        <v>1096</v>
      </c>
      <c r="F151" s="218" t="s">
        <v>1097</v>
      </c>
      <c r="G151" s="205"/>
      <c r="H151" s="205"/>
      <c r="I151" s="208"/>
      <c r="J151" s="219">
        <f>BK151</f>
        <v>0</v>
      </c>
      <c r="K151" s="205"/>
      <c r="L151" s="210"/>
      <c r="M151" s="211"/>
      <c r="N151" s="212"/>
      <c r="O151" s="212"/>
      <c r="P151" s="213">
        <f>SUM(P152:P167)</f>
        <v>0</v>
      </c>
      <c r="Q151" s="212"/>
      <c r="R151" s="213">
        <f>SUM(R152:R167)</f>
        <v>0</v>
      </c>
      <c r="S151" s="212"/>
      <c r="T151" s="214">
        <f>SUM(T152:T167)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5" t="s">
        <v>82</v>
      </c>
      <c r="AT151" s="216" t="s">
        <v>72</v>
      </c>
      <c r="AU151" s="216" t="s">
        <v>80</v>
      </c>
      <c r="AY151" s="215" t="s">
        <v>125</v>
      </c>
      <c r="BK151" s="217">
        <f>SUM(BK152:BK167)</f>
        <v>0</v>
      </c>
    </row>
    <row r="152" s="2" customFormat="1" ht="24.15" customHeight="1">
      <c r="A152" s="39"/>
      <c r="B152" s="40"/>
      <c r="C152" s="220" t="s">
        <v>215</v>
      </c>
      <c r="D152" s="220" t="s">
        <v>128</v>
      </c>
      <c r="E152" s="221" t="s">
        <v>1170</v>
      </c>
      <c r="F152" s="222" t="s">
        <v>1171</v>
      </c>
      <c r="G152" s="223" t="s">
        <v>251</v>
      </c>
      <c r="H152" s="224">
        <v>2</v>
      </c>
      <c r="I152" s="225"/>
      <c r="J152" s="226">
        <f>ROUND(I152*H152,2)</f>
        <v>0</v>
      </c>
      <c r="K152" s="227"/>
      <c r="L152" s="45"/>
      <c r="M152" s="228" t="s">
        <v>1</v>
      </c>
      <c r="N152" s="229" t="s">
        <v>38</v>
      </c>
      <c r="O152" s="92"/>
      <c r="P152" s="230">
        <f>O152*H152</f>
        <v>0</v>
      </c>
      <c r="Q152" s="230">
        <v>0</v>
      </c>
      <c r="R152" s="230">
        <f>Q152*H152</f>
        <v>0</v>
      </c>
      <c r="S152" s="230">
        <v>0</v>
      </c>
      <c r="T152" s="23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2" t="s">
        <v>195</v>
      </c>
      <c r="AT152" s="232" t="s">
        <v>128</v>
      </c>
      <c r="AU152" s="232" t="s">
        <v>82</v>
      </c>
      <c r="AY152" s="18" t="s">
        <v>125</v>
      </c>
      <c r="BE152" s="233">
        <f>IF(N152="základní",J152,0)</f>
        <v>0</v>
      </c>
      <c r="BF152" s="233">
        <f>IF(N152="snížená",J152,0)</f>
        <v>0</v>
      </c>
      <c r="BG152" s="233">
        <f>IF(N152="zákl. přenesená",J152,0)</f>
        <v>0</v>
      </c>
      <c r="BH152" s="233">
        <f>IF(N152="sníž. přenesená",J152,0)</f>
        <v>0</v>
      </c>
      <c r="BI152" s="233">
        <f>IF(N152="nulová",J152,0)</f>
        <v>0</v>
      </c>
      <c r="BJ152" s="18" t="s">
        <v>80</v>
      </c>
      <c r="BK152" s="233">
        <f>ROUND(I152*H152,2)</f>
        <v>0</v>
      </c>
      <c r="BL152" s="18" t="s">
        <v>195</v>
      </c>
      <c r="BM152" s="232" t="s">
        <v>277</v>
      </c>
    </row>
    <row r="153" s="2" customFormat="1" ht="44.25" customHeight="1">
      <c r="A153" s="39"/>
      <c r="B153" s="40"/>
      <c r="C153" s="220" t="s">
        <v>278</v>
      </c>
      <c r="D153" s="220" t="s">
        <v>128</v>
      </c>
      <c r="E153" s="221" t="s">
        <v>1172</v>
      </c>
      <c r="F153" s="222" t="s">
        <v>1173</v>
      </c>
      <c r="G153" s="223" t="s">
        <v>251</v>
      </c>
      <c r="H153" s="224">
        <v>4</v>
      </c>
      <c r="I153" s="225"/>
      <c r="J153" s="226">
        <f>ROUND(I153*H153,2)</f>
        <v>0</v>
      </c>
      <c r="K153" s="227"/>
      <c r="L153" s="45"/>
      <c r="M153" s="228" t="s">
        <v>1</v>
      </c>
      <c r="N153" s="229" t="s">
        <v>38</v>
      </c>
      <c r="O153" s="92"/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2" t="s">
        <v>195</v>
      </c>
      <c r="AT153" s="232" t="s">
        <v>128</v>
      </c>
      <c r="AU153" s="232" t="s">
        <v>82</v>
      </c>
      <c r="AY153" s="18" t="s">
        <v>125</v>
      </c>
      <c r="BE153" s="233">
        <f>IF(N153="základní",J153,0)</f>
        <v>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8" t="s">
        <v>80</v>
      </c>
      <c r="BK153" s="233">
        <f>ROUND(I153*H153,2)</f>
        <v>0</v>
      </c>
      <c r="BL153" s="18" t="s">
        <v>195</v>
      </c>
      <c r="BM153" s="232" t="s">
        <v>281</v>
      </c>
    </row>
    <row r="154" s="2" customFormat="1" ht="37.8" customHeight="1">
      <c r="A154" s="39"/>
      <c r="B154" s="40"/>
      <c r="C154" s="220" t="s">
        <v>220</v>
      </c>
      <c r="D154" s="220" t="s">
        <v>128</v>
      </c>
      <c r="E154" s="221" t="s">
        <v>1174</v>
      </c>
      <c r="F154" s="222" t="s">
        <v>1175</v>
      </c>
      <c r="G154" s="223" t="s">
        <v>251</v>
      </c>
      <c r="H154" s="224">
        <v>4</v>
      </c>
      <c r="I154" s="225"/>
      <c r="J154" s="226">
        <f>ROUND(I154*H154,2)</f>
        <v>0</v>
      </c>
      <c r="K154" s="227"/>
      <c r="L154" s="45"/>
      <c r="M154" s="228" t="s">
        <v>1</v>
      </c>
      <c r="N154" s="229" t="s">
        <v>38</v>
      </c>
      <c r="O154" s="92"/>
      <c r="P154" s="230">
        <f>O154*H154</f>
        <v>0</v>
      </c>
      <c r="Q154" s="230">
        <v>0</v>
      </c>
      <c r="R154" s="230">
        <f>Q154*H154</f>
        <v>0</v>
      </c>
      <c r="S154" s="230">
        <v>0</v>
      </c>
      <c r="T154" s="23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2" t="s">
        <v>195</v>
      </c>
      <c r="AT154" s="232" t="s">
        <v>128</v>
      </c>
      <c r="AU154" s="232" t="s">
        <v>82</v>
      </c>
      <c r="AY154" s="18" t="s">
        <v>125</v>
      </c>
      <c r="BE154" s="233">
        <f>IF(N154="základní",J154,0)</f>
        <v>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8" t="s">
        <v>80</v>
      </c>
      <c r="BK154" s="233">
        <f>ROUND(I154*H154,2)</f>
        <v>0</v>
      </c>
      <c r="BL154" s="18" t="s">
        <v>195</v>
      </c>
      <c r="BM154" s="232" t="s">
        <v>284</v>
      </c>
    </row>
    <row r="155" s="2" customFormat="1" ht="21.75" customHeight="1">
      <c r="A155" s="39"/>
      <c r="B155" s="40"/>
      <c r="C155" s="220" t="s">
        <v>287</v>
      </c>
      <c r="D155" s="220" t="s">
        <v>128</v>
      </c>
      <c r="E155" s="221" t="s">
        <v>1176</v>
      </c>
      <c r="F155" s="222" t="s">
        <v>1177</v>
      </c>
      <c r="G155" s="223" t="s">
        <v>251</v>
      </c>
      <c r="H155" s="224">
        <v>1</v>
      </c>
      <c r="I155" s="225"/>
      <c r="J155" s="226">
        <f>ROUND(I155*H155,2)</f>
        <v>0</v>
      </c>
      <c r="K155" s="227"/>
      <c r="L155" s="45"/>
      <c r="M155" s="228" t="s">
        <v>1</v>
      </c>
      <c r="N155" s="229" t="s">
        <v>38</v>
      </c>
      <c r="O155" s="92"/>
      <c r="P155" s="230">
        <f>O155*H155</f>
        <v>0</v>
      </c>
      <c r="Q155" s="230">
        <v>0</v>
      </c>
      <c r="R155" s="230">
        <f>Q155*H155</f>
        <v>0</v>
      </c>
      <c r="S155" s="230">
        <v>0</v>
      </c>
      <c r="T155" s="23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2" t="s">
        <v>195</v>
      </c>
      <c r="AT155" s="232" t="s">
        <v>128</v>
      </c>
      <c r="AU155" s="232" t="s">
        <v>82</v>
      </c>
      <c r="AY155" s="18" t="s">
        <v>125</v>
      </c>
      <c r="BE155" s="233">
        <f>IF(N155="základní",J155,0)</f>
        <v>0</v>
      </c>
      <c r="BF155" s="233">
        <f>IF(N155="snížená",J155,0)</f>
        <v>0</v>
      </c>
      <c r="BG155" s="233">
        <f>IF(N155="zákl. přenesená",J155,0)</f>
        <v>0</v>
      </c>
      <c r="BH155" s="233">
        <f>IF(N155="sníž. přenesená",J155,0)</f>
        <v>0</v>
      </c>
      <c r="BI155" s="233">
        <f>IF(N155="nulová",J155,0)</f>
        <v>0</v>
      </c>
      <c r="BJ155" s="18" t="s">
        <v>80</v>
      </c>
      <c r="BK155" s="233">
        <f>ROUND(I155*H155,2)</f>
        <v>0</v>
      </c>
      <c r="BL155" s="18" t="s">
        <v>195</v>
      </c>
      <c r="BM155" s="232" t="s">
        <v>290</v>
      </c>
    </row>
    <row r="156" s="2" customFormat="1" ht="24.15" customHeight="1">
      <c r="A156" s="39"/>
      <c r="B156" s="40"/>
      <c r="C156" s="220" t="s">
        <v>223</v>
      </c>
      <c r="D156" s="220" t="s">
        <v>128</v>
      </c>
      <c r="E156" s="221" t="s">
        <v>1178</v>
      </c>
      <c r="F156" s="222" t="s">
        <v>1179</v>
      </c>
      <c r="G156" s="223" t="s">
        <v>251</v>
      </c>
      <c r="H156" s="224">
        <v>1</v>
      </c>
      <c r="I156" s="225"/>
      <c r="J156" s="226">
        <f>ROUND(I156*H156,2)</f>
        <v>0</v>
      </c>
      <c r="K156" s="227"/>
      <c r="L156" s="45"/>
      <c r="M156" s="228" t="s">
        <v>1</v>
      </c>
      <c r="N156" s="229" t="s">
        <v>38</v>
      </c>
      <c r="O156" s="92"/>
      <c r="P156" s="230">
        <f>O156*H156</f>
        <v>0</v>
      </c>
      <c r="Q156" s="230">
        <v>0</v>
      </c>
      <c r="R156" s="230">
        <f>Q156*H156</f>
        <v>0</v>
      </c>
      <c r="S156" s="230">
        <v>0</v>
      </c>
      <c r="T156" s="23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2" t="s">
        <v>195</v>
      </c>
      <c r="AT156" s="232" t="s">
        <v>128</v>
      </c>
      <c r="AU156" s="232" t="s">
        <v>82</v>
      </c>
      <c r="AY156" s="18" t="s">
        <v>125</v>
      </c>
      <c r="BE156" s="233">
        <f>IF(N156="základní",J156,0)</f>
        <v>0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8" t="s">
        <v>80</v>
      </c>
      <c r="BK156" s="233">
        <f>ROUND(I156*H156,2)</f>
        <v>0</v>
      </c>
      <c r="BL156" s="18" t="s">
        <v>195</v>
      </c>
      <c r="BM156" s="232" t="s">
        <v>293</v>
      </c>
    </row>
    <row r="157" s="2" customFormat="1" ht="21.75" customHeight="1">
      <c r="A157" s="39"/>
      <c r="B157" s="40"/>
      <c r="C157" s="220" t="s">
        <v>300</v>
      </c>
      <c r="D157" s="220" t="s">
        <v>128</v>
      </c>
      <c r="E157" s="221" t="s">
        <v>1180</v>
      </c>
      <c r="F157" s="222" t="s">
        <v>1181</v>
      </c>
      <c r="G157" s="223" t="s">
        <v>251</v>
      </c>
      <c r="H157" s="224">
        <v>1</v>
      </c>
      <c r="I157" s="225"/>
      <c r="J157" s="226">
        <f>ROUND(I157*H157,2)</f>
        <v>0</v>
      </c>
      <c r="K157" s="227"/>
      <c r="L157" s="45"/>
      <c r="M157" s="228" t="s">
        <v>1</v>
      </c>
      <c r="N157" s="229" t="s">
        <v>38</v>
      </c>
      <c r="O157" s="92"/>
      <c r="P157" s="230">
        <f>O157*H157</f>
        <v>0</v>
      </c>
      <c r="Q157" s="230">
        <v>0</v>
      </c>
      <c r="R157" s="230">
        <f>Q157*H157</f>
        <v>0</v>
      </c>
      <c r="S157" s="230">
        <v>0</v>
      </c>
      <c r="T157" s="23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2" t="s">
        <v>195</v>
      </c>
      <c r="AT157" s="232" t="s">
        <v>128</v>
      </c>
      <c r="AU157" s="232" t="s">
        <v>82</v>
      </c>
      <c r="AY157" s="18" t="s">
        <v>125</v>
      </c>
      <c r="BE157" s="233">
        <f>IF(N157="základní",J157,0)</f>
        <v>0</v>
      </c>
      <c r="BF157" s="233">
        <f>IF(N157="snížená",J157,0)</f>
        <v>0</v>
      </c>
      <c r="BG157" s="233">
        <f>IF(N157="zákl. přenesená",J157,0)</f>
        <v>0</v>
      </c>
      <c r="BH157" s="233">
        <f>IF(N157="sníž. přenesená",J157,0)</f>
        <v>0</v>
      </c>
      <c r="BI157" s="233">
        <f>IF(N157="nulová",J157,0)</f>
        <v>0</v>
      </c>
      <c r="BJ157" s="18" t="s">
        <v>80</v>
      </c>
      <c r="BK157" s="233">
        <f>ROUND(I157*H157,2)</f>
        <v>0</v>
      </c>
      <c r="BL157" s="18" t="s">
        <v>195</v>
      </c>
      <c r="BM157" s="232" t="s">
        <v>303</v>
      </c>
    </row>
    <row r="158" s="2" customFormat="1" ht="21.75" customHeight="1">
      <c r="A158" s="39"/>
      <c r="B158" s="40"/>
      <c r="C158" s="220" t="s">
        <v>227</v>
      </c>
      <c r="D158" s="220" t="s">
        <v>128</v>
      </c>
      <c r="E158" s="221" t="s">
        <v>1098</v>
      </c>
      <c r="F158" s="222" t="s">
        <v>1099</v>
      </c>
      <c r="G158" s="223" t="s">
        <v>251</v>
      </c>
      <c r="H158" s="224">
        <v>4</v>
      </c>
      <c r="I158" s="225"/>
      <c r="J158" s="226">
        <f>ROUND(I158*H158,2)</f>
        <v>0</v>
      </c>
      <c r="K158" s="227"/>
      <c r="L158" s="45"/>
      <c r="M158" s="228" t="s">
        <v>1</v>
      </c>
      <c r="N158" s="229" t="s">
        <v>38</v>
      </c>
      <c r="O158" s="92"/>
      <c r="P158" s="230">
        <f>O158*H158</f>
        <v>0</v>
      </c>
      <c r="Q158" s="230">
        <v>0</v>
      </c>
      <c r="R158" s="230">
        <f>Q158*H158</f>
        <v>0</v>
      </c>
      <c r="S158" s="230">
        <v>0</v>
      </c>
      <c r="T158" s="23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2" t="s">
        <v>195</v>
      </c>
      <c r="AT158" s="232" t="s">
        <v>128</v>
      </c>
      <c r="AU158" s="232" t="s">
        <v>82</v>
      </c>
      <c r="AY158" s="18" t="s">
        <v>125</v>
      </c>
      <c r="BE158" s="233">
        <f>IF(N158="základní",J158,0)</f>
        <v>0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18" t="s">
        <v>80</v>
      </c>
      <c r="BK158" s="233">
        <f>ROUND(I158*H158,2)</f>
        <v>0</v>
      </c>
      <c r="BL158" s="18" t="s">
        <v>195</v>
      </c>
      <c r="BM158" s="232" t="s">
        <v>312</v>
      </c>
    </row>
    <row r="159" s="2" customFormat="1" ht="33" customHeight="1">
      <c r="A159" s="39"/>
      <c r="B159" s="40"/>
      <c r="C159" s="220" t="s">
        <v>322</v>
      </c>
      <c r="D159" s="220" t="s">
        <v>128</v>
      </c>
      <c r="E159" s="221" t="s">
        <v>1182</v>
      </c>
      <c r="F159" s="222" t="s">
        <v>1183</v>
      </c>
      <c r="G159" s="223" t="s">
        <v>251</v>
      </c>
      <c r="H159" s="224">
        <v>4</v>
      </c>
      <c r="I159" s="225"/>
      <c r="J159" s="226">
        <f>ROUND(I159*H159,2)</f>
        <v>0</v>
      </c>
      <c r="K159" s="227"/>
      <c r="L159" s="45"/>
      <c r="M159" s="228" t="s">
        <v>1</v>
      </c>
      <c r="N159" s="229" t="s">
        <v>38</v>
      </c>
      <c r="O159" s="92"/>
      <c r="P159" s="230">
        <f>O159*H159</f>
        <v>0</v>
      </c>
      <c r="Q159" s="230">
        <v>0</v>
      </c>
      <c r="R159" s="230">
        <f>Q159*H159</f>
        <v>0</v>
      </c>
      <c r="S159" s="230">
        <v>0</v>
      </c>
      <c r="T159" s="23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2" t="s">
        <v>195</v>
      </c>
      <c r="AT159" s="232" t="s">
        <v>128</v>
      </c>
      <c r="AU159" s="232" t="s">
        <v>82</v>
      </c>
      <c r="AY159" s="18" t="s">
        <v>125</v>
      </c>
      <c r="BE159" s="233">
        <f>IF(N159="základní",J159,0)</f>
        <v>0</v>
      </c>
      <c r="BF159" s="233">
        <f>IF(N159="snížená",J159,0)</f>
        <v>0</v>
      </c>
      <c r="BG159" s="233">
        <f>IF(N159="zákl. přenesená",J159,0)</f>
        <v>0</v>
      </c>
      <c r="BH159" s="233">
        <f>IF(N159="sníž. přenesená",J159,0)</f>
        <v>0</v>
      </c>
      <c r="BI159" s="233">
        <f>IF(N159="nulová",J159,0)</f>
        <v>0</v>
      </c>
      <c r="BJ159" s="18" t="s">
        <v>80</v>
      </c>
      <c r="BK159" s="233">
        <f>ROUND(I159*H159,2)</f>
        <v>0</v>
      </c>
      <c r="BL159" s="18" t="s">
        <v>195</v>
      </c>
      <c r="BM159" s="232" t="s">
        <v>325</v>
      </c>
    </row>
    <row r="160" s="2" customFormat="1" ht="24.15" customHeight="1">
      <c r="A160" s="39"/>
      <c r="B160" s="40"/>
      <c r="C160" s="220" t="s">
        <v>232</v>
      </c>
      <c r="D160" s="220" t="s">
        <v>128</v>
      </c>
      <c r="E160" s="221" t="s">
        <v>1184</v>
      </c>
      <c r="F160" s="222" t="s">
        <v>1185</v>
      </c>
      <c r="G160" s="223" t="s">
        <v>251</v>
      </c>
      <c r="H160" s="224">
        <v>1</v>
      </c>
      <c r="I160" s="225"/>
      <c r="J160" s="226">
        <f>ROUND(I160*H160,2)</f>
        <v>0</v>
      </c>
      <c r="K160" s="227"/>
      <c r="L160" s="45"/>
      <c r="M160" s="228" t="s">
        <v>1</v>
      </c>
      <c r="N160" s="229" t="s">
        <v>38</v>
      </c>
      <c r="O160" s="92"/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2" t="s">
        <v>195</v>
      </c>
      <c r="AT160" s="232" t="s">
        <v>128</v>
      </c>
      <c r="AU160" s="232" t="s">
        <v>82</v>
      </c>
      <c r="AY160" s="18" t="s">
        <v>125</v>
      </c>
      <c r="BE160" s="233">
        <f>IF(N160="základní",J160,0)</f>
        <v>0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8" t="s">
        <v>80</v>
      </c>
      <c r="BK160" s="233">
        <f>ROUND(I160*H160,2)</f>
        <v>0</v>
      </c>
      <c r="BL160" s="18" t="s">
        <v>195</v>
      </c>
      <c r="BM160" s="232" t="s">
        <v>328</v>
      </c>
    </row>
    <row r="161" s="2" customFormat="1" ht="24.15" customHeight="1">
      <c r="A161" s="39"/>
      <c r="B161" s="40"/>
      <c r="C161" s="220" t="s">
        <v>329</v>
      </c>
      <c r="D161" s="220" t="s">
        <v>128</v>
      </c>
      <c r="E161" s="221" t="s">
        <v>1186</v>
      </c>
      <c r="F161" s="222" t="s">
        <v>1187</v>
      </c>
      <c r="G161" s="223" t="s">
        <v>251</v>
      </c>
      <c r="H161" s="224">
        <v>8</v>
      </c>
      <c r="I161" s="225"/>
      <c r="J161" s="226">
        <f>ROUND(I161*H161,2)</f>
        <v>0</v>
      </c>
      <c r="K161" s="227"/>
      <c r="L161" s="45"/>
      <c r="M161" s="228" t="s">
        <v>1</v>
      </c>
      <c r="N161" s="229" t="s">
        <v>38</v>
      </c>
      <c r="O161" s="92"/>
      <c r="P161" s="230">
        <f>O161*H161</f>
        <v>0</v>
      </c>
      <c r="Q161" s="230">
        <v>0</v>
      </c>
      <c r="R161" s="230">
        <f>Q161*H161</f>
        <v>0</v>
      </c>
      <c r="S161" s="230">
        <v>0</v>
      </c>
      <c r="T161" s="23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2" t="s">
        <v>195</v>
      </c>
      <c r="AT161" s="232" t="s">
        <v>128</v>
      </c>
      <c r="AU161" s="232" t="s">
        <v>82</v>
      </c>
      <c r="AY161" s="18" t="s">
        <v>125</v>
      </c>
      <c r="BE161" s="233">
        <f>IF(N161="základní",J161,0)</f>
        <v>0</v>
      </c>
      <c r="BF161" s="233">
        <f>IF(N161="snížená",J161,0)</f>
        <v>0</v>
      </c>
      <c r="BG161" s="233">
        <f>IF(N161="zákl. přenesená",J161,0)</f>
        <v>0</v>
      </c>
      <c r="BH161" s="233">
        <f>IF(N161="sníž. přenesená",J161,0)</f>
        <v>0</v>
      </c>
      <c r="BI161" s="233">
        <f>IF(N161="nulová",J161,0)</f>
        <v>0</v>
      </c>
      <c r="BJ161" s="18" t="s">
        <v>80</v>
      </c>
      <c r="BK161" s="233">
        <f>ROUND(I161*H161,2)</f>
        <v>0</v>
      </c>
      <c r="BL161" s="18" t="s">
        <v>195</v>
      </c>
      <c r="BM161" s="232" t="s">
        <v>332</v>
      </c>
    </row>
    <row r="162" s="2" customFormat="1" ht="24.15" customHeight="1">
      <c r="A162" s="39"/>
      <c r="B162" s="40"/>
      <c r="C162" s="220" t="s">
        <v>236</v>
      </c>
      <c r="D162" s="220" t="s">
        <v>128</v>
      </c>
      <c r="E162" s="221" t="s">
        <v>1188</v>
      </c>
      <c r="F162" s="222" t="s">
        <v>1189</v>
      </c>
      <c r="G162" s="223" t="s">
        <v>251</v>
      </c>
      <c r="H162" s="224">
        <v>2</v>
      </c>
      <c r="I162" s="225"/>
      <c r="J162" s="226">
        <f>ROUND(I162*H162,2)</f>
        <v>0</v>
      </c>
      <c r="K162" s="227"/>
      <c r="L162" s="45"/>
      <c r="M162" s="228" t="s">
        <v>1</v>
      </c>
      <c r="N162" s="229" t="s">
        <v>38</v>
      </c>
      <c r="O162" s="92"/>
      <c r="P162" s="230">
        <f>O162*H162</f>
        <v>0</v>
      </c>
      <c r="Q162" s="230">
        <v>0</v>
      </c>
      <c r="R162" s="230">
        <f>Q162*H162</f>
        <v>0</v>
      </c>
      <c r="S162" s="230">
        <v>0</v>
      </c>
      <c r="T162" s="23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2" t="s">
        <v>195</v>
      </c>
      <c r="AT162" s="232" t="s">
        <v>128</v>
      </c>
      <c r="AU162" s="232" t="s">
        <v>82</v>
      </c>
      <c r="AY162" s="18" t="s">
        <v>125</v>
      </c>
      <c r="BE162" s="233">
        <f>IF(N162="základní",J162,0)</f>
        <v>0</v>
      </c>
      <c r="BF162" s="233">
        <f>IF(N162="snížená",J162,0)</f>
        <v>0</v>
      </c>
      <c r="BG162" s="233">
        <f>IF(N162="zákl. přenesená",J162,0)</f>
        <v>0</v>
      </c>
      <c r="BH162" s="233">
        <f>IF(N162="sníž. přenesená",J162,0)</f>
        <v>0</v>
      </c>
      <c r="BI162" s="233">
        <f>IF(N162="nulová",J162,0)</f>
        <v>0</v>
      </c>
      <c r="BJ162" s="18" t="s">
        <v>80</v>
      </c>
      <c r="BK162" s="233">
        <f>ROUND(I162*H162,2)</f>
        <v>0</v>
      </c>
      <c r="BL162" s="18" t="s">
        <v>195</v>
      </c>
      <c r="BM162" s="232" t="s">
        <v>341</v>
      </c>
    </row>
    <row r="163" s="2" customFormat="1" ht="37.8" customHeight="1">
      <c r="A163" s="39"/>
      <c r="B163" s="40"/>
      <c r="C163" s="220" t="s">
        <v>342</v>
      </c>
      <c r="D163" s="220" t="s">
        <v>128</v>
      </c>
      <c r="E163" s="221" t="s">
        <v>1190</v>
      </c>
      <c r="F163" s="222" t="s">
        <v>1191</v>
      </c>
      <c r="G163" s="223" t="s">
        <v>251</v>
      </c>
      <c r="H163" s="224">
        <v>1</v>
      </c>
      <c r="I163" s="225"/>
      <c r="J163" s="226">
        <f>ROUND(I163*H163,2)</f>
        <v>0</v>
      </c>
      <c r="K163" s="227"/>
      <c r="L163" s="45"/>
      <c r="M163" s="228" t="s">
        <v>1</v>
      </c>
      <c r="N163" s="229" t="s">
        <v>38</v>
      </c>
      <c r="O163" s="92"/>
      <c r="P163" s="230">
        <f>O163*H163</f>
        <v>0</v>
      </c>
      <c r="Q163" s="230">
        <v>0</v>
      </c>
      <c r="R163" s="230">
        <f>Q163*H163</f>
        <v>0</v>
      </c>
      <c r="S163" s="230">
        <v>0</v>
      </c>
      <c r="T163" s="23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2" t="s">
        <v>195</v>
      </c>
      <c r="AT163" s="232" t="s">
        <v>128</v>
      </c>
      <c r="AU163" s="232" t="s">
        <v>82</v>
      </c>
      <c r="AY163" s="18" t="s">
        <v>125</v>
      </c>
      <c r="BE163" s="233">
        <f>IF(N163="základní",J163,0)</f>
        <v>0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18" t="s">
        <v>80</v>
      </c>
      <c r="BK163" s="233">
        <f>ROUND(I163*H163,2)</f>
        <v>0</v>
      </c>
      <c r="BL163" s="18" t="s">
        <v>195</v>
      </c>
      <c r="BM163" s="232" t="s">
        <v>345</v>
      </c>
    </row>
    <row r="164" s="2" customFormat="1" ht="37.8" customHeight="1">
      <c r="A164" s="39"/>
      <c r="B164" s="40"/>
      <c r="C164" s="220" t="s">
        <v>242</v>
      </c>
      <c r="D164" s="220" t="s">
        <v>128</v>
      </c>
      <c r="E164" s="221" t="s">
        <v>1192</v>
      </c>
      <c r="F164" s="222" t="s">
        <v>1193</v>
      </c>
      <c r="G164" s="223" t="s">
        <v>251</v>
      </c>
      <c r="H164" s="224">
        <v>2</v>
      </c>
      <c r="I164" s="225"/>
      <c r="J164" s="226">
        <f>ROUND(I164*H164,2)</f>
        <v>0</v>
      </c>
      <c r="K164" s="227"/>
      <c r="L164" s="45"/>
      <c r="M164" s="228" t="s">
        <v>1</v>
      </c>
      <c r="N164" s="229" t="s">
        <v>38</v>
      </c>
      <c r="O164" s="92"/>
      <c r="P164" s="230">
        <f>O164*H164</f>
        <v>0</v>
      </c>
      <c r="Q164" s="230">
        <v>0</v>
      </c>
      <c r="R164" s="230">
        <f>Q164*H164</f>
        <v>0</v>
      </c>
      <c r="S164" s="230">
        <v>0</v>
      </c>
      <c r="T164" s="23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2" t="s">
        <v>195</v>
      </c>
      <c r="AT164" s="232" t="s">
        <v>128</v>
      </c>
      <c r="AU164" s="232" t="s">
        <v>82</v>
      </c>
      <c r="AY164" s="18" t="s">
        <v>125</v>
      </c>
      <c r="BE164" s="233">
        <f>IF(N164="základní",J164,0)</f>
        <v>0</v>
      </c>
      <c r="BF164" s="233">
        <f>IF(N164="snížená",J164,0)</f>
        <v>0</v>
      </c>
      <c r="BG164" s="233">
        <f>IF(N164="zákl. přenesená",J164,0)</f>
        <v>0</v>
      </c>
      <c r="BH164" s="233">
        <f>IF(N164="sníž. přenesená",J164,0)</f>
        <v>0</v>
      </c>
      <c r="BI164" s="233">
        <f>IF(N164="nulová",J164,0)</f>
        <v>0</v>
      </c>
      <c r="BJ164" s="18" t="s">
        <v>80</v>
      </c>
      <c r="BK164" s="233">
        <f>ROUND(I164*H164,2)</f>
        <v>0</v>
      </c>
      <c r="BL164" s="18" t="s">
        <v>195</v>
      </c>
      <c r="BM164" s="232" t="s">
        <v>349</v>
      </c>
    </row>
    <row r="165" s="2" customFormat="1" ht="37.8" customHeight="1">
      <c r="A165" s="39"/>
      <c r="B165" s="40"/>
      <c r="C165" s="220" t="s">
        <v>351</v>
      </c>
      <c r="D165" s="220" t="s">
        <v>128</v>
      </c>
      <c r="E165" s="221" t="s">
        <v>1194</v>
      </c>
      <c r="F165" s="222" t="s">
        <v>1195</v>
      </c>
      <c r="G165" s="223" t="s">
        <v>251</v>
      </c>
      <c r="H165" s="224">
        <v>1</v>
      </c>
      <c r="I165" s="225"/>
      <c r="J165" s="226">
        <f>ROUND(I165*H165,2)</f>
        <v>0</v>
      </c>
      <c r="K165" s="227"/>
      <c r="L165" s="45"/>
      <c r="M165" s="228" t="s">
        <v>1</v>
      </c>
      <c r="N165" s="229" t="s">
        <v>38</v>
      </c>
      <c r="O165" s="92"/>
      <c r="P165" s="230">
        <f>O165*H165</f>
        <v>0</v>
      </c>
      <c r="Q165" s="230">
        <v>0</v>
      </c>
      <c r="R165" s="230">
        <f>Q165*H165</f>
        <v>0</v>
      </c>
      <c r="S165" s="230">
        <v>0</v>
      </c>
      <c r="T165" s="23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2" t="s">
        <v>195</v>
      </c>
      <c r="AT165" s="232" t="s">
        <v>128</v>
      </c>
      <c r="AU165" s="232" t="s">
        <v>82</v>
      </c>
      <c r="AY165" s="18" t="s">
        <v>125</v>
      </c>
      <c r="BE165" s="233">
        <f>IF(N165="základní",J165,0)</f>
        <v>0</v>
      </c>
      <c r="BF165" s="233">
        <f>IF(N165="snížená",J165,0)</f>
        <v>0</v>
      </c>
      <c r="BG165" s="233">
        <f>IF(N165="zákl. přenesená",J165,0)</f>
        <v>0</v>
      </c>
      <c r="BH165" s="233">
        <f>IF(N165="sníž. přenesená",J165,0)</f>
        <v>0</v>
      </c>
      <c r="BI165" s="233">
        <f>IF(N165="nulová",J165,0)</f>
        <v>0</v>
      </c>
      <c r="BJ165" s="18" t="s">
        <v>80</v>
      </c>
      <c r="BK165" s="233">
        <f>ROUND(I165*H165,2)</f>
        <v>0</v>
      </c>
      <c r="BL165" s="18" t="s">
        <v>195</v>
      </c>
      <c r="BM165" s="232" t="s">
        <v>354</v>
      </c>
    </row>
    <row r="166" s="2" customFormat="1" ht="24.15" customHeight="1">
      <c r="A166" s="39"/>
      <c r="B166" s="40"/>
      <c r="C166" s="220" t="s">
        <v>252</v>
      </c>
      <c r="D166" s="220" t="s">
        <v>128</v>
      </c>
      <c r="E166" s="221" t="s">
        <v>1196</v>
      </c>
      <c r="F166" s="222" t="s">
        <v>1197</v>
      </c>
      <c r="G166" s="223" t="s">
        <v>251</v>
      </c>
      <c r="H166" s="224">
        <v>1</v>
      </c>
      <c r="I166" s="225"/>
      <c r="J166" s="226">
        <f>ROUND(I166*H166,2)</f>
        <v>0</v>
      </c>
      <c r="K166" s="227"/>
      <c r="L166" s="45"/>
      <c r="M166" s="228" t="s">
        <v>1</v>
      </c>
      <c r="N166" s="229" t="s">
        <v>38</v>
      </c>
      <c r="O166" s="92"/>
      <c r="P166" s="230">
        <f>O166*H166</f>
        <v>0</v>
      </c>
      <c r="Q166" s="230">
        <v>0</v>
      </c>
      <c r="R166" s="230">
        <f>Q166*H166</f>
        <v>0</v>
      </c>
      <c r="S166" s="230">
        <v>0</v>
      </c>
      <c r="T166" s="23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2" t="s">
        <v>195</v>
      </c>
      <c r="AT166" s="232" t="s">
        <v>128</v>
      </c>
      <c r="AU166" s="232" t="s">
        <v>82</v>
      </c>
      <c r="AY166" s="18" t="s">
        <v>125</v>
      </c>
      <c r="BE166" s="233">
        <f>IF(N166="základní",J166,0)</f>
        <v>0</v>
      </c>
      <c r="BF166" s="233">
        <f>IF(N166="snížená",J166,0)</f>
        <v>0</v>
      </c>
      <c r="BG166" s="233">
        <f>IF(N166="zákl. přenesená",J166,0)</f>
        <v>0</v>
      </c>
      <c r="BH166" s="233">
        <f>IF(N166="sníž. přenesená",J166,0)</f>
        <v>0</v>
      </c>
      <c r="BI166" s="233">
        <f>IF(N166="nulová",J166,0)</f>
        <v>0</v>
      </c>
      <c r="BJ166" s="18" t="s">
        <v>80</v>
      </c>
      <c r="BK166" s="233">
        <f>ROUND(I166*H166,2)</f>
        <v>0</v>
      </c>
      <c r="BL166" s="18" t="s">
        <v>195</v>
      </c>
      <c r="BM166" s="232" t="s">
        <v>358</v>
      </c>
    </row>
    <row r="167" s="2" customFormat="1" ht="44.25" customHeight="1">
      <c r="A167" s="39"/>
      <c r="B167" s="40"/>
      <c r="C167" s="220" t="s">
        <v>367</v>
      </c>
      <c r="D167" s="220" t="s">
        <v>128</v>
      </c>
      <c r="E167" s="221" t="s">
        <v>1104</v>
      </c>
      <c r="F167" s="222" t="s">
        <v>1105</v>
      </c>
      <c r="G167" s="223" t="s">
        <v>194</v>
      </c>
      <c r="H167" s="224">
        <v>0.02</v>
      </c>
      <c r="I167" s="225"/>
      <c r="J167" s="226">
        <f>ROUND(I167*H167,2)</f>
        <v>0</v>
      </c>
      <c r="K167" s="227"/>
      <c r="L167" s="45"/>
      <c r="M167" s="228" t="s">
        <v>1</v>
      </c>
      <c r="N167" s="229" t="s">
        <v>38</v>
      </c>
      <c r="O167" s="92"/>
      <c r="P167" s="230">
        <f>O167*H167</f>
        <v>0</v>
      </c>
      <c r="Q167" s="230">
        <v>0</v>
      </c>
      <c r="R167" s="230">
        <f>Q167*H167</f>
        <v>0</v>
      </c>
      <c r="S167" s="230">
        <v>0</v>
      </c>
      <c r="T167" s="23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2" t="s">
        <v>195</v>
      </c>
      <c r="AT167" s="232" t="s">
        <v>128</v>
      </c>
      <c r="AU167" s="232" t="s">
        <v>82</v>
      </c>
      <c r="AY167" s="18" t="s">
        <v>125</v>
      </c>
      <c r="BE167" s="233">
        <f>IF(N167="základní",J167,0)</f>
        <v>0</v>
      </c>
      <c r="BF167" s="233">
        <f>IF(N167="snížená",J167,0)</f>
        <v>0</v>
      </c>
      <c r="BG167" s="233">
        <f>IF(N167="zákl. přenesená",J167,0)</f>
        <v>0</v>
      </c>
      <c r="BH167" s="233">
        <f>IF(N167="sníž. přenesená",J167,0)</f>
        <v>0</v>
      </c>
      <c r="BI167" s="233">
        <f>IF(N167="nulová",J167,0)</f>
        <v>0</v>
      </c>
      <c r="BJ167" s="18" t="s">
        <v>80</v>
      </c>
      <c r="BK167" s="233">
        <f>ROUND(I167*H167,2)</f>
        <v>0</v>
      </c>
      <c r="BL167" s="18" t="s">
        <v>195</v>
      </c>
      <c r="BM167" s="232" t="s">
        <v>370</v>
      </c>
    </row>
    <row r="168" s="12" customFormat="1" ht="22.8" customHeight="1">
      <c r="A168" s="12"/>
      <c r="B168" s="204"/>
      <c r="C168" s="205"/>
      <c r="D168" s="206" t="s">
        <v>72</v>
      </c>
      <c r="E168" s="218" t="s">
        <v>1198</v>
      </c>
      <c r="F168" s="218" t="s">
        <v>1199</v>
      </c>
      <c r="G168" s="205"/>
      <c r="H168" s="205"/>
      <c r="I168" s="208"/>
      <c r="J168" s="219">
        <f>BK168</f>
        <v>0</v>
      </c>
      <c r="K168" s="205"/>
      <c r="L168" s="210"/>
      <c r="M168" s="211"/>
      <c r="N168" s="212"/>
      <c r="O168" s="212"/>
      <c r="P168" s="213">
        <f>SUM(P169:P175)</f>
        <v>0</v>
      </c>
      <c r="Q168" s="212"/>
      <c r="R168" s="213">
        <f>SUM(R169:R175)</f>
        <v>0</v>
      </c>
      <c r="S168" s="212"/>
      <c r="T168" s="214">
        <f>SUM(T169:T175)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5" t="s">
        <v>82</v>
      </c>
      <c r="AT168" s="216" t="s">
        <v>72</v>
      </c>
      <c r="AU168" s="216" t="s">
        <v>80</v>
      </c>
      <c r="AY168" s="215" t="s">
        <v>125</v>
      </c>
      <c r="BK168" s="217">
        <f>SUM(BK169:BK175)</f>
        <v>0</v>
      </c>
    </row>
    <row r="169" s="2" customFormat="1" ht="37.8" customHeight="1">
      <c r="A169" s="39"/>
      <c r="B169" s="40"/>
      <c r="C169" s="220" t="s">
        <v>255</v>
      </c>
      <c r="D169" s="220" t="s">
        <v>128</v>
      </c>
      <c r="E169" s="221" t="s">
        <v>1200</v>
      </c>
      <c r="F169" s="222" t="s">
        <v>1201</v>
      </c>
      <c r="G169" s="223" t="s">
        <v>251</v>
      </c>
      <c r="H169" s="224">
        <v>8</v>
      </c>
      <c r="I169" s="225"/>
      <c r="J169" s="226">
        <f>ROUND(I169*H169,2)</f>
        <v>0</v>
      </c>
      <c r="K169" s="227"/>
      <c r="L169" s="45"/>
      <c r="M169" s="228" t="s">
        <v>1</v>
      </c>
      <c r="N169" s="229" t="s">
        <v>38</v>
      </c>
      <c r="O169" s="92"/>
      <c r="P169" s="230">
        <f>O169*H169</f>
        <v>0</v>
      </c>
      <c r="Q169" s="230">
        <v>0</v>
      </c>
      <c r="R169" s="230">
        <f>Q169*H169</f>
        <v>0</v>
      </c>
      <c r="S169" s="230">
        <v>0</v>
      </c>
      <c r="T169" s="23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2" t="s">
        <v>195</v>
      </c>
      <c r="AT169" s="232" t="s">
        <v>128</v>
      </c>
      <c r="AU169" s="232" t="s">
        <v>82</v>
      </c>
      <c r="AY169" s="18" t="s">
        <v>125</v>
      </c>
      <c r="BE169" s="233">
        <f>IF(N169="základní",J169,0)</f>
        <v>0</v>
      </c>
      <c r="BF169" s="233">
        <f>IF(N169="snížená",J169,0)</f>
        <v>0</v>
      </c>
      <c r="BG169" s="233">
        <f>IF(N169="zákl. přenesená",J169,0)</f>
        <v>0</v>
      </c>
      <c r="BH169" s="233">
        <f>IF(N169="sníž. přenesená",J169,0)</f>
        <v>0</v>
      </c>
      <c r="BI169" s="233">
        <f>IF(N169="nulová",J169,0)</f>
        <v>0</v>
      </c>
      <c r="BJ169" s="18" t="s">
        <v>80</v>
      </c>
      <c r="BK169" s="233">
        <f>ROUND(I169*H169,2)</f>
        <v>0</v>
      </c>
      <c r="BL169" s="18" t="s">
        <v>195</v>
      </c>
      <c r="BM169" s="232" t="s">
        <v>394</v>
      </c>
    </row>
    <row r="170" s="2" customFormat="1" ht="49.05" customHeight="1">
      <c r="A170" s="39"/>
      <c r="B170" s="40"/>
      <c r="C170" s="220" t="s">
        <v>395</v>
      </c>
      <c r="D170" s="220" t="s">
        <v>128</v>
      </c>
      <c r="E170" s="221" t="s">
        <v>1202</v>
      </c>
      <c r="F170" s="222" t="s">
        <v>1203</v>
      </c>
      <c r="G170" s="223" t="s">
        <v>251</v>
      </c>
      <c r="H170" s="224">
        <v>1</v>
      </c>
      <c r="I170" s="225"/>
      <c r="J170" s="226">
        <f>ROUND(I170*H170,2)</f>
        <v>0</v>
      </c>
      <c r="K170" s="227"/>
      <c r="L170" s="45"/>
      <c r="M170" s="228" t="s">
        <v>1</v>
      </c>
      <c r="N170" s="229" t="s">
        <v>38</v>
      </c>
      <c r="O170" s="92"/>
      <c r="P170" s="230">
        <f>O170*H170</f>
        <v>0</v>
      </c>
      <c r="Q170" s="230">
        <v>0</v>
      </c>
      <c r="R170" s="230">
        <f>Q170*H170</f>
        <v>0</v>
      </c>
      <c r="S170" s="230">
        <v>0</v>
      </c>
      <c r="T170" s="23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2" t="s">
        <v>195</v>
      </c>
      <c r="AT170" s="232" t="s">
        <v>128</v>
      </c>
      <c r="AU170" s="232" t="s">
        <v>82</v>
      </c>
      <c r="AY170" s="18" t="s">
        <v>125</v>
      </c>
      <c r="BE170" s="233">
        <f>IF(N170="základní",J170,0)</f>
        <v>0</v>
      </c>
      <c r="BF170" s="233">
        <f>IF(N170="snížená",J170,0)</f>
        <v>0</v>
      </c>
      <c r="BG170" s="233">
        <f>IF(N170="zákl. přenesená",J170,0)</f>
        <v>0</v>
      </c>
      <c r="BH170" s="233">
        <f>IF(N170="sníž. přenesená",J170,0)</f>
        <v>0</v>
      </c>
      <c r="BI170" s="233">
        <f>IF(N170="nulová",J170,0)</f>
        <v>0</v>
      </c>
      <c r="BJ170" s="18" t="s">
        <v>80</v>
      </c>
      <c r="BK170" s="233">
        <f>ROUND(I170*H170,2)</f>
        <v>0</v>
      </c>
      <c r="BL170" s="18" t="s">
        <v>195</v>
      </c>
      <c r="BM170" s="232" t="s">
        <v>398</v>
      </c>
    </row>
    <row r="171" s="2" customFormat="1" ht="49.05" customHeight="1">
      <c r="A171" s="39"/>
      <c r="B171" s="40"/>
      <c r="C171" s="220" t="s">
        <v>258</v>
      </c>
      <c r="D171" s="220" t="s">
        <v>128</v>
      </c>
      <c r="E171" s="221" t="s">
        <v>1204</v>
      </c>
      <c r="F171" s="222" t="s">
        <v>1205</v>
      </c>
      <c r="G171" s="223" t="s">
        <v>251</v>
      </c>
      <c r="H171" s="224">
        <v>2</v>
      </c>
      <c r="I171" s="225"/>
      <c r="J171" s="226">
        <f>ROUND(I171*H171,2)</f>
        <v>0</v>
      </c>
      <c r="K171" s="227"/>
      <c r="L171" s="45"/>
      <c r="M171" s="228" t="s">
        <v>1</v>
      </c>
      <c r="N171" s="229" t="s">
        <v>38</v>
      </c>
      <c r="O171" s="92"/>
      <c r="P171" s="230">
        <f>O171*H171</f>
        <v>0</v>
      </c>
      <c r="Q171" s="230">
        <v>0</v>
      </c>
      <c r="R171" s="230">
        <f>Q171*H171</f>
        <v>0</v>
      </c>
      <c r="S171" s="230">
        <v>0</v>
      </c>
      <c r="T171" s="23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2" t="s">
        <v>195</v>
      </c>
      <c r="AT171" s="232" t="s">
        <v>128</v>
      </c>
      <c r="AU171" s="232" t="s">
        <v>82</v>
      </c>
      <c r="AY171" s="18" t="s">
        <v>125</v>
      </c>
      <c r="BE171" s="233">
        <f>IF(N171="základní",J171,0)</f>
        <v>0</v>
      </c>
      <c r="BF171" s="233">
        <f>IF(N171="snížená",J171,0)</f>
        <v>0</v>
      </c>
      <c r="BG171" s="233">
        <f>IF(N171="zákl. přenesená",J171,0)</f>
        <v>0</v>
      </c>
      <c r="BH171" s="233">
        <f>IF(N171="sníž. přenesená",J171,0)</f>
        <v>0</v>
      </c>
      <c r="BI171" s="233">
        <f>IF(N171="nulová",J171,0)</f>
        <v>0</v>
      </c>
      <c r="BJ171" s="18" t="s">
        <v>80</v>
      </c>
      <c r="BK171" s="233">
        <f>ROUND(I171*H171,2)</f>
        <v>0</v>
      </c>
      <c r="BL171" s="18" t="s">
        <v>195</v>
      </c>
      <c r="BM171" s="232" t="s">
        <v>401</v>
      </c>
    </row>
    <row r="172" s="2" customFormat="1" ht="24.15" customHeight="1">
      <c r="A172" s="39"/>
      <c r="B172" s="40"/>
      <c r="C172" s="220" t="s">
        <v>169</v>
      </c>
      <c r="D172" s="220" t="s">
        <v>128</v>
      </c>
      <c r="E172" s="221" t="s">
        <v>1206</v>
      </c>
      <c r="F172" s="222" t="s">
        <v>1207</v>
      </c>
      <c r="G172" s="223" t="s">
        <v>251</v>
      </c>
      <c r="H172" s="224">
        <v>1</v>
      </c>
      <c r="I172" s="225"/>
      <c r="J172" s="226">
        <f>ROUND(I172*H172,2)</f>
        <v>0</v>
      </c>
      <c r="K172" s="227"/>
      <c r="L172" s="45"/>
      <c r="M172" s="228" t="s">
        <v>1</v>
      </c>
      <c r="N172" s="229" t="s">
        <v>38</v>
      </c>
      <c r="O172" s="92"/>
      <c r="P172" s="230">
        <f>O172*H172</f>
        <v>0</v>
      </c>
      <c r="Q172" s="230">
        <v>0</v>
      </c>
      <c r="R172" s="230">
        <f>Q172*H172</f>
        <v>0</v>
      </c>
      <c r="S172" s="230">
        <v>0</v>
      </c>
      <c r="T172" s="23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2" t="s">
        <v>195</v>
      </c>
      <c r="AT172" s="232" t="s">
        <v>128</v>
      </c>
      <c r="AU172" s="232" t="s">
        <v>82</v>
      </c>
      <c r="AY172" s="18" t="s">
        <v>125</v>
      </c>
      <c r="BE172" s="233">
        <f>IF(N172="základní",J172,0)</f>
        <v>0</v>
      </c>
      <c r="BF172" s="233">
        <f>IF(N172="snížená",J172,0)</f>
        <v>0</v>
      </c>
      <c r="BG172" s="233">
        <f>IF(N172="zákl. přenesená",J172,0)</f>
        <v>0</v>
      </c>
      <c r="BH172" s="233">
        <f>IF(N172="sníž. přenesená",J172,0)</f>
        <v>0</v>
      </c>
      <c r="BI172" s="233">
        <f>IF(N172="nulová",J172,0)</f>
        <v>0</v>
      </c>
      <c r="BJ172" s="18" t="s">
        <v>80</v>
      </c>
      <c r="BK172" s="233">
        <f>ROUND(I172*H172,2)</f>
        <v>0</v>
      </c>
      <c r="BL172" s="18" t="s">
        <v>195</v>
      </c>
      <c r="BM172" s="232" t="s">
        <v>405</v>
      </c>
    </row>
    <row r="173" s="2" customFormat="1" ht="16.5" customHeight="1">
      <c r="A173" s="39"/>
      <c r="B173" s="40"/>
      <c r="C173" s="272" t="s">
        <v>265</v>
      </c>
      <c r="D173" s="272" t="s">
        <v>216</v>
      </c>
      <c r="E173" s="273" t="s">
        <v>1208</v>
      </c>
      <c r="F173" s="274" t="s">
        <v>1209</v>
      </c>
      <c r="G173" s="275" t="s">
        <v>251</v>
      </c>
      <c r="H173" s="276">
        <v>1</v>
      </c>
      <c r="I173" s="277"/>
      <c r="J173" s="278">
        <f>ROUND(I173*H173,2)</f>
        <v>0</v>
      </c>
      <c r="K173" s="279"/>
      <c r="L173" s="280"/>
      <c r="M173" s="281" t="s">
        <v>1</v>
      </c>
      <c r="N173" s="282" t="s">
        <v>38</v>
      </c>
      <c r="O173" s="92"/>
      <c r="P173" s="230">
        <f>O173*H173</f>
        <v>0</v>
      </c>
      <c r="Q173" s="230">
        <v>0</v>
      </c>
      <c r="R173" s="230">
        <f>Q173*H173</f>
        <v>0</v>
      </c>
      <c r="S173" s="230">
        <v>0</v>
      </c>
      <c r="T173" s="23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2" t="s">
        <v>227</v>
      </c>
      <c r="AT173" s="232" t="s">
        <v>216</v>
      </c>
      <c r="AU173" s="232" t="s">
        <v>82</v>
      </c>
      <c r="AY173" s="18" t="s">
        <v>125</v>
      </c>
      <c r="BE173" s="233">
        <f>IF(N173="základní",J173,0)</f>
        <v>0</v>
      </c>
      <c r="BF173" s="233">
        <f>IF(N173="snížená",J173,0)</f>
        <v>0</v>
      </c>
      <c r="BG173" s="233">
        <f>IF(N173="zákl. přenesená",J173,0)</f>
        <v>0</v>
      </c>
      <c r="BH173" s="233">
        <f>IF(N173="sníž. přenesená",J173,0)</f>
        <v>0</v>
      </c>
      <c r="BI173" s="233">
        <f>IF(N173="nulová",J173,0)</f>
        <v>0</v>
      </c>
      <c r="BJ173" s="18" t="s">
        <v>80</v>
      </c>
      <c r="BK173" s="233">
        <f>ROUND(I173*H173,2)</f>
        <v>0</v>
      </c>
      <c r="BL173" s="18" t="s">
        <v>195</v>
      </c>
      <c r="BM173" s="232" t="s">
        <v>408</v>
      </c>
    </row>
    <row r="174" s="2" customFormat="1" ht="21.75" customHeight="1">
      <c r="A174" s="39"/>
      <c r="B174" s="40"/>
      <c r="C174" s="220" t="s">
        <v>409</v>
      </c>
      <c r="D174" s="220" t="s">
        <v>128</v>
      </c>
      <c r="E174" s="221" t="s">
        <v>1210</v>
      </c>
      <c r="F174" s="222" t="s">
        <v>1211</v>
      </c>
      <c r="G174" s="223" t="s">
        <v>251</v>
      </c>
      <c r="H174" s="224">
        <v>4</v>
      </c>
      <c r="I174" s="225"/>
      <c r="J174" s="226">
        <f>ROUND(I174*H174,2)</f>
        <v>0</v>
      </c>
      <c r="K174" s="227"/>
      <c r="L174" s="45"/>
      <c r="M174" s="228" t="s">
        <v>1</v>
      </c>
      <c r="N174" s="229" t="s">
        <v>38</v>
      </c>
      <c r="O174" s="92"/>
      <c r="P174" s="230">
        <f>O174*H174</f>
        <v>0</v>
      </c>
      <c r="Q174" s="230">
        <v>0</v>
      </c>
      <c r="R174" s="230">
        <f>Q174*H174</f>
        <v>0</v>
      </c>
      <c r="S174" s="230">
        <v>0</v>
      </c>
      <c r="T174" s="23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2" t="s">
        <v>195</v>
      </c>
      <c r="AT174" s="232" t="s">
        <v>128</v>
      </c>
      <c r="AU174" s="232" t="s">
        <v>82</v>
      </c>
      <c r="AY174" s="18" t="s">
        <v>125</v>
      </c>
      <c r="BE174" s="233">
        <f>IF(N174="základní",J174,0)</f>
        <v>0</v>
      </c>
      <c r="BF174" s="233">
        <f>IF(N174="snížená",J174,0)</f>
        <v>0</v>
      </c>
      <c r="BG174" s="233">
        <f>IF(N174="zákl. přenesená",J174,0)</f>
        <v>0</v>
      </c>
      <c r="BH174" s="233">
        <f>IF(N174="sníž. přenesená",J174,0)</f>
        <v>0</v>
      </c>
      <c r="BI174" s="233">
        <f>IF(N174="nulová",J174,0)</f>
        <v>0</v>
      </c>
      <c r="BJ174" s="18" t="s">
        <v>80</v>
      </c>
      <c r="BK174" s="233">
        <f>ROUND(I174*H174,2)</f>
        <v>0</v>
      </c>
      <c r="BL174" s="18" t="s">
        <v>195</v>
      </c>
      <c r="BM174" s="232" t="s">
        <v>412</v>
      </c>
    </row>
    <row r="175" s="2" customFormat="1" ht="44.25" customHeight="1">
      <c r="A175" s="39"/>
      <c r="B175" s="40"/>
      <c r="C175" s="220" t="s">
        <v>270</v>
      </c>
      <c r="D175" s="220" t="s">
        <v>128</v>
      </c>
      <c r="E175" s="221" t="s">
        <v>1212</v>
      </c>
      <c r="F175" s="222" t="s">
        <v>1213</v>
      </c>
      <c r="G175" s="223" t="s">
        <v>194</v>
      </c>
      <c r="H175" s="224">
        <v>0.12</v>
      </c>
      <c r="I175" s="225"/>
      <c r="J175" s="226">
        <f>ROUND(I175*H175,2)</f>
        <v>0</v>
      </c>
      <c r="K175" s="227"/>
      <c r="L175" s="45"/>
      <c r="M175" s="228" t="s">
        <v>1</v>
      </c>
      <c r="N175" s="229" t="s">
        <v>38</v>
      </c>
      <c r="O175" s="92"/>
      <c r="P175" s="230">
        <f>O175*H175</f>
        <v>0</v>
      </c>
      <c r="Q175" s="230">
        <v>0</v>
      </c>
      <c r="R175" s="230">
        <f>Q175*H175</f>
        <v>0</v>
      </c>
      <c r="S175" s="230">
        <v>0</v>
      </c>
      <c r="T175" s="23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2" t="s">
        <v>195</v>
      </c>
      <c r="AT175" s="232" t="s">
        <v>128</v>
      </c>
      <c r="AU175" s="232" t="s">
        <v>82</v>
      </c>
      <c r="AY175" s="18" t="s">
        <v>125</v>
      </c>
      <c r="BE175" s="233">
        <f>IF(N175="základní",J175,0)</f>
        <v>0</v>
      </c>
      <c r="BF175" s="233">
        <f>IF(N175="snížená",J175,0)</f>
        <v>0</v>
      </c>
      <c r="BG175" s="233">
        <f>IF(N175="zákl. přenesená",J175,0)</f>
        <v>0</v>
      </c>
      <c r="BH175" s="233">
        <f>IF(N175="sníž. přenesená",J175,0)</f>
        <v>0</v>
      </c>
      <c r="BI175" s="233">
        <f>IF(N175="nulová",J175,0)</f>
        <v>0</v>
      </c>
      <c r="BJ175" s="18" t="s">
        <v>80</v>
      </c>
      <c r="BK175" s="233">
        <f>ROUND(I175*H175,2)</f>
        <v>0</v>
      </c>
      <c r="BL175" s="18" t="s">
        <v>195</v>
      </c>
      <c r="BM175" s="232" t="s">
        <v>415</v>
      </c>
    </row>
    <row r="176" s="12" customFormat="1" ht="25.92" customHeight="1">
      <c r="A176" s="12"/>
      <c r="B176" s="204"/>
      <c r="C176" s="205"/>
      <c r="D176" s="206" t="s">
        <v>72</v>
      </c>
      <c r="E176" s="207" t="s">
        <v>1106</v>
      </c>
      <c r="F176" s="207" t="s">
        <v>1107</v>
      </c>
      <c r="G176" s="205"/>
      <c r="H176" s="205"/>
      <c r="I176" s="208"/>
      <c r="J176" s="209">
        <f>BK176</f>
        <v>0</v>
      </c>
      <c r="K176" s="205"/>
      <c r="L176" s="210"/>
      <c r="M176" s="211"/>
      <c r="N176" s="212"/>
      <c r="O176" s="212"/>
      <c r="P176" s="213">
        <f>P177</f>
        <v>0</v>
      </c>
      <c r="Q176" s="212"/>
      <c r="R176" s="213">
        <f>R177</f>
        <v>0</v>
      </c>
      <c r="S176" s="212"/>
      <c r="T176" s="214">
        <f>T177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5" t="s">
        <v>131</v>
      </c>
      <c r="AT176" s="216" t="s">
        <v>72</v>
      </c>
      <c r="AU176" s="216" t="s">
        <v>73</v>
      </c>
      <c r="AY176" s="215" t="s">
        <v>125</v>
      </c>
      <c r="BK176" s="217">
        <f>BK177</f>
        <v>0</v>
      </c>
    </row>
    <row r="177" s="2" customFormat="1" ht="24.15" customHeight="1">
      <c r="A177" s="39"/>
      <c r="B177" s="40"/>
      <c r="C177" s="220" t="s">
        <v>416</v>
      </c>
      <c r="D177" s="220" t="s">
        <v>128</v>
      </c>
      <c r="E177" s="221" t="s">
        <v>1108</v>
      </c>
      <c r="F177" s="222" t="s">
        <v>1109</v>
      </c>
      <c r="G177" s="223" t="s">
        <v>1110</v>
      </c>
      <c r="H177" s="224">
        <v>10</v>
      </c>
      <c r="I177" s="225"/>
      <c r="J177" s="226">
        <f>ROUND(I177*H177,2)</f>
        <v>0</v>
      </c>
      <c r="K177" s="227"/>
      <c r="L177" s="45"/>
      <c r="M177" s="234" t="s">
        <v>1</v>
      </c>
      <c r="N177" s="235" t="s">
        <v>38</v>
      </c>
      <c r="O177" s="236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2" t="s">
        <v>1111</v>
      </c>
      <c r="AT177" s="232" t="s">
        <v>128</v>
      </c>
      <c r="AU177" s="232" t="s">
        <v>80</v>
      </c>
      <c r="AY177" s="18" t="s">
        <v>125</v>
      </c>
      <c r="BE177" s="233">
        <f>IF(N177="základní",J177,0)</f>
        <v>0</v>
      </c>
      <c r="BF177" s="233">
        <f>IF(N177="snížená",J177,0)</f>
        <v>0</v>
      </c>
      <c r="BG177" s="233">
        <f>IF(N177="zákl. přenesená",J177,0)</f>
        <v>0</v>
      </c>
      <c r="BH177" s="233">
        <f>IF(N177="sníž. přenesená",J177,0)</f>
        <v>0</v>
      </c>
      <c r="BI177" s="233">
        <f>IF(N177="nulová",J177,0)</f>
        <v>0</v>
      </c>
      <c r="BJ177" s="18" t="s">
        <v>80</v>
      </c>
      <c r="BK177" s="233">
        <f>ROUND(I177*H177,2)</f>
        <v>0</v>
      </c>
      <c r="BL177" s="18" t="s">
        <v>1111</v>
      </c>
      <c r="BM177" s="232" t="s">
        <v>419</v>
      </c>
    </row>
    <row r="178" s="2" customFormat="1" ht="6.96" customHeight="1">
      <c r="A178" s="39"/>
      <c r="B178" s="67"/>
      <c r="C178" s="68"/>
      <c r="D178" s="68"/>
      <c r="E178" s="68"/>
      <c r="F178" s="68"/>
      <c r="G178" s="68"/>
      <c r="H178" s="68"/>
      <c r="I178" s="68"/>
      <c r="J178" s="68"/>
      <c r="K178" s="68"/>
      <c r="L178" s="45"/>
      <c r="M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</row>
  </sheetData>
  <sheetProtection sheet="1" autoFilter="0" formatColumns="0" formatRows="0" objects="1" scenarios="1" spinCount="100000" saltValue="JKe1eNPjwpwEbCOhJy8+TLmfLuK0cqvNQOZXjPvl9oI/JWnMi8FgaNZ7GlJaetFY9ksP2qDIrdDiSipAf7uMPQ==" hashValue="LRU/ySFjaIKphGN6x6fTRuuGku1DiP4RSj33nKBxdnxYKO5Jjfa9RMgdvwgcGkQm38WCh/aXEhZif8fs3Pzqqw==" algorithmName="SHA-512" password="CC35"/>
  <autoFilter ref="C121:K177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82</v>
      </c>
    </row>
    <row r="4" s="1" customFormat="1" ht="24.96" customHeight="1">
      <c r="B4" s="21"/>
      <c r="D4" s="139" t="s">
        <v>98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>2054 - Stavební úpravy objektu na st.p.č. 108, Dolní Staré Buky nový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99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1214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10. 3. 2022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ROUND(J119,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ROUND((SUM(BE119:BE134)),  2)</f>
        <v>0</v>
      </c>
      <c r="G33" s="39"/>
      <c r="H33" s="39"/>
      <c r="I33" s="156">
        <v>0.20999999999999999</v>
      </c>
      <c r="J33" s="155">
        <f>ROUND(((SUM(BE119:BE134))*I33),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ROUND((SUM(BF119:BF134)),  2)</f>
        <v>0</v>
      </c>
      <c r="G34" s="39"/>
      <c r="H34" s="39"/>
      <c r="I34" s="156">
        <v>0.14999999999999999</v>
      </c>
      <c r="J34" s="155">
        <f>ROUND(((SUM(BF119:BF134))*I34),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ROUND((SUM(BG119:BG134)),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ROUND((SUM(BH119:BH134)),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ROUND((SUM(BI119:BI134)),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5" t="str">
        <f>E7</f>
        <v>2054 - Stavební úpravy objektu na st.p.č. 108, Dolní Staré Buky nový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99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004 - Větrání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10. 3. 2022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102</v>
      </c>
      <c r="D94" s="177"/>
      <c r="E94" s="177"/>
      <c r="F94" s="177"/>
      <c r="G94" s="177"/>
      <c r="H94" s="177"/>
      <c r="I94" s="177"/>
      <c r="J94" s="178" t="s">
        <v>103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104</v>
      </c>
      <c r="D96" s="41"/>
      <c r="E96" s="41"/>
      <c r="F96" s="41"/>
      <c r="G96" s="41"/>
      <c r="H96" s="41"/>
      <c r="I96" s="41"/>
      <c r="J96" s="111">
        <f>J119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105</v>
      </c>
    </row>
    <row r="97" s="9" customFormat="1" ht="24.96" customHeight="1">
      <c r="A97" s="9"/>
      <c r="B97" s="180"/>
      <c r="C97" s="181"/>
      <c r="D97" s="182" t="s">
        <v>145</v>
      </c>
      <c r="E97" s="183"/>
      <c r="F97" s="183"/>
      <c r="G97" s="183"/>
      <c r="H97" s="183"/>
      <c r="I97" s="183"/>
      <c r="J97" s="184">
        <f>J120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1215</v>
      </c>
      <c r="E98" s="189"/>
      <c r="F98" s="189"/>
      <c r="G98" s="189"/>
      <c r="H98" s="189"/>
      <c r="I98" s="189"/>
      <c r="J98" s="190">
        <f>J121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80"/>
      <c r="C99" s="181"/>
      <c r="D99" s="182" t="s">
        <v>940</v>
      </c>
      <c r="E99" s="183"/>
      <c r="F99" s="183"/>
      <c r="G99" s="183"/>
      <c r="H99" s="183"/>
      <c r="I99" s="183"/>
      <c r="J99" s="184">
        <f>J133</f>
        <v>0</v>
      </c>
      <c r="K99" s="181"/>
      <c r="L99" s="18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109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6.25" customHeight="1">
      <c r="A109" s="39"/>
      <c r="B109" s="40"/>
      <c r="C109" s="41"/>
      <c r="D109" s="41"/>
      <c r="E109" s="175" t="str">
        <f>E7</f>
        <v>2054 - Stavební úpravy objektu na st.p.č. 108, Dolní Staré Buky nový</v>
      </c>
      <c r="F109" s="33"/>
      <c r="G109" s="33"/>
      <c r="H109" s="33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99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77" t="str">
        <f>E9</f>
        <v>004 - Větrání</v>
      </c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20</v>
      </c>
      <c r="D113" s="41"/>
      <c r="E113" s="41"/>
      <c r="F113" s="28" t="str">
        <f>F12</f>
        <v xml:space="preserve"> </v>
      </c>
      <c r="G113" s="41"/>
      <c r="H113" s="41"/>
      <c r="I113" s="33" t="s">
        <v>22</v>
      </c>
      <c r="J113" s="80" t="str">
        <f>IF(J12="","",J12)</f>
        <v>10. 3. 2022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5.15" customHeight="1">
      <c r="A115" s="39"/>
      <c r="B115" s="40"/>
      <c r="C115" s="33" t="s">
        <v>24</v>
      </c>
      <c r="D115" s="41"/>
      <c r="E115" s="41"/>
      <c r="F115" s="28" t="str">
        <f>E15</f>
        <v xml:space="preserve"> </v>
      </c>
      <c r="G115" s="41"/>
      <c r="H115" s="41"/>
      <c r="I115" s="33" t="s">
        <v>29</v>
      </c>
      <c r="J115" s="37" t="str">
        <f>E21</f>
        <v xml:space="preserve"> 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15" customHeight="1">
      <c r="A116" s="39"/>
      <c r="B116" s="40"/>
      <c r="C116" s="33" t="s">
        <v>27</v>
      </c>
      <c r="D116" s="41"/>
      <c r="E116" s="41"/>
      <c r="F116" s="28" t="str">
        <f>IF(E18="","",E18)</f>
        <v>Vyplň údaj</v>
      </c>
      <c r="G116" s="41"/>
      <c r="H116" s="41"/>
      <c r="I116" s="33" t="s">
        <v>31</v>
      </c>
      <c r="J116" s="37" t="str">
        <f>E24</f>
        <v xml:space="preserve"> 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0.32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1" customFormat="1" ht="29.28" customHeight="1">
      <c r="A118" s="192"/>
      <c r="B118" s="193"/>
      <c r="C118" s="194" t="s">
        <v>110</v>
      </c>
      <c r="D118" s="195" t="s">
        <v>58</v>
      </c>
      <c r="E118" s="195" t="s">
        <v>54</v>
      </c>
      <c r="F118" s="195" t="s">
        <v>55</v>
      </c>
      <c r="G118" s="195" t="s">
        <v>111</v>
      </c>
      <c r="H118" s="195" t="s">
        <v>112</v>
      </c>
      <c r="I118" s="195" t="s">
        <v>113</v>
      </c>
      <c r="J118" s="196" t="s">
        <v>103</v>
      </c>
      <c r="K118" s="197" t="s">
        <v>114</v>
      </c>
      <c r="L118" s="198"/>
      <c r="M118" s="101" t="s">
        <v>1</v>
      </c>
      <c r="N118" s="102" t="s">
        <v>37</v>
      </c>
      <c r="O118" s="102" t="s">
        <v>115</v>
      </c>
      <c r="P118" s="102" t="s">
        <v>116</v>
      </c>
      <c r="Q118" s="102" t="s">
        <v>117</v>
      </c>
      <c r="R118" s="102" t="s">
        <v>118</v>
      </c>
      <c r="S118" s="102" t="s">
        <v>119</v>
      </c>
      <c r="T118" s="103" t="s">
        <v>120</v>
      </c>
      <c r="U118" s="192"/>
      <c r="V118" s="192"/>
      <c r="W118" s="192"/>
      <c r="X118" s="192"/>
      <c r="Y118" s="192"/>
      <c r="Z118" s="192"/>
      <c r="AA118" s="192"/>
      <c r="AB118" s="192"/>
      <c r="AC118" s="192"/>
      <c r="AD118" s="192"/>
      <c r="AE118" s="192"/>
    </row>
    <row r="119" s="2" customFormat="1" ht="22.8" customHeight="1">
      <c r="A119" s="39"/>
      <c r="B119" s="40"/>
      <c r="C119" s="108" t="s">
        <v>121</v>
      </c>
      <c r="D119" s="41"/>
      <c r="E119" s="41"/>
      <c r="F119" s="41"/>
      <c r="G119" s="41"/>
      <c r="H119" s="41"/>
      <c r="I119" s="41"/>
      <c r="J119" s="199">
        <f>BK119</f>
        <v>0</v>
      </c>
      <c r="K119" s="41"/>
      <c r="L119" s="45"/>
      <c r="M119" s="104"/>
      <c r="N119" s="200"/>
      <c r="O119" s="105"/>
      <c r="P119" s="201">
        <f>P120+P133</f>
        <v>0</v>
      </c>
      <c r="Q119" s="105"/>
      <c r="R119" s="201">
        <f>R120+R133</f>
        <v>0</v>
      </c>
      <c r="S119" s="105"/>
      <c r="T119" s="202">
        <f>T120+T133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72</v>
      </c>
      <c r="AU119" s="18" t="s">
        <v>105</v>
      </c>
      <c r="BK119" s="203">
        <f>BK120+BK133</f>
        <v>0</v>
      </c>
    </row>
    <row r="120" s="12" customFormat="1" ht="25.92" customHeight="1">
      <c r="A120" s="12"/>
      <c r="B120" s="204"/>
      <c r="C120" s="205"/>
      <c r="D120" s="206" t="s">
        <v>72</v>
      </c>
      <c r="E120" s="207" t="s">
        <v>514</v>
      </c>
      <c r="F120" s="207" t="s">
        <v>515</v>
      </c>
      <c r="G120" s="205"/>
      <c r="H120" s="205"/>
      <c r="I120" s="208"/>
      <c r="J120" s="209">
        <f>BK120</f>
        <v>0</v>
      </c>
      <c r="K120" s="205"/>
      <c r="L120" s="210"/>
      <c r="M120" s="211"/>
      <c r="N120" s="212"/>
      <c r="O120" s="212"/>
      <c r="P120" s="213">
        <f>P121</f>
        <v>0</v>
      </c>
      <c r="Q120" s="212"/>
      <c r="R120" s="213">
        <f>R121</f>
        <v>0</v>
      </c>
      <c r="S120" s="212"/>
      <c r="T120" s="214">
        <f>T121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5" t="s">
        <v>82</v>
      </c>
      <c r="AT120" s="216" t="s">
        <v>72</v>
      </c>
      <c r="AU120" s="216" t="s">
        <v>73</v>
      </c>
      <c r="AY120" s="215" t="s">
        <v>125</v>
      </c>
      <c r="BK120" s="217">
        <f>BK121</f>
        <v>0</v>
      </c>
    </row>
    <row r="121" s="12" customFormat="1" ht="22.8" customHeight="1">
      <c r="A121" s="12"/>
      <c r="B121" s="204"/>
      <c r="C121" s="205"/>
      <c r="D121" s="206" t="s">
        <v>72</v>
      </c>
      <c r="E121" s="218" t="s">
        <v>1216</v>
      </c>
      <c r="F121" s="218" t="s">
        <v>1217</v>
      </c>
      <c r="G121" s="205"/>
      <c r="H121" s="205"/>
      <c r="I121" s="208"/>
      <c r="J121" s="219">
        <f>BK121</f>
        <v>0</v>
      </c>
      <c r="K121" s="205"/>
      <c r="L121" s="210"/>
      <c r="M121" s="211"/>
      <c r="N121" s="212"/>
      <c r="O121" s="212"/>
      <c r="P121" s="213">
        <f>SUM(P122:P132)</f>
        <v>0</v>
      </c>
      <c r="Q121" s="212"/>
      <c r="R121" s="213">
        <f>SUM(R122:R132)</f>
        <v>0</v>
      </c>
      <c r="S121" s="212"/>
      <c r="T121" s="214">
        <f>SUM(T122:T132)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5" t="s">
        <v>82</v>
      </c>
      <c r="AT121" s="216" t="s">
        <v>72</v>
      </c>
      <c r="AU121" s="216" t="s">
        <v>80</v>
      </c>
      <c r="AY121" s="215" t="s">
        <v>125</v>
      </c>
      <c r="BK121" s="217">
        <f>SUM(BK122:BK132)</f>
        <v>0</v>
      </c>
    </row>
    <row r="122" s="2" customFormat="1" ht="24.15" customHeight="1">
      <c r="A122" s="39"/>
      <c r="B122" s="40"/>
      <c r="C122" s="220" t="s">
        <v>80</v>
      </c>
      <c r="D122" s="220" t="s">
        <v>128</v>
      </c>
      <c r="E122" s="221" t="s">
        <v>1218</v>
      </c>
      <c r="F122" s="222" t="s">
        <v>1219</v>
      </c>
      <c r="G122" s="223" t="s">
        <v>251</v>
      </c>
      <c r="H122" s="224">
        <v>1</v>
      </c>
      <c r="I122" s="225"/>
      <c r="J122" s="226">
        <f>ROUND(I122*H122,2)</f>
        <v>0</v>
      </c>
      <c r="K122" s="227"/>
      <c r="L122" s="45"/>
      <c r="M122" s="228" t="s">
        <v>1</v>
      </c>
      <c r="N122" s="229" t="s">
        <v>38</v>
      </c>
      <c r="O122" s="92"/>
      <c r="P122" s="230">
        <f>O122*H122</f>
        <v>0</v>
      </c>
      <c r="Q122" s="230">
        <v>0</v>
      </c>
      <c r="R122" s="230">
        <f>Q122*H122</f>
        <v>0</v>
      </c>
      <c r="S122" s="230">
        <v>0</v>
      </c>
      <c r="T122" s="231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32" t="s">
        <v>195</v>
      </c>
      <c r="AT122" s="232" t="s">
        <v>128</v>
      </c>
      <c r="AU122" s="232" t="s">
        <v>82</v>
      </c>
      <c r="AY122" s="18" t="s">
        <v>125</v>
      </c>
      <c r="BE122" s="233">
        <f>IF(N122="základní",J122,0)</f>
        <v>0</v>
      </c>
      <c r="BF122" s="233">
        <f>IF(N122="snížená",J122,0)</f>
        <v>0</v>
      </c>
      <c r="BG122" s="233">
        <f>IF(N122="zákl. přenesená",J122,0)</f>
        <v>0</v>
      </c>
      <c r="BH122" s="233">
        <f>IF(N122="sníž. přenesená",J122,0)</f>
        <v>0</v>
      </c>
      <c r="BI122" s="233">
        <f>IF(N122="nulová",J122,0)</f>
        <v>0</v>
      </c>
      <c r="BJ122" s="18" t="s">
        <v>80</v>
      </c>
      <c r="BK122" s="233">
        <f>ROUND(I122*H122,2)</f>
        <v>0</v>
      </c>
      <c r="BL122" s="18" t="s">
        <v>195</v>
      </c>
      <c r="BM122" s="232" t="s">
        <v>82</v>
      </c>
    </row>
    <row r="123" s="2" customFormat="1" ht="24.15" customHeight="1">
      <c r="A123" s="39"/>
      <c r="B123" s="40"/>
      <c r="C123" s="272" t="s">
        <v>82</v>
      </c>
      <c r="D123" s="272" t="s">
        <v>216</v>
      </c>
      <c r="E123" s="273" t="s">
        <v>1220</v>
      </c>
      <c r="F123" s="274" t="s">
        <v>1221</v>
      </c>
      <c r="G123" s="275" t="s">
        <v>251</v>
      </c>
      <c r="H123" s="276">
        <v>1</v>
      </c>
      <c r="I123" s="277"/>
      <c r="J123" s="278">
        <f>ROUND(I123*H123,2)</f>
        <v>0</v>
      </c>
      <c r="K123" s="279"/>
      <c r="L123" s="280"/>
      <c r="M123" s="281" t="s">
        <v>1</v>
      </c>
      <c r="N123" s="282" t="s">
        <v>38</v>
      </c>
      <c r="O123" s="92"/>
      <c r="P123" s="230">
        <f>O123*H123</f>
        <v>0</v>
      </c>
      <c r="Q123" s="230">
        <v>0</v>
      </c>
      <c r="R123" s="230">
        <f>Q123*H123</f>
        <v>0</v>
      </c>
      <c r="S123" s="230">
        <v>0</v>
      </c>
      <c r="T123" s="231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2" t="s">
        <v>227</v>
      </c>
      <c r="AT123" s="232" t="s">
        <v>216</v>
      </c>
      <c r="AU123" s="232" t="s">
        <v>82</v>
      </c>
      <c r="AY123" s="18" t="s">
        <v>125</v>
      </c>
      <c r="BE123" s="233">
        <f>IF(N123="základní",J123,0)</f>
        <v>0</v>
      </c>
      <c r="BF123" s="233">
        <f>IF(N123="snížená",J123,0)</f>
        <v>0</v>
      </c>
      <c r="BG123" s="233">
        <f>IF(N123="zákl. přenesená",J123,0)</f>
        <v>0</v>
      </c>
      <c r="BH123" s="233">
        <f>IF(N123="sníž. přenesená",J123,0)</f>
        <v>0</v>
      </c>
      <c r="BI123" s="233">
        <f>IF(N123="nulová",J123,0)</f>
        <v>0</v>
      </c>
      <c r="BJ123" s="18" t="s">
        <v>80</v>
      </c>
      <c r="BK123" s="233">
        <f>ROUND(I123*H123,2)</f>
        <v>0</v>
      </c>
      <c r="BL123" s="18" t="s">
        <v>195</v>
      </c>
      <c r="BM123" s="232" t="s">
        <v>131</v>
      </c>
    </row>
    <row r="124" s="2" customFormat="1" ht="16.5" customHeight="1">
      <c r="A124" s="39"/>
      <c r="B124" s="40"/>
      <c r="C124" s="272" t="s">
        <v>171</v>
      </c>
      <c r="D124" s="272" t="s">
        <v>216</v>
      </c>
      <c r="E124" s="273" t="s">
        <v>1222</v>
      </c>
      <c r="F124" s="274" t="s">
        <v>1223</v>
      </c>
      <c r="G124" s="275" t="s">
        <v>251</v>
      </c>
      <c r="H124" s="276">
        <v>1</v>
      </c>
      <c r="I124" s="277"/>
      <c r="J124" s="278">
        <f>ROUND(I124*H124,2)</f>
        <v>0</v>
      </c>
      <c r="K124" s="279"/>
      <c r="L124" s="280"/>
      <c r="M124" s="281" t="s">
        <v>1</v>
      </c>
      <c r="N124" s="282" t="s">
        <v>38</v>
      </c>
      <c r="O124" s="92"/>
      <c r="P124" s="230">
        <f>O124*H124</f>
        <v>0</v>
      </c>
      <c r="Q124" s="230">
        <v>0</v>
      </c>
      <c r="R124" s="230">
        <f>Q124*H124</f>
        <v>0</v>
      </c>
      <c r="S124" s="230">
        <v>0</v>
      </c>
      <c r="T124" s="231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2" t="s">
        <v>227</v>
      </c>
      <c r="AT124" s="232" t="s">
        <v>216</v>
      </c>
      <c r="AU124" s="232" t="s">
        <v>82</v>
      </c>
      <c r="AY124" s="18" t="s">
        <v>125</v>
      </c>
      <c r="BE124" s="233">
        <f>IF(N124="základní",J124,0)</f>
        <v>0</v>
      </c>
      <c r="BF124" s="233">
        <f>IF(N124="snížená",J124,0)</f>
        <v>0</v>
      </c>
      <c r="BG124" s="233">
        <f>IF(N124="zákl. přenesená",J124,0)</f>
        <v>0</v>
      </c>
      <c r="BH124" s="233">
        <f>IF(N124="sníž. přenesená",J124,0)</f>
        <v>0</v>
      </c>
      <c r="BI124" s="233">
        <f>IF(N124="nulová",J124,0)</f>
        <v>0</v>
      </c>
      <c r="BJ124" s="18" t="s">
        <v>80</v>
      </c>
      <c r="BK124" s="233">
        <f>ROUND(I124*H124,2)</f>
        <v>0</v>
      </c>
      <c r="BL124" s="18" t="s">
        <v>195</v>
      </c>
      <c r="BM124" s="232" t="s">
        <v>174</v>
      </c>
    </row>
    <row r="125" s="2" customFormat="1" ht="33" customHeight="1">
      <c r="A125" s="39"/>
      <c r="B125" s="40"/>
      <c r="C125" s="220" t="s">
        <v>131</v>
      </c>
      <c r="D125" s="220" t="s">
        <v>128</v>
      </c>
      <c r="E125" s="221" t="s">
        <v>1224</v>
      </c>
      <c r="F125" s="222" t="s">
        <v>1225</v>
      </c>
      <c r="G125" s="223" t="s">
        <v>251</v>
      </c>
      <c r="H125" s="224">
        <v>3</v>
      </c>
      <c r="I125" s="225"/>
      <c r="J125" s="226">
        <f>ROUND(I125*H125,2)</f>
        <v>0</v>
      </c>
      <c r="K125" s="227"/>
      <c r="L125" s="45"/>
      <c r="M125" s="228" t="s">
        <v>1</v>
      </c>
      <c r="N125" s="229" t="s">
        <v>38</v>
      </c>
      <c r="O125" s="92"/>
      <c r="P125" s="230">
        <f>O125*H125</f>
        <v>0</v>
      </c>
      <c r="Q125" s="230">
        <v>0</v>
      </c>
      <c r="R125" s="230">
        <f>Q125*H125</f>
        <v>0</v>
      </c>
      <c r="S125" s="230">
        <v>0</v>
      </c>
      <c r="T125" s="231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2" t="s">
        <v>195</v>
      </c>
      <c r="AT125" s="232" t="s">
        <v>128</v>
      </c>
      <c r="AU125" s="232" t="s">
        <v>82</v>
      </c>
      <c r="AY125" s="18" t="s">
        <v>125</v>
      </c>
      <c r="BE125" s="233">
        <f>IF(N125="základní",J125,0)</f>
        <v>0</v>
      </c>
      <c r="BF125" s="233">
        <f>IF(N125="snížená",J125,0)</f>
        <v>0</v>
      </c>
      <c r="BG125" s="233">
        <f>IF(N125="zákl. přenesená",J125,0)</f>
        <v>0</v>
      </c>
      <c r="BH125" s="233">
        <f>IF(N125="sníž. přenesená",J125,0)</f>
        <v>0</v>
      </c>
      <c r="BI125" s="233">
        <f>IF(N125="nulová",J125,0)</f>
        <v>0</v>
      </c>
      <c r="BJ125" s="18" t="s">
        <v>80</v>
      </c>
      <c r="BK125" s="233">
        <f>ROUND(I125*H125,2)</f>
        <v>0</v>
      </c>
      <c r="BL125" s="18" t="s">
        <v>195</v>
      </c>
      <c r="BM125" s="232" t="s">
        <v>178</v>
      </c>
    </row>
    <row r="126" s="2" customFormat="1" ht="24.15" customHeight="1">
      <c r="A126" s="39"/>
      <c r="B126" s="40"/>
      <c r="C126" s="272" t="s">
        <v>124</v>
      </c>
      <c r="D126" s="272" t="s">
        <v>216</v>
      </c>
      <c r="E126" s="273" t="s">
        <v>1226</v>
      </c>
      <c r="F126" s="274" t="s">
        <v>1227</v>
      </c>
      <c r="G126" s="275" t="s">
        <v>251</v>
      </c>
      <c r="H126" s="276">
        <v>3</v>
      </c>
      <c r="I126" s="277"/>
      <c r="J126" s="278">
        <f>ROUND(I126*H126,2)</f>
        <v>0</v>
      </c>
      <c r="K126" s="279"/>
      <c r="L126" s="280"/>
      <c r="M126" s="281" t="s">
        <v>1</v>
      </c>
      <c r="N126" s="282" t="s">
        <v>38</v>
      </c>
      <c r="O126" s="92"/>
      <c r="P126" s="230">
        <f>O126*H126</f>
        <v>0</v>
      </c>
      <c r="Q126" s="230">
        <v>0</v>
      </c>
      <c r="R126" s="230">
        <f>Q126*H126</f>
        <v>0</v>
      </c>
      <c r="S126" s="230">
        <v>0</v>
      </c>
      <c r="T126" s="231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2" t="s">
        <v>227</v>
      </c>
      <c r="AT126" s="232" t="s">
        <v>216</v>
      </c>
      <c r="AU126" s="232" t="s">
        <v>82</v>
      </c>
      <c r="AY126" s="18" t="s">
        <v>125</v>
      </c>
      <c r="BE126" s="233">
        <f>IF(N126="základní",J126,0)</f>
        <v>0</v>
      </c>
      <c r="BF126" s="233">
        <f>IF(N126="snížená",J126,0)</f>
        <v>0</v>
      </c>
      <c r="BG126" s="233">
        <f>IF(N126="zákl. přenesená",J126,0)</f>
        <v>0</v>
      </c>
      <c r="BH126" s="233">
        <f>IF(N126="sníž. přenesená",J126,0)</f>
        <v>0</v>
      </c>
      <c r="BI126" s="233">
        <f>IF(N126="nulová",J126,0)</f>
        <v>0</v>
      </c>
      <c r="BJ126" s="18" t="s">
        <v>80</v>
      </c>
      <c r="BK126" s="233">
        <f>ROUND(I126*H126,2)</f>
        <v>0</v>
      </c>
      <c r="BL126" s="18" t="s">
        <v>195</v>
      </c>
      <c r="BM126" s="232" t="s">
        <v>181</v>
      </c>
    </row>
    <row r="127" s="2" customFormat="1" ht="37.8" customHeight="1">
      <c r="A127" s="39"/>
      <c r="B127" s="40"/>
      <c r="C127" s="220" t="s">
        <v>174</v>
      </c>
      <c r="D127" s="220" t="s">
        <v>128</v>
      </c>
      <c r="E127" s="221" t="s">
        <v>1228</v>
      </c>
      <c r="F127" s="222" t="s">
        <v>1229</v>
      </c>
      <c r="G127" s="223" t="s">
        <v>251</v>
      </c>
      <c r="H127" s="224">
        <v>1</v>
      </c>
      <c r="I127" s="225"/>
      <c r="J127" s="226">
        <f>ROUND(I127*H127,2)</f>
        <v>0</v>
      </c>
      <c r="K127" s="227"/>
      <c r="L127" s="45"/>
      <c r="M127" s="228" t="s">
        <v>1</v>
      </c>
      <c r="N127" s="229" t="s">
        <v>38</v>
      </c>
      <c r="O127" s="92"/>
      <c r="P127" s="230">
        <f>O127*H127</f>
        <v>0</v>
      </c>
      <c r="Q127" s="230">
        <v>0</v>
      </c>
      <c r="R127" s="230">
        <f>Q127*H127</f>
        <v>0</v>
      </c>
      <c r="S127" s="230">
        <v>0</v>
      </c>
      <c r="T127" s="23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2" t="s">
        <v>195</v>
      </c>
      <c r="AT127" s="232" t="s">
        <v>128</v>
      </c>
      <c r="AU127" s="232" t="s">
        <v>82</v>
      </c>
      <c r="AY127" s="18" t="s">
        <v>125</v>
      </c>
      <c r="BE127" s="233">
        <f>IF(N127="základní",J127,0)</f>
        <v>0</v>
      </c>
      <c r="BF127" s="233">
        <f>IF(N127="snížená",J127,0)</f>
        <v>0</v>
      </c>
      <c r="BG127" s="233">
        <f>IF(N127="zákl. přenesená",J127,0)</f>
        <v>0</v>
      </c>
      <c r="BH127" s="233">
        <f>IF(N127="sníž. přenesená",J127,0)</f>
        <v>0</v>
      </c>
      <c r="BI127" s="233">
        <f>IF(N127="nulová",J127,0)</f>
        <v>0</v>
      </c>
      <c r="BJ127" s="18" t="s">
        <v>80</v>
      </c>
      <c r="BK127" s="233">
        <f>ROUND(I127*H127,2)</f>
        <v>0</v>
      </c>
      <c r="BL127" s="18" t="s">
        <v>195</v>
      </c>
      <c r="BM127" s="232" t="s">
        <v>187</v>
      </c>
    </row>
    <row r="128" s="2" customFormat="1" ht="24.15" customHeight="1">
      <c r="A128" s="39"/>
      <c r="B128" s="40"/>
      <c r="C128" s="272" t="s">
        <v>188</v>
      </c>
      <c r="D128" s="272" t="s">
        <v>216</v>
      </c>
      <c r="E128" s="273" t="s">
        <v>1230</v>
      </c>
      <c r="F128" s="274" t="s">
        <v>1231</v>
      </c>
      <c r="G128" s="275" t="s">
        <v>251</v>
      </c>
      <c r="H128" s="276">
        <v>1</v>
      </c>
      <c r="I128" s="277"/>
      <c r="J128" s="278">
        <f>ROUND(I128*H128,2)</f>
        <v>0</v>
      </c>
      <c r="K128" s="279"/>
      <c r="L128" s="280"/>
      <c r="M128" s="281" t="s">
        <v>1</v>
      </c>
      <c r="N128" s="282" t="s">
        <v>38</v>
      </c>
      <c r="O128" s="92"/>
      <c r="P128" s="230">
        <f>O128*H128</f>
        <v>0</v>
      </c>
      <c r="Q128" s="230">
        <v>0</v>
      </c>
      <c r="R128" s="230">
        <f>Q128*H128</f>
        <v>0</v>
      </c>
      <c r="S128" s="230">
        <v>0</v>
      </c>
      <c r="T128" s="23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2" t="s">
        <v>227</v>
      </c>
      <c r="AT128" s="232" t="s">
        <v>216</v>
      </c>
      <c r="AU128" s="232" t="s">
        <v>82</v>
      </c>
      <c r="AY128" s="18" t="s">
        <v>125</v>
      </c>
      <c r="BE128" s="233">
        <f>IF(N128="základní",J128,0)</f>
        <v>0</v>
      </c>
      <c r="BF128" s="233">
        <f>IF(N128="snížená",J128,0)</f>
        <v>0</v>
      </c>
      <c r="BG128" s="233">
        <f>IF(N128="zákl. přenesená",J128,0)</f>
        <v>0</v>
      </c>
      <c r="BH128" s="233">
        <f>IF(N128="sníž. přenesená",J128,0)</f>
        <v>0</v>
      </c>
      <c r="BI128" s="233">
        <f>IF(N128="nulová",J128,0)</f>
        <v>0</v>
      </c>
      <c r="BJ128" s="18" t="s">
        <v>80</v>
      </c>
      <c r="BK128" s="233">
        <f>ROUND(I128*H128,2)</f>
        <v>0</v>
      </c>
      <c r="BL128" s="18" t="s">
        <v>195</v>
      </c>
      <c r="BM128" s="232" t="s">
        <v>191</v>
      </c>
    </row>
    <row r="129" s="2" customFormat="1" ht="37.8" customHeight="1">
      <c r="A129" s="39"/>
      <c r="B129" s="40"/>
      <c r="C129" s="220" t="s">
        <v>178</v>
      </c>
      <c r="D129" s="220" t="s">
        <v>128</v>
      </c>
      <c r="E129" s="221" t="s">
        <v>1232</v>
      </c>
      <c r="F129" s="222" t="s">
        <v>1233</v>
      </c>
      <c r="G129" s="223" t="s">
        <v>348</v>
      </c>
      <c r="H129" s="224">
        <v>10</v>
      </c>
      <c r="I129" s="225"/>
      <c r="J129" s="226">
        <f>ROUND(I129*H129,2)</f>
        <v>0</v>
      </c>
      <c r="K129" s="227"/>
      <c r="L129" s="45"/>
      <c r="M129" s="228" t="s">
        <v>1</v>
      </c>
      <c r="N129" s="229" t="s">
        <v>38</v>
      </c>
      <c r="O129" s="92"/>
      <c r="P129" s="230">
        <f>O129*H129</f>
        <v>0</v>
      </c>
      <c r="Q129" s="230">
        <v>0</v>
      </c>
      <c r="R129" s="230">
        <f>Q129*H129</f>
        <v>0</v>
      </c>
      <c r="S129" s="230">
        <v>0</v>
      </c>
      <c r="T129" s="23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2" t="s">
        <v>195</v>
      </c>
      <c r="AT129" s="232" t="s">
        <v>128</v>
      </c>
      <c r="AU129" s="232" t="s">
        <v>82</v>
      </c>
      <c r="AY129" s="18" t="s">
        <v>125</v>
      </c>
      <c r="BE129" s="233">
        <f>IF(N129="základní",J129,0)</f>
        <v>0</v>
      </c>
      <c r="BF129" s="233">
        <f>IF(N129="snížená",J129,0)</f>
        <v>0</v>
      </c>
      <c r="BG129" s="233">
        <f>IF(N129="zákl. přenesená",J129,0)</f>
        <v>0</v>
      </c>
      <c r="BH129" s="233">
        <f>IF(N129="sníž. přenesená",J129,0)</f>
        <v>0</v>
      </c>
      <c r="BI129" s="233">
        <f>IF(N129="nulová",J129,0)</f>
        <v>0</v>
      </c>
      <c r="BJ129" s="18" t="s">
        <v>80</v>
      </c>
      <c r="BK129" s="233">
        <f>ROUND(I129*H129,2)</f>
        <v>0</v>
      </c>
      <c r="BL129" s="18" t="s">
        <v>195</v>
      </c>
      <c r="BM129" s="232" t="s">
        <v>195</v>
      </c>
    </row>
    <row r="130" s="2" customFormat="1" ht="37.8" customHeight="1">
      <c r="A130" s="39"/>
      <c r="B130" s="40"/>
      <c r="C130" s="220" t="s">
        <v>196</v>
      </c>
      <c r="D130" s="220" t="s">
        <v>128</v>
      </c>
      <c r="E130" s="221" t="s">
        <v>1234</v>
      </c>
      <c r="F130" s="222" t="s">
        <v>1235</v>
      </c>
      <c r="G130" s="223" t="s">
        <v>348</v>
      </c>
      <c r="H130" s="224">
        <v>10</v>
      </c>
      <c r="I130" s="225"/>
      <c r="J130" s="226">
        <f>ROUND(I130*H130,2)</f>
        <v>0</v>
      </c>
      <c r="K130" s="227"/>
      <c r="L130" s="45"/>
      <c r="M130" s="228" t="s">
        <v>1</v>
      </c>
      <c r="N130" s="229" t="s">
        <v>38</v>
      </c>
      <c r="O130" s="92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2" t="s">
        <v>195</v>
      </c>
      <c r="AT130" s="232" t="s">
        <v>128</v>
      </c>
      <c r="AU130" s="232" t="s">
        <v>82</v>
      </c>
      <c r="AY130" s="18" t="s">
        <v>125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8" t="s">
        <v>80</v>
      </c>
      <c r="BK130" s="233">
        <f>ROUND(I130*H130,2)</f>
        <v>0</v>
      </c>
      <c r="BL130" s="18" t="s">
        <v>195</v>
      </c>
      <c r="BM130" s="232" t="s">
        <v>199</v>
      </c>
    </row>
    <row r="131" s="2" customFormat="1" ht="24.15" customHeight="1">
      <c r="A131" s="39"/>
      <c r="B131" s="40"/>
      <c r="C131" s="220" t="s">
        <v>187</v>
      </c>
      <c r="D131" s="220" t="s">
        <v>128</v>
      </c>
      <c r="E131" s="221" t="s">
        <v>1236</v>
      </c>
      <c r="F131" s="222" t="s">
        <v>1237</v>
      </c>
      <c r="G131" s="223" t="s">
        <v>251</v>
      </c>
      <c r="H131" s="224">
        <v>3</v>
      </c>
      <c r="I131" s="225"/>
      <c r="J131" s="226">
        <f>ROUND(I131*H131,2)</f>
        <v>0</v>
      </c>
      <c r="K131" s="227"/>
      <c r="L131" s="45"/>
      <c r="M131" s="228" t="s">
        <v>1</v>
      </c>
      <c r="N131" s="229" t="s">
        <v>38</v>
      </c>
      <c r="O131" s="92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2" t="s">
        <v>195</v>
      </c>
      <c r="AT131" s="232" t="s">
        <v>128</v>
      </c>
      <c r="AU131" s="232" t="s">
        <v>82</v>
      </c>
      <c r="AY131" s="18" t="s">
        <v>125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8" t="s">
        <v>80</v>
      </c>
      <c r="BK131" s="233">
        <f>ROUND(I131*H131,2)</f>
        <v>0</v>
      </c>
      <c r="BL131" s="18" t="s">
        <v>195</v>
      </c>
      <c r="BM131" s="232" t="s">
        <v>202</v>
      </c>
    </row>
    <row r="132" s="2" customFormat="1" ht="49.05" customHeight="1">
      <c r="A132" s="39"/>
      <c r="B132" s="40"/>
      <c r="C132" s="220" t="s">
        <v>181</v>
      </c>
      <c r="D132" s="220" t="s">
        <v>128</v>
      </c>
      <c r="E132" s="221" t="s">
        <v>1238</v>
      </c>
      <c r="F132" s="222" t="s">
        <v>1239</v>
      </c>
      <c r="G132" s="223" t="s">
        <v>194</v>
      </c>
      <c r="H132" s="224">
        <v>0.051999999999999998</v>
      </c>
      <c r="I132" s="225"/>
      <c r="J132" s="226">
        <f>ROUND(I132*H132,2)</f>
        <v>0</v>
      </c>
      <c r="K132" s="227"/>
      <c r="L132" s="45"/>
      <c r="M132" s="228" t="s">
        <v>1</v>
      </c>
      <c r="N132" s="229" t="s">
        <v>38</v>
      </c>
      <c r="O132" s="92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2" t="s">
        <v>195</v>
      </c>
      <c r="AT132" s="232" t="s">
        <v>128</v>
      </c>
      <c r="AU132" s="232" t="s">
        <v>82</v>
      </c>
      <c r="AY132" s="18" t="s">
        <v>125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8" t="s">
        <v>80</v>
      </c>
      <c r="BK132" s="233">
        <f>ROUND(I132*H132,2)</f>
        <v>0</v>
      </c>
      <c r="BL132" s="18" t="s">
        <v>195</v>
      </c>
      <c r="BM132" s="232" t="s">
        <v>206</v>
      </c>
    </row>
    <row r="133" s="12" customFormat="1" ht="25.92" customHeight="1">
      <c r="A133" s="12"/>
      <c r="B133" s="204"/>
      <c r="C133" s="205"/>
      <c r="D133" s="206" t="s">
        <v>72</v>
      </c>
      <c r="E133" s="207" t="s">
        <v>1106</v>
      </c>
      <c r="F133" s="207" t="s">
        <v>1107</v>
      </c>
      <c r="G133" s="205"/>
      <c r="H133" s="205"/>
      <c r="I133" s="208"/>
      <c r="J133" s="209">
        <f>BK133</f>
        <v>0</v>
      </c>
      <c r="K133" s="205"/>
      <c r="L133" s="210"/>
      <c r="M133" s="211"/>
      <c r="N133" s="212"/>
      <c r="O133" s="212"/>
      <c r="P133" s="213">
        <f>P134</f>
        <v>0</v>
      </c>
      <c r="Q133" s="212"/>
      <c r="R133" s="213">
        <f>R134</f>
        <v>0</v>
      </c>
      <c r="S133" s="212"/>
      <c r="T133" s="214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5" t="s">
        <v>131</v>
      </c>
      <c r="AT133" s="216" t="s">
        <v>72</v>
      </c>
      <c r="AU133" s="216" t="s">
        <v>73</v>
      </c>
      <c r="AY133" s="215" t="s">
        <v>125</v>
      </c>
      <c r="BK133" s="217">
        <f>BK134</f>
        <v>0</v>
      </c>
    </row>
    <row r="134" s="2" customFormat="1" ht="24.15" customHeight="1">
      <c r="A134" s="39"/>
      <c r="B134" s="40"/>
      <c r="C134" s="220" t="s">
        <v>203</v>
      </c>
      <c r="D134" s="220" t="s">
        <v>128</v>
      </c>
      <c r="E134" s="221" t="s">
        <v>1108</v>
      </c>
      <c r="F134" s="222" t="s">
        <v>1109</v>
      </c>
      <c r="G134" s="223" t="s">
        <v>1110</v>
      </c>
      <c r="H134" s="224">
        <v>5</v>
      </c>
      <c r="I134" s="225"/>
      <c r="J134" s="226">
        <f>ROUND(I134*H134,2)</f>
        <v>0</v>
      </c>
      <c r="K134" s="227"/>
      <c r="L134" s="45"/>
      <c r="M134" s="234" t="s">
        <v>1</v>
      </c>
      <c r="N134" s="235" t="s">
        <v>38</v>
      </c>
      <c r="O134" s="236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2" t="s">
        <v>1111</v>
      </c>
      <c r="AT134" s="232" t="s">
        <v>128</v>
      </c>
      <c r="AU134" s="232" t="s">
        <v>80</v>
      </c>
      <c r="AY134" s="18" t="s">
        <v>125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8" t="s">
        <v>80</v>
      </c>
      <c r="BK134" s="233">
        <f>ROUND(I134*H134,2)</f>
        <v>0</v>
      </c>
      <c r="BL134" s="18" t="s">
        <v>1111</v>
      </c>
      <c r="BM134" s="232" t="s">
        <v>209</v>
      </c>
    </row>
    <row r="135" s="2" customFormat="1" ht="6.96" customHeight="1">
      <c r="A135" s="39"/>
      <c r="B135" s="67"/>
      <c r="C135" s="68"/>
      <c r="D135" s="68"/>
      <c r="E135" s="68"/>
      <c r="F135" s="68"/>
      <c r="G135" s="68"/>
      <c r="H135" s="68"/>
      <c r="I135" s="68"/>
      <c r="J135" s="68"/>
      <c r="K135" s="68"/>
      <c r="L135" s="45"/>
      <c r="M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</sheetData>
  <sheetProtection sheet="1" autoFilter="0" formatColumns="0" formatRows="0" objects="1" scenarios="1" spinCount="100000" saltValue="q45gn9g8pDguJCUBRz6GLd7EzYALTNjuGS8rd+Rfq8IacDxSkJmIYqzWY5mSyS+H15y3l5Hcv6mSsnP6oL9CbA==" hashValue="4E8Ug8F5voR2s0dSKvpZoNdul3v169sI3MLIu7GsDiMppuiNMtGBQZVAIt5gTV5bk3o4D9tnJQWZz1v82XVGlg==" algorithmName="SHA-512" password="CC35"/>
  <autoFilter ref="C118:K134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97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82</v>
      </c>
    </row>
    <row r="4" s="1" customFormat="1" ht="24.96" customHeight="1">
      <c r="B4" s="21"/>
      <c r="D4" s="139" t="s">
        <v>98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>2054 - Stavební úpravy objektu na st.p.č. 108, Dolní Staré Buky nový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99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1240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10. 3. 2022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ROUND(J117,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ROUND((SUM(BE117:BE183)),  2)</f>
        <v>0</v>
      </c>
      <c r="G33" s="39"/>
      <c r="H33" s="39"/>
      <c r="I33" s="156">
        <v>0.20999999999999999</v>
      </c>
      <c r="J33" s="155">
        <f>ROUND(((SUM(BE117:BE183))*I33),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ROUND((SUM(BF117:BF183)),  2)</f>
        <v>0</v>
      </c>
      <c r="G34" s="39"/>
      <c r="H34" s="39"/>
      <c r="I34" s="156">
        <v>0.14999999999999999</v>
      </c>
      <c r="J34" s="155">
        <f>ROUND(((SUM(BF117:BF183))*I34),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ROUND((SUM(BG117:BG183)),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ROUND((SUM(BH117:BH183)),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ROUND((SUM(BI117:BI183)),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5" t="str">
        <f>E7</f>
        <v>2054 - Stavební úpravy objektu na st.p.č. 108, Dolní Staré Buky nový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99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005 - Elektroinstalace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10. 3. 2022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102</v>
      </c>
      <c r="D94" s="177"/>
      <c r="E94" s="177"/>
      <c r="F94" s="177"/>
      <c r="G94" s="177"/>
      <c r="H94" s="177"/>
      <c r="I94" s="177"/>
      <c r="J94" s="178" t="s">
        <v>103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104</v>
      </c>
      <c r="D96" s="41"/>
      <c r="E96" s="41"/>
      <c r="F96" s="41"/>
      <c r="G96" s="41"/>
      <c r="H96" s="41"/>
      <c r="I96" s="41"/>
      <c r="J96" s="111">
        <f>J117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105</v>
      </c>
    </row>
    <row r="97" s="9" customFormat="1" ht="24.96" customHeight="1">
      <c r="A97" s="9"/>
      <c r="B97" s="180"/>
      <c r="C97" s="181"/>
      <c r="D97" s="182" t="s">
        <v>1241</v>
      </c>
      <c r="E97" s="183"/>
      <c r="F97" s="183"/>
      <c r="G97" s="183"/>
      <c r="H97" s="183"/>
      <c r="I97" s="183"/>
      <c r="J97" s="184">
        <f>J118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6.96" customHeight="1">
      <c r="A99" s="39"/>
      <c r="B99" s="67"/>
      <c r="C99" s="68"/>
      <c r="D99" s="68"/>
      <c r="E99" s="68"/>
      <c r="F99" s="68"/>
      <c r="G99" s="68"/>
      <c r="H99" s="68"/>
      <c r="I99" s="68"/>
      <c r="J99" s="68"/>
      <c r="K99" s="68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3" s="2" customFormat="1" ht="6.96" customHeight="1">
      <c r="A103" s="39"/>
      <c r="B103" s="69"/>
      <c r="C103" s="70"/>
      <c r="D103" s="70"/>
      <c r="E103" s="70"/>
      <c r="F103" s="70"/>
      <c r="G103" s="70"/>
      <c r="H103" s="70"/>
      <c r="I103" s="70"/>
      <c r="J103" s="70"/>
      <c r="K103" s="70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24.96" customHeight="1">
      <c r="A104" s="39"/>
      <c r="B104" s="40"/>
      <c r="C104" s="24" t="s">
        <v>109</v>
      </c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2" customHeight="1">
      <c r="A106" s="39"/>
      <c r="B106" s="40"/>
      <c r="C106" s="33" t="s">
        <v>16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6.25" customHeight="1">
      <c r="A107" s="39"/>
      <c r="B107" s="40"/>
      <c r="C107" s="41"/>
      <c r="D107" s="41"/>
      <c r="E107" s="175" t="str">
        <f>E7</f>
        <v>2054 - Stavební úpravy objektu na st.p.č. 108, Dolní Staré Buky nový</v>
      </c>
      <c r="F107" s="33"/>
      <c r="G107" s="33"/>
      <c r="H107" s="33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99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77" t="str">
        <f>E9</f>
        <v>005 - Elektroinstalace</v>
      </c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20</v>
      </c>
      <c r="D111" s="41"/>
      <c r="E111" s="41"/>
      <c r="F111" s="28" t="str">
        <f>F12</f>
        <v xml:space="preserve"> </v>
      </c>
      <c r="G111" s="41"/>
      <c r="H111" s="41"/>
      <c r="I111" s="33" t="s">
        <v>22</v>
      </c>
      <c r="J111" s="80" t="str">
        <f>IF(J12="","",J12)</f>
        <v>10. 3. 2022</v>
      </c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5.15" customHeight="1">
      <c r="A113" s="39"/>
      <c r="B113" s="40"/>
      <c r="C113" s="33" t="s">
        <v>24</v>
      </c>
      <c r="D113" s="41"/>
      <c r="E113" s="41"/>
      <c r="F113" s="28" t="str">
        <f>E15</f>
        <v xml:space="preserve"> </v>
      </c>
      <c r="G113" s="41"/>
      <c r="H113" s="41"/>
      <c r="I113" s="33" t="s">
        <v>29</v>
      </c>
      <c r="J113" s="37" t="str">
        <f>E21</f>
        <v xml:space="preserve"> 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3" t="s">
        <v>27</v>
      </c>
      <c r="D114" s="41"/>
      <c r="E114" s="41"/>
      <c r="F114" s="28" t="str">
        <f>IF(E18="","",E18)</f>
        <v>Vyplň údaj</v>
      </c>
      <c r="G114" s="41"/>
      <c r="H114" s="41"/>
      <c r="I114" s="33" t="s">
        <v>31</v>
      </c>
      <c r="J114" s="37" t="str">
        <f>E24</f>
        <v xml:space="preserve"> 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0.32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1" customFormat="1" ht="29.28" customHeight="1">
      <c r="A116" s="192"/>
      <c r="B116" s="193"/>
      <c r="C116" s="194" t="s">
        <v>110</v>
      </c>
      <c r="D116" s="195" t="s">
        <v>58</v>
      </c>
      <c r="E116" s="195" t="s">
        <v>54</v>
      </c>
      <c r="F116" s="195" t="s">
        <v>55</v>
      </c>
      <c r="G116" s="195" t="s">
        <v>111</v>
      </c>
      <c r="H116" s="195" t="s">
        <v>112</v>
      </c>
      <c r="I116" s="195" t="s">
        <v>113</v>
      </c>
      <c r="J116" s="196" t="s">
        <v>103</v>
      </c>
      <c r="K116" s="197" t="s">
        <v>114</v>
      </c>
      <c r="L116" s="198"/>
      <c r="M116" s="101" t="s">
        <v>1</v>
      </c>
      <c r="N116" s="102" t="s">
        <v>37</v>
      </c>
      <c r="O116" s="102" t="s">
        <v>115</v>
      </c>
      <c r="P116" s="102" t="s">
        <v>116</v>
      </c>
      <c r="Q116" s="102" t="s">
        <v>117</v>
      </c>
      <c r="R116" s="102" t="s">
        <v>118</v>
      </c>
      <c r="S116" s="102" t="s">
        <v>119</v>
      </c>
      <c r="T116" s="103" t="s">
        <v>120</v>
      </c>
      <c r="U116" s="192"/>
      <c r="V116" s="192"/>
      <c r="W116" s="192"/>
      <c r="X116" s="192"/>
      <c r="Y116" s="192"/>
      <c r="Z116" s="192"/>
      <c r="AA116" s="192"/>
      <c r="AB116" s="192"/>
      <c r="AC116" s="192"/>
      <c r="AD116" s="192"/>
      <c r="AE116" s="192"/>
    </row>
    <row r="117" s="2" customFormat="1" ht="22.8" customHeight="1">
      <c r="A117" s="39"/>
      <c r="B117" s="40"/>
      <c r="C117" s="108" t="s">
        <v>121</v>
      </c>
      <c r="D117" s="41"/>
      <c r="E117" s="41"/>
      <c r="F117" s="41"/>
      <c r="G117" s="41"/>
      <c r="H117" s="41"/>
      <c r="I117" s="41"/>
      <c r="J117" s="199">
        <f>BK117</f>
        <v>0</v>
      </c>
      <c r="K117" s="41"/>
      <c r="L117" s="45"/>
      <c r="M117" s="104"/>
      <c r="N117" s="200"/>
      <c r="O117" s="105"/>
      <c r="P117" s="201">
        <f>P118</f>
        <v>0</v>
      </c>
      <c r="Q117" s="105"/>
      <c r="R117" s="201">
        <f>R118</f>
        <v>0</v>
      </c>
      <c r="S117" s="105"/>
      <c r="T117" s="202">
        <f>T118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72</v>
      </c>
      <c r="AU117" s="18" t="s">
        <v>105</v>
      </c>
      <c r="BK117" s="203">
        <f>BK118</f>
        <v>0</v>
      </c>
    </row>
    <row r="118" s="12" customFormat="1" ht="25.92" customHeight="1">
      <c r="A118" s="12"/>
      <c r="B118" s="204"/>
      <c r="C118" s="205"/>
      <c r="D118" s="206" t="s">
        <v>72</v>
      </c>
      <c r="E118" s="207" t="s">
        <v>1242</v>
      </c>
      <c r="F118" s="207" t="s">
        <v>1243</v>
      </c>
      <c r="G118" s="205"/>
      <c r="H118" s="205"/>
      <c r="I118" s="208"/>
      <c r="J118" s="209">
        <f>BK118</f>
        <v>0</v>
      </c>
      <c r="K118" s="205"/>
      <c r="L118" s="210"/>
      <c r="M118" s="211"/>
      <c r="N118" s="212"/>
      <c r="O118" s="212"/>
      <c r="P118" s="213">
        <f>SUM(P119:P183)</f>
        <v>0</v>
      </c>
      <c r="Q118" s="212"/>
      <c r="R118" s="213">
        <f>SUM(R119:R183)</f>
        <v>0</v>
      </c>
      <c r="S118" s="212"/>
      <c r="T118" s="214">
        <f>SUM(T119:T183)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5" t="s">
        <v>80</v>
      </c>
      <c r="AT118" s="216" t="s">
        <v>72</v>
      </c>
      <c r="AU118" s="216" t="s">
        <v>73</v>
      </c>
      <c r="AY118" s="215" t="s">
        <v>125</v>
      </c>
      <c r="BK118" s="217">
        <f>SUM(BK119:BK183)</f>
        <v>0</v>
      </c>
    </row>
    <row r="119" s="2" customFormat="1" ht="37.8" customHeight="1">
      <c r="A119" s="39"/>
      <c r="B119" s="40"/>
      <c r="C119" s="220" t="s">
        <v>80</v>
      </c>
      <c r="D119" s="220" t="s">
        <v>128</v>
      </c>
      <c r="E119" s="221" t="s">
        <v>1244</v>
      </c>
      <c r="F119" s="222" t="s">
        <v>1245</v>
      </c>
      <c r="G119" s="223" t="s">
        <v>663</v>
      </c>
      <c r="H119" s="224">
        <v>1</v>
      </c>
      <c r="I119" s="225"/>
      <c r="J119" s="226">
        <f>ROUND(I119*H119,2)</f>
        <v>0</v>
      </c>
      <c r="K119" s="227"/>
      <c r="L119" s="45"/>
      <c r="M119" s="228" t="s">
        <v>1</v>
      </c>
      <c r="N119" s="229" t="s">
        <v>38</v>
      </c>
      <c r="O119" s="92"/>
      <c r="P119" s="230">
        <f>O119*H119</f>
        <v>0</v>
      </c>
      <c r="Q119" s="230">
        <v>0</v>
      </c>
      <c r="R119" s="230">
        <f>Q119*H119</f>
        <v>0</v>
      </c>
      <c r="S119" s="230">
        <v>0</v>
      </c>
      <c r="T119" s="231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32" t="s">
        <v>131</v>
      </c>
      <c r="AT119" s="232" t="s">
        <v>128</v>
      </c>
      <c r="AU119" s="232" t="s">
        <v>80</v>
      </c>
      <c r="AY119" s="18" t="s">
        <v>125</v>
      </c>
      <c r="BE119" s="233">
        <f>IF(N119="základní",J119,0)</f>
        <v>0</v>
      </c>
      <c r="BF119" s="233">
        <f>IF(N119="snížená",J119,0)</f>
        <v>0</v>
      </c>
      <c r="BG119" s="233">
        <f>IF(N119="zákl. přenesená",J119,0)</f>
        <v>0</v>
      </c>
      <c r="BH119" s="233">
        <f>IF(N119="sníž. přenesená",J119,0)</f>
        <v>0</v>
      </c>
      <c r="BI119" s="233">
        <f>IF(N119="nulová",J119,0)</f>
        <v>0</v>
      </c>
      <c r="BJ119" s="18" t="s">
        <v>80</v>
      </c>
      <c r="BK119" s="233">
        <f>ROUND(I119*H119,2)</f>
        <v>0</v>
      </c>
      <c r="BL119" s="18" t="s">
        <v>131</v>
      </c>
      <c r="BM119" s="232" t="s">
        <v>82</v>
      </c>
    </row>
    <row r="120" s="2" customFormat="1" ht="16.5" customHeight="1">
      <c r="A120" s="39"/>
      <c r="B120" s="40"/>
      <c r="C120" s="220" t="s">
        <v>82</v>
      </c>
      <c r="D120" s="220" t="s">
        <v>128</v>
      </c>
      <c r="E120" s="221" t="s">
        <v>1246</v>
      </c>
      <c r="F120" s="222" t="s">
        <v>1247</v>
      </c>
      <c r="G120" s="223" t="s">
        <v>663</v>
      </c>
      <c r="H120" s="224">
        <v>1</v>
      </c>
      <c r="I120" s="225"/>
      <c r="J120" s="226">
        <f>ROUND(I120*H120,2)</f>
        <v>0</v>
      </c>
      <c r="K120" s="227"/>
      <c r="L120" s="45"/>
      <c r="M120" s="228" t="s">
        <v>1</v>
      </c>
      <c r="N120" s="229" t="s">
        <v>38</v>
      </c>
      <c r="O120" s="92"/>
      <c r="P120" s="230">
        <f>O120*H120</f>
        <v>0</v>
      </c>
      <c r="Q120" s="230">
        <v>0</v>
      </c>
      <c r="R120" s="230">
        <f>Q120*H120</f>
        <v>0</v>
      </c>
      <c r="S120" s="230">
        <v>0</v>
      </c>
      <c r="T120" s="231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32" t="s">
        <v>131</v>
      </c>
      <c r="AT120" s="232" t="s">
        <v>128</v>
      </c>
      <c r="AU120" s="232" t="s">
        <v>80</v>
      </c>
      <c r="AY120" s="18" t="s">
        <v>125</v>
      </c>
      <c r="BE120" s="233">
        <f>IF(N120="základní",J120,0)</f>
        <v>0</v>
      </c>
      <c r="BF120" s="233">
        <f>IF(N120="snížená",J120,0)</f>
        <v>0</v>
      </c>
      <c r="BG120" s="233">
        <f>IF(N120="zákl. přenesená",J120,0)</f>
        <v>0</v>
      </c>
      <c r="BH120" s="233">
        <f>IF(N120="sníž. přenesená",J120,0)</f>
        <v>0</v>
      </c>
      <c r="BI120" s="233">
        <f>IF(N120="nulová",J120,0)</f>
        <v>0</v>
      </c>
      <c r="BJ120" s="18" t="s">
        <v>80</v>
      </c>
      <c r="BK120" s="233">
        <f>ROUND(I120*H120,2)</f>
        <v>0</v>
      </c>
      <c r="BL120" s="18" t="s">
        <v>131</v>
      </c>
      <c r="BM120" s="232" t="s">
        <v>131</v>
      </c>
    </row>
    <row r="121" s="2" customFormat="1" ht="16.5" customHeight="1">
      <c r="A121" s="39"/>
      <c r="B121" s="40"/>
      <c r="C121" s="220" t="s">
        <v>171</v>
      </c>
      <c r="D121" s="220" t="s">
        <v>128</v>
      </c>
      <c r="E121" s="221" t="s">
        <v>1248</v>
      </c>
      <c r="F121" s="222" t="s">
        <v>1249</v>
      </c>
      <c r="G121" s="223" t="s">
        <v>663</v>
      </c>
      <c r="H121" s="224">
        <v>1</v>
      </c>
      <c r="I121" s="225"/>
      <c r="J121" s="226">
        <f>ROUND(I121*H121,2)</f>
        <v>0</v>
      </c>
      <c r="K121" s="227"/>
      <c r="L121" s="45"/>
      <c r="M121" s="228" t="s">
        <v>1</v>
      </c>
      <c r="N121" s="229" t="s">
        <v>38</v>
      </c>
      <c r="O121" s="92"/>
      <c r="P121" s="230">
        <f>O121*H121</f>
        <v>0</v>
      </c>
      <c r="Q121" s="230">
        <v>0</v>
      </c>
      <c r="R121" s="230">
        <f>Q121*H121</f>
        <v>0</v>
      </c>
      <c r="S121" s="230">
        <v>0</v>
      </c>
      <c r="T121" s="231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2" t="s">
        <v>131</v>
      </c>
      <c r="AT121" s="232" t="s">
        <v>128</v>
      </c>
      <c r="AU121" s="232" t="s">
        <v>80</v>
      </c>
      <c r="AY121" s="18" t="s">
        <v>125</v>
      </c>
      <c r="BE121" s="233">
        <f>IF(N121="základní",J121,0)</f>
        <v>0</v>
      </c>
      <c r="BF121" s="233">
        <f>IF(N121="snížená",J121,0)</f>
        <v>0</v>
      </c>
      <c r="BG121" s="233">
        <f>IF(N121="zákl. přenesená",J121,0)</f>
        <v>0</v>
      </c>
      <c r="BH121" s="233">
        <f>IF(N121="sníž. přenesená",J121,0)</f>
        <v>0</v>
      </c>
      <c r="BI121" s="233">
        <f>IF(N121="nulová",J121,0)</f>
        <v>0</v>
      </c>
      <c r="BJ121" s="18" t="s">
        <v>80</v>
      </c>
      <c r="BK121" s="233">
        <f>ROUND(I121*H121,2)</f>
        <v>0</v>
      </c>
      <c r="BL121" s="18" t="s">
        <v>131</v>
      </c>
      <c r="BM121" s="232" t="s">
        <v>174</v>
      </c>
    </row>
    <row r="122" s="2" customFormat="1" ht="21.75" customHeight="1">
      <c r="A122" s="39"/>
      <c r="B122" s="40"/>
      <c r="C122" s="220" t="s">
        <v>131</v>
      </c>
      <c r="D122" s="220" t="s">
        <v>128</v>
      </c>
      <c r="E122" s="221" t="s">
        <v>1250</v>
      </c>
      <c r="F122" s="222" t="s">
        <v>1251</v>
      </c>
      <c r="G122" s="223" t="s">
        <v>663</v>
      </c>
      <c r="H122" s="224">
        <v>2</v>
      </c>
      <c r="I122" s="225"/>
      <c r="J122" s="226">
        <f>ROUND(I122*H122,2)</f>
        <v>0</v>
      </c>
      <c r="K122" s="227"/>
      <c r="L122" s="45"/>
      <c r="M122" s="228" t="s">
        <v>1</v>
      </c>
      <c r="N122" s="229" t="s">
        <v>38</v>
      </c>
      <c r="O122" s="92"/>
      <c r="P122" s="230">
        <f>O122*H122</f>
        <v>0</v>
      </c>
      <c r="Q122" s="230">
        <v>0</v>
      </c>
      <c r="R122" s="230">
        <f>Q122*H122</f>
        <v>0</v>
      </c>
      <c r="S122" s="230">
        <v>0</v>
      </c>
      <c r="T122" s="231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32" t="s">
        <v>131</v>
      </c>
      <c r="AT122" s="232" t="s">
        <v>128</v>
      </c>
      <c r="AU122" s="232" t="s">
        <v>80</v>
      </c>
      <c r="AY122" s="18" t="s">
        <v>125</v>
      </c>
      <c r="BE122" s="233">
        <f>IF(N122="základní",J122,0)</f>
        <v>0</v>
      </c>
      <c r="BF122" s="233">
        <f>IF(N122="snížená",J122,0)</f>
        <v>0</v>
      </c>
      <c r="BG122" s="233">
        <f>IF(N122="zákl. přenesená",J122,0)</f>
        <v>0</v>
      </c>
      <c r="BH122" s="233">
        <f>IF(N122="sníž. přenesená",J122,0)</f>
        <v>0</v>
      </c>
      <c r="BI122" s="233">
        <f>IF(N122="nulová",J122,0)</f>
        <v>0</v>
      </c>
      <c r="BJ122" s="18" t="s">
        <v>80</v>
      </c>
      <c r="BK122" s="233">
        <f>ROUND(I122*H122,2)</f>
        <v>0</v>
      </c>
      <c r="BL122" s="18" t="s">
        <v>131</v>
      </c>
      <c r="BM122" s="232" t="s">
        <v>178</v>
      </c>
    </row>
    <row r="123" s="2" customFormat="1" ht="16.5" customHeight="1">
      <c r="A123" s="39"/>
      <c r="B123" s="40"/>
      <c r="C123" s="220" t="s">
        <v>124</v>
      </c>
      <c r="D123" s="220" t="s">
        <v>128</v>
      </c>
      <c r="E123" s="221" t="s">
        <v>1252</v>
      </c>
      <c r="F123" s="222" t="s">
        <v>1253</v>
      </c>
      <c r="G123" s="223" t="s">
        <v>663</v>
      </c>
      <c r="H123" s="224">
        <v>14</v>
      </c>
      <c r="I123" s="225"/>
      <c r="J123" s="226">
        <f>ROUND(I123*H123,2)</f>
        <v>0</v>
      </c>
      <c r="K123" s="227"/>
      <c r="L123" s="45"/>
      <c r="M123" s="228" t="s">
        <v>1</v>
      </c>
      <c r="N123" s="229" t="s">
        <v>38</v>
      </c>
      <c r="O123" s="92"/>
      <c r="P123" s="230">
        <f>O123*H123</f>
        <v>0</v>
      </c>
      <c r="Q123" s="230">
        <v>0</v>
      </c>
      <c r="R123" s="230">
        <f>Q123*H123</f>
        <v>0</v>
      </c>
      <c r="S123" s="230">
        <v>0</v>
      </c>
      <c r="T123" s="231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2" t="s">
        <v>131</v>
      </c>
      <c r="AT123" s="232" t="s">
        <v>128</v>
      </c>
      <c r="AU123" s="232" t="s">
        <v>80</v>
      </c>
      <c r="AY123" s="18" t="s">
        <v>125</v>
      </c>
      <c r="BE123" s="233">
        <f>IF(N123="základní",J123,0)</f>
        <v>0</v>
      </c>
      <c r="BF123" s="233">
        <f>IF(N123="snížená",J123,0)</f>
        <v>0</v>
      </c>
      <c r="BG123" s="233">
        <f>IF(N123="zákl. přenesená",J123,0)</f>
        <v>0</v>
      </c>
      <c r="BH123" s="233">
        <f>IF(N123="sníž. přenesená",J123,0)</f>
        <v>0</v>
      </c>
      <c r="BI123" s="233">
        <f>IF(N123="nulová",J123,0)</f>
        <v>0</v>
      </c>
      <c r="BJ123" s="18" t="s">
        <v>80</v>
      </c>
      <c r="BK123" s="233">
        <f>ROUND(I123*H123,2)</f>
        <v>0</v>
      </c>
      <c r="BL123" s="18" t="s">
        <v>131</v>
      </c>
      <c r="BM123" s="232" t="s">
        <v>181</v>
      </c>
    </row>
    <row r="124" s="2" customFormat="1" ht="16.5" customHeight="1">
      <c r="A124" s="39"/>
      <c r="B124" s="40"/>
      <c r="C124" s="220" t="s">
        <v>174</v>
      </c>
      <c r="D124" s="220" t="s">
        <v>128</v>
      </c>
      <c r="E124" s="221" t="s">
        <v>1254</v>
      </c>
      <c r="F124" s="222" t="s">
        <v>1255</v>
      </c>
      <c r="G124" s="223" t="s">
        <v>663</v>
      </c>
      <c r="H124" s="224">
        <v>1</v>
      </c>
      <c r="I124" s="225"/>
      <c r="J124" s="226">
        <f>ROUND(I124*H124,2)</f>
        <v>0</v>
      </c>
      <c r="K124" s="227"/>
      <c r="L124" s="45"/>
      <c r="M124" s="228" t="s">
        <v>1</v>
      </c>
      <c r="N124" s="229" t="s">
        <v>38</v>
      </c>
      <c r="O124" s="92"/>
      <c r="P124" s="230">
        <f>O124*H124</f>
        <v>0</v>
      </c>
      <c r="Q124" s="230">
        <v>0</v>
      </c>
      <c r="R124" s="230">
        <f>Q124*H124</f>
        <v>0</v>
      </c>
      <c r="S124" s="230">
        <v>0</v>
      </c>
      <c r="T124" s="231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2" t="s">
        <v>131</v>
      </c>
      <c r="AT124" s="232" t="s">
        <v>128</v>
      </c>
      <c r="AU124" s="232" t="s">
        <v>80</v>
      </c>
      <c r="AY124" s="18" t="s">
        <v>125</v>
      </c>
      <c r="BE124" s="233">
        <f>IF(N124="základní",J124,0)</f>
        <v>0</v>
      </c>
      <c r="BF124" s="233">
        <f>IF(N124="snížená",J124,0)</f>
        <v>0</v>
      </c>
      <c r="BG124" s="233">
        <f>IF(N124="zákl. přenesená",J124,0)</f>
        <v>0</v>
      </c>
      <c r="BH124" s="233">
        <f>IF(N124="sníž. přenesená",J124,0)</f>
        <v>0</v>
      </c>
      <c r="BI124" s="233">
        <f>IF(N124="nulová",J124,0)</f>
        <v>0</v>
      </c>
      <c r="BJ124" s="18" t="s">
        <v>80</v>
      </c>
      <c r="BK124" s="233">
        <f>ROUND(I124*H124,2)</f>
        <v>0</v>
      </c>
      <c r="BL124" s="18" t="s">
        <v>131</v>
      </c>
      <c r="BM124" s="232" t="s">
        <v>187</v>
      </c>
    </row>
    <row r="125" s="2" customFormat="1" ht="16.5" customHeight="1">
      <c r="A125" s="39"/>
      <c r="B125" s="40"/>
      <c r="C125" s="220" t="s">
        <v>188</v>
      </c>
      <c r="D125" s="220" t="s">
        <v>128</v>
      </c>
      <c r="E125" s="221" t="s">
        <v>1256</v>
      </c>
      <c r="F125" s="222" t="s">
        <v>1257</v>
      </c>
      <c r="G125" s="223" t="s">
        <v>663</v>
      </c>
      <c r="H125" s="224">
        <v>1</v>
      </c>
      <c r="I125" s="225"/>
      <c r="J125" s="226">
        <f>ROUND(I125*H125,2)</f>
        <v>0</v>
      </c>
      <c r="K125" s="227"/>
      <c r="L125" s="45"/>
      <c r="M125" s="228" t="s">
        <v>1</v>
      </c>
      <c r="N125" s="229" t="s">
        <v>38</v>
      </c>
      <c r="O125" s="92"/>
      <c r="P125" s="230">
        <f>O125*H125</f>
        <v>0</v>
      </c>
      <c r="Q125" s="230">
        <v>0</v>
      </c>
      <c r="R125" s="230">
        <f>Q125*H125</f>
        <v>0</v>
      </c>
      <c r="S125" s="230">
        <v>0</v>
      </c>
      <c r="T125" s="231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2" t="s">
        <v>131</v>
      </c>
      <c r="AT125" s="232" t="s">
        <v>128</v>
      </c>
      <c r="AU125" s="232" t="s">
        <v>80</v>
      </c>
      <c r="AY125" s="18" t="s">
        <v>125</v>
      </c>
      <c r="BE125" s="233">
        <f>IF(N125="základní",J125,0)</f>
        <v>0</v>
      </c>
      <c r="BF125" s="233">
        <f>IF(N125="snížená",J125,0)</f>
        <v>0</v>
      </c>
      <c r="BG125" s="233">
        <f>IF(N125="zákl. přenesená",J125,0)</f>
        <v>0</v>
      </c>
      <c r="BH125" s="233">
        <f>IF(N125="sníž. přenesená",J125,0)</f>
        <v>0</v>
      </c>
      <c r="BI125" s="233">
        <f>IF(N125="nulová",J125,0)</f>
        <v>0</v>
      </c>
      <c r="BJ125" s="18" t="s">
        <v>80</v>
      </c>
      <c r="BK125" s="233">
        <f>ROUND(I125*H125,2)</f>
        <v>0</v>
      </c>
      <c r="BL125" s="18" t="s">
        <v>131</v>
      </c>
      <c r="BM125" s="232" t="s">
        <v>191</v>
      </c>
    </row>
    <row r="126" s="2" customFormat="1" ht="24.15" customHeight="1">
      <c r="A126" s="39"/>
      <c r="B126" s="40"/>
      <c r="C126" s="220" t="s">
        <v>178</v>
      </c>
      <c r="D126" s="220" t="s">
        <v>128</v>
      </c>
      <c r="E126" s="221" t="s">
        <v>1258</v>
      </c>
      <c r="F126" s="222" t="s">
        <v>1259</v>
      </c>
      <c r="G126" s="223" t="s">
        <v>348</v>
      </c>
      <c r="H126" s="224">
        <v>12</v>
      </c>
      <c r="I126" s="225"/>
      <c r="J126" s="226">
        <f>ROUND(I126*H126,2)</f>
        <v>0</v>
      </c>
      <c r="K126" s="227"/>
      <c r="L126" s="45"/>
      <c r="M126" s="228" t="s">
        <v>1</v>
      </c>
      <c r="N126" s="229" t="s">
        <v>38</v>
      </c>
      <c r="O126" s="92"/>
      <c r="P126" s="230">
        <f>O126*H126</f>
        <v>0</v>
      </c>
      <c r="Q126" s="230">
        <v>0</v>
      </c>
      <c r="R126" s="230">
        <f>Q126*H126</f>
        <v>0</v>
      </c>
      <c r="S126" s="230">
        <v>0</v>
      </c>
      <c r="T126" s="231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2" t="s">
        <v>131</v>
      </c>
      <c r="AT126" s="232" t="s">
        <v>128</v>
      </c>
      <c r="AU126" s="232" t="s">
        <v>80</v>
      </c>
      <c r="AY126" s="18" t="s">
        <v>125</v>
      </c>
      <c r="BE126" s="233">
        <f>IF(N126="základní",J126,0)</f>
        <v>0</v>
      </c>
      <c r="BF126" s="233">
        <f>IF(N126="snížená",J126,0)</f>
        <v>0</v>
      </c>
      <c r="BG126" s="233">
        <f>IF(N126="zákl. přenesená",J126,0)</f>
        <v>0</v>
      </c>
      <c r="BH126" s="233">
        <f>IF(N126="sníž. přenesená",J126,0)</f>
        <v>0</v>
      </c>
      <c r="BI126" s="233">
        <f>IF(N126="nulová",J126,0)</f>
        <v>0</v>
      </c>
      <c r="BJ126" s="18" t="s">
        <v>80</v>
      </c>
      <c r="BK126" s="233">
        <f>ROUND(I126*H126,2)</f>
        <v>0</v>
      </c>
      <c r="BL126" s="18" t="s">
        <v>131</v>
      </c>
      <c r="BM126" s="232" t="s">
        <v>195</v>
      </c>
    </row>
    <row r="127" s="2" customFormat="1" ht="21.75" customHeight="1">
      <c r="A127" s="39"/>
      <c r="B127" s="40"/>
      <c r="C127" s="220" t="s">
        <v>196</v>
      </c>
      <c r="D127" s="220" t="s">
        <v>128</v>
      </c>
      <c r="E127" s="221" t="s">
        <v>1260</v>
      </c>
      <c r="F127" s="222" t="s">
        <v>1261</v>
      </c>
      <c r="G127" s="223" t="s">
        <v>348</v>
      </c>
      <c r="H127" s="224">
        <v>15</v>
      </c>
      <c r="I127" s="225"/>
      <c r="J127" s="226">
        <f>ROUND(I127*H127,2)</f>
        <v>0</v>
      </c>
      <c r="K127" s="227"/>
      <c r="L127" s="45"/>
      <c r="M127" s="228" t="s">
        <v>1</v>
      </c>
      <c r="N127" s="229" t="s">
        <v>38</v>
      </c>
      <c r="O127" s="92"/>
      <c r="P127" s="230">
        <f>O127*H127</f>
        <v>0</v>
      </c>
      <c r="Q127" s="230">
        <v>0</v>
      </c>
      <c r="R127" s="230">
        <f>Q127*H127</f>
        <v>0</v>
      </c>
      <c r="S127" s="230">
        <v>0</v>
      </c>
      <c r="T127" s="23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2" t="s">
        <v>131</v>
      </c>
      <c r="AT127" s="232" t="s">
        <v>128</v>
      </c>
      <c r="AU127" s="232" t="s">
        <v>80</v>
      </c>
      <c r="AY127" s="18" t="s">
        <v>125</v>
      </c>
      <c r="BE127" s="233">
        <f>IF(N127="základní",J127,0)</f>
        <v>0</v>
      </c>
      <c r="BF127" s="233">
        <f>IF(N127="snížená",J127,0)</f>
        <v>0</v>
      </c>
      <c r="BG127" s="233">
        <f>IF(N127="zákl. přenesená",J127,0)</f>
        <v>0</v>
      </c>
      <c r="BH127" s="233">
        <f>IF(N127="sníž. přenesená",J127,0)</f>
        <v>0</v>
      </c>
      <c r="BI127" s="233">
        <f>IF(N127="nulová",J127,0)</f>
        <v>0</v>
      </c>
      <c r="BJ127" s="18" t="s">
        <v>80</v>
      </c>
      <c r="BK127" s="233">
        <f>ROUND(I127*H127,2)</f>
        <v>0</v>
      </c>
      <c r="BL127" s="18" t="s">
        <v>131</v>
      </c>
      <c r="BM127" s="232" t="s">
        <v>199</v>
      </c>
    </row>
    <row r="128" s="2" customFormat="1" ht="24.15" customHeight="1">
      <c r="A128" s="39"/>
      <c r="B128" s="40"/>
      <c r="C128" s="220" t="s">
        <v>181</v>
      </c>
      <c r="D128" s="220" t="s">
        <v>128</v>
      </c>
      <c r="E128" s="221" t="s">
        <v>1262</v>
      </c>
      <c r="F128" s="222" t="s">
        <v>1263</v>
      </c>
      <c r="G128" s="223" t="s">
        <v>348</v>
      </c>
      <c r="H128" s="224">
        <v>50</v>
      </c>
      <c r="I128" s="225"/>
      <c r="J128" s="226">
        <f>ROUND(I128*H128,2)</f>
        <v>0</v>
      </c>
      <c r="K128" s="227"/>
      <c r="L128" s="45"/>
      <c r="M128" s="228" t="s">
        <v>1</v>
      </c>
      <c r="N128" s="229" t="s">
        <v>38</v>
      </c>
      <c r="O128" s="92"/>
      <c r="P128" s="230">
        <f>O128*H128</f>
        <v>0</v>
      </c>
      <c r="Q128" s="230">
        <v>0</v>
      </c>
      <c r="R128" s="230">
        <f>Q128*H128</f>
        <v>0</v>
      </c>
      <c r="S128" s="230">
        <v>0</v>
      </c>
      <c r="T128" s="23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2" t="s">
        <v>131</v>
      </c>
      <c r="AT128" s="232" t="s">
        <v>128</v>
      </c>
      <c r="AU128" s="232" t="s">
        <v>80</v>
      </c>
      <c r="AY128" s="18" t="s">
        <v>125</v>
      </c>
      <c r="BE128" s="233">
        <f>IF(N128="základní",J128,0)</f>
        <v>0</v>
      </c>
      <c r="BF128" s="233">
        <f>IF(N128="snížená",J128,0)</f>
        <v>0</v>
      </c>
      <c r="BG128" s="233">
        <f>IF(N128="zákl. přenesená",J128,0)</f>
        <v>0</v>
      </c>
      <c r="BH128" s="233">
        <f>IF(N128="sníž. přenesená",J128,0)</f>
        <v>0</v>
      </c>
      <c r="BI128" s="233">
        <f>IF(N128="nulová",J128,0)</f>
        <v>0</v>
      </c>
      <c r="BJ128" s="18" t="s">
        <v>80</v>
      </c>
      <c r="BK128" s="233">
        <f>ROUND(I128*H128,2)</f>
        <v>0</v>
      </c>
      <c r="BL128" s="18" t="s">
        <v>131</v>
      </c>
      <c r="BM128" s="232" t="s">
        <v>202</v>
      </c>
    </row>
    <row r="129" s="2" customFormat="1" ht="24.15" customHeight="1">
      <c r="A129" s="39"/>
      <c r="B129" s="40"/>
      <c r="C129" s="220" t="s">
        <v>203</v>
      </c>
      <c r="D129" s="220" t="s">
        <v>128</v>
      </c>
      <c r="E129" s="221" t="s">
        <v>1264</v>
      </c>
      <c r="F129" s="222" t="s">
        <v>1265</v>
      </c>
      <c r="G129" s="223" t="s">
        <v>348</v>
      </c>
      <c r="H129" s="224">
        <v>10</v>
      </c>
      <c r="I129" s="225"/>
      <c r="J129" s="226">
        <f>ROUND(I129*H129,2)</f>
        <v>0</v>
      </c>
      <c r="K129" s="227"/>
      <c r="L129" s="45"/>
      <c r="M129" s="228" t="s">
        <v>1</v>
      </c>
      <c r="N129" s="229" t="s">
        <v>38</v>
      </c>
      <c r="O129" s="92"/>
      <c r="P129" s="230">
        <f>O129*H129</f>
        <v>0</v>
      </c>
      <c r="Q129" s="230">
        <v>0</v>
      </c>
      <c r="R129" s="230">
        <f>Q129*H129</f>
        <v>0</v>
      </c>
      <c r="S129" s="230">
        <v>0</v>
      </c>
      <c r="T129" s="23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2" t="s">
        <v>131</v>
      </c>
      <c r="AT129" s="232" t="s">
        <v>128</v>
      </c>
      <c r="AU129" s="232" t="s">
        <v>80</v>
      </c>
      <c r="AY129" s="18" t="s">
        <v>125</v>
      </c>
      <c r="BE129" s="233">
        <f>IF(N129="základní",J129,0)</f>
        <v>0</v>
      </c>
      <c r="BF129" s="233">
        <f>IF(N129="snížená",J129,0)</f>
        <v>0</v>
      </c>
      <c r="BG129" s="233">
        <f>IF(N129="zákl. přenesená",J129,0)</f>
        <v>0</v>
      </c>
      <c r="BH129" s="233">
        <f>IF(N129="sníž. přenesená",J129,0)</f>
        <v>0</v>
      </c>
      <c r="BI129" s="233">
        <f>IF(N129="nulová",J129,0)</f>
        <v>0</v>
      </c>
      <c r="BJ129" s="18" t="s">
        <v>80</v>
      </c>
      <c r="BK129" s="233">
        <f>ROUND(I129*H129,2)</f>
        <v>0</v>
      </c>
      <c r="BL129" s="18" t="s">
        <v>131</v>
      </c>
      <c r="BM129" s="232" t="s">
        <v>206</v>
      </c>
    </row>
    <row r="130" s="2" customFormat="1" ht="21.75" customHeight="1">
      <c r="A130" s="39"/>
      <c r="B130" s="40"/>
      <c r="C130" s="220" t="s">
        <v>187</v>
      </c>
      <c r="D130" s="220" t="s">
        <v>128</v>
      </c>
      <c r="E130" s="221" t="s">
        <v>1266</v>
      </c>
      <c r="F130" s="222" t="s">
        <v>1267</v>
      </c>
      <c r="G130" s="223" t="s">
        <v>348</v>
      </c>
      <c r="H130" s="224">
        <v>60</v>
      </c>
      <c r="I130" s="225"/>
      <c r="J130" s="226">
        <f>ROUND(I130*H130,2)</f>
        <v>0</v>
      </c>
      <c r="K130" s="227"/>
      <c r="L130" s="45"/>
      <c r="M130" s="228" t="s">
        <v>1</v>
      </c>
      <c r="N130" s="229" t="s">
        <v>38</v>
      </c>
      <c r="O130" s="92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2" t="s">
        <v>131</v>
      </c>
      <c r="AT130" s="232" t="s">
        <v>128</v>
      </c>
      <c r="AU130" s="232" t="s">
        <v>80</v>
      </c>
      <c r="AY130" s="18" t="s">
        <v>125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8" t="s">
        <v>80</v>
      </c>
      <c r="BK130" s="233">
        <f>ROUND(I130*H130,2)</f>
        <v>0</v>
      </c>
      <c r="BL130" s="18" t="s">
        <v>131</v>
      </c>
      <c r="BM130" s="232" t="s">
        <v>209</v>
      </c>
    </row>
    <row r="131" s="2" customFormat="1" ht="21.75" customHeight="1">
      <c r="A131" s="39"/>
      <c r="B131" s="40"/>
      <c r="C131" s="220" t="s">
        <v>212</v>
      </c>
      <c r="D131" s="220" t="s">
        <v>128</v>
      </c>
      <c r="E131" s="221" t="s">
        <v>1268</v>
      </c>
      <c r="F131" s="222" t="s">
        <v>1269</v>
      </c>
      <c r="G131" s="223" t="s">
        <v>348</v>
      </c>
      <c r="H131" s="224">
        <v>20</v>
      </c>
      <c r="I131" s="225"/>
      <c r="J131" s="226">
        <f>ROUND(I131*H131,2)</f>
        <v>0</v>
      </c>
      <c r="K131" s="227"/>
      <c r="L131" s="45"/>
      <c r="M131" s="228" t="s">
        <v>1</v>
      </c>
      <c r="N131" s="229" t="s">
        <v>38</v>
      </c>
      <c r="O131" s="92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2" t="s">
        <v>131</v>
      </c>
      <c r="AT131" s="232" t="s">
        <v>128</v>
      </c>
      <c r="AU131" s="232" t="s">
        <v>80</v>
      </c>
      <c r="AY131" s="18" t="s">
        <v>125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8" t="s">
        <v>80</v>
      </c>
      <c r="BK131" s="233">
        <f>ROUND(I131*H131,2)</f>
        <v>0</v>
      </c>
      <c r="BL131" s="18" t="s">
        <v>131</v>
      </c>
      <c r="BM131" s="232" t="s">
        <v>215</v>
      </c>
    </row>
    <row r="132" s="2" customFormat="1" ht="21.75" customHeight="1">
      <c r="A132" s="39"/>
      <c r="B132" s="40"/>
      <c r="C132" s="220" t="s">
        <v>191</v>
      </c>
      <c r="D132" s="220" t="s">
        <v>128</v>
      </c>
      <c r="E132" s="221" t="s">
        <v>1270</v>
      </c>
      <c r="F132" s="222" t="s">
        <v>1271</v>
      </c>
      <c r="G132" s="223" t="s">
        <v>348</v>
      </c>
      <c r="H132" s="224">
        <v>240</v>
      </c>
      <c r="I132" s="225"/>
      <c r="J132" s="226">
        <f>ROUND(I132*H132,2)</f>
        <v>0</v>
      </c>
      <c r="K132" s="227"/>
      <c r="L132" s="45"/>
      <c r="M132" s="228" t="s">
        <v>1</v>
      </c>
      <c r="N132" s="229" t="s">
        <v>38</v>
      </c>
      <c r="O132" s="92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2" t="s">
        <v>131</v>
      </c>
      <c r="AT132" s="232" t="s">
        <v>128</v>
      </c>
      <c r="AU132" s="232" t="s">
        <v>80</v>
      </c>
      <c r="AY132" s="18" t="s">
        <v>125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8" t="s">
        <v>80</v>
      </c>
      <c r="BK132" s="233">
        <f>ROUND(I132*H132,2)</f>
        <v>0</v>
      </c>
      <c r="BL132" s="18" t="s">
        <v>131</v>
      </c>
      <c r="BM132" s="232" t="s">
        <v>220</v>
      </c>
    </row>
    <row r="133" s="2" customFormat="1" ht="21.75" customHeight="1">
      <c r="A133" s="39"/>
      <c r="B133" s="40"/>
      <c r="C133" s="220" t="s">
        <v>8</v>
      </c>
      <c r="D133" s="220" t="s">
        <v>128</v>
      </c>
      <c r="E133" s="221" t="s">
        <v>1272</v>
      </c>
      <c r="F133" s="222" t="s">
        <v>1273</v>
      </c>
      <c r="G133" s="223" t="s">
        <v>348</v>
      </c>
      <c r="H133" s="224">
        <v>45</v>
      </c>
      <c r="I133" s="225"/>
      <c r="J133" s="226">
        <f>ROUND(I133*H133,2)</f>
        <v>0</v>
      </c>
      <c r="K133" s="227"/>
      <c r="L133" s="45"/>
      <c r="M133" s="228" t="s">
        <v>1</v>
      </c>
      <c r="N133" s="229" t="s">
        <v>38</v>
      </c>
      <c r="O133" s="92"/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2" t="s">
        <v>131</v>
      </c>
      <c r="AT133" s="232" t="s">
        <v>128</v>
      </c>
      <c r="AU133" s="232" t="s">
        <v>80</v>
      </c>
      <c r="AY133" s="18" t="s">
        <v>125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8" t="s">
        <v>80</v>
      </c>
      <c r="BK133" s="233">
        <f>ROUND(I133*H133,2)</f>
        <v>0</v>
      </c>
      <c r="BL133" s="18" t="s">
        <v>131</v>
      </c>
      <c r="BM133" s="232" t="s">
        <v>223</v>
      </c>
    </row>
    <row r="134" s="2" customFormat="1" ht="21.75" customHeight="1">
      <c r="A134" s="39"/>
      <c r="B134" s="40"/>
      <c r="C134" s="220" t="s">
        <v>195</v>
      </c>
      <c r="D134" s="220" t="s">
        <v>128</v>
      </c>
      <c r="E134" s="221" t="s">
        <v>1274</v>
      </c>
      <c r="F134" s="222" t="s">
        <v>1275</v>
      </c>
      <c r="G134" s="223" t="s">
        <v>348</v>
      </c>
      <c r="H134" s="224">
        <v>25</v>
      </c>
      <c r="I134" s="225"/>
      <c r="J134" s="226">
        <f>ROUND(I134*H134,2)</f>
        <v>0</v>
      </c>
      <c r="K134" s="227"/>
      <c r="L134" s="45"/>
      <c r="M134" s="228" t="s">
        <v>1</v>
      </c>
      <c r="N134" s="229" t="s">
        <v>38</v>
      </c>
      <c r="O134" s="92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2" t="s">
        <v>131</v>
      </c>
      <c r="AT134" s="232" t="s">
        <v>128</v>
      </c>
      <c r="AU134" s="232" t="s">
        <v>80</v>
      </c>
      <c r="AY134" s="18" t="s">
        <v>125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8" t="s">
        <v>80</v>
      </c>
      <c r="BK134" s="233">
        <f>ROUND(I134*H134,2)</f>
        <v>0</v>
      </c>
      <c r="BL134" s="18" t="s">
        <v>131</v>
      </c>
      <c r="BM134" s="232" t="s">
        <v>227</v>
      </c>
    </row>
    <row r="135" s="2" customFormat="1" ht="21.75" customHeight="1">
      <c r="A135" s="39"/>
      <c r="B135" s="40"/>
      <c r="C135" s="220" t="s">
        <v>229</v>
      </c>
      <c r="D135" s="220" t="s">
        <v>128</v>
      </c>
      <c r="E135" s="221" t="s">
        <v>1276</v>
      </c>
      <c r="F135" s="222" t="s">
        <v>1277</v>
      </c>
      <c r="G135" s="223" t="s">
        <v>348</v>
      </c>
      <c r="H135" s="224">
        <v>18</v>
      </c>
      <c r="I135" s="225"/>
      <c r="J135" s="226">
        <f>ROUND(I135*H135,2)</f>
        <v>0</v>
      </c>
      <c r="K135" s="227"/>
      <c r="L135" s="45"/>
      <c r="M135" s="228" t="s">
        <v>1</v>
      </c>
      <c r="N135" s="229" t="s">
        <v>38</v>
      </c>
      <c r="O135" s="92"/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2" t="s">
        <v>131</v>
      </c>
      <c r="AT135" s="232" t="s">
        <v>128</v>
      </c>
      <c r="AU135" s="232" t="s">
        <v>80</v>
      </c>
      <c r="AY135" s="18" t="s">
        <v>125</v>
      </c>
      <c r="BE135" s="233">
        <f>IF(N135="základní",J135,0)</f>
        <v>0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8" t="s">
        <v>80</v>
      </c>
      <c r="BK135" s="233">
        <f>ROUND(I135*H135,2)</f>
        <v>0</v>
      </c>
      <c r="BL135" s="18" t="s">
        <v>131</v>
      </c>
      <c r="BM135" s="232" t="s">
        <v>232</v>
      </c>
    </row>
    <row r="136" s="2" customFormat="1" ht="16.5" customHeight="1">
      <c r="A136" s="39"/>
      <c r="B136" s="40"/>
      <c r="C136" s="220" t="s">
        <v>199</v>
      </c>
      <c r="D136" s="220" t="s">
        <v>128</v>
      </c>
      <c r="E136" s="221" t="s">
        <v>1278</v>
      </c>
      <c r="F136" s="222" t="s">
        <v>1279</v>
      </c>
      <c r="G136" s="223" t="s">
        <v>348</v>
      </c>
      <c r="H136" s="224">
        <v>20</v>
      </c>
      <c r="I136" s="225"/>
      <c r="J136" s="226">
        <f>ROUND(I136*H136,2)</f>
        <v>0</v>
      </c>
      <c r="K136" s="227"/>
      <c r="L136" s="45"/>
      <c r="M136" s="228" t="s">
        <v>1</v>
      </c>
      <c r="N136" s="229" t="s">
        <v>38</v>
      </c>
      <c r="O136" s="92"/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2" t="s">
        <v>131</v>
      </c>
      <c r="AT136" s="232" t="s">
        <v>128</v>
      </c>
      <c r="AU136" s="232" t="s">
        <v>80</v>
      </c>
      <c r="AY136" s="18" t="s">
        <v>125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8" t="s">
        <v>80</v>
      </c>
      <c r="BK136" s="233">
        <f>ROUND(I136*H136,2)</f>
        <v>0</v>
      </c>
      <c r="BL136" s="18" t="s">
        <v>131</v>
      </c>
      <c r="BM136" s="232" t="s">
        <v>236</v>
      </c>
    </row>
    <row r="137" s="2" customFormat="1" ht="16.5" customHeight="1">
      <c r="A137" s="39"/>
      <c r="B137" s="40"/>
      <c r="C137" s="220" t="s">
        <v>239</v>
      </c>
      <c r="D137" s="220" t="s">
        <v>128</v>
      </c>
      <c r="E137" s="221" t="s">
        <v>1280</v>
      </c>
      <c r="F137" s="222" t="s">
        <v>1281</v>
      </c>
      <c r="G137" s="223" t="s">
        <v>348</v>
      </c>
      <c r="H137" s="224">
        <v>20</v>
      </c>
      <c r="I137" s="225"/>
      <c r="J137" s="226">
        <f>ROUND(I137*H137,2)</f>
        <v>0</v>
      </c>
      <c r="K137" s="227"/>
      <c r="L137" s="45"/>
      <c r="M137" s="228" t="s">
        <v>1</v>
      </c>
      <c r="N137" s="229" t="s">
        <v>38</v>
      </c>
      <c r="O137" s="92"/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2" t="s">
        <v>131</v>
      </c>
      <c r="AT137" s="232" t="s">
        <v>128</v>
      </c>
      <c r="AU137" s="232" t="s">
        <v>80</v>
      </c>
      <c r="AY137" s="18" t="s">
        <v>125</v>
      </c>
      <c r="BE137" s="233">
        <f>IF(N137="základní",J137,0)</f>
        <v>0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8" t="s">
        <v>80</v>
      </c>
      <c r="BK137" s="233">
        <f>ROUND(I137*H137,2)</f>
        <v>0</v>
      </c>
      <c r="BL137" s="18" t="s">
        <v>131</v>
      </c>
      <c r="BM137" s="232" t="s">
        <v>242</v>
      </c>
    </row>
    <row r="138" s="2" customFormat="1" ht="16.5" customHeight="1">
      <c r="A138" s="39"/>
      <c r="B138" s="40"/>
      <c r="C138" s="220" t="s">
        <v>202</v>
      </c>
      <c r="D138" s="220" t="s">
        <v>128</v>
      </c>
      <c r="E138" s="221" t="s">
        <v>1282</v>
      </c>
      <c r="F138" s="222" t="s">
        <v>1283</v>
      </c>
      <c r="G138" s="223" t="s">
        <v>348</v>
      </c>
      <c r="H138" s="224">
        <v>10</v>
      </c>
      <c r="I138" s="225"/>
      <c r="J138" s="226">
        <f>ROUND(I138*H138,2)</f>
        <v>0</v>
      </c>
      <c r="K138" s="227"/>
      <c r="L138" s="45"/>
      <c r="M138" s="228" t="s">
        <v>1</v>
      </c>
      <c r="N138" s="229" t="s">
        <v>38</v>
      </c>
      <c r="O138" s="92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2" t="s">
        <v>131</v>
      </c>
      <c r="AT138" s="232" t="s">
        <v>128</v>
      </c>
      <c r="AU138" s="232" t="s">
        <v>80</v>
      </c>
      <c r="AY138" s="18" t="s">
        <v>125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8" t="s">
        <v>80</v>
      </c>
      <c r="BK138" s="233">
        <f>ROUND(I138*H138,2)</f>
        <v>0</v>
      </c>
      <c r="BL138" s="18" t="s">
        <v>131</v>
      </c>
      <c r="BM138" s="232" t="s">
        <v>252</v>
      </c>
    </row>
    <row r="139" s="2" customFormat="1" ht="16.5" customHeight="1">
      <c r="A139" s="39"/>
      <c r="B139" s="40"/>
      <c r="C139" s="220" t="s">
        <v>7</v>
      </c>
      <c r="D139" s="220" t="s">
        <v>128</v>
      </c>
      <c r="E139" s="221" t="s">
        <v>1284</v>
      </c>
      <c r="F139" s="222" t="s">
        <v>1285</v>
      </c>
      <c r="G139" s="223" t="s">
        <v>348</v>
      </c>
      <c r="H139" s="224">
        <v>10</v>
      </c>
      <c r="I139" s="225"/>
      <c r="J139" s="226">
        <f>ROUND(I139*H139,2)</f>
        <v>0</v>
      </c>
      <c r="K139" s="227"/>
      <c r="L139" s="45"/>
      <c r="M139" s="228" t="s">
        <v>1</v>
      </c>
      <c r="N139" s="229" t="s">
        <v>38</v>
      </c>
      <c r="O139" s="92"/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2" t="s">
        <v>131</v>
      </c>
      <c r="AT139" s="232" t="s">
        <v>128</v>
      </c>
      <c r="AU139" s="232" t="s">
        <v>80</v>
      </c>
      <c r="AY139" s="18" t="s">
        <v>125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8" t="s">
        <v>80</v>
      </c>
      <c r="BK139" s="233">
        <f>ROUND(I139*H139,2)</f>
        <v>0</v>
      </c>
      <c r="BL139" s="18" t="s">
        <v>131</v>
      </c>
      <c r="BM139" s="232" t="s">
        <v>255</v>
      </c>
    </row>
    <row r="140" s="2" customFormat="1" ht="21.75" customHeight="1">
      <c r="A140" s="39"/>
      <c r="B140" s="40"/>
      <c r="C140" s="220" t="s">
        <v>206</v>
      </c>
      <c r="D140" s="220" t="s">
        <v>128</v>
      </c>
      <c r="E140" s="221" t="s">
        <v>1286</v>
      </c>
      <c r="F140" s="222" t="s">
        <v>1287</v>
      </c>
      <c r="G140" s="223" t="s">
        <v>348</v>
      </c>
      <c r="H140" s="224">
        <v>5</v>
      </c>
      <c r="I140" s="225"/>
      <c r="J140" s="226">
        <f>ROUND(I140*H140,2)</f>
        <v>0</v>
      </c>
      <c r="K140" s="227"/>
      <c r="L140" s="45"/>
      <c r="M140" s="228" t="s">
        <v>1</v>
      </c>
      <c r="N140" s="229" t="s">
        <v>38</v>
      </c>
      <c r="O140" s="92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2" t="s">
        <v>131</v>
      </c>
      <c r="AT140" s="232" t="s">
        <v>128</v>
      </c>
      <c r="AU140" s="232" t="s">
        <v>80</v>
      </c>
      <c r="AY140" s="18" t="s">
        <v>125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8" t="s">
        <v>80</v>
      </c>
      <c r="BK140" s="233">
        <f>ROUND(I140*H140,2)</f>
        <v>0</v>
      </c>
      <c r="BL140" s="18" t="s">
        <v>131</v>
      </c>
      <c r="BM140" s="232" t="s">
        <v>258</v>
      </c>
    </row>
    <row r="141" s="2" customFormat="1" ht="16.5" customHeight="1">
      <c r="A141" s="39"/>
      <c r="B141" s="40"/>
      <c r="C141" s="220" t="s">
        <v>262</v>
      </c>
      <c r="D141" s="220" t="s">
        <v>128</v>
      </c>
      <c r="E141" s="221" t="s">
        <v>1288</v>
      </c>
      <c r="F141" s="222" t="s">
        <v>1289</v>
      </c>
      <c r="G141" s="223" t="s">
        <v>663</v>
      </c>
      <c r="H141" s="224">
        <v>80</v>
      </c>
      <c r="I141" s="225"/>
      <c r="J141" s="226">
        <f>ROUND(I141*H141,2)</f>
        <v>0</v>
      </c>
      <c r="K141" s="227"/>
      <c r="L141" s="45"/>
      <c r="M141" s="228" t="s">
        <v>1</v>
      </c>
      <c r="N141" s="229" t="s">
        <v>38</v>
      </c>
      <c r="O141" s="92"/>
      <c r="P141" s="230">
        <f>O141*H141</f>
        <v>0</v>
      </c>
      <c r="Q141" s="230">
        <v>0</v>
      </c>
      <c r="R141" s="230">
        <f>Q141*H141</f>
        <v>0</v>
      </c>
      <c r="S141" s="230">
        <v>0</v>
      </c>
      <c r="T141" s="23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2" t="s">
        <v>131</v>
      </c>
      <c r="AT141" s="232" t="s">
        <v>128</v>
      </c>
      <c r="AU141" s="232" t="s">
        <v>80</v>
      </c>
      <c r="AY141" s="18" t="s">
        <v>125</v>
      </c>
      <c r="BE141" s="233">
        <f>IF(N141="základní",J141,0)</f>
        <v>0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18" t="s">
        <v>80</v>
      </c>
      <c r="BK141" s="233">
        <f>ROUND(I141*H141,2)</f>
        <v>0</v>
      </c>
      <c r="BL141" s="18" t="s">
        <v>131</v>
      </c>
      <c r="BM141" s="232" t="s">
        <v>265</v>
      </c>
    </row>
    <row r="142" s="2" customFormat="1" ht="16.5" customHeight="1">
      <c r="A142" s="39"/>
      <c r="B142" s="40"/>
      <c r="C142" s="220" t="s">
        <v>209</v>
      </c>
      <c r="D142" s="220" t="s">
        <v>128</v>
      </c>
      <c r="E142" s="221" t="s">
        <v>1290</v>
      </c>
      <c r="F142" s="222" t="s">
        <v>1291</v>
      </c>
      <c r="G142" s="223" t="s">
        <v>663</v>
      </c>
      <c r="H142" s="224">
        <v>12</v>
      </c>
      <c r="I142" s="225"/>
      <c r="J142" s="226">
        <f>ROUND(I142*H142,2)</f>
        <v>0</v>
      </c>
      <c r="K142" s="227"/>
      <c r="L142" s="45"/>
      <c r="M142" s="228" t="s">
        <v>1</v>
      </c>
      <c r="N142" s="229" t="s">
        <v>38</v>
      </c>
      <c r="O142" s="92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2" t="s">
        <v>131</v>
      </c>
      <c r="AT142" s="232" t="s">
        <v>128</v>
      </c>
      <c r="AU142" s="232" t="s">
        <v>80</v>
      </c>
      <c r="AY142" s="18" t="s">
        <v>125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8" t="s">
        <v>80</v>
      </c>
      <c r="BK142" s="233">
        <f>ROUND(I142*H142,2)</f>
        <v>0</v>
      </c>
      <c r="BL142" s="18" t="s">
        <v>131</v>
      </c>
      <c r="BM142" s="232" t="s">
        <v>270</v>
      </c>
    </row>
    <row r="143" s="2" customFormat="1" ht="16.5" customHeight="1">
      <c r="A143" s="39"/>
      <c r="B143" s="40"/>
      <c r="C143" s="220" t="s">
        <v>271</v>
      </c>
      <c r="D143" s="220" t="s">
        <v>128</v>
      </c>
      <c r="E143" s="221" t="s">
        <v>1292</v>
      </c>
      <c r="F143" s="222" t="s">
        <v>1293</v>
      </c>
      <c r="G143" s="223" t="s">
        <v>663</v>
      </c>
      <c r="H143" s="224">
        <v>2</v>
      </c>
      <c r="I143" s="225"/>
      <c r="J143" s="226">
        <f>ROUND(I143*H143,2)</f>
        <v>0</v>
      </c>
      <c r="K143" s="227"/>
      <c r="L143" s="45"/>
      <c r="M143" s="228" t="s">
        <v>1</v>
      </c>
      <c r="N143" s="229" t="s">
        <v>38</v>
      </c>
      <c r="O143" s="92"/>
      <c r="P143" s="230">
        <f>O143*H143</f>
        <v>0</v>
      </c>
      <c r="Q143" s="230">
        <v>0</v>
      </c>
      <c r="R143" s="230">
        <f>Q143*H143</f>
        <v>0</v>
      </c>
      <c r="S143" s="230">
        <v>0</v>
      </c>
      <c r="T143" s="23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2" t="s">
        <v>131</v>
      </c>
      <c r="AT143" s="232" t="s">
        <v>128</v>
      </c>
      <c r="AU143" s="232" t="s">
        <v>80</v>
      </c>
      <c r="AY143" s="18" t="s">
        <v>125</v>
      </c>
      <c r="BE143" s="233">
        <f>IF(N143="základní",J143,0)</f>
        <v>0</v>
      </c>
      <c r="BF143" s="233">
        <f>IF(N143="snížená",J143,0)</f>
        <v>0</v>
      </c>
      <c r="BG143" s="233">
        <f>IF(N143="zákl. přenesená",J143,0)</f>
        <v>0</v>
      </c>
      <c r="BH143" s="233">
        <f>IF(N143="sníž. přenesená",J143,0)</f>
        <v>0</v>
      </c>
      <c r="BI143" s="233">
        <f>IF(N143="nulová",J143,0)</f>
        <v>0</v>
      </c>
      <c r="BJ143" s="18" t="s">
        <v>80</v>
      </c>
      <c r="BK143" s="233">
        <f>ROUND(I143*H143,2)</f>
        <v>0</v>
      </c>
      <c r="BL143" s="18" t="s">
        <v>131</v>
      </c>
      <c r="BM143" s="232" t="s">
        <v>274</v>
      </c>
    </row>
    <row r="144" s="2" customFormat="1" ht="16.5" customHeight="1">
      <c r="A144" s="39"/>
      <c r="B144" s="40"/>
      <c r="C144" s="220" t="s">
        <v>215</v>
      </c>
      <c r="D144" s="220" t="s">
        <v>128</v>
      </c>
      <c r="E144" s="221" t="s">
        <v>1294</v>
      </c>
      <c r="F144" s="222" t="s">
        <v>1295</v>
      </c>
      <c r="G144" s="223" t="s">
        <v>663</v>
      </c>
      <c r="H144" s="224">
        <v>1</v>
      </c>
      <c r="I144" s="225"/>
      <c r="J144" s="226">
        <f>ROUND(I144*H144,2)</f>
        <v>0</v>
      </c>
      <c r="K144" s="227"/>
      <c r="L144" s="45"/>
      <c r="M144" s="228" t="s">
        <v>1</v>
      </c>
      <c r="N144" s="229" t="s">
        <v>38</v>
      </c>
      <c r="O144" s="92"/>
      <c r="P144" s="230">
        <f>O144*H144</f>
        <v>0</v>
      </c>
      <c r="Q144" s="230">
        <v>0</v>
      </c>
      <c r="R144" s="230">
        <f>Q144*H144</f>
        <v>0</v>
      </c>
      <c r="S144" s="230">
        <v>0</v>
      </c>
      <c r="T144" s="23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2" t="s">
        <v>131</v>
      </c>
      <c r="AT144" s="232" t="s">
        <v>128</v>
      </c>
      <c r="AU144" s="232" t="s">
        <v>80</v>
      </c>
      <c r="AY144" s="18" t="s">
        <v>125</v>
      </c>
      <c r="BE144" s="233">
        <f>IF(N144="základní",J144,0)</f>
        <v>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8" t="s">
        <v>80</v>
      </c>
      <c r="BK144" s="233">
        <f>ROUND(I144*H144,2)</f>
        <v>0</v>
      </c>
      <c r="BL144" s="18" t="s">
        <v>131</v>
      </c>
      <c r="BM144" s="232" t="s">
        <v>277</v>
      </c>
    </row>
    <row r="145" s="2" customFormat="1" ht="16.5" customHeight="1">
      <c r="A145" s="39"/>
      <c r="B145" s="40"/>
      <c r="C145" s="220" t="s">
        <v>278</v>
      </c>
      <c r="D145" s="220" t="s">
        <v>128</v>
      </c>
      <c r="E145" s="221" t="s">
        <v>1296</v>
      </c>
      <c r="F145" s="222" t="s">
        <v>1297</v>
      </c>
      <c r="G145" s="223" t="s">
        <v>663</v>
      </c>
      <c r="H145" s="224">
        <v>1</v>
      </c>
      <c r="I145" s="225"/>
      <c r="J145" s="226">
        <f>ROUND(I145*H145,2)</f>
        <v>0</v>
      </c>
      <c r="K145" s="227"/>
      <c r="L145" s="45"/>
      <c r="M145" s="228" t="s">
        <v>1</v>
      </c>
      <c r="N145" s="229" t="s">
        <v>38</v>
      </c>
      <c r="O145" s="92"/>
      <c r="P145" s="230">
        <f>O145*H145</f>
        <v>0</v>
      </c>
      <c r="Q145" s="230">
        <v>0</v>
      </c>
      <c r="R145" s="230">
        <f>Q145*H145</f>
        <v>0</v>
      </c>
      <c r="S145" s="230">
        <v>0</v>
      </c>
      <c r="T145" s="23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2" t="s">
        <v>131</v>
      </c>
      <c r="AT145" s="232" t="s">
        <v>128</v>
      </c>
      <c r="AU145" s="232" t="s">
        <v>80</v>
      </c>
      <c r="AY145" s="18" t="s">
        <v>125</v>
      </c>
      <c r="BE145" s="233">
        <f>IF(N145="základní",J145,0)</f>
        <v>0</v>
      </c>
      <c r="BF145" s="233">
        <f>IF(N145="snížená",J145,0)</f>
        <v>0</v>
      </c>
      <c r="BG145" s="233">
        <f>IF(N145="zákl. přenesená",J145,0)</f>
        <v>0</v>
      </c>
      <c r="BH145" s="233">
        <f>IF(N145="sníž. přenesená",J145,0)</f>
        <v>0</v>
      </c>
      <c r="BI145" s="233">
        <f>IF(N145="nulová",J145,0)</f>
        <v>0</v>
      </c>
      <c r="BJ145" s="18" t="s">
        <v>80</v>
      </c>
      <c r="BK145" s="233">
        <f>ROUND(I145*H145,2)</f>
        <v>0</v>
      </c>
      <c r="BL145" s="18" t="s">
        <v>131</v>
      </c>
      <c r="BM145" s="232" t="s">
        <v>281</v>
      </c>
    </row>
    <row r="146" s="2" customFormat="1" ht="16.5" customHeight="1">
      <c r="A146" s="39"/>
      <c r="B146" s="40"/>
      <c r="C146" s="220" t="s">
        <v>220</v>
      </c>
      <c r="D146" s="220" t="s">
        <v>128</v>
      </c>
      <c r="E146" s="221" t="s">
        <v>1298</v>
      </c>
      <c r="F146" s="222" t="s">
        <v>1299</v>
      </c>
      <c r="G146" s="223" t="s">
        <v>663</v>
      </c>
      <c r="H146" s="224">
        <v>7</v>
      </c>
      <c r="I146" s="225"/>
      <c r="J146" s="226">
        <f>ROUND(I146*H146,2)</f>
        <v>0</v>
      </c>
      <c r="K146" s="227"/>
      <c r="L146" s="45"/>
      <c r="M146" s="228" t="s">
        <v>1</v>
      </c>
      <c r="N146" s="229" t="s">
        <v>38</v>
      </c>
      <c r="O146" s="92"/>
      <c r="P146" s="230">
        <f>O146*H146</f>
        <v>0</v>
      </c>
      <c r="Q146" s="230">
        <v>0</v>
      </c>
      <c r="R146" s="230">
        <f>Q146*H146</f>
        <v>0</v>
      </c>
      <c r="S146" s="230">
        <v>0</v>
      </c>
      <c r="T146" s="23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2" t="s">
        <v>131</v>
      </c>
      <c r="AT146" s="232" t="s">
        <v>128</v>
      </c>
      <c r="AU146" s="232" t="s">
        <v>80</v>
      </c>
      <c r="AY146" s="18" t="s">
        <v>125</v>
      </c>
      <c r="BE146" s="233">
        <f>IF(N146="základní",J146,0)</f>
        <v>0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18" t="s">
        <v>80</v>
      </c>
      <c r="BK146" s="233">
        <f>ROUND(I146*H146,2)</f>
        <v>0</v>
      </c>
      <c r="BL146" s="18" t="s">
        <v>131</v>
      </c>
      <c r="BM146" s="232" t="s">
        <v>284</v>
      </c>
    </row>
    <row r="147" s="2" customFormat="1" ht="16.5" customHeight="1">
      <c r="A147" s="39"/>
      <c r="B147" s="40"/>
      <c r="C147" s="220" t="s">
        <v>287</v>
      </c>
      <c r="D147" s="220" t="s">
        <v>128</v>
      </c>
      <c r="E147" s="221" t="s">
        <v>1300</v>
      </c>
      <c r="F147" s="222" t="s">
        <v>1301</v>
      </c>
      <c r="G147" s="223" t="s">
        <v>663</v>
      </c>
      <c r="H147" s="224">
        <v>1</v>
      </c>
      <c r="I147" s="225"/>
      <c r="J147" s="226">
        <f>ROUND(I147*H147,2)</f>
        <v>0</v>
      </c>
      <c r="K147" s="227"/>
      <c r="L147" s="45"/>
      <c r="M147" s="228" t="s">
        <v>1</v>
      </c>
      <c r="N147" s="229" t="s">
        <v>38</v>
      </c>
      <c r="O147" s="92"/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2" t="s">
        <v>131</v>
      </c>
      <c r="AT147" s="232" t="s">
        <v>128</v>
      </c>
      <c r="AU147" s="232" t="s">
        <v>80</v>
      </c>
      <c r="AY147" s="18" t="s">
        <v>125</v>
      </c>
      <c r="BE147" s="233">
        <f>IF(N147="základní",J147,0)</f>
        <v>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8" t="s">
        <v>80</v>
      </c>
      <c r="BK147" s="233">
        <f>ROUND(I147*H147,2)</f>
        <v>0</v>
      </c>
      <c r="BL147" s="18" t="s">
        <v>131</v>
      </c>
      <c r="BM147" s="232" t="s">
        <v>290</v>
      </c>
    </row>
    <row r="148" s="2" customFormat="1" ht="21.75" customHeight="1">
      <c r="A148" s="39"/>
      <c r="B148" s="40"/>
      <c r="C148" s="220" t="s">
        <v>223</v>
      </c>
      <c r="D148" s="220" t="s">
        <v>128</v>
      </c>
      <c r="E148" s="221" t="s">
        <v>1302</v>
      </c>
      <c r="F148" s="222" t="s">
        <v>1303</v>
      </c>
      <c r="G148" s="223" t="s">
        <v>663</v>
      </c>
      <c r="H148" s="224">
        <v>2</v>
      </c>
      <c r="I148" s="225"/>
      <c r="J148" s="226">
        <f>ROUND(I148*H148,2)</f>
        <v>0</v>
      </c>
      <c r="K148" s="227"/>
      <c r="L148" s="45"/>
      <c r="M148" s="228" t="s">
        <v>1</v>
      </c>
      <c r="N148" s="229" t="s">
        <v>38</v>
      </c>
      <c r="O148" s="92"/>
      <c r="P148" s="230">
        <f>O148*H148</f>
        <v>0</v>
      </c>
      <c r="Q148" s="230">
        <v>0</v>
      </c>
      <c r="R148" s="230">
        <f>Q148*H148</f>
        <v>0</v>
      </c>
      <c r="S148" s="230">
        <v>0</v>
      </c>
      <c r="T148" s="23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2" t="s">
        <v>131</v>
      </c>
      <c r="AT148" s="232" t="s">
        <v>128</v>
      </c>
      <c r="AU148" s="232" t="s">
        <v>80</v>
      </c>
      <c r="AY148" s="18" t="s">
        <v>125</v>
      </c>
      <c r="BE148" s="233">
        <f>IF(N148="základní",J148,0)</f>
        <v>0</v>
      </c>
      <c r="BF148" s="233">
        <f>IF(N148="snížená",J148,0)</f>
        <v>0</v>
      </c>
      <c r="BG148" s="233">
        <f>IF(N148="zákl. přenesená",J148,0)</f>
        <v>0</v>
      </c>
      <c r="BH148" s="233">
        <f>IF(N148="sníž. přenesená",J148,0)</f>
        <v>0</v>
      </c>
      <c r="BI148" s="233">
        <f>IF(N148="nulová",J148,0)</f>
        <v>0</v>
      </c>
      <c r="BJ148" s="18" t="s">
        <v>80</v>
      </c>
      <c r="BK148" s="233">
        <f>ROUND(I148*H148,2)</f>
        <v>0</v>
      </c>
      <c r="BL148" s="18" t="s">
        <v>131</v>
      </c>
      <c r="BM148" s="232" t="s">
        <v>293</v>
      </c>
    </row>
    <row r="149" s="2" customFormat="1" ht="24.15" customHeight="1">
      <c r="A149" s="39"/>
      <c r="B149" s="40"/>
      <c r="C149" s="220" t="s">
        <v>300</v>
      </c>
      <c r="D149" s="220" t="s">
        <v>128</v>
      </c>
      <c r="E149" s="221" t="s">
        <v>1304</v>
      </c>
      <c r="F149" s="222" t="s">
        <v>1305</v>
      </c>
      <c r="G149" s="223" t="s">
        <v>663</v>
      </c>
      <c r="H149" s="224">
        <v>19</v>
      </c>
      <c r="I149" s="225"/>
      <c r="J149" s="226">
        <f>ROUND(I149*H149,2)</f>
        <v>0</v>
      </c>
      <c r="K149" s="227"/>
      <c r="L149" s="45"/>
      <c r="M149" s="228" t="s">
        <v>1</v>
      </c>
      <c r="N149" s="229" t="s">
        <v>38</v>
      </c>
      <c r="O149" s="92"/>
      <c r="P149" s="230">
        <f>O149*H149</f>
        <v>0</v>
      </c>
      <c r="Q149" s="230">
        <v>0</v>
      </c>
      <c r="R149" s="230">
        <f>Q149*H149</f>
        <v>0</v>
      </c>
      <c r="S149" s="230">
        <v>0</v>
      </c>
      <c r="T149" s="23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2" t="s">
        <v>131</v>
      </c>
      <c r="AT149" s="232" t="s">
        <v>128</v>
      </c>
      <c r="AU149" s="232" t="s">
        <v>80</v>
      </c>
      <c r="AY149" s="18" t="s">
        <v>125</v>
      </c>
      <c r="BE149" s="233">
        <f>IF(N149="základní",J149,0)</f>
        <v>0</v>
      </c>
      <c r="BF149" s="233">
        <f>IF(N149="snížená",J149,0)</f>
        <v>0</v>
      </c>
      <c r="BG149" s="233">
        <f>IF(N149="zákl. přenesená",J149,0)</f>
        <v>0</v>
      </c>
      <c r="BH149" s="233">
        <f>IF(N149="sníž. přenesená",J149,0)</f>
        <v>0</v>
      </c>
      <c r="BI149" s="233">
        <f>IF(N149="nulová",J149,0)</f>
        <v>0</v>
      </c>
      <c r="BJ149" s="18" t="s">
        <v>80</v>
      </c>
      <c r="BK149" s="233">
        <f>ROUND(I149*H149,2)</f>
        <v>0</v>
      </c>
      <c r="BL149" s="18" t="s">
        <v>131</v>
      </c>
      <c r="BM149" s="232" t="s">
        <v>303</v>
      </c>
    </row>
    <row r="150" s="2" customFormat="1" ht="21.75" customHeight="1">
      <c r="A150" s="39"/>
      <c r="B150" s="40"/>
      <c r="C150" s="220" t="s">
        <v>227</v>
      </c>
      <c r="D150" s="220" t="s">
        <v>128</v>
      </c>
      <c r="E150" s="221" t="s">
        <v>1306</v>
      </c>
      <c r="F150" s="222" t="s">
        <v>1307</v>
      </c>
      <c r="G150" s="223" t="s">
        <v>663</v>
      </c>
      <c r="H150" s="224">
        <v>2</v>
      </c>
      <c r="I150" s="225"/>
      <c r="J150" s="226">
        <f>ROUND(I150*H150,2)</f>
        <v>0</v>
      </c>
      <c r="K150" s="227"/>
      <c r="L150" s="45"/>
      <c r="M150" s="228" t="s">
        <v>1</v>
      </c>
      <c r="N150" s="229" t="s">
        <v>38</v>
      </c>
      <c r="O150" s="92"/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2" t="s">
        <v>131</v>
      </c>
      <c r="AT150" s="232" t="s">
        <v>128</v>
      </c>
      <c r="AU150" s="232" t="s">
        <v>80</v>
      </c>
      <c r="AY150" s="18" t="s">
        <v>125</v>
      </c>
      <c r="BE150" s="233">
        <f>IF(N150="základní",J150,0)</f>
        <v>0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8" t="s">
        <v>80</v>
      </c>
      <c r="BK150" s="233">
        <f>ROUND(I150*H150,2)</f>
        <v>0</v>
      </c>
      <c r="BL150" s="18" t="s">
        <v>131</v>
      </c>
      <c r="BM150" s="232" t="s">
        <v>312</v>
      </c>
    </row>
    <row r="151" s="2" customFormat="1" ht="16.5" customHeight="1">
      <c r="A151" s="39"/>
      <c r="B151" s="40"/>
      <c r="C151" s="220" t="s">
        <v>322</v>
      </c>
      <c r="D151" s="220" t="s">
        <v>128</v>
      </c>
      <c r="E151" s="221" t="s">
        <v>1308</v>
      </c>
      <c r="F151" s="222" t="s">
        <v>1309</v>
      </c>
      <c r="G151" s="223" t="s">
        <v>663</v>
      </c>
      <c r="H151" s="224">
        <v>2</v>
      </c>
      <c r="I151" s="225"/>
      <c r="J151" s="226">
        <f>ROUND(I151*H151,2)</f>
        <v>0</v>
      </c>
      <c r="K151" s="227"/>
      <c r="L151" s="45"/>
      <c r="M151" s="228" t="s">
        <v>1</v>
      </c>
      <c r="N151" s="229" t="s">
        <v>38</v>
      </c>
      <c r="O151" s="92"/>
      <c r="P151" s="230">
        <f>O151*H151</f>
        <v>0</v>
      </c>
      <c r="Q151" s="230">
        <v>0</v>
      </c>
      <c r="R151" s="230">
        <f>Q151*H151</f>
        <v>0</v>
      </c>
      <c r="S151" s="230">
        <v>0</v>
      </c>
      <c r="T151" s="23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2" t="s">
        <v>131</v>
      </c>
      <c r="AT151" s="232" t="s">
        <v>128</v>
      </c>
      <c r="AU151" s="232" t="s">
        <v>80</v>
      </c>
      <c r="AY151" s="18" t="s">
        <v>125</v>
      </c>
      <c r="BE151" s="233">
        <f>IF(N151="základní",J151,0)</f>
        <v>0</v>
      </c>
      <c r="BF151" s="233">
        <f>IF(N151="snížená",J151,0)</f>
        <v>0</v>
      </c>
      <c r="BG151" s="233">
        <f>IF(N151="zákl. přenesená",J151,0)</f>
        <v>0</v>
      </c>
      <c r="BH151" s="233">
        <f>IF(N151="sníž. přenesená",J151,0)</f>
        <v>0</v>
      </c>
      <c r="BI151" s="233">
        <f>IF(N151="nulová",J151,0)</f>
        <v>0</v>
      </c>
      <c r="BJ151" s="18" t="s">
        <v>80</v>
      </c>
      <c r="BK151" s="233">
        <f>ROUND(I151*H151,2)</f>
        <v>0</v>
      </c>
      <c r="BL151" s="18" t="s">
        <v>131</v>
      </c>
      <c r="BM151" s="232" t="s">
        <v>325</v>
      </c>
    </row>
    <row r="152" s="2" customFormat="1" ht="37.8" customHeight="1">
      <c r="A152" s="39"/>
      <c r="B152" s="40"/>
      <c r="C152" s="220" t="s">
        <v>232</v>
      </c>
      <c r="D152" s="220" t="s">
        <v>128</v>
      </c>
      <c r="E152" s="221" t="s">
        <v>1310</v>
      </c>
      <c r="F152" s="222" t="s">
        <v>1311</v>
      </c>
      <c r="G152" s="223" t="s">
        <v>663</v>
      </c>
      <c r="H152" s="224">
        <v>1</v>
      </c>
      <c r="I152" s="225"/>
      <c r="J152" s="226">
        <f>ROUND(I152*H152,2)</f>
        <v>0</v>
      </c>
      <c r="K152" s="227"/>
      <c r="L152" s="45"/>
      <c r="M152" s="228" t="s">
        <v>1</v>
      </c>
      <c r="N152" s="229" t="s">
        <v>38</v>
      </c>
      <c r="O152" s="92"/>
      <c r="P152" s="230">
        <f>O152*H152</f>
        <v>0</v>
      </c>
      <c r="Q152" s="230">
        <v>0</v>
      </c>
      <c r="R152" s="230">
        <f>Q152*H152</f>
        <v>0</v>
      </c>
      <c r="S152" s="230">
        <v>0</v>
      </c>
      <c r="T152" s="23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2" t="s">
        <v>131</v>
      </c>
      <c r="AT152" s="232" t="s">
        <v>128</v>
      </c>
      <c r="AU152" s="232" t="s">
        <v>80</v>
      </c>
      <c r="AY152" s="18" t="s">
        <v>125</v>
      </c>
      <c r="BE152" s="233">
        <f>IF(N152="základní",J152,0)</f>
        <v>0</v>
      </c>
      <c r="BF152" s="233">
        <f>IF(N152="snížená",J152,0)</f>
        <v>0</v>
      </c>
      <c r="BG152" s="233">
        <f>IF(N152="zákl. přenesená",J152,0)</f>
        <v>0</v>
      </c>
      <c r="BH152" s="233">
        <f>IF(N152="sníž. přenesená",J152,0)</f>
        <v>0</v>
      </c>
      <c r="BI152" s="233">
        <f>IF(N152="nulová",J152,0)</f>
        <v>0</v>
      </c>
      <c r="BJ152" s="18" t="s">
        <v>80</v>
      </c>
      <c r="BK152" s="233">
        <f>ROUND(I152*H152,2)</f>
        <v>0</v>
      </c>
      <c r="BL152" s="18" t="s">
        <v>131</v>
      </c>
      <c r="BM152" s="232" t="s">
        <v>328</v>
      </c>
    </row>
    <row r="153" s="2" customFormat="1" ht="37.8" customHeight="1">
      <c r="A153" s="39"/>
      <c r="B153" s="40"/>
      <c r="C153" s="220" t="s">
        <v>329</v>
      </c>
      <c r="D153" s="220" t="s">
        <v>128</v>
      </c>
      <c r="E153" s="221" t="s">
        <v>1312</v>
      </c>
      <c r="F153" s="222" t="s">
        <v>1313</v>
      </c>
      <c r="G153" s="223" t="s">
        <v>663</v>
      </c>
      <c r="H153" s="224">
        <v>7</v>
      </c>
      <c r="I153" s="225"/>
      <c r="J153" s="226">
        <f>ROUND(I153*H153,2)</f>
        <v>0</v>
      </c>
      <c r="K153" s="227"/>
      <c r="L153" s="45"/>
      <c r="M153" s="228" t="s">
        <v>1</v>
      </c>
      <c r="N153" s="229" t="s">
        <v>38</v>
      </c>
      <c r="O153" s="92"/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2" t="s">
        <v>131</v>
      </c>
      <c r="AT153" s="232" t="s">
        <v>128</v>
      </c>
      <c r="AU153" s="232" t="s">
        <v>80</v>
      </c>
      <c r="AY153" s="18" t="s">
        <v>125</v>
      </c>
      <c r="BE153" s="233">
        <f>IF(N153="základní",J153,0)</f>
        <v>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8" t="s">
        <v>80</v>
      </c>
      <c r="BK153" s="233">
        <f>ROUND(I153*H153,2)</f>
        <v>0</v>
      </c>
      <c r="BL153" s="18" t="s">
        <v>131</v>
      </c>
      <c r="BM153" s="232" t="s">
        <v>332</v>
      </c>
    </row>
    <row r="154" s="2" customFormat="1" ht="37.8" customHeight="1">
      <c r="A154" s="39"/>
      <c r="B154" s="40"/>
      <c r="C154" s="220" t="s">
        <v>236</v>
      </c>
      <c r="D154" s="220" t="s">
        <v>128</v>
      </c>
      <c r="E154" s="221" t="s">
        <v>1314</v>
      </c>
      <c r="F154" s="222" t="s">
        <v>1315</v>
      </c>
      <c r="G154" s="223" t="s">
        <v>663</v>
      </c>
      <c r="H154" s="224">
        <v>16</v>
      </c>
      <c r="I154" s="225"/>
      <c r="J154" s="226">
        <f>ROUND(I154*H154,2)</f>
        <v>0</v>
      </c>
      <c r="K154" s="227"/>
      <c r="L154" s="45"/>
      <c r="M154" s="228" t="s">
        <v>1</v>
      </c>
      <c r="N154" s="229" t="s">
        <v>38</v>
      </c>
      <c r="O154" s="92"/>
      <c r="P154" s="230">
        <f>O154*H154</f>
        <v>0</v>
      </c>
      <c r="Q154" s="230">
        <v>0</v>
      </c>
      <c r="R154" s="230">
        <f>Q154*H154</f>
        <v>0</v>
      </c>
      <c r="S154" s="230">
        <v>0</v>
      </c>
      <c r="T154" s="23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2" t="s">
        <v>131</v>
      </c>
      <c r="AT154" s="232" t="s">
        <v>128</v>
      </c>
      <c r="AU154" s="232" t="s">
        <v>80</v>
      </c>
      <c r="AY154" s="18" t="s">
        <v>125</v>
      </c>
      <c r="BE154" s="233">
        <f>IF(N154="základní",J154,0)</f>
        <v>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8" t="s">
        <v>80</v>
      </c>
      <c r="BK154" s="233">
        <f>ROUND(I154*H154,2)</f>
        <v>0</v>
      </c>
      <c r="BL154" s="18" t="s">
        <v>131</v>
      </c>
      <c r="BM154" s="232" t="s">
        <v>341</v>
      </c>
    </row>
    <row r="155" s="2" customFormat="1" ht="37.8" customHeight="1">
      <c r="A155" s="39"/>
      <c r="B155" s="40"/>
      <c r="C155" s="220" t="s">
        <v>342</v>
      </c>
      <c r="D155" s="220" t="s">
        <v>128</v>
      </c>
      <c r="E155" s="221" t="s">
        <v>1316</v>
      </c>
      <c r="F155" s="222" t="s">
        <v>1317</v>
      </c>
      <c r="G155" s="223" t="s">
        <v>663</v>
      </c>
      <c r="H155" s="224">
        <v>2</v>
      </c>
      <c r="I155" s="225"/>
      <c r="J155" s="226">
        <f>ROUND(I155*H155,2)</f>
        <v>0</v>
      </c>
      <c r="K155" s="227"/>
      <c r="L155" s="45"/>
      <c r="M155" s="228" t="s">
        <v>1</v>
      </c>
      <c r="N155" s="229" t="s">
        <v>38</v>
      </c>
      <c r="O155" s="92"/>
      <c r="P155" s="230">
        <f>O155*H155</f>
        <v>0</v>
      </c>
      <c r="Q155" s="230">
        <v>0</v>
      </c>
      <c r="R155" s="230">
        <f>Q155*H155</f>
        <v>0</v>
      </c>
      <c r="S155" s="230">
        <v>0</v>
      </c>
      <c r="T155" s="23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2" t="s">
        <v>131</v>
      </c>
      <c r="AT155" s="232" t="s">
        <v>128</v>
      </c>
      <c r="AU155" s="232" t="s">
        <v>80</v>
      </c>
      <c r="AY155" s="18" t="s">
        <v>125</v>
      </c>
      <c r="BE155" s="233">
        <f>IF(N155="základní",J155,0)</f>
        <v>0</v>
      </c>
      <c r="BF155" s="233">
        <f>IF(N155="snížená",J155,0)</f>
        <v>0</v>
      </c>
      <c r="BG155" s="233">
        <f>IF(N155="zákl. přenesená",J155,0)</f>
        <v>0</v>
      </c>
      <c r="BH155" s="233">
        <f>IF(N155="sníž. přenesená",J155,0)</f>
        <v>0</v>
      </c>
      <c r="BI155" s="233">
        <f>IF(N155="nulová",J155,0)</f>
        <v>0</v>
      </c>
      <c r="BJ155" s="18" t="s">
        <v>80</v>
      </c>
      <c r="BK155" s="233">
        <f>ROUND(I155*H155,2)</f>
        <v>0</v>
      </c>
      <c r="BL155" s="18" t="s">
        <v>131</v>
      </c>
      <c r="BM155" s="232" t="s">
        <v>345</v>
      </c>
    </row>
    <row r="156" s="2" customFormat="1" ht="37.8" customHeight="1">
      <c r="A156" s="39"/>
      <c r="B156" s="40"/>
      <c r="C156" s="220" t="s">
        <v>242</v>
      </c>
      <c r="D156" s="220" t="s">
        <v>128</v>
      </c>
      <c r="E156" s="221" t="s">
        <v>1318</v>
      </c>
      <c r="F156" s="222" t="s">
        <v>1319</v>
      </c>
      <c r="G156" s="223" t="s">
        <v>663</v>
      </c>
      <c r="H156" s="224">
        <v>5</v>
      </c>
      <c r="I156" s="225"/>
      <c r="J156" s="226">
        <f>ROUND(I156*H156,2)</f>
        <v>0</v>
      </c>
      <c r="K156" s="227"/>
      <c r="L156" s="45"/>
      <c r="M156" s="228" t="s">
        <v>1</v>
      </c>
      <c r="N156" s="229" t="s">
        <v>38</v>
      </c>
      <c r="O156" s="92"/>
      <c r="P156" s="230">
        <f>O156*H156</f>
        <v>0</v>
      </c>
      <c r="Q156" s="230">
        <v>0</v>
      </c>
      <c r="R156" s="230">
        <f>Q156*H156</f>
        <v>0</v>
      </c>
      <c r="S156" s="230">
        <v>0</v>
      </c>
      <c r="T156" s="23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2" t="s">
        <v>131</v>
      </c>
      <c r="AT156" s="232" t="s">
        <v>128</v>
      </c>
      <c r="AU156" s="232" t="s">
        <v>80</v>
      </c>
      <c r="AY156" s="18" t="s">
        <v>125</v>
      </c>
      <c r="BE156" s="233">
        <f>IF(N156="základní",J156,0)</f>
        <v>0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8" t="s">
        <v>80</v>
      </c>
      <c r="BK156" s="233">
        <f>ROUND(I156*H156,2)</f>
        <v>0</v>
      </c>
      <c r="BL156" s="18" t="s">
        <v>131</v>
      </c>
      <c r="BM156" s="232" t="s">
        <v>349</v>
      </c>
    </row>
    <row r="157" s="2" customFormat="1" ht="24.15" customHeight="1">
      <c r="A157" s="39"/>
      <c r="B157" s="40"/>
      <c r="C157" s="220" t="s">
        <v>351</v>
      </c>
      <c r="D157" s="220" t="s">
        <v>128</v>
      </c>
      <c r="E157" s="221" t="s">
        <v>1320</v>
      </c>
      <c r="F157" s="222" t="s">
        <v>1321</v>
      </c>
      <c r="G157" s="223" t="s">
        <v>663</v>
      </c>
      <c r="H157" s="224">
        <v>1</v>
      </c>
      <c r="I157" s="225"/>
      <c r="J157" s="226">
        <f>ROUND(I157*H157,2)</f>
        <v>0</v>
      </c>
      <c r="K157" s="227"/>
      <c r="L157" s="45"/>
      <c r="M157" s="228" t="s">
        <v>1</v>
      </c>
      <c r="N157" s="229" t="s">
        <v>38</v>
      </c>
      <c r="O157" s="92"/>
      <c r="P157" s="230">
        <f>O157*H157</f>
        <v>0</v>
      </c>
      <c r="Q157" s="230">
        <v>0</v>
      </c>
      <c r="R157" s="230">
        <f>Q157*H157</f>
        <v>0</v>
      </c>
      <c r="S157" s="230">
        <v>0</v>
      </c>
      <c r="T157" s="23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2" t="s">
        <v>131</v>
      </c>
      <c r="AT157" s="232" t="s">
        <v>128</v>
      </c>
      <c r="AU157" s="232" t="s">
        <v>80</v>
      </c>
      <c r="AY157" s="18" t="s">
        <v>125</v>
      </c>
      <c r="BE157" s="233">
        <f>IF(N157="základní",J157,0)</f>
        <v>0</v>
      </c>
      <c r="BF157" s="233">
        <f>IF(N157="snížená",J157,0)</f>
        <v>0</v>
      </c>
      <c r="BG157" s="233">
        <f>IF(N157="zákl. přenesená",J157,0)</f>
        <v>0</v>
      </c>
      <c r="BH157" s="233">
        <f>IF(N157="sníž. přenesená",J157,0)</f>
        <v>0</v>
      </c>
      <c r="BI157" s="233">
        <f>IF(N157="nulová",J157,0)</f>
        <v>0</v>
      </c>
      <c r="BJ157" s="18" t="s">
        <v>80</v>
      </c>
      <c r="BK157" s="233">
        <f>ROUND(I157*H157,2)</f>
        <v>0</v>
      </c>
      <c r="BL157" s="18" t="s">
        <v>131</v>
      </c>
      <c r="BM157" s="232" t="s">
        <v>354</v>
      </c>
    </row>
    <row r="158" s="2" customFormat="1" ht="16.5" customHeight="1">
      <c r="A158" s="39"/>
      <c r="B158" s="40"/>
      <c r="C158" s="220" t="s">
        <v>252</v>
      </c>
      <c r="D158" s="220" t="s">
        <v>128</v>
      </c>
      <c r="E158" s="221" t="s">
        <v>1322</v>
      </c>
      <c r="F158" s="222" t="s">
        <v>1323</v>
      </c>
      <c r="G158" s="223" t="s">
        <v>348</v>
      </c>
      <c r="H158" s="224">
        <v>36</v>
      </c>
      <c r="I158" s="225"/>
      <c r="J158" s="226">
        <f>ROUND(I158*H158,2)</f>
        <v>0</v>
      </c>
      <c r="K158" s="227"/>
      <c r="L158" s="45"/>
      <c r="M158" s="228" t="s">
        <v>1</v>
      </c>
      <c r="N158" s="229" t="s">
        <v>38</v>
      </c>
      <c r="O158" s="92"/>
      <c r="P158" s="230">
        <f>O158*H158</f>
        <v>0</v>
      </c>
      <c r="Q158" s="230">
        <v>0</v>
      </c>
      <c r="R158" s="230">
        <f>Q158*H158</f>
        <v>0</v>
      </c>
      <c r="S158" s="230">
        <v>0</v>
      </c>
      <c r="T158" s="23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2" t="s">
        <v>131</v>
      </c>
      <c r="AT158" s="232" t="s">
        <v>128</v>
      </c>
      <c r="AU158" s="232" t="s">
        <v>80</v>
      </c>
      <c r="AY158" s="18" t="s">
        <v>125</v>
      </c>
      <c r="BE158" s="233">
        <f>IF(N158="základní",J158,0)</f>
        <v>0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18" t="s">
        <v>80</v>
      </c>
      <c r="BK158" s="233">
        <f>ROUND(I158*H158,2)</f>
        <v>0</v>
      </c>
      <c r="BL158" s="18" t="s">
        <v>131</v>
      </c>
      <c r="BM158" s="232" t="s">
        <v>358</v>
      </c>
    </row>
    <row r="159" s="2" customFormat="1" ht="16.5" customHeight="1">
      <c r="A159" s="39"/>
      <c r="B159" s="40"/>
      <c r="C159" s="220" t="s">
        <v>367</v>
      </c>
      <c r="D159" s="220" t="s">
        <v>128</v>
      </c>
      <c r="E159" s="221" t="s">
        <v>1324</v>
      </c>
      <c r="F159" s="222" t="s">
        <v>1325</v>
      </c>
      <c r="G159" s="223" t="s">
        <v>348</v>
      </c>
      <c r="H159" s="224">
        <v>35</v>
      </c>
      <c r="I159" s="225"/>
      <c r="J159" s="226">
        <f>ROUND(I159*H159,2)</f>
        <v>0</v>
      </c>
      <c r="K159" s="227"/>
      <c r="L159" s="45"/>
      <c r="M159" s="228" t="s">
        <v>1</v>
      </c>
      <c r="N159" s="229" t="s">
        <v>38</v>
      </c>
      <c r="O159" s="92"/>
      <c r="P159" s="230">
        <f>O159*H159</f>
        <v>0</v>
      </c>
      <c r="Q159" s="230">
        <v>0</v>
      </c>
      <c r="R159" s="230">
        <f>Q159*H159</f>
        <v>0</v>
      </c>
      <c r="S159" s="230">
        <v>0</v>
      </c>
      <c r="T159" s="23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2" t="s">
        <v>131</v>
      </c>
      <c r="AT159" s="232" t="s">
        <v>128</v>
      </c>
      <c r="AU159" s="232" t="s">
        <v>80</v>
      </c>
      <c r="AY159" s="18" t="s">
        <v>125</v>
      </c>
      <c r="BE159" s="233">
        <f>IF(N159="základní",J159,0)</f>
        <v>0</v>
      </c>
      <c r="BF159" s="233">
        <f>IF(N159="snížená",J159,0)</f>
        <v>0</v>
      </c>
      <c r="BG159" s="233">
        <f>IF(N159="zákl. přenesená",J159,0)</f>
        <v>0</v>
      </c>
      <c r="BH159" s="233">
        <f>IF(N159="sníž. přenesená",J159,0)</f>
        <v>0</v>
      </c>
      <c r="BI159" s="233">
        <f>IF(N159="nulová",J159,0)</f>
        <v>0</v>
      </c>
      <c r="BJ159" s="18" t="s">
        <v>80</v>
      </c>
      <c r="BK159" s="233">
        <f>ROUND(I159*H159,2)</f>
        <v>0</v>
      </c>
      <c r="BL159" s="18" t="s">
        <v>131</v>
      </c>
      <c r="BM159" s="232" t="s">
        <v>370</v>
      </c>
    </row>
    <row r="160" s="2" customFormat="1" ht="16.5" customHeight="1">
      <c r="A160" s="39"/>
      <c r="B160" s="40"/>
      <c r="C160" s="220" t="s">
        <v>255</v>
      </c>
      <c r="D160" s="220" t="s">
        <v>128</v>
      </c>
      <c r="E160" s="221" t="s">
        <v>1326</v>
      </c>
      <c r="F160" s="222" t="s">
        <v>1327</v>
      </c>
      <c r="G160" s="223" t="s">
        <v>663</v>
      </c>
      <c r="H160" s="224">
        <v>4</v>
      </c>
      <c r="I160" s="225"/>
      <c r="J160" s="226">
        <f>ROUND(I160*H160,2)</f>
        <v>0</v>
      </c>
      <c r="K160" s="227"/>
      <c r="L160" s="45"/>
      <c r="M160" s="228" t="s">
        <v>1</v>
      </c>
      <c r="N160" s="229" t="s">
        <v>38</v>
      </c>
      <c r="O160" s="92"/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2" t="s">
        <v>131</v>
      </c>
      <c r="AT160" s="232" t="s">
        <v>128</v>
      </c>
      <c r="AU160" s="232" t="s">
        <v>80</v>
      </c>
      <c r="AY160" s="18" t="s">
        <v>125</v>
      </c>
      <c r="BE160" s="233">
        <f>IF(N160="základní",J160,0)</f>
        <v>0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8" t="s">
        <v>80</v>
      </c>
      <c r="BK160" s="233">
        <f>ROUND(I160*H160,2)</f>
        <v>0</v>
      </c>
      <c r="BL160" s="18" t="s">
        <v>131</v>
      </c>
      <c r="BM160" s="232" t="s">
        <v>394</v>
      </c>
    </row>
    <row r="161" s="2" customFormat="1" ht="16.5" customHeight="1">
      <c r="A161" s="39"/>
      <c r="B161" s="40"/>
      <c r="C161" s="220" t="s">
        <v>395</v>
      </c>
      <c r="D161" s="220" t="s">
        <v>128</v>
      </c>
      <c r="E161" s="221" t="s">
        <v>1328</v>
      </c>
      <c r="F161" s="222" t="s">
        <v>1329</v>
      </c>
      <c r="G161" s="223" t="s">
        <v>663</v>
      </c>
      <c r="H161" s="224">
        <v>8</v>
      </c>
      <c r="I161" s="225"/>
      <c r="J161" s="226">
        <f>ROUND(I161*H161,2)</f>
        <v>0</v>
      </c>
      <c r="K161" s="227"/>
      <c r="L161" s="45"/>
      <c r="M161" s="228" t="s">
        <v>1</v>
      </c>
      <c r="N161" s="229" t="s">
        <v>38</v>
      </c>
      <c r="O161" s="92"/>
      <c r="P161" s="230">
        <f>O161*H161</f>
        <v>0</v>
      </c>
      <c r="Q161" s="230">
        <v>0</v>
      </c>
      <c r="R161" s="230">
        <f>Q161*H161</f>
        <v>0</v>
      </c>
      <c r="S161" s="230">
        <v>0</v>
      </c>
      <c r="T161" s="23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2" t="s">
        <v>131</v>
      </c>
      <c r="AT161" s="232" t="s">
        <v>128</v>
      </c>
      <c r="AU161" s="232" t="s">
        <v>80</v>
      </c>
      <c r="AY161" s="18" t="s">
        <v>125</v>
      </c>
      <c r="BE161" s="233">
        <f>IF(N161="základní",J161,0)</f>
        <v>0</v>
      </c>
      <c r="BF161" s="233">
        <f>IF(N161="snížená",J161,0)</f>
        <v>0</v>
      </c>
      <c r="BG161" s="233">
        <f>IF(N161="zákl. přenesená",J161,0)</f>
        <v>0</v>
      </c>
      <c r="BH161" s="233">
        <f>IF(N161="sníž. přenesená",J161,0)</f>
        <v>0</v>
      </c>
      <c r="BI161" s="233">
        <f>IF(N161="nulová",J161,0)</f>
        <v>0</v>
      </c>
      <c r="BJ161" s="18" t="s">
        <v>80</v>
      </c>
      <c r="BK161" s="233">
        <f>ROUND(I161*H161,2)</f>
        <v>0</v>
      </c>
      <c r="BL161" s="18" t="s">
        <v>131</v>
      </c>
      <c r="BM161" s="232" t="s">
        <v>398</v>
      </c>
    </row>
    <row r="162" s="2" customFormat="1" ht="16.5" customHeight="1">
      <c r="A162" s="39"/>
      <c r="B162" s="40"/>
      <c r="C162" s="220" t="s">
        <v>258</v>
      </c>
      <c r="D162" s="220" t="s">
        <v>128</v>
      </c>
      <c r="E162" s="221" t="s">
        <v>1330</v>
      </c>
      <c r="F162" s="222" t="s">
        <v>1331</v>
      </c>
      <c r="G162" s="223" t="s">
        <v>663</v>
      </c>
      <c r="H162" s="224">
        <v>3</v>
      </c>
      <c r="I162" s="225"/>
      <c r="J162" s="226">
        <f>ROUND(I162*H162,2)</f>
        <v>0</v>
      </c>
      <c r="K162" s="227"/>
      <c r="L162" s="45"/>
      <c r="M162" s="228" t="s">
        <v>1</v>
      </c>
      <c r="N162" s="229" t="s">
        <v>38</v>
      </c>
      <c r="O162" s="92"/>
      <c r="P162" s="230">
        <f>O162*H162</f>
        <v>0</v>
      </c>
      <c r="Q162" s="230">
        <v>0</v>
      </c>
      <c r="R162" s="230">
        <f>Q162*H162</f>
        <v>0</v>
      </c>
      <c r="S162" s="230">
        <v>0</v>
      </c>
      <c r="T162" s="23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2" t="s">
        <v>131</v>
      </c>
      <c r="AT162" s="232" t="s">
        <v>128</v>
      </c>
      <c r="AU162" s="232" t="s">
        <v>80</v>
      </c>
      <c r="AY162" s="18" t="s">
        <v>125</v>
      </c>
      <c r="BE162" s="233">
        <f>IF(N162="základní",J162,0)</f>
        <v>0</v>
      </c>
      <c r="BF162" s="233">
        <f>IF(N162="snížená",J162,0)</f>
        <v>0</v>
      </c>
      <c r="BG162" s="233">
        <f>IF(N162="zákl. přenesená",J162,0)</f>
        <v>0</v>
      </c>
      <c r="BH162" s="233">
        <f>IF(N162="sníž. přenesená",J162,0)</f>
        <v>0</v>
      </c>
      <c r="BI162" s="233">
        <f>IF(N162="nulová",J162,0)</f>
        <v>0</v>
      </c>
      <c r="BJ162" s="18" t="s">
        <v>80</v>
      </c>
      <c r="BK162" s="233">
        <f>ROUND(I162*H162,2)</f>
        <v>0</v>
      </c>
      <c r="BL162" s="18" t="s">
        <v>131</v>
      </c>
      <c r="BM162" s="232" t="s">
        <v>401</v>
      </c>
    </row>
    <row r="163" s="2" customFormat="1" ht="16.5" customHeight="1">
      <c r="A163" s="39"/>
      <c r="B163" s="40"/>
      <c r="C163" s="220" t="s">
        <v>169</v>
      </c>
      <c r="D163" s="220" t="s">
        <v>128</v>
      </c>
      <c r="E163" s="221" t="s">
        <v>1332</v>
      </c>
      <c r="F163" s="222" t="s">
        <v>1333</v>
      </c>
      <c r="G163" s="223" t="s">
        <v>663</v>
      </c>
      <c r="H163" s="224">
        <v>2</v>
      </c>
      <c r="I163" s="225"/>
      <c r="J163" s="226">
        <f>ROUND(I163*H163,2)</f>
        <v>0</v>
      </c>
      <c r="K163" s="227"/>
      <c r="L163" s="45"/>
      <c r="M163" s="228" t="s">
        <v>1</v>
      </c>
      <c r="N163" s="229" t="s">
        <v>38</v>
      </c>
      <c r="O163" s="92"/>
      <c r="P163" s="230">
        <f>O163*H163</f>
        <v>0</v>
      </c>
      <c r="Q163" s="230">
        <v>0</v>
      </c>
      <c r="R163" s="230">
        <f>Q163*H163</f>
        <v>0</v>
      </c>
      <c r="S163" s="230">
        <v>0</v>
      </c>
      <c r="T163" s="23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2" t="s">
        <v>131</v>
      </c>
      <c r="AT163" s="232" t="s">
        <v>128</v>
      </c>
      <c r="AU163" s="232" t="s">
        <v>80</v>
      </c>
      <c r="AY163" s="18" t="s">
        <v>125</v>
      </c>
      <c r="BE163" s="233">
        <f>IF(N163="základní",J163,0)</f>
        <v>0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18" t="s">
        <v>80</v>
      </c>
      <c r="BK163" s="233">
        <f>ROUND(I163*H163,2)</f>
        <v>0</v>
      </c>
      <c r="BL163" s="18" t="s">
        <v>131</v>
      </c>
      <c r="BM163" s="232" t="s">
        <v>405</v>
      </c>
    </row>
    <row r="164" s="2" customFormat="1" ht="16.5" customHeight="1">
      <c r="A164" s="39"/>
      <c r="B164" s="40"/>
      <c r="C164" s="220" t="s">
        <v>265</v>
      </c>
      <c r="D164" s="220" t="s">
        <v>128</v>
      </c>
      <c r="E164" s="221" t="s">
        <v>1334</v>
      </c>
      <c r="F164" s="222" t="s">
        <v>1335</v>
      </c>
      <c r="G164" s="223" t="s">
        <v>663</v>
      </c>
      <c r="H164" s="224">
        <v>20</v>
      </c>
      <c r="I164" s="225"/>
      <c r="J164" s="226">
        <f>ROUND(I164*H164,2)</f>
        <v>0</v>
      </c>
      <c r="K164" s="227"/>
      <c r="L164" s="45"/>
      <c r="M164" s="228" t="s">
        <v>1</v>
      </c>
      <c r="N164" s="229" t="s">
        <v>38</v>
      </c>
      <c r="O164" s="92"/>
      <c r="P164" s="230">
        <f>O164*H164</f>
        <v>0</v>
      </c>
      <c r="Q164" s="230">
        <v>0</v>
      </c>
      <c r="R164" s="230">
        <f>Q164*H164</f>
        <v>0</v>
      </c>
      <c r="S164" s="230">
        <v>0</v>
      </c>
      <c r="T164" s="23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2" t="s">
        <v>131</v>
      </c>
      <c r="AT164" s="232" t="s">
        <v>128</v>
      </c>
      <c r="AU164" s="232" t="s">
        <v>80</v>
      </c>
      <c r="AY164" s="18" t="s">
        <v>125</v>
      </c>
      <c r="BE164" s="233">
        <f>IF(N164="základní",J164,0)</f>
        <v>0</v>
      </c>
      <c r="BF164" s="233">
        <f>IF(N164="snížená",J164,0)</f>
        <v>0</v>
      </c>
      <c r="BG164" s="233">
        <f>IF(N164="zákl. přenesená",J164,0)</f>
        <v>0</v>
      </c>
      <c r="BH164" s="233">
        <f>IF(N164="sníž. přenesená",J164,0)</f>
        <v>0</v>
      </c>
      <c r="BI164" s="233">
        <f>IF(N164="nulová",J164,0)</f>
        <v>0</v>
      </c>
      <c r="BJ164" s="18" t="s">
        <v>80</v>
      </c>
      <c r="BK164" s="233">
        <f>ROUND(I164*H164,2)</f>
        <v>0</v>
      </c>
      <c r="BL164" s="18" t="s">
        <v>131</v>
      </c>
      <c r="BM164" s="232" t="s">
        <v>408</v>
      </c>
    </row>
    <row r="165" s="2" customFormat="1" ht="16.5" customHeight="1">
      <c r="A165" s="39"/>
      <c r="B165" s="40"/>
      <c r="C165" s="220" t="s">
        <v>409</v>
      </c>
      <c r="D165" s="220" t="s">
        <v>128</v>
      </c>
      <c r="E165" s="221" t="s">
        <v>1336</v>
      </c>
      <c r="F165" s="222" t="s">
        <v>1337</v>
      </c>
      <c r="G165" s="223" t="s">
        <v>663</v>
      </c>
      <c r="H165" s="224">
        <v>9</v>
      </c>
      <c r="I165" s="225"/>
      <c r="J165" s="226">
        <f>ROUND(I165*H165,2)</f>
        <v>0</v>
      </c>
      <c r="K165" s="227"/>
      <c r="L165" s="45"/>
      <c r="M165" s="228" t="s">
        <v>1</v>
      </c>
      <c r="N165" s="229" t="s">
        <v>38</v>
      </c>
      <c r="O165" s="92"/>
      <c r="P165" s="230">
        <f>O165*H165</f>
        <v>0</v>
      </c>
      <c r="Q165" s="230">
        <v>0</v>
      </c>
      <c r="R165" s="230">
        <f>Q165*H165</f>
        <v>0</v>
      </c>
      <c r="S165" s="230">
        <v>0</v>
      </c>
      <c r="T165" s="23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2" t="s">
        <v>131</v>
      </c>
      <c r="AT165" s="232" t="s">
        <v>128</v>
      </c>
      <c r="AU165" s="232" t="s">
        <v>80</v>
      </c>
      <c r="AY165" s="18" t="s">
        <v>125</v>
      </c>
      <c r="BE165" s="233">
        <f>IF(N165="základní",J165,0)</f>
        <v>0</v>
      </c>
      <c r="BF165" s="233">
        <f>IF(N165="snížená",J165,0)</f>
        <v>0</v>
      </c>
      <c r="BG165" s="233">
        <f>IF(N165="zákl. přenesená",J165,0)</f>
        <v>0</v>
      </c>
      <c r="BH165" s="233">
        <f>IF(N165="sníž. přenesená",J165,0)</f>
        <v>0</v>
      </c>
      <c r="BI165" s="233">
        <f>IF(N165="nulová",J165,0)</f>
        <v>0</v>
      </c>
      <c r="BJ165" s="18" t="s">
        <v>80</v>
      </c>
      <c r="BK165" s="233">
        <f>ROUND(I165*H165,2)</f>
        <v>0</v>
      </c>
      <c r="BL165" s="18" t="s">
        <v>131</v>
      </c>
      <c r="BM165" s="232" t="s">
        <v>412</v>
      </c>
    </row>
    <row r="166" s="2" customFormat="1" ht="16.5" customHeight="1">
      <c r="A166" s="39"/>
      <c r="B166" s="40"/>
      <c r="C166" s="220" t="s">
        <v>270</v>
      </c>
      <c r="D166" s="220" t="s">
        <v>128</v>
      </c>
      <c r="E166" s="221" t="s">
        <v>1338</v>
      </c>
      <c r="F166" s="222" t="s">
        <v>1339</v>
      </c>
      <c r="G166" s="223" t="s">
        <v>663</v>
      </c>
      <c r="H166" s="224">
        <v>20</v>
      </c>
      <c r="I166" s="225"/>
      <c r="J166" s="226">
        <f>ROUND(I166*H166,2)</f>
        <v>0</v>
      </c>
      <c r="K166" s="227"/>
      <c r="L166" s="45"/>
      <c r="M166" s="228" t="s">
        <v>1</v>
      </c>
      <c r="N166" s="229" t="s">
        <v>38</v>
      </c>
      <c r="O166" s="92"/>
      <c r="P166" s="230">
        <f>O166*H166</f>
        <v>0</v>
      </c>
      <c r="Q166" s="230">
        <v>0</v>
      </c>
      <c r="R166" s="230">
        <f>Q166*H166</f>
        <v>0</v>
      </c>
      <c r="S166" s="230">
        <v>0</v>
      </c>
      <c r="T166" s="23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2" t="s">
        <v>131</v>
      </c>
      <c r="AT166" s="232" t="s">
        <v>128</v>
      </c>
      <c r="AU166" s="232" t="s">
        <v>80</v>
      </c>
      <c r="AY166" s="18" t="s">
        <v>125</v>
      </c>
      <c r="BE166" s="233">
        <f>IF(N166="základní",J166,0)</f>
        <v>0</v>
      </c>
      <c r="BF166" s="233">
        <f>IF(N166="snížená",J166,0)</f>
        <v>0</v>
      </c>
      <c r="BG166" s="233">
        <f>IF(N166="zákl. přenesená",J166,0)</f>
        <v>0</v>
      </c>
      <c r="BH166" s="233">
        <f>IF(N166="sníž. přenesená",J166,0)</f>
        <v>0</v>
      </c>
      <c r="BI166" s="233">
        <f>IF(N166="nulová",J166,0)</f>
        <v>0</v>
      </c>
      <c r="BJ166" s="18" t="s">
        <v>80</v>
      </c>
      <c r="BK166" s="233">
        <f>ROUND(I166*H166,2)</f>
        <v>0</v>
      </c>
      <c r="BL166" s="18" t="s">
        <v>131</v>
      </c>
      <c r="BM166" s="232" t="s">
        <v>415</v>
      </c>
    </row>
    <row r="167" s="2" customFormat="1" ht="16.5" customHeight="1">
      <c r="A167" s="39"/>
      <c r="B167" s="40"/>
      <c r="C167" s="220" t="s">
        <v>416</v>
      </c>
      <c r="D167" s="220" t="s">
        <v>128</v>
      </c>
      <c r="E167" s="221" t="s">
        <v>1340</v>
      </c>
      <c r="F167" s="222" t="s">
        <v>1341</v>
      </c>
      <c r="G167" s="223" t="s">
        <v>663</v>
      </c>
      <c r="H167" s="224">
        <v>3</v>
      </c>
      <c r="I167" s="225"/>
      <c r="J167" s="226">
        <f>ROUND(I167*H167,2)</f>
        <v>0</v>
      </c>
      <c r="K167" s="227"/>
      <c r="L167" s="45"/>
      <c r="M167" s="228" t="s">
        <v>1</v>
      </c>
      <c r="N167" s="229" t="s">
        <v>38</v>
      </c>
      <c r="O167" s="92"/>
      <c r="P167" s="230">
        <f>O167*H167</f>
        <v>0</v>
      </c>
      <c r="Q167" s="230">
        <v>0</v>
      </c>
      <c r="R167" s="230">
        <f>Q167*H167</f>
        <v>0</v>
      </c>
      <c r="S167" s="230">
        <v>0</v>
      </c>
      <c r="T167" s="23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2" t="s">
        <v>131</v>
      </c>
      <c r="AT167" s="232" t="s">
        <v>128</v>
      </c>
      <c r="AU167" s="232" t="s">
        <v>80</v>
      </c>
      <c r="AY167" s="18" t="s">
        <v>125</v>
      </c>
      <c r="BE167" s="233">
        <f>IF(N167="základní",J167,0)</f>
        <v>0</v>
      </c>
      <c r="BF167" s="233">
        <f>IF(N167="snížená",J167,0)</f>
        <v>0</v>
      </c>
      <c r="BG167" s="233">
        <f>IF(N167="zákl. přenesená",J167,0)</f>
        <v>0</v>
      </c>
      <c r="BH167" s="233">
        <f>IF(N167="sníž. přenesená",J167,0)</f>
        <v>0</v>
      </c>
      <c r="BI167" s="233">
        <f>IF(N167="nulová",J167,0)</f>
        <v>0</v>
      </c>
      <c r="BJ167" s="18" t="s">
        <v>80</v>
      </c>
      <c r="BK167" s="233">
        <f>ROUND(I167*H167,2)</f>
        <v>0</v>
      </c>
      <c r="BL167" s="18" t="s">
        <v>131</v>
      </c>
      <c r="BM167" s="232" t="s">
        <v>419</v>
      </c>
    </row>
    <row r="168" s="2" customFormat="1" ht="16.5" customHeight="1">
      <c r="A168" s="39"/>
      <c r="B168" s="40"/>
      <c r="C168" s="220" t="s">
        <v>274</v>
      </c>
      <c r="D168" s="220" t="s">
        <v>128</v>
      </c>
      <c r="E168" s="221" t="s">
        <v>1342</v>
      </c>
      <c r="F168" s="222" t="s">
        <v>1343</v>
      </c>
      <c r="G168" s="223" t="s">
        <v>663</v>
      </c>
      <c r="H168" s="224">
        <v>6</v>
      </c>
      <c r="I168" s="225"/>
      <c r="J168" s="226">
        <f>ROUND(I168*H168,2)</f>
        <v>0</v>
      </c>
      <c r="K168" s="227"/>
      <c r="L168" s="45"/>
      <c r="M168" s="228" t="s">
        <v>1</v>
      </c>
      <c r="N168" s="229" t="s">
        <v>38</v>
      </c>
      <c r="O168" s="92"/>
      <c r="P168" s="230">
        <f>O168*H168</f>
        <v>0</v>
      </c>
      <c r="Q168" s="230">
        <v>0</v>
      </c>
      <c r="R168" s="230">
        <f>Q168*H168</f>
        <v>0</v>
      </c>
      <c r="S168" s="230">
        <v>0</v>
      </c>
      <c r="T168" s="23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2" t="s">
        <v>131</v>
      </c>
      <c r="AT168" s="232" t="s">
        <v>128</v>
      </c>
      <c r="AU168" s="232" t="s">
        <v>80</v>
      </c>
      <c r="AY168" s="18" t="s">
        <v>125</v>
      </c>
      <c r="BE168" s="233">
        <f>IF(N168="základní",J168,0)</f>
        <v>0</v>
      </c>
      <c r="BF168" s="233">
        <f>IF(N168="snížená",J168,0)</f>
        <v>0</v>
      </c>
      <c r="BG168" s="233">
        <f>IF(N168="zákl. přenesená",J168,0)</f>
        <v>0</v>
      </c>
      <c r="BH168" s="233">
        <f>IF(N168="sníž. přenesená",J168,0)</f>
        <v>0</v>
      </c>
      <c r="BI168" s="233">
        <f>IF(N168="nulová",J168,0)</f>
        <v>0</v>
      </c>
      <c r="BJ168" s="18" t="s">
        <v>80</v>
      </c>
      <c r="BK168" s="233">
        <f>ROUND(I168*H168,2)</f>
        <v>0</v>
      </c>
      <c r="BL168" s="18" t="s">
        <v>131</v>
      </c>
      <c r="BM168" s="232" t="s">
        <v>424</v>
      </c>
    </row>
    <row r="169" s="2" customFormat="1" ht="16.5" customHeight="1">
      <c r="A169" s="39"/>
      <c r="B169" s="40"/>
      <c r="C169" s="220" t="s">
        <v>430</v>
      </c>
      <c r="D169" s="220" t="s">
        <v>128</v>
      </c>
      <c r="E169" s="221" t="s">
        <v>1344</v>
      </c>
      <c r="F169" s="222" t="s">
        <v>1345</v>
      </c>
      <c r="G169" s="223" t="s">
        <v>663</v>
      </c>
      <c r="H169" s="224">
        <v>5</v>
      </c>
      <c r="I169" s="225"/>
      <c r="J169" s="226">
        <f>ROUND(I169*H169,2)</f>
        <v>0</v>
      </c>
      <c r="K169" s="227"/>
      <c r="L169" s="45"/>
      <c r="M169" s="228" t="s">
        <v>1</v>
      </c>
      <c r="N169" s="229" t="s">
        <v>38</v>
      </c>
      <c r="O169" s="92"/>
      <c r="P169" s="230">
        <f>O169*H169</f>
        <v>0</v>
      </c>
      <c r="Q169" s="230">
        <v>0</v>
      </c>
      <c r="R169" s="230">
        <f>Q169*H169</f>
        <v>0</v>
      </c>
      <c r="S169" s="230">
        <v>0</v>
      </c>
      <c r="T169" s="23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2" t="s">
        <v>131</v>
      </c>
      <c r="AT169" s="232" t="s">
        <v>128</v>
      </c>
      <c r="AU169" s="232" t="s">
        <v>80</v>
      </c>
      <c r="AY169" s="18" t="s">
        <v>125</v>
      </c>
      <c r="BE169" s="233">
        <f>IF(N169="základní",J169,0)</f>
        <v>0</v>
      </c>
      <c r="BF169" s="233">
        <f>IF(N169="snížená",J169,0)</f>
        <v>0</v>
      </c>
      <c r="BG169" s="233">
        <f>IF(N169="zákl. přenesená",J169,0)</f>
        <v>0</v>
      </c>
      <c r="BH169" s="233">
        <f>IF(N169="sníž. přenesená",J169,0)</f>
        <v>0</v>
      </c>
      <c r="BI169" s="233">
        <f>IF(N169="nulová",J169,0)</f>
        <v>0</v>
      </c>
      <c r="BJ169" s="18" t="s">
        <v>80</v>
      </c>
      <c r="BK169" s="233">
        <f>ROUND(I169*H169,2)</f>
        <v>0</v>
      </c>
      <c r="BL169" s="18" t="s">
        <v>131</v>
      </c>
      <c r="BM169" s="232" t="s">
        <v>433</v>
      </c>
    </row>
    <row r="170" s="2" customFormat="1" ht="16.5" customHeight="1">
      <c r="A170" s="39"/>
      <c r="B170" s="40"/>
      <c r="C170" s="220" t="s">
        <v>277</v>
      </c>
      <c r="D170" s="220" t="s">
        <v>128</v>
      </c>
      <c r="E170" s="221" t="s">
        <v>1346</v>
      </c>
      <c r="F170" s="222" t="s">
        <v>1347</v>
      </c>
      <c r="G170" s="223" t="s">
        <v>663</v>
      </c>
      <c r="H170" s="224">
        <v>10</v>
      </c>
      <c r="I170" s="225"/>
      <c r="J170" s="226">
        <f>ROUND(I170*H170,2)</f>
        <v>0</v>
      </c>
      <c r="K170" s="227"/>
      <c r="L170" s="45"/>
      <c r="M170" s="228" t="s">
        <v>1</v>
      </c>
      <c r="N170" s="229" t="s">
        <v>38</v>
      </c>
      <c r="O170" s="92"/>
      <c r="P170" s="230">
        <f>O170*H170</f>
        <v>0</v>
      </c>
      <c r="Q170" s="230">
        <v>0</v>
      </c>
      <c r="R170" s="230">
        <f>Q170*H170</f>
        <v>0</v>
      </c>
      <c r="S170" s="230">
        <v>0</v>
      </c>
      <c r="T170" s="23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2" t="s">
        <v>131</v>
      </c>
      <c r="AT170" s="232" t="s">
        <v>128</v>
      </c>
      <c r="AU170" s="232" t="s">
        <v>80</v>
      </c>
      <c r="AY170" s="18" t="s">
        <v>125</v>
      </c>
      <c r="BE170" s="233">
        <f>IF(N170="základní",J170,0)</f>
        <v>0</v>
      </c>
      <c r="BF170" s="233">
        <f>IF(N170="snížená",J170,0)</f>
        <v>0</v>
      </c>
      <c r="BG170" s="233">
        <f>IF(N170="zákl. přenesená",J170,0)</f>
        <v>0</v>
      </c>
      <c r="BH170" s="233">
        <f>IF(N170="sníž. přenesená",J170,0)</f>
        <v>0</v>
      </c>
      <c r="BI170" s="233">
        <f>IF(N170="nulová",J170,0)</f>
        <v>0</v>
      </c>
      <c r="BJ170" s="18" t="s">
        <v>80</v>
      </c>
      <c r="BK170" s="233">
        <f>ROUND(I170*H170,2)</f>
        <v>0</v>
      </c>
      <c r="BL170" s="18" t="s">
        <v>131</v>
      </c>
      <c r="BM170" s="232" t="s">
        <v>437</v>
      </c>
    </row>
    <row r="171" s="2" customFormat="1" ht="16.5" customHeight="1">
      <c r="A171" s="39"/>
      <c r="B171" s="40"/>
      <c r="C171" s="220" t="s">
        <v>439</v>
      </c>
      <c r="D171" s="220" t="s">
        <v>128</v>
      </c>
      <c r="E171" s="221" t="s">
        <v>1348</v>
      </c>
      <c r="F171" s="222" t="s">
        <v>1349</v>
      </c>
      <c r="G171" s="223" t="s">
        <v>663</v>
      </c>
      <c r="H171" s="224">
        <v>12</v>
      </c>
      <c r="I171" s="225"/>
      <c r="J171" s="226">
        <f>ROUND(I171*H171,2)</f>
        <v>0</v>
      </c>
      <c r="K171" s="227"/>
      <c r="L171" s="45"/>
      <c r="M171" s="228" t="s">
        <v>1</v>
      </c>
      <c r="N171" s="229" t="s">
        <v>38</v>
      </c>
      <c r="O171" s="92"/>
      <c r="P171" s="230">
        <f>O171*H171</f>
        <v>0</v>
      </c>
      <c r="Q171" s="230">
        <v>0</v>
      </c>
      <c r="R171" s="230">
        <f>Q171*H171</f>
        <v>0</v>
      </c>
      <c r="S171" s="230">
        <v>0</v>
      </c>
      <c r="T171" s="23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2" t="s">
        <v>131</v>
      </c>
      <c r="AT171" s="232" t="s">
        <v>128</v>
      </c>
      <c r="AU171" s="232" t="s">
        <v>80</v>
      </c>
      <c r="AY171" s="18" t="s">
        <v>125</v>
      </c>
      <c r="BE171" s="233">
        <f>IF(N171="základní",J171,0)</f>
        <v>0</v>
      </c>
      <c r="BF171" s="233">
        <f>IF(N171="snížená",J171,0)</f>
        <v>0</v>
      </c>
      <c r="BG171" s="233">
        <f>IF(N171="zákl. přenesená",J171,0)</f>
        <v>0</v>
      </c>
      <c r="BH171" s="233">
        <f>IF(N171="sníž. přenesená",J171,0)</f>
        <v>0</v>
      </c>
      <c r="BI171" s="233">
        <f>IF(N171="nulová",J171,0)</f>
        <v>0</v>
      </c>
      <c r="BJ171" s="18" t="s">
        <v>80</v>
      </c>
      <c r="BK171" s="233">
        <f>ROUND(I171*H171,2)</f>
        <v>0</v>
      </c>
      <c r="BL171" s="18" t="s">
        <v>131</v>
      </c>
      <c r="BM171" s="232" t="s">
        <v>442</v>
      </c>
    </row>
    <row r="172" s="2" customFormat="1" ht="16.5" customHeight="1">
      <c r="A172" s="39"/>
      <c r="B172" s="40"/>
      <c r="C172" s="220" t="s">
        <v>281</v>
      </c>
      <c r="D172" s="220" t="s">
        <v>128</v>
      </c>
      <c r="E172" s="221" t="s">
        <v>1350</v>
      </c>
      <c r="F172" s="222" t="s">
        <v>1351</v>
      </c>
      <c r="G172" s="223" t="s">
        <v>663</v>
      </c>
      <c r="H172" s="224">
        <v>1</v>
      </c>
      <c r="I172" s="225"/>
      <c r="J172" s="226">
        <f>ROUND(I172*H172,2)</f>
        <v>0</v>
      </c>
      <c r="K172" s="227"/>
      <c r="L172" s="45"/>
      <c r="M172" s="228" t="s">
        <v>1</v>
      </c>
      <c r="N172" s="229" t="s">
        <v>38</v>
      </c>
      <c r="O172" s="92"/>
      <c r="P172" s="230">
        <f>O172*H172</f>
        <v>0</v>
      </c>
      <c r="Q172" s="230">
        <v>0</v>
      </c>
      <c r="R172" s="230">
        <f>Q172*H172</f>
        <v>0</v>
      </c>
      <c r="S172" s="230">
        <v>0</v>
      </c>
      <c r="T172" s="23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2" t="s">
        <v>131</v>
      </c>
      <c r="AT172" s="232" t="s">
        <v>128</v>
      </c>
      <c r="AU172" s="232" t="s">
        <v>80</v>
      </c>
      <c r="AY172" s="18" t="s">
        <v>125</v>
      </c>
      <c r="BE172" s="233">
        <f>IF(N172="základní",J172,0)</f>
        <v>0</v>
      </c>
      <c r="BF172" s="233">
        <f>IF(N172="snížená",J172,0)</f>
        <v>0</v>
      </c>
      <c r="BG172" s="233">
        <f>IF(N172="zákl. přenesená",J172,0)</f>
        <v>0</v>
      </c>
      <c r="BH172" s="233">
        <f>IF(N172="sníž. přenesená",J172,0)</f>
        <v>0</v>
      </c>
      <c r="BI172" s="233">
        <f>IF(N172="nulová",J172,0)</f>
        <v>0</v>
      </c>
      <c r="BJ172" s="18" t="s">
        <v>80</v>
      </c>
      <c r="BK172" s="233">
        <f>ROUND(I172*H172,2)</f>
        <v>0</v>
      </c>
      <c r="BL172" s="18" t="s">
        <v>131</v>
      </c>
      <c r="BM172" s="232" t="s">
        <v>447</v>
      </c>
    </row>
    <row r="173" s="2" customFormat="1" ht="16.5" customHeight="1">
      <c r="A173" s="39"/>
      <c r="B173" s="40"/>
      <c r="C173" s="220" t="s">
        <v>450</v>
      </c>
      <c r="D173" s="220" t="s">
        <v>128</v>
      </c>
      <c r="E173" s="221" t="s">
        <v>1352</v>
      </c>
      <c r="F173" s="222" t="s">
        <v>1353</v>
      </c>
      <c r="G173" s="223" t="s">
        <v>663</v>
      </c>
      <c r="H173" s="224">
        <v>1</v>
      </c>
      <c r="I173" s="225"/>
      <c r="J173" s="226">
        <f>ROUND(I173*H173,2)</f>
        <v>0</v>
      </c>
      <c r="K173" s="227"/>
      <c r="L173" s="45"/>
      <c r="M173" s="228" t="s">
        <v>1</v>
      </c>
      <c r="N173" s="229" t="s">
        <v>38</v>
      </c>
      <c r="O173" s="92"/>
      <c r="P173" s="230">
        <f>O173*H173</f>
        <v>0</v>
      </c>
      <c r="Q173" s="230">
        <v>0</v>
      </c>
      <c r="R173" s="230">
        <f>Q173*H173</f>
        <v>0</v>
      </c>
      <c r="S173" s="230">
        <v>0</v>
      </c>
      <c r="T173" s="23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2" t="s">
        <v>131</v>
      </c>
      <c r="AT173" s="232" t="s">
        <v>128</v>
      </c>
      <c r="AU173" s="232" t="s">
        <v>80</v>
      </c>
      <c r="AY173" s="18" t="s">
        <v>125</v>
      </c>
      <c r="BE173" s="233">
        <f>IF(N173="základní",J173,0)</f>
        <v>0</v>
      </c>
      <c r="BF173" s="233">
        <f>IF(N173="snížená",J173,0)</f>
        <v>0</v>
      </c>
      <c r="BG173" s="233">
        <f>IF(N173="zákl. přenesená",J173,0)</f>
        <v>0</v>
      </c>
      <c r="BH173" s="233">
        <f>IF(N173="sníž. přenesená",J173,0)</f>
        <v>0</v>
      </c>
      <c r="BI173" s="233">
        <f>IF(N173="nulová",J173,0)</f>
        <v>0</v>
      </c>
      <c r="BJ173" s="18" t="s">
        <v>80</v>
      </c>
      <c r="BK173" s="233">
        <f>ROUND(I173*H173,2)</f>
        <v>0</v>
      </c>
      <c r="BL173" s="18" t="s">
        <v>131</v>
      </c>
      <c r="BM173" s="232" t="s">
        <v>453</v>
      </c>
    </row>
    <row r="174" s="2" customFormat="1" ht="24.15" customHeight="1">
      <c r="A174" s="39"/>
      <c r="B174" s="40"/>
      <c r="C174" s="220" t="s">
        <v>284</v>
      </c>
      <c r="D174" s="220" t="s">
        <v>128</v>
      </c>
      <c r="E174" s="221" t="s">
        <v>1354</v>
      </c>
      <c r="F174" s="222" t="s">
        <v>1355</v>
      </c>
      <c r="G174" s="223" t="s">
        <v>663</v>
      </c>
      <c r="H174" s="224">
        <v>1</v>
      </c>
      <c r="I174" s="225"/>
      <c r="J174" s="226">
        <f>ROUND(I174*H174,2)</f>
        <v>0</v>
      </c>
      <c r="K174" s="227"/>
      <c r="L174" s="45"/>
      <c r="M174" s="228" t="s">
        <v>1</v>
      </c>
      <c r="N174" s="229" t="s">
        <v>38</v>
      </c>
      <c r="O174" s="92"/>
      <c r="P174" s="230">
        <f>O174*H174</f>
        <v>0</v>
      </c>
      <c r="Q174" s="230">
        <v>0</v>
      </c>
      <c r="R174" s="230">
        <f>Q174*H174</f>
        <v>0</v>
      </c>
      <c r="S174" s="230">
        <v>0</v>
      </c>
      <c r="T174" s="23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2" t="s">
        <v>131</v>
      </c>
      <c r="AT174" s="232" t="s">
        <v>128</v>
      </c>
      <c r="AU174" s="232" t="s">
        <v>80</v>
      </c>
      <c r="AY174" s="18" t="s">
        <v>125</v>
      </c>
      <c r="BE174" s="233">
        <f>IF(N174="základní",J174,0)</f>
        <v>0</v>
      </c>
      <c r="BF174" s="233">
        <f>IF(N174="snížená",J174,0)</f>
        <v>0</v>
      </c>
      <c r="BG174" s="233">
        <f>IF(N174="zákl. přenesená",J174,0)</f>
        <v>0</v>
      </c>
      <c r="BH174" s="233">
        <f>IF(N174="sníž. přenesená",J174,0)</f>
        <v>0</v>
      </c>
      <c r="BI174" s="233">
        <f>IF(N174="nulová",J174,0)</f>
        <v>0</v>
      </c>
      <c r="BJ174" s="18" t="s">
        <v>80</v>
      </c>
      <c r="BK174" s="233">
        <f>ROUND(I174*H174,2)</f>
        <v>0</v>
      </c>
      <c r="BL174" s="18" t="s">
        <v>131</v>
      </c>
      <c r="BM174" s="232" t="s">
        <v>457</v>
      </c>
    </row>
    <row r="175" s="2" customFormat="1" ht="24.15" customHeight="1">
      <c r="A175" s="39"/>
      <c r="B175" s="40"/>
      <c r="C175" s="220" t="s">
        <v>476</v>
      </c>
      <c r="D175" s="220" t="s">
        <v>128</v>
      </c>
      <c r="E175" s="221" t="s">
        <v>1356</v>
      </c>
      <c r="F175" s="222" t="s">
        <v>1357</v>
      </c>
      <c r="G175" s="223" t="s">
        <v>663</v>
      </c>
      <c r="H175" s="224">
        <v>10</v>
      </c>
      <c r="I175" s="225"/>
      <c r="J175" s="226">
        <f>ROUND(I175*H175,2)</f>
        <v>0</v>
      </c>
      <c r="K175" s="227"/>
      <c r="L175" s="45"/>
      <c r="M175" s="228" t="s">
        <v>1</v>
      </c>
      <c r="N175" s="229" t="s">
        <v>38</v>
      </c>
      <c r="O175" s="92"/>
      <c r="P175" s="230">
        <f>O175*H175</f>
        <v>0</v>
      </c>
      <c r="Q175" s="230">
        <v>0</v>
      </c>
      <c r="R175" s="230">
        <f>Q175*H175</f>
        <v>0</v>
      </c>
      <c r="S175" s="230">
        <v>0</v>
      </c>
      <c r="T175" s="23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2" t="s">
        <v>131</v>
      </c>
      <c r="AT175" s="232" t="s">
        <v>128</v>
      </c>
      <c r="AU175" s="232" t="s">
        <v>80</v>
      </c>
      <c r="AY175" s="18" t="s">
        <v>125</v>
      </c>
      <c r="BE175" s="233">
        <f>IF(N175="základní",J175,0)</f>
        <v>0</v>
      </c>
      <c r="BF175" s="233">
        <f>IF(N175="snížená",J175,0)</f>
        <v>0</v>
      </c>
      <c r="BG175" s="233">
        <f>IF(N175="zákl. přenesená",J175,0)</f>
        <v>0</v>
      </c>
      <c r="BH175" s="233">
        <f>IF(N175="sníž. přenesená",J175,0)</f>
        <v>0</v>
      </c>
      <c r="BI175" s="233">
        <f>IF(N175="nulová",J175,0)</f>
        <v>0</v>
      </c>
      <c r="BJ175" s="18" t="s">
        <v>80</v>
      </c>
      <c r="BK175" s="233">
        <f>ROUND(I175*H175,2)</f>
        <v>0</v>
      </c>
      <c r="BL175" s="18" t="s">
        <v>131</v>
      </c>
      <c r="BM175" s="232" t="s">
        <v>479</v>
      </c>
    </row>
    <row r="176" s="2" customFormat="1" ht="24.15" customHeight="1">
      <c r="A176" s="39"/>
      <c r="B176" s="40"/>
      <c r="C176" s="220" t="s">
        <v>290</v>
      </c>
      <c r="D176" s="220" t="s">
        <v>128</v>
      </c>
      <c r="E176" s="221" t="s">
        <v>1358</v>
      </c>
      <c r="F176" s="222" t="s">
        <v>1359</v>
      </c>
      <c r="G176" s="223" t="s">
        <v>663</v>
      </c>
      <c r="H176" s="224">
        <v>14</v>
      </c>
      <c r="I176" s="225"/>
      <c r="J176" s="226">
        <f>ROUND(I176*H176,2)</f>
        <v>0</v>
      </c>
      <c r="K176" s="227"/>
      <c r="L176" s="45"/>
      <c r="M176" s="228" t="s">
        <v>1</v>
      </c>
      <c r="N176" s="229" t="s">
        <v>38</v>
      </c>
      <c r="O176" s="92"/>
      <c r="P176" s="230">
        <f>O176*H176</f>
        <v>0</v>
      </c>
      <c r="Q176" s="230">
        <v>0</v>
      </c>
      <c r="R176" s="230">
        <f>Q176*H176</f>
        <v>0</v>
      </c>
      <c r="S176" s="230">
        <v>0</v>
      </c>
      <c r="T176" s="23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2" t="s">
        <v>131</v>
      </c>
      <c r="AT176" s="232" t="s">
        <v>128</v>
      </c>
      <c r="AU176" s="232" t="s">
        <v>80</v>
      </c>
      <c r="AY176" s="18" t="s">
        <v>125</v>
      </c>
      <c r="BE176" s="233">
        <f>IF(N176="základní",J176,0)</f>
        <v>0</v>
      </c>
      <c r="BF176" s="233">
        <f>IF(N176="snížená",J176,0)</f>
        <v>0</v>
      </c>
      <c r="BG176" s="233">
        <f>IF(N176="zákl. přenesená",J176,0)</f>
        <v>0</v>
      </c>
      <c r="BH176" s="233">
        <f>IF(N176="sníž. přenesená",J176,0)</f>
        <v>0</v>
      </c>
      <c r="BI176" s="233">
        <f>IF(N176="nulová",J176,0)</f>
        <v>0</v>
      </c>
      <c r="BJ176" s="18" t="s">
        <v>80</v>
      </c>
      <c r="BK176" s="233">
        <f>ROUND(I176*H176,2)</f>
        <v>0</v>
      </c>
      <c r="BL176" s="18" t="s">
        <v>131</v>
      </c>
      <c r="BM176" s="232" t="s">
        <v>483</v>
      </c>
    </row>
    <row r="177" s="2" customFormat="1" ht="37.8" customHeight="1">
      <c r="A177" s="39"/>
      <c r="B177" s="40"/>
      <c r="C177" s="220" t="s">
        <v>488</v>
      </c>
      <c r="D177" s="220" t="s">
        <v>128</v>
      </c>
      <c r="E177" s="221" t="s">
        <v>1360</v>
      </c>
      <c r="F177" s="222" t="s">
        <v>1361</v>
      </c>
      <c r="G177" s="223" t="s">
        <v>663</v>
      </c>
      <c r="H177" s="224">
        <v>2</v>
      </c>
      <c r="I177" s="225"/>
      <c r="J177" s="226">
        <f>ROUND(I177*H177,2)</f>
        <v>0</v>
      </c>
      <c r="K177" s="227"/>
      <c r="L177" s="45"/>
      <c r="M177" s="228" t="s">
        <v>1</v>
      </c>
      <c r="N177" s="229" t="s">
        <v>38</v>
      </c>
      <c r="O177" s="92"/>
      <c r="P177" s="230">
        <f>O177*H177</f>
        <v>0</v>
      </c>
      <c r="Q177" s="230">
        <v>0</v>
      </c>
      <c r="R177" s="230">
        <f>Q177*H177</f>
        <v>0</v>
      </c>
      <c r="S177" s="230">
        <v>0</v>
      </c>
      <c r="T177" s="23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2" t="s">
        <v>131</v>
      </c>
      <c r="AT177" s="232" t="s">
        <v>128</v>
      </c>
      <c r="AU177" s="232" t="s">
        <v>80</v>
      </c>
      <c r="AY177" s="18" t="s">
        <v>125</v>
      </c>
      <c r="BE177" s="233">
        <f>IF(N177="základní",J177,0)</f>
        <v>0</v>
      </c>
      <c r="BF177" s="233">
        <f>IF(N177="snížená",J177,0)</f>
        <v>0</v>
      </c>
      <c r="BG177" s="233">
        <f>IF(N177="zákl. přenesená",J177,0)</f>
        <v>0</v>
      </c>
      <c r="BH177" s="233">
        <f>IF(N177="sníž. přenesená",J177,0)</f>
        <v>0</v>
      </c>
      <c r="BI177" s="233">
        <f>IF(N177="nulová",J177,0)</f>
        <v>0</v>
      </c>
      <c r="BJ177" s="18" t="s">
        <v>80</v>
      </c>
      <c r="BK177" s="233">
        <f>ROUND(I177*H177,2)</f>
        <v>0</v>
      </c>
      <c r="BL177" s="18" t="s">
        <v>131</v>
      </c>
      <c r="BM177" s="232" t="s">
        <v>491</v>
      </c>
    </row>
    <row r="178" s="2" customFormat="1" ht="33" customHeight="1">
      <c r="A178" s="39"/>
      <c r="B178" s="40"/>
      <c r="C178" s="220" t="s">
        <v>293</v>
      </c>
      <c r="D178" s="220" t="s">
        <v>128</v>
      </c>
      <c r="E178" s="221" t="s">
        <v>1362</v>
      </c>
      <c r="F178" s="222" t="s">
        <v>1363</v>
      </c>
      <c r="G178" s="223" t="s">
        <v>348</v>
      </c>
      <c r="H178" s="224">
        <v>50</v>
      </c>
      <c r="I178" s="225"/>
      <c r="J178" s="226">
        <f>ROUND(I178*H178,2)</f>
        <v>0</v>
      </c>
      <c r="K178" s="227"/>
      <c r="L178" s="45"/>
      <c r="M178" s="228" t="s">
        <v>1</v>
      </c>
      <c r="N178" s="229" t="s">
        <v>38</v>
      </c>
      <c r="O178" s="92"/>
      <c r="P178" s="230">
        <f>O178*H178</f>
        <v>0</v>
      </c>
      <c r="Q178" s="230">
        <v>0</v>
      </c>
      <c r="R178" s="230">
        <f>Q178*H178</f>
        <v>0</v>
      </c>
      <c r="S178" s="230">
        <v>0</v>
      </c>
      <c r="T178" s="23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2" t="s">
        <v>131</v>
      </c>
      <c r="AT178" s="232" t="s">
        <v>128</v>
      </c>
      <c r="AU178" s="232" t="s">
        <v>80</v>
      </c>
      <c r="AY178" s="18" t="s">
        <v>125</v>
      </c>
      <c r="BE178" s="233">
        <f>IF(N178="základní",J178,0)</f>
        <v>0</v>
      </c>
      <c r="BF178" s="233">
        <f>IF(N178="snížená",J178,0)</f>
        <v>0</v>
      </c>
      <c r="BG178" s="233">
        <f>IF(N178="zákl. přenesená",J178,0)</f>
        <v>0</v>
      </c>
      <c r="BH178" s="233">
        <f>IF(N178="sníž. přenesená",J178,0)</f>
        <v>0</v>
      </c>
      <c r="BI178" s="233">
        <f>IF(N178="nulová",J178,0)</f>
        <v>0</v>
      </c>
      <c r="BJ178" s="18" t="s">
        <v>80</v>
      </c>
      <c r="BK178" s="233">
        <f>ROUND(I178*H178,2)</f>
        <v>0</v>
      </c>
      <c r="BL178" s="18" t="s">
        <v>131</v>
      </c>
      <c r="BM178" s="232" t="s">
        <v>496</v>
      </c>
    </row>
    <row r="179" s="2" customFormat="1" ht="33" customHeight="1">
      <c r="A179" s="39"/>
      <c r="B179" s="40"/>
      <c r="C179" s="220" t="s">
        <v>497</v>
      </c>
      <c r="D179" s="220" t="s">
        <v>128</v>
      </c>
      <c r="E179" s="221" t="s">
        <v>1364</v>
      </c>
      <c r="F179" s="222" t="s">
        <v>1365</v>
      </c>
      <c r="G179" s="223" t="s">
        <v>348</v>
      </c>
      <c r="H179" s="224">
        <v>30</v>
      </c>
      <c r="I179" s="225"/>
      <c r="J179" s="226">
        <f>ROUND(I179*H179,2)</f>
        <v>0</v>
      </c>
      <c r="K179" s="227"/>
      <c r="L179" s="45"/>
      <c r="M179" s="228" t="s">
        <v>1</v>
      </c>
      <c r="N179" s="229" t="s">
        <v>38</v>
      </c>
      <c r="O179" s="92"/>
      <c r="P179" s="230">
        <f>O179*H179</f>
        <v>0</v>
      </c>
      <c r="Q179" s="230">
        <v>0</v>
      </c>
      <c r="R179" s="230">
        <f>Q179*H179</f>
        <v>0</v>
      </c>
      <c r="S179" s="230">
        <v>0</v>
      </c>
      <c r="T179" s="23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2" t="s">
        <v>131</v>
      </c>
      <c r="AT179" s="232" t="s">
        <v>128</v>
      </c>
      <c r="AU179" s="232" t="s">
        <v>80</v>
      </c>
      <c r="AY179" s="18" t="s">
        <v>125</v>
      </c>
      <c r="BE179" s="233">
        <f>IF(N179="základní",J179,0)</f>
        <v>0</v>
      </c>
      <c r="BF179" s="233">
        <f>IF(N179="snížená",J179,0)</f>
        <v>0</v>
      </c>
      <c r="BG179" s="233">
        <f>IF(N179="zákl. přenesená",J179,0)</f>
        <v>0</v>
      </c>
      <c r="BH179" s="233">
        <f>IF(N179="sníž. přenesená",J179,0)</f>
        <v>0</v>
      </c>
      <c r="BI179" s="233">
        <f>IF(N179="nulová",J179,0)</f>
        <v>0</v>
      </c>
      <c r="BJ179" s="18" t="s">
        <v>80</v>
      </c>
      <c r="BK179" s="233">
        <f>ROUND(I179*H179,2)</f>
        <v>0</v>
      </c>
      <c r="BL179" s="18" t="s">
        <v>131</v>
      </c>
      <c r="BM179" s="232" t="s">
        <v>500</v>
      </c>
    </row>
    <row r="180" s="2" customFormat="1" ht="16.5" customHeight="1">
      <c r="A180" s="39"/>
      <c r="B180" s="40"/>
      <c r="C180" s="220" t="s">
        <v>303</v>
      </c>
      <c r="D180" s="220" t="s">
        <v>128</v>
      </c>
      <c r="E180" s="221" t="s">
        <v>1366</v>
      </c>
      <c r="F180" s="222" t="s">
        <v>1367</v>
      </c>
      <c r="G180" s="223" t="s">
        <v>348</v>
      </c>
      <c r="H180" s="224">
        <v>30</v>
      </c>
      <c r="I180" s="225"/>
      <c r="J180" s="226">
        <f>ROUND(I180*H180,2)</f>
        <v>0</v>
      </c>
      <c r="K180" s="227"/>
      <c r="L180" s="45"/>
      <c r="M180" s="228" t="s">
        <v>1</v>
      </c>
      <c r="N180" s="229" t="s">
        <v>38</v>
      </c>
      <c r="O180" s="92"/>
      <c r="P180" s="230">
        <f>O180*H180</f>
        <v>0</v>
      </c>
      <c r="Q180" s="230">
        <v>0</v>
      </c>
      <c r="R180" s="230">
        <f>Q180*H180</f>
        <v>0</v>
      </c>
      <c r="S180" s="230">
        <v>0</v>
      </c>
      <c r="T180" s="23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2" t="s">
        <v>131</v>
      </c>
      <c r="AT180" s="232" t="s">
        <v>128</v>
      </c>
      <c r="AU180" s="232" t="s">
        <v>80</v>
      </c>
      <c r="AY180" s="18" t="s">
        <v>125</v>
      </c>
      <c r="BE180" s="233">
        <f>IF(N180="základní",J180,0)</f>
        <v>0</v>
      </c>
      <c r="BF180" s="233">
        <f>IF(N180="snížená",J180,0)</f>
        <v>0</v>
      </c>
      <c r="BG180" s="233">
        <f>IF(N180="zákl. přenesená",J180,0)</f>
        <v>0</v>
      </c>
      <c r="BH180" s="233">
        <f>IF(N180="sníž. přenesená",J180,0)</f>
        <v>0</v>
      </c>
      <c r="BI180" s="233">
        <f>IF(N180="nulová",J180,0)</f>
        <v>0</v>
      </c>
      <c r="BJ180" s="18" t="s">
        <v>80</v>
      </c>
      <c r="BK180" s="233">
        <f>ROUND(I180*H180,2)</f>
        <v>0</v>
      </c>
      <c r="BL180" s="18" t="s">
        <v>131</v>
      </c>
      <c r="BM180" s="232" t="s">
        <v>503</v>
      </c>
    </row>
    <row r="181" s="2" customFormat="1" ht="24.15" customHeight="1">
      <c r="A181" s="39"/>
      <c r="B181" s="40"/>
      <c r="C181" s="220" t="s">
        <v>505</v>
      </c>
      <c r="D181" s="220" t="s">
        <v>128</v>
      </c>
      <c r="E181" s="221" t="s">
        <v>1368</v>
      </c>
      <c r="F181" s="222" t="s">
        <v>1369</v>
      </c>
      <c r="G181" s="223" t="s">
        <v>348</v>
      </c>
      <c r="H181" s="224">
        <v>30</v>
      </c>
      <c r="I181" s="225"/>
      <c r="J181" s="226">
        <f>ROUND(I181*H181,2)</f>
        <v>0</v>
      </c>
      <c r="K181" s="227"/>
      <c r="L181" s="45"/>
      <c r="M181" s="228" t="s">
        <v>1</v>
      </c>
      <c r="N181" s="229" t="s">
        <v>38</v>
      </c>
      <c r="O181" s="92"/>
      <c r="P181" s="230">
        <f>O181*H181</f>
        <v>0</v>
      </c>
      <c r="Q181" s="230">
        <v>0</v>
      </c>
      <c r="R181" s="230">
        <f>Q181*H181</f>
        <v>0</v>
      </c>
      <c r="S181" s="230">
        <v>0</v>
      </c>
      <c r="T181" s="23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2" t="s">
        <v>131</v>
      </c>
      <c r="AT181" s="232" t="s">
        <v>128</v>
      </c>
      <c r="AU181" s="232" t="s">
        <v>80</v>
      </c>
      <c r="AY181" s="18" t="s">
        <v>125</v>
      </c>
      <c r="BE181" s="233">
        <f>IF(N181="základní",J181,0)</f>
        <v>0</v>
      </c>
      <c r="BF181" s="233">
        <f>IF(N181="snížená",J181,0)</f>
        <v>0</v>
      </c>
      <c r="BG181" s="233">
        <f>IF(N181="zákl. přenesená",J181,0)</f>
        <v>0</v>
      </c>
      <c r="BH181" s="233">
        <f>IF(N181="sníž. přenesená",J181,0)</f>
        <v>0</v>
      </c>
      <c r="BI181" s="233">
        <f>IF(N181="nulová",J181,0)</f>
        <v>0</v>
      </c>
      <c r="BJ181" s="18" t="s">
        <v>80</v>
      </c>
      <c r="BK181" s="233">
        <f>ROUND(I181*H181,2)</f>
        <v>0</v>
      </c>
      <c r="BL181" s="18" t="s">
        <v>131</v>
      </c>
      <c r="BM181" s="232" t="s">
        <v>508</v>
      </c>
    </row>
    <row r="182" s="2" customFormat="1" ht="16.5" customHeight="1">
      <c r="A182" s="39"/>
      <c r="B182" s="40"/>
      <c r="C182" s="220" t="s">
        <v>312</v>
      </c>
      <c r="D182" s="220" t="s">
        <v>128</v>
      </c>
      <c r="E182" s="221" t="s">
        <v>1370</v>
      </c>
      <c r="F182" s="222" t="s">
        <v>1371</v>
      </c>
      <c r="G182" s="223" t="s">
        <v>1110</v>
      </c>
      <c r="H182" s="224">
        <v>5</v>
      </c>
      <c r="I182" s="225"/>
      <c r="J182" s="226">
        <f>ROUND(I182*H182,2)</f>
        <v>0</v>
      </c>
      <c r="K182" s="227"/>
      <c r="L182" s="45"/>
      <c r="M182" s="228" t="s">
        <v>1</v>
      </c>
      <c r="N182" s="229" t="s">
        <v>38</v>
      </c>
      <c r="O182" s="92"/>
      <c r="P182" s="230">
        <f>O182*H182</f>
        <v>0</v>
      </c>
      <c r="Q182" s="230">
        <v>0</v>
      </c>
      <c r="R182" s="230">
        <f>Q182*H182</f>
        <v>0</v>
      </c>
      <c r="S182" s="230">
        <v>0</v>
      </c>
      <c r="T182" s="23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2" t="s">
        <v>131</v>
      </c>
      <c r="AT182" s="232" t="s">
        <v>128</v>
      </c>
      <c r="AU182" s="232" t="s">
        <v>80</v>
      </c>
      <c r="AY182" s="18" t="s">
        <v>125</v>
      </c>
      <c r="BE182" s="233">
        <f>IF(N182="základní",J182,0)</f>
        <v>0</v>
      </c>
      <c r="BF182" s="233">
        <f>IF(N182="snížená",J182,0)</f>
        <v>0</v>
      </c>
      <c r="BG182" s="233">
        <f>IF(N182="zákl. přenesená",J182,0)</f>
        <v>0</v>
      </c>
      <c r="BH182" s="233">
        <f>IF(N182="sníž. přenesená",J182,0)</f>
        <v>0</v>
      </c>
      <c r="BI182" s="233">
        <f>IF(N182="nulová",J182,0)</f>
        <v>0</v>
      </c>
      <c r="BJ182" s="18" t="s">
        <v>80</v>
      </c>
      <c r="BK182" s="233">
        <f>ROUND(I182*H182,2)</f>
        <v>0</v>
      </c>
      <c r="BL182" s="18" t="s">
        <v>131</v>
      </c>
      <c r="BM182" s="232" t="s">
        <v>513</v>
      </c>
    </row>
    <row r="183" s="2" customFormat="1" ht="16.5" customHeight="1">
      <c r="A183" s="39"/>
      <c r="B183" s="40"/>
      <c r="C183" s="220" t="s">
        <v>518</v>
      </c>
      <c r="D183" s="220" t="s">
        <v>128</v>
      </c>
      <c r="E183" s="221" t="s">
        <v>1372</v>
      </c>
      <c r="F183" s="222" t="s">
        <v>1373</v>
      </c>
      <c r="G183" s="223" t="s">
        <v>663</v>
      </c>
      <c r="H183" s="224">
        <v>1</v>
      </c>
      <c r="I183" s="225"/>
      <c r="J183" s="226">
        <f>ROUND(I183*H183,2)</f>
        <v>0</v>
      </c>
      <c r="K183" s="227"/>
      <c r="L183" s="45"/>
      <c r="M183" s="234" t="s">
        <v>1</v>
      </c>
      <c r="N183" s="235" t="s">
        <v>38</v>
      </c>
      <c r="O183" s="236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2" t="s">
        <v>131</v>
      </c>
      <c r="AT183" s="232" t="s">
        <v>128</v>
      </c>
      <c r="AU183" s="232" t="s">
        <v>80</v>
      </c>
      <c r="AY183" s="18" t="s">
        <v>125</v>
      </c>
      <c r="BE183" s="233">
        <f>IF(N183="základní",J183,0)</f>
        <v>0</v>
      </c>
      <c r="BF183" s="233">
        <f>IF(N183="snížená",J183,0)</f>
        <v>0</v>
      </c>
      <c r="BG183" s="233">
        <f>IF(N183="zákl. přenesená",J183,0)</f>
        <v>0</v>
      </c>
      <c r="BH183" s="233">
        <f>IF(N183="sníž. přenesená",J183,0)</f>
        <v>0</v>
      </c>
      <c r="BI183" s="233">
        <f>IF(N183="nulová",J183,0)</f>
        <v>0</v>
      </c>
      <c r="BJ183" s="18" t="s">
        <v>80</v>
      </c>
      <c r="BK183" s="233">
        <f>ROUND(I183*H183,2)</f>
        <v>0</v>
      </c>
      <c r="BL183" s="18" t="s">
        <v>131</v>
      </c>
      <c r="BM183" s="232" t="s">
        <v>521</v>
      </c>
    </row>
    <row r="184" s="2" customFormat="1" ht="6.96" customHeight="1">
      <c r="A184" s="39"/>
      <c r="B184" s="67"/>
      <c r="C184" s="68"/>
      <c r="D184" s="68"/>
      <c r="E184" s="68"/>
      <c r="F184" s="68"/>
      <c r="G184" s="68"/>
      <c r="H184" s="68"/>
      <c r="I184" s="68"/>
      <c r="J184" s="68"/>
      <c r="K184" s="68"/>
      <c r="L184" s="45"/>
      <c r="M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</row>
  </sheetData>
  <sheetProtection sheet="1" autoFilter="0" formatColumns="0" formatRows="0" objects="1" scenarios="1" spinCount="100000" saltValue="3R7RrzXJo9m/INARTeohdqkFyky1Y1gvHDffwn9TzpnwQgtuz6VIGNlq+LC4eQ4PeviRZyrrsYH8oVetx8desg==" hashValue="Nd4s6PTVwWqQ1gPlrE8I/xyR/EbMKuC4v5ggkjFCz3spEblqKDXzrIURV4B5adk4YI3FZJe/BxbrFOB355+RHQ==" algorithmName="SHA-512" password="CC35"/>
  <autoFilter ref="C116:K183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KROS-PC\KROS</dc:creator>
  <cp:lastModifiedBy>KROS-PC\KROS</cp:lastModifiedBy>
  <dcterms:created xsi:type="dcterms:W3CDTF">2022-03-11T07:16:10Z</dcterms:created>
  <dcterms:modified xsi:type="dcterms:W3CDTF">2022-03-11T07:16:18Z</dcterms:modified>
</cp:coreProperties>
</file>