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PS 01-01-31" sheetId="2" r:id="rId2"/>
    <sheet name="SO 01-13-01" sheetId="3" r:id="rId3"/>
    <sheet name="SO 01-50-01" sheetId="4" r:id="rId4"/>
    <sheet name="SO 98-98" sheetId="5" r:id="rId5"/>
  </sheets>
  <definedNames/>
  <calcPr fullCalcOnLoad="1"/>
</workbook>
</file>

<file path=xl/sharedStrings.xml><?xml version="1.0" encoding="utf-8"?>
<sst xmlns="http://schemas.openxmlformats.org/spreadsheetml/2006/main" count="1518" uniqueCount="316">
  <si>
    <t>Rekapitulace ceny</t>
  </si>
  <si>
    <t>Stavba: 3110-21-164 - Rozšíření přejezdu P4561 v ev.km 126,191 trati Jaroměř-Trutnov hl.n. – Trutnov, ulice Polská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</si>
  <si>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</si>
  <si>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</si>
  <si>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</si>
  <si>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</si>
  <si>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</si>
  <si>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</si>
  <si>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</si>
  <si>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</si>
  <si>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</si>
  <si>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</si>
  <si>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</si>
  <si>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</si>
  <si>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3110-21-164</t>
  </si>
  <si>
    <t>Rozšíření přejezdu P4561 v ev.km 126,191 trati Jaroměř-Trutnov hl.n. – Trutnov, ulice Polská</t>
  </si>
  <si>
    <t>O</t>
  </si>
  <si>
    <t>Rozpočet:</t>
  </si>
  <si>
    <t>0,00</t>
  </si>
  <si>
    <t>15,00</t>
  </si>
  <si>
    <t>21,00</t>
  </si>
  <si>
    <t>3</t>
  </si>
  <si>
    <t>2</t>
  </si>
  <si>
    <t>PS 01-01-31</t>
  </si>
  <si>
    <t>Přejezdové zabezpečovací zařízení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</si>
  <si>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</si>
  <si>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</si>
  <si>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</si>
  <si>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</si>
  <si>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</si>
  <si>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</si>
  <si>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</si>
  <si>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</si>
  <si>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</si>
  <si>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</si>
  <si>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</si>
  <si>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</si>
  <si>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</si>
  <si>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</si>
  <si>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</si>
  <si>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</si>
  <si>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</si>
  <si>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</si>
  <si>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Dodávka materiálu</t>
  </si>
  <si>
    <t>P</t>
  </si>
  <si>
    <t>13283</t>
  </si>
  <si>
    <t/>
  </si>
  <si>
    <t>HLOUBENÍ RÝH ŠÍŘ DO 2M PAŽ I NEPAŽ TŘ. II</t>
  </si>
  <si>
    <t>M3</t>
  </si>
  <si>
    <t>PP</t>
  </si>
  <si>
    <t>VV</t>
  </si>
  <si>
    <t>TS</t>
  </si>
  <si>
    <t>17411</t>
  </si>
  <si>
    <t>ZÁSYP JAM A RÝH ZEMINOU SE ZHUTNĚNÍM</t>
  </si>
  <si>
    <t>742</t>
  </si>
  <si>
    <t>Elektroinstalace - slaboproud</t>
  </si>
  <si>
    <t>701004</t>
  </si>
  <si>
    <t>VYHLEDÁVACÍ MARKER ZEMNÍ</t>
  </si>
  <si>
    <t>KUS</t>
  </si>
  <si>
    <t>702212</t>
  </si>
  <si>
    <t>KABELOVÁ CHRÁNIČKA ZEMNÍ DN PŘES 100 DO 200 MM</t>
  </si>
  <si>
    <t>M</t>
  </si>
  <si>
    <t>702312</t>
  </si>
  <si>
    <t>ZAKRYTÍ KABELŮ VÝSTRAŽNOU FÓLIÍ ŠÍŘKY PŘES 20 DO 40 CM</t>
  </si>
  <si>
    <t>75A131</t>
  </si>
  <si>
    <t>KABEL METALICKÝ DVOUPLÁŠŤOVÝ DO 12 PÁRŮ - DODÁVKA</t>
  </si>
  <si>
    <t>KMPÁR</t>
  </si>
  <si>
    <t>7</t>
  </si>
  <si>
    <t>75A217</t>
  </si>
  <si>
    <t>ZATAŽENÍ A SPOJKOVÁNÍ KABELŮ DO 12 PÁRŮ - MONTÁŽ</t>
  </si>
  <si>
    <t>8</t>
  </si>
  <si>
    <t>75A311</t>
  </si>
  <si>
    <t>KABELOVÁ FORMA (UKONČENÍ KABELŮ) PRO KABELY ZABEZPEČOVACÍ DO 12 PÁRŮ</t>
  </si>
  <si>
    <t>75A321</t>
  </si>
  <si>
    <t>SPOJKA ROVNÁ PRO PLASTOVÉ KABELY S JÁDRY O PRŮMĚRU 1 MM2 DO 12 PÁRŮ</t>
  </si>
  <si>
    <t>75C917</t>
  </si>
  <si>
    <t>SNÍMAČ POČÍTAČE NÁPRAV - MONTÁŽ</t>
  </si>
  <si>
    <t>11</t>
  </si>
  <si>
    <t>75C918</t>
  </si>
  <si>
    <t>SNÍMAČ POČÍTAČE NÁPRAV - DEMONTÁŽ</t>
  </si>
  <si>
    <t>12</t>
  </si>
  <si>
    <t>75D211R</t>
  </si>
  <si>
    <t>Součásti stojanu se závorou Doplněk břevna ZSH  3,0 m - DODÁVKA</t>
  </si>
  <si>
    <t>13</t>
  </si>
  <si>
    <t>75D217R</t>
  </si>
  <si>
    <t>Součásti stojanu se závorou Doplněk břevna ZSH  3,0 m - MONTÁŽ</t>
  </si>
  <si>
    <t>14</t>
  </si>
  <si>
    <t>75D231R</t>
  </si>
  <si>
    <t>Součásti výstražníku Nosič výstražníku ATYP - DODÁVKA</t>
  </si>
  <si>
    <t>15</t>
  </si>
  <si>
    <t>75D237R</t>
  </si>
  <si>
    <t>Součásti výstražníku Nosič výstražníku ATYP - MONTÁŽ</t>
  </si>
  <si>
    <t>16</t>
  </si>
  <si>
    <t>75E117</t>
  </si>
  <si>
    <t>DOZOR PRACOVNÍKŮ PROVOZOVATELE PŘI PRÁCI NA ŽIVÉM ZAŘÍZENÍ</t>
  </si>
  <si>
    <t>HOD</t>
  </si>
  <si>
    <t>17</t>
  </si>
  <si>
    <t>75E197</t>
  </si>
  <si>
    <t>PŘÍPRAVA A CELKOVÉ ZKOUŠKY PŘEJEZDOVÉHO ZABEZPEČOVACÍHO ZAŘÍZENÍ PRO JEDNU KOLEJ</t>
  </si>
  <si>
    <t>18</t>
  </si>
  <si>
    <t>75E1B7</t>
  </si>
  <si>
    <t>REGULACE A ZKOUŠENÍ ZABEZPEČOVACÍHO ZAŘÍZENÍ</t>
  </si>
  <si>
    <t>19</t>
  </si>
  <si>
    <t>75E1C7</t>
  </si>
  <si>
    <t>PROTOKOL UTZ</t>
  </si>
  <si>
    <t>20</t>
  </si>
  <si>
    <t>75IFCX</t>
  </si>
  <si>
    <t>KABELOVÝ ZÁVĚR - MONTÁŽ</t>
  </si>
  <si>
    <t>21</t>
  </si>
  <si>
    <t>75IFCY</t>
  </si>
  <si>
    <t>KABELOVÝ ZÁVĚR - DEMONTÁŽ</t>
  </si>
  <si>
    <t>SO 01-13-01</t>
  </si>
  <si>
    <t>Rozšíření přejezdu P4561</t>
  </si>
  <si>
    <t>Všeobecné konstrukce a práce</t>
  </si>
  <si>
    <t>014212</t>
  </si>
  <si>
    <t>POPLATKY ZA ZEMNÍK - ORNICE</t>
  </si>
  <si>
    <t>T</t>
  </si>
  <si>
    <t>0,2*2=0,400 [A]</t>
  </si>
  <si>
    <t>zahrnuje veškeré poplatky majiteli zemníku související s nákupem zeminy (nikoliv s otvírkou zemníku)</t>
  </si>
  <si>
    <t>R015112</t>
  </si>
  <si>
    <t>901</t>
  </si>
  <si>
    <t>POPLATKY ZA LIKVIDACŮ ODPADŮ NEKONTAMINOVANÝCH - 17 05 04  VYTĚŽENÉ ZEMINY A HORNINY -  II. TŘÍDA TĚŽITELNOSTI vč. dopravy</t>
  </si>
  <si>
    <t>6,07*2=12,140 [A]</t>
  </si>
  <si>
    <t>1. Položka obsahuje: 
 – veškeré poplatky provozovateli skládky, recyklační linky nebo jiného zařízení na zpracování nebo likvidaci odpadů související s převzetím, uložením, zpracováním nebo likvidací odpadu 
– náklady spojené s dopravou odpadu z místa stavby na místo převzetí provozovatelem skládky, recyklační linky nebo jiného zařízení na zpracování nebo likvidaci odpadů  
2. Položka neobsahuje: 
X 
3. Způsob měření: 
Tunou se rozumí hmotnost odpadu vytříděného v souladu se zákonem č. 185/2001 Sb., o nakládání s odpady, v platném znění.</t>
  </si>
  <si>
    <t>R015140</t>
  </si>
  <si>
    <t>902</t>
  </si>
  <si>
    <t>POPLATKY ZA LIKVIDACŮ ODPADŮ NEKONTAMINOVANÝCH - 17 01 01  BETON Z DEMOLIC OBJEKTŮ, ZÁKLADŮ TV vč. dopravy</t>
  </si>
  <si>
    <t>5*0,25=1,250 [A]</t>
  </si>
  <si>
    <t>1. Položka obsahuje: 
 – veškeré poplatky provozovateli skládky, recyklační linky nebo jiného zařízení na zpracování nebo likvidaci odpadů související s převzetím, uložením, zpracováním nebo likvidací odpadu 
 – náklady spojené s dopravou odpadu z místa stavby na místo převzetí provozovatelem skládky, recyklační linky nebo jiného zařízení na zpracování nebo likvidaci odpadů 
2. Položka neobsahuje: 
X 
3. Způsob měření: 
Tunou se rozumí hmotnost odpadu vytříděného v souladu se zákonem č. 185/2001 Sb., o nakládání s odpady, v platném znění.</t>
  </si>
  <si>
    <t>R015150</t>
  </si>
  <si>
    <t>903</t>
  </si>
  <si>
    <t>POPLATKY ZA LIKVIDACŮ ODPADŮ NEKONTAMINOVANÝCH - 17 05 08  ŠTĚRK Z KOLEJIŠTĚ (ODPAD PO RECYKLACI) vč. dopravy</t>
  </si>
  <si>
    <t>0,76*1,8=1,368 [A]</t>
  </si>
  <si>
    <t>1. Položka obsahuje: 
 – veškeré poplatky provozovateli skládky, recyklační linky nebo jiného zařízení na zpracování nebo likvidaci odpadů související s převzetím, uložením, zpracováním nebo likvidací odpadu 
– náklady spojené s dopravou odpadu z místa stavby na místo převzetí provozovatelem skládky, recyklační linky nebo jiného zařízení na zpracování nebo likvidaci odpadů 
2. Položka neobsahuje: 
 X 
3. Způsob měření: 
Tunou se rozumí hmotnost odpadu vytříděného v souladu se zákonem č. 185/2001 Sb., o nakládání s odpady, v platném znění.</t>
  </si>
  <si>
    <t>Zemní práce</t>
  </si>
  <si>
    <t>11352A</t>
  </si>
  <si>
    <t>ODSTRANĚNÍ CHODNÍKOVÝCH A SILNIČNÍCH OBRUBNÍKŮ BETONOVÝCH - BEZ DOPRAVY</t>
  </si>
  <si>
    <t>Položka zahrnuje veškerou manipulaci s vybouranou sutí a s vybouranými hmotami, kromě vodorovné dopravy,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</si>
  <si>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12383A</t>
  </si>
  <si>
    <t>ODKOP PRO SPOD STAVBU SILNIC A ŽELEZNIC TŘ. II - BEZ DOPRAVY</t>
  </si>
  <si>
    <t>položka zahrnuje: 
-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</si>
  <si>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17120</t>
  </si>
  <si>
    <t>ULOŽENÍ SYPANINY DO NÁSYPŮ A NA SKLÁDKY BEZ ZHUTNĚNÍ</t>
  </si>
  <si>
    <t>6,07+0,76=6,830 [A]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</si>
  <si>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</si>
  <si>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18120</t>
  </si>
  <si>
    <t>ÚPRAVA PLÁNĚ SE ZHUTNĚNÍM V HORNINĚ TŘ. II</t>
  </si>
  <si>
    <t>M2</t>
  </si>
  <si>
    <t>položka zahrnuje úpravu pláně včetně vyrovnání výškových rozdílů. Míru zhutnění určuje projekt.</t>
  </si>
  <si>
    <t>18230</t>
  </si>
  <si>
    <t>ROZPROSTŘENÍ ORNICE V ROVINĚ</t>
  </si>
  <si>
    <t>položka zahrnuje: 
nutné přemístění ornice z dočasných skládek vzdálených do 50m 
rozprostření ornice v předepsané tloušťce v rovině a ve svahu do 1:5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</si>
  <si>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</si>
  <si>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</si>
  <si>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</si>
  <si>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18247</t>
  </si>
  <si>
    <t>OŠETŘOVÁNÍ TRÁVNÍKU</t>
  </si>
  <si>
    <t>Zahrnuje pokosení se shrabáním, naložení shrabků na dopravní prostředek, s odvozem a se složením, to vše bez ohledu na sklon terénu 
zahrnuje nutné zalití a hnojení</t>
  </si>
  <si>
    <t>Základy</t>
  </si>
  <si>
    <t>21461E</t>
  </si>
  <si>
    <t>SEPARAČNÍ GEOTEXTILIE DO 500G/M2</t>
  </si>
  <si>
    <t>Bude čerpáno pouze se souhlasem TDI dle zatěžovací zkoušky.</t>
  </si>
  <si>
    <t>Položka zahrnuje: 
- dodávku předepsané geotextilie 
- úpravu, očištění a ochranu podkladu 
- přichycení k podkladu, případně zatížení 
- úpravy spojů a zajištění okrajů 
- úpravy pro odvodnění 
- nutné přesahy 
- mimostaveništní a vnitrostaveništní dopravu</t>
  </si>
  <si>
    <t>Vodorovné konstrukce</t>
  </si>
  <si>
    <t>45152</t>
  </si>
  <si>
    <t>PODKLADNÍ A VÝPLŇOVÉ VRSTVY Z KAMENIVA DRCENÉHO</t>
  </si>
  <si>
    <t>položka zahrnuje dodávku předepsaného kameniva, mimostaveništní a vnitrostaveništní dopravu a jeho uložení 
není-li v zadávací dokumentaci uvedeno jinak, jedná se o nakupovaný materiál</t>
  </si>
  <si>
    <t>Komunikace</t>
  </si>
  <si>
    <t>543411</t>
  </si>
  <si>
    <t>VÝMĚNA UPEVNĚNÍ (ŠROUBŮ, SPON, SVĚREK, KROUŽKŮ) TUHÉHO</t>
  </si>
  <si>
    <t>PÁR</t>
  </si>
  <si>
    <t>1. Položka obsahuje: 
 – dodávku a uložení vyměňovaného materiálu, ať nového, regenerovaného nebo vyzískaného 
 – případné doplnění ostatního drobného kolejiva 
 – naložení a odvoz demontovaného materiálu do skladu nebo na likvidaci 
 – příplatky za ztížené podmínky při práci v koleji, např. překážky po stranách koleje, práci v tunelu ap. 
2. Položka neobsahuje: 
 X 
3. Způsob měření: 
Udává se vždy pár, tj. po dvou kusech úložných ploch kolejnice na každém pražci.</t>
  </si>
  <si>
    <t>56143</t>
  </si>
  <si>
    <t>KAMENIVO ZPEVNĚNÉ CEMENTEM TL. DO 150MM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</si>
  <si>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</si>
  <si>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56333</t>
  </si>
  <si>
    <t>VOZOVKOVÉ VRSTVY ZE ŠTĚRKODRTI TL. DO 150MM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</si>
  <si>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</si>
  <si>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56335</t>
  </si>
  <si>
    <t>VOZOVKOVÉ VRSTVY ZE ŠTĚRKODRTI TL. DO 250MM</t>
  </si>
  <si>
    <t>2,067+2,083=4,150 [A]</t>
  </si>
  <si>
    <t>572123</t>
  </si>
  <si>
    <t>INFILTRAČNÍ POSTŘIK Z EMULZE DO 1,0KG/M2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</si>
  <si>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</si>
  <si>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572214</t>
  </si>
  <si>
    <t>SPOJOVACÍ POSTŘIK Z MODIFIK EMULZE DO 0,5KG/M2</t>
  </si>
  <si>
    <t>12,897*2=25,794 [A]</t>
  </si>
  <si>
    <t>574A34</t>
  </si>
  <si>
    <t>ASFALTOVÝ BETON PRO OBRUSNÉ VRSTVY ACO 11+, 11S TL. 40MM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</si>
  <si>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</si>
  <si>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574C56</t>
  </si>
  <si>
    <t>ASFALTOVÝ BETON PRO LOŽNÍ VRSTVY ACL 16+, 16S TL. 60MM</t>
  </si>
  <si>
    <t>22</t>
  </si>
  <si>
    <t>574E46</t>
  </si>
  <si>
    <t>ASFALTOVÝ BETON PRO PODKLADNÍ VRSTVY ACP 16+, 16S TL. 50MM</t>
  </si>
  <si>
    <t>23</t>
  </si>
  <si>
    <t>582611</t>
  </si>
  <si>
    <t>KRYTY Z BETON DLAŽDIC SE ZÁMKEM ŠEDÝCH TL 60MM DO LOŽE Z KAM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</si>
  <si>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</si>
  <si>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24</t>
  </si>
  <si>
    <t>5826R1</t>
  </si>
  <si>
    <t>KRYTY Z BETON DLAŽDIC ŠEDÝCH TL 60MM DO LOŽE Z KAM</t>
  </si>
  <si>
    <t>Potrubí</t>
  </si>
  <si>
    <t>25</t>
  </si>
  <si>
    <t>89911R</t>
  </si>
  <si>
    <t>POKLOP</t>
  </si>
  <si>
    <t>Položka zahrnuje dodávku a osazení předepsaného poklopu včetně rámu</t>
  </si>
  <si>
    <t>26</t>
  </si>
  <si>
    <t>89921</t>
  </si>
  <si>
    <t>VÝŠKOVÁ ÚPRAVA POKLOPŮ</t>
  </si>
  <si>
    <t>- položka výškové úpravy zahrnuje všechny nutné práce a materiály pro zvýšení nebo snížení zařízení (včetně nutné úpravy stávajícího povrchu vozovky nebo chodníku).</t>
  </si>
  <si>
    <t>Ostatní konstrukce a práce</t>
  </si>
  <si>
    <t>27</t>
  </si>
  <si>
    <t>917211</t>
  </si>
  <si>
    <t>ZÁHONOVÉ OBRUBY Z BETONOVÝCH OBRUBNÍKŮ ŠÍŘ 50MM</t>
  </si>
  <si>
    <t>Položka zahrnuje: 
dodání a pokládku betonových obrubníků o rozměrech předepsaných zadávací dokumentací 
betonové lože i boční betonovou opěrku.</t>
  </si>
  <si>
    <t>28</t>
  </si>
  <si>
    <t>917212</t>
  </si>
  <si>
    <t>ZÁHONOVÉ OBRUBY Z BETONOVÝCH OBRUBNÍKŮ ŠÍŘ 80MM</t>
  </si>
  <si>
    <t>29</t>
  </si>
  <si>
    <t>917224</t>
  </si>
  <si>
    <t>SILNIČNÍ A CHODNÍKOVÉ OBRUBY Z BETONOVÝCH OBRUBNÍKŮ ŠÍŘ 150MM</t>
  </si>
  <si>
    <t>1,26+3,392+2,1=6,752 [A]</t>
  </si>
  <si>
    <t>30</t>
  </si>
  <si>
    <t>921112</t>
  </si>
  <si>
    <t>ŽELEZNIČNÍ PŘEJEZD CELOPRYŽOVÝ NA BETONOVÝCH PRAŽCÍCH</t>
  </si>
  <si>
    <t>0,9*1,45*2=2,610 [A]</t>
  </si>
  <si>
    <t>1. Položka obsahuje: 
 – úpravu a hutnění podloží přejezdové konstrukce 
 – dodávku přejezdové konstrukce s veškerými prvky a částmi daného typu přejezdové konstrukce včetně závěrných zídek a jejich betonového základu dle odpovídajících vzorových listů a TKP 
 – montáž přejezdové konstrukce z dílů a součástí na místě při přerušení železničního a silničního provozu 
 – speciální montážní nářadí, závěsné zařízení 
 – ochranné náběhy, koncové i mezilehlé zarážky, podélnou fixaci atd. 
 – příplatky za ztížené podmínky vyskytující se při zřízení přejezdu, např. za překážky na straně koleje ap. 
2. Položka neobsahuje: 
 – zřízení, pronájem a odstranění dopravního značení objízdné trasy 
 – úpravy koleje (např. posun pražců, doplnění kolejového lože, směrová a výšková úprava) 
 – silniční panely v přechodu těles a prefabrikované základy pod závěrnými zídkami 
 – prahovou vpusť 
3. Způsob měření: 
Měří se půdorysná plocha (pojízdná nebo pochozí) vlastní přejezdové konstrukce tvořené daným systémem. kolejnice a žlábky se z plochy neodečítají. Do plochy se nezapočítávají ochranné klíny, prahové vpusti apod.</t>
  </si>
  <si>
    <t>31</t>
  </si>
  <si>
    <t>921930</t>
  </si>
  <si>
    <t>ANTIKOROZNÍ PROVEDENÍ UPEVŇOVADEL A JINÉHO DROBNÉHO KOLEJIVA</t>
  </si>
  <si>
    <t>3*0,6=1,800 [A]</t>
  </si>
  <si>
    <t>(Položka je příplatkovou jakožto materiálový rozdíl oproti standardnímu upevnění. Samostatně ji tedy nelze použít.) 
1. Položka obsahuje: 
 – antikorozní provedení určených částí upevnění žárovým zinkováním nebo jiným vhodným způsobem ve výrobním závodu 
 – příplatky za ztížené podmínky vyskytující se při zřízení kolejových vah, např. za překážky na straně koleje apod. 
2. Položka neobsahuje: 
 – dodávku materiálu, je součástí položek zřízení koleje nebo přejezdu 
3. Způsob měření: 
Měří se metr délkový.</t>
  </si>
  <si>
    <t>32</t>
  </si>
  <si>
    <t>92196R</t>
  </si>
  <si>
    <t>OCHRANNÝ NÁBĚHOVÝ KLÍN</t>
  </si>
  <si>
    <t>(Ochranný klíny je zahrnut v položkách zřízení přejezdu. Tato položka je určena pouze pro dodatečné vkládání ochranných klínů na stávajících přejezdech nebo ve zvláštních případech.) 
1. Položka obsahuje: 
 – demontáž a opětovnou montáž veškerých prvků ochranného náběhového klínu požadovaného typu 
 – přípravu a případnou úpravu místa montáže 
 – případnou atypickou úpravu 
 – případné ztížené podmínky vyskytující se v kolejišti, např. překážka na jedné nebo obou stranách, práce v tunelu ap. 
2. Položka neobsahuje: 
 X 
3. Způsob měření: 
Udává se počet kusů kompletní konstrukce nebo práce.</t>
  </si>
  <si>
    <t>33</t>
  </si>
  <si>
    <t>93132R</t>
  </si>
  <si>
    <t>TĚSNĚNÍ DILATAČ SPAR ASF ZÁLIVKOU MODIFIK</t>
  </si>
  <si>
    <t>položka zahrnuje dodávku a osazení předepsaného materiálu, očištění ploch spáry před úpravou, očištění okolí spáry po úpravě 
nezahrnuje těsnící profil</t>
  </si>
  <si>
    <t>34</t>
  </si>
  <si>
    <t>93315R</t>
  </si>
  <si>
    <t>ZATĚŽOVACÍ ZKOUŠKA STATICKÁ</t>
  </si>
  <si>
    <t>- podklady a dokumentaci zkoušky 
- výrobní dokumentace potřebných zařízení 
- stavební práce spojené s přípravou a provedením zkoušky (zřízení a odstranění) 
- veškerá zkušební zařízení vč. opotřebení a nájmu 
- výpomoce při vlastní zkoušce 
- dodání zatěžovacích prostředků a hmot, manipulaci s nimi a jejich opotřebení a nájem 
- přeprava zatěžovacích prostředků a hmot na stavbu a zpět, včetně zajížďky k váze a vážních poplatků 
- provedení vlastní zkoušky a její vyhodnocení, včetně všech měření a dalších potřebných činností</t>
  </si>
  <si>
    <t>35</t>
  </si>
  <si>
    <t>965010</t>
  </si>
  <si>
    <t>ODSTRANĚNÍ KOLEJOVÉHO LOŽE A DRÁŽNÍCH STEZEK</t>
  </si>
  <si>
    <t>1. Položka obsahuje: 
 – odstranění kolejového lože ručně nebo mechanizací, a to po nebo bez sejmutí kolejového roštu 
 – příplatky za ztížené podmínky při práci v kolejišti, např. za překážky na straně koleje apod. 
 – naložení vybouraného materiálu na dopravní prostředek 
2. Položka neobsahuje: 
 – odvoz vybouraného materiálu do skladu nebo na likvidaci 
 – poplatky za likvidaci odpadů, nacení se položkami ze ssd 0 
3. Způsob měření: 
Měří se metry krychlové odtěženého kolejového lože v ulehlém (původním) stavu.</t>
  </si>
  <si>
    <t>SO 01-50-01</t>
  </si>
  <si>
    <t>Chodník, ulice Polská</t>
  </si>
  <si>
    <t>2,6*2=5,200 [A]</t>
  </si>
  <si>
    <t>21,552*2=43,104 [A]</t>
  </si>
  <si>
    <t>R015130</t>
  </si>
  <si>
    <t>904</t>
  </si>
  <si>
    <t>POPLATKY ZA LIKVIDACŮ ODPADŮ NEKONTAMINOVANÝCH - 17 03 02  VYBOURANÝ ASFALTOVÝ BETON BEZ DEHTU vč. dopravy</t>
  </si>
  <si>
    <t>0,2*2,6=0,520 [A]</t>
  </si>
  <si>
    <t>obrubníky 
22*0,25=5,500 [A] 
dlažba 
4,3*0,06*2,2=0,568 [B] 
vpusť 
1=1,000 [C] 
CELKEM 
A+B+C=7,068 [D]</t>
  </si>
  <si>
    <t>11120</t>
  </si>
  <si>
    <t>ODSTRANĚNÍ KŘOVIN</t>
  </si>
  <si>
    <t>odstranění křovin a stromů do průměru 100 mm 
doprava dřevin bez ohledu na vzdálenost 
spálení na hromadách nebo štěpkování</t>
  </si>
  <si>
    <t>11348A</t>
  </si>
  <si>
    <t>ODSTRANĚNÍ KRYTU ZPEVNĚNÝCH PLOCH Z DLAŽDIC VČETNĚ PODKLADU - BEZ DOPRAVY</t>
  </si>
  <si>
    <t>4,3*0,1=0,430 [A]</t>
  </si>
  <si>
    <t>17+5=22,000 [A]</t>
  </si>
  <si>
    <t>11372E</t>
  </si>
  <si>
    <t>FRÉZOVÁNÍ ZPEVNĚNÝCH PLOCH ASFALT DROBNÝCH OPRAV A PLOŠ ROZPADŮ DO 500M2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</si>
  <si>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</si>
  <si>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21,38+0,172=21,552 [A]</t>
  </si>
  <si>
    <t>4,259+1,688=5,947 [A]</t>
  </si>
  <si>
    <t>10,575+42,97+4,549=58,094 [A]</t>
  </si>
  <si>
    <t>0,78*2=1,560 [A]</t>
  </si>
  <si>
    <t>58261A</t>
  </si>
  <si>
    <t>KRYTY Z BETON DLAŽDIC SE ZÁMKEM BAREV RELIÉF TL 60MM DO LOŽE Z KAM</t>
  </si>
  <si>
    <t>5826R5</t>
  </si>
  <si>
    <t>KRYTY Z BETON DLAŽDIC BAREV TL 80MM DO LOŽE Z KAM</t>
  </si>
  <si>
    <t>587206</t>
  </si>
  <si>
    <t>PŘEDLÁŽDĚNÍ KRYTU Z BETONOVÝCH DLAŽDIC SE ZÁMKEM</t>
  </si>
  <si>
    <t>- pod pojmem *předláždění* se rozumí rozebrání stávající dlažby a pokládka dlažby ze stávajícího dlažebního materiálu (bez dodávky nového) 
- zahrnuje nezbytnou manipulaci s tímto materiálem (nakládání, doprava, složení, očištění) 
- dodání a rozprostření materiálu pro lože a jeho tloušťku předepsanou dokumentací a pro předepsanou výplň spar 
- eventuelní doplnění plochy s použitím nového materiálu se vykazuje v položce č.582</t>
  </si>
  <si>
    <t>58R61B</t>
  </si>
  <si>
    <t>KRYTY Z BETON DLAŽDIC BAREV RELIÉF TL 80MM DO LOŽE Z KAM</t>
  </si>
  <si>
    <t>89742</t>
  </si>
  <si>
    <t>VPUSŤ CHODNÍKOVÁ Z BETON DÍLCŮ</t>
  </si>
  <si>
    <t>položka zahrnuje: 
dodávku a osazení předepsaného dílce včetně mříže 
předepsané podkladní konstrukce</t>
  </si>
  <si>
    <t>916811</t>
  </si>
  <si>
    <t>OPRAVA OPLOCENÍ</t>
  </si>
  <si>
    <t>položka zahrnuje: 
- náhradu zničených nebo ztracených kusů, nutnou opravu poškozených částí</t>
  </si>
  <si>
    <t>38,475+8,257+4,2=50,932 [A]</t>
  </si>
  <si>
    <t>91911R</t>
  </si>
  <si>
    <t>ŘEZÁNÍ ASFALTOVÉHO KRYTU VOZOVEK</t>
  </si>
  <si>
    <t>položka zahrnuje řezání vozovkové vrstvy v předepsané tloušťce, včetně spotřeby vody</t>
  </si>
  <si>
    <t>36</t>
  </si>
  <si>
    <t>37</t>
  </si>
  <si>
    <t>38</t>
  </si>
  <si>
    <t>96687</t>
  </si>
  <si>
    <t>VYBOURÁNÍ ULIČNÍCH VPUSTÍ KOMPLETNÍCH</t>
  </si>
  <si>
    <t>položka zahrnuje: 
- kompletní bourací práce včetně nezbytného rozsahu zemních prací, 
- veškerou manipulaci s vybouranou sutí a hmotami včetně uložení na skládku, 
- veškeré další práce plynoucí z technologického předpisu a z platných předpisů,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</si>
  <si>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SO 98-98</t>
  </si>
  <si>
    <t>Všeobecný objekt</t>
  </si>
  <si>
    <t>029113</t>
  </si>
  <si>
    <t>OSTATNÍ POŽADAVKY - GEODETICKÉ ZAMĚŘENÍ - CELKY</t>
  </si>
  <si>
    <t>Geodetické práce před výstavbou - vytyčení stavby 
Geodetické práce po výstavbě - zaměření skutečného provedení</t>
  </si>
  <si>
    <t>zahrnuje veškeré náklady spojené s objednatelem požadovanými pracemi</t>
  </si>
  <si>
    <t>02944</t>
  </si>
  <si>
    <t>OSTAT POŽADAVKY - DOKUMENTACE SKUTEČ PROVEDENÍ V DIGIT FORMĚ</t>
  </si>
  <si>
    <t>KPL</t>
  </si>
  <si>
    <t>02990R</t>
  </si>
  <si>
    <t>OSTATNÍ POŽADAVKY - VYTYČENÍ INŽENÝRSKÝCH SÍTÍ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</si>
  <si>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</si>
  <si>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</si>
  <si>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</si>
  <si>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</si>
  <si>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03710</t>
  </si>
  <si>
    <t>POMOC PRÁCE ZAJIŠŤ NEBO ZŘÍZ OBJÍŽĎKY A PŘÍSTUP CESTY</t>
  </si>
  <si>
    <t>- provizorní značení v místě chodníku pro pěší 
- označení pracovního místa dle TP 66 
- zajištění výkresu použitého provizorního značení pro zajištění stanovení dopravního značení</t>
  </si>
  <si>
    <t>zahrnuje objednatelem povolené náklady na požadovaná zařízení zhotovitele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</si>
</sst>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/>
      <c r="C1" s="1"/>
      <c r="D1" s="1"/>
      <c r="E1" s="1"/>
    </row>
    <row r="2" spans="1:5" ht="12.75" customHeight="1">
      <c r="A2" s="1"/>
      <c r="B2" s="2" t="s">
        <v>0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1</v>
      </c>
      <c r="C4" s="1"/>
      <c r="D4" s="1"/>
      <c r="E4" s="1"/>
    </row>
    <row r="5" spans="1:5" ht="12.75" customHeight="1">
      <c r="A5" s="1"/>
      <c r="B5" s="1" t="s">
        <v>2</v>
      </c>
      <c r="C5" s="1"/>
      <c r="D5" s="1"/>
      <c r="E5" s="1"/>
    </row>
    <row r="6" spans="1:5" ht="12.75" customHeight="1">
      <c r="A6" s="1"/>
      <c r="B6" s="4" t="s">
        <v>3</v>
      </c>
      <c r="C6" s="7">
        <f>SUM(C10:C13)</f>
      </c>
      <c r="D6" s="1"/>
      <c r="E6" s="1"/>
    </row>
    <row r="7" spans="1:5" ht="12.75" customHeight="1">
      <c r="A7" s="1"/>
      <c r="B7" s="4" t="s">
        <v>4</v>
      </c>
      <c r="C7" s="7">
        <f>SUM(E10:E13)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</row>
    <row r="10" spans="1:5" ht="12.75" customHeight="1">
      <c r="A10" s="20" t="s">
        <v>23</v>
      </c>
      <c r="B10" s="20" t="s">
        <v>24</v>
      </c>
      <c r="C10" s="21">
        <f>'PS 01-01-31'!I3</f>
      </c>
      <c r="D10" s="21">
        <f>'PS 01-01-31'!O2</f>
      </c>
      <c r="E10" s="21">
        <f>C10+D10</f>
      </c>
    </row>
    <row r="11" spans="1:5" ht="12.75" customHeight="1">
      <c r="A11" s="20" t="s">
        <v>111</v>
      </c>
      <c r="B11" s="20" t="s">
        <v>112</v>
      </c>
      <c r="C11" s="21">
        <f>'SO 01-13-01'!I3</f>
      </c>
      <c r="D11" s="21">
        <f>'SO 01-13-01'!O2</f>
      </c>
      <c r="E11" s="21">
        <f>C11+D11</f>
      </c>
    </row>
    <row r="12" spans="1:5" ht="12.75" customHeight="1">
      <c r="A12" s="20" t="s">
        <v>249</v>
      </c>
      <c r="B12" s="20" t="s">
        <v>250</v>
      </c>
      <c r="C12" s="21">
        <f>'SO 01-50-01'!I3</f>
      </c>
      <c r="D12" s="21">
        <f>'SO 01-50-01'!O2</f>
      </c>
      <c r="E12" s="21">
        <f>C12+D12</f>
      </c>
    </row>
    <row r="13" spans="1:5" ht="12.75" customHeight="1">
      <c r="A13" s="20" t="s">
        <v>297</v>
      </c>
      <c r="B13" s="20" t="s">
        <v>298</v>
      </c>
      <c r="C13" s="21">
        <f>'SO 98-98'!I3</f>
      </c>
      <c r="D13" s="21">
        <f>'SO 98-98'!O2</f>
      </c>
      <c r="E13" s="21">
        <f>C13+D13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0+O8+O17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23</v>
      </c>
      <c r="I3" s="41">
        <f>0+I8+I17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23</v>
      </c>
      <c r="D4" s="6"/>
      <c r="E4" s="18" t="s">
        <v>24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28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44</v>
      </c>
      <c r="B9" s="29" t="s">
        <v>28</v>
      </c>
      <c r="C9" s="29" t="s">
        <v>45</v>
      </c>
      <c r="D9" s="25" t="s">
        <v>46</v>
      </c>
      <c r="E9" s="30" t="s">
        <v>47</v>
      </c>
      <c r="F9" s="31" t="s">
        <v>48</v>
      </c>
      <c r="G9" s="32">
        <v>1.5</v>
      </c>
      <c r="H9" s="33">
        <v>0</v>
      </c>
      <c r="I9" s="33">
        <f>ROUND(ROUND(H9,2)*ROUND(G9,3),2)</f>
      </c>
      <c r="O9">
        <f>(I9*21)/100</f>
      </c>
      <c r="P9" t="s">
        <v>22</v>
      </c>
    </row>
    <row r="10" spans="1:5" ht="12.75">
      <c r="A10" s="34" t="s">
        <v>49</v>
      </c>
      <c r="E10" s="35" t="s">
        <v>47</v>
      </c>
    </row>
    <row r="11" spans="1:5" ht="12.75">
      <c r="A11" s="36" t="s">
        <v>50</v>
      </c>
      <c r="E11" s="37" t="s">
        <v>46</v>
      </c>
    </row>
    <row r="12" spans="1:5" ht="12.75">
      <c r="A12" t="s">
        <v>51</v>
      </c>
      <c r="E12" s="35" t="s">
        <v>46</v>
      </c>
    </row>
    <row r="13" spans="1:16" ht="12.75">
      <c r="A13" s="25" t="s">
        <v>44</v>
      </c>
      <c r="B13" s="29" t="s">
        <v>22</v>
      </c>
      <c r="C13" s="29" t="s">
        <v>52</v>
      </c>
      <c r="D13" s="25" t="s">
        <v>46</v>
      </c>
      <c r="E13" s="30" t="s">
        <v>53</v>
      </c>
      <c r="F13" s="31" t="s">
        <v>48</v>
      </c>
      <c r="G13" s="32">
        <v>1.5</v>
      </c>
      <c r="H13" s="33">
        <v>0</v>
      </c>
      <c r="I13" s="33">
        <f>ROUND(ROUND(H13,2)*ROUND(G13,3),2)</f>
      </c>
      <c r="O13">
        <f>(I13*21)/100</f>
      </c>
      <c r="P13" t="s">
        <v>22</v>
      </c>
    </row>
    <row r="14" spans="1:5" ht="12.75">
      <c r="A14" s="34" t="s">
        <v>49</v>
      </c>
      <c r="E14" s="35" t="s">
        <v>53</v>
      </c>
    </row>
    <row r="15" spans="1:5" ht="12.75">
      <c r="A15" s="36" t="s">
        <v>50</v>
      </c>
      <c r="E15" s="37" t="s">
        <v>46</v>
      </c>
    </row>
    <row r="16" spans="1:5" ht="12.75">
      <c r="A16" t="s">
        <v>51</v>
      </c>
      <c r="E16" s="35" t="s">
        <v>46</v>
      </c>
    </row>
    <row r="17" spans="1:18" ht="12.75" customHeight="1">
      <c r="A17" s="6" t="s">
        <v>42</v>
      </c>
      <c r="B17" s="6"/>
      <c r="C17" s="39" t="s">
        <v>54</v>
      </c>
      <c r="D17" s="6"/>
      <c r="E17" s="27" t="s">
        <v>55</v>
      </c>
      <c r="F17" s="6"/>
      <c r="G17" s="6"/>
      <c r="H17" s="6"/>
      <c r="I17" s="40">
        <f>0+Q17</f>
      </c>
      <c r="O17">
        <f>0+R17</f>
      </c>
      <c r="Q17">
        <f>0+I18+I22+I26+I30+I34+I38+I42+I46+I50+I54+I58+I62+I66+I70+I74+I78+I82+I86+I90</f>
      </c>
      <c r="R17">
        <f>0+O18+O22+O26+O30+O34+O38+O42+O46+O50+O54+O58+O62+O66+O70+O74+O78+O82+O86+O90</f>
      </c>
    </row>
    <row r="18" spans="1:16" ht="12.75">
      <c r="A18" s="25" t="s">
        <v>44</v>
      </c>
      <c r="B18" s="29" t="s">
        <v>21</v>
      </c>
      <c r="C18" s="29" t="s">
        <v>56</v>
      </c>
      <c r="D18" s="25" t="s">
        <v>46</v>
      </c>
      <c r="E18" s="30" t="s">
        <v>57</v>
      </c>
      <c r="F18" s="31" t="s">
        <v>58</v>
      </c>
      <c r="G18" s="32">
        <v>1</v>
      </c>
      <c r="H18" s="33">
        <v>0</v>
      </c>
      <c r="I18" s="33">
        <f>ROUND(ROUND(H18,2)*ROUND(G18,3),2)</f>
      </c>
      <c r="O18">
        <f>(I18*21)/100</f>
      </c>
      <c r="P18" t="s">
        <v>22</v>
      </c>
    </row>
    <row r="19" spans="1:5" ht="12.75">
      <c r="A19" s="34" t="s">
        <v>49</v>
      </c>
      <c r="E19" s="35" t="s">
        <v>57</v>
      </c>
    </row>
    <row r="20" spans="1:5" ht="12.75">
      <c r="A20" s="36" t="s">
        <v>50</v>
      </c>
      <c r="E20" s="37" t="s">
        <v>46</v>
      </c>
    </row>
    <row r="21" spans="1:5" ht="12.75">
      <c r="A21" t="s">
        <v>51</v>
      </c>
      <c r="E21" s="35" t="s">
        <v>46</v>
      </c>
    </row>
    <row r="22" spans="1:16" ht="12.75">
      <c r="A22" s="25" t="s">
        <v>44</v>
      </c>
      <c r="B22" s="29" t="s">
        <v>32</v>
      </c>
      <c r="C22" s="29" t="s">
        <v>59</v>
      </c>
      <c r="D22" s="25" t="s">
        <v>46</v>
      </c>
      <c r="E22" s="30" t="s">
        <v>60</v>
      </c>
      <c r="F22" s="31" t="s">
        <v>61</v>
      </c>
      <c r="G22" s="32">
        <v>5</v>
      </c>
      <c r="H22" s="33">
        <v>0</v>
      </c>
      <c r="I22" s="33">
        <f>ROUND(ROUND(H22,2)*ROUND(G22,3),2)</f>
      </c>
      <c r="O22">
        <f>(I22*21)/100</f>
      </c>
      <c r="P22" t="s">
        <v>22</v>
      </c>
    </row>
    <row r="23" spans="1:5" ht="12.75">
      <c r="A23" s="34" t="s">
        <v>49</v>
      </c>
      <c r="E23" s="35" t="s">
        <v>60</v>
      </c>
    </row>
    <row r="24" spans="1:5" ht="12.75">
      <c r="A24" s="36" t="s">
        <v>50</v>
      </c>
      <c r="E24" s="37" t="s">
        <v>46</v>
      </c>
    </row>
    <row r="25" spans="1:5" ht="12.75">
      <c r="A25" t="s">
        <v>51</v>
      </c>
      <c r="E25" s="35" t="s">
        <v>46</v>
      </c>
    </row>
    <row r="26" spans="1:16" ht="12.75">
      <c r="A26" s="25" t="s">
        <v>44</v>
      </c>
      <c r="B26" s="29" t="s">
        <v>34</v>
      </c>
      <c r="C26" s="29" t="s">
        <v>62</v>
      </c>
      <c r="D26" s="25" t="s">
        <v>46</v>
      </c>
      <c r="E26" s="30" t="s">
        <v>63</v>
      </c>
      <c r="F26" s="31" t="s">
        <v>61</v>
      </c>
      <c r="G26" s="32">
        <v>5</v>
      </c>
      <c r="H26" s="33">
        <v>0</v>
      </c>
      <c r="I26" s="33">
        <f>ROUND(ROUND(H26,2)*ROUND(G26,3),2)</f>
      </c>
      <c r="O26">
        <f>(I26*21)/100</f>
      </c>
      <c r="P26" t="s">
        <v>22</v>
      </c>
    </row>
    <row r="27" spans="1:5" ht="12.75">
      <c r="A27" s="34" t="s">
        <v>49</v>
      </c>
      <c r="E27" s="35" t="s">
        <v>63</v>
      </c>
    </row>
    <row r="28" spans="1:5" ht="12.75">
      <c r="A28" s="36" t="s">
        <v>50</v>
      </c>
      <c r="E28" s="37" t="s">
        <v>46</v>
      </c>
    </row>
    <row r="29" spans="1:5" ht="12.75">
      <c r="A29" t="s">
        <v>51</v>
      </c>
      <c r="E29" s="35" t="s">
        <v>46</v>
      </c>
    </row>
    <row r="30" spans="1:16" ht="12.75">
      <c r="A30" s="25" t="s">
        <v>44</v>
      </c>
      <c r="B30" s="29" t="s">
        <v>36</v>
      </c>
      <c r="C30" s="29" t="s">
        <v>64</v>
      </c>
      <c r="D30" s="25" t="s">
        <v>46</v>
      </c>
      <c r="E30" s="30" t="s">
        <v>65</v>
      </c>
      <c r="F30" s="31" t="s">
        <v>66</v>
      </c>
      <c r="G30" s="32">
        <v>0.015</v>
      </c>
      <c r="H30" s="33">
        <v>0</v>
      </c>
      <c r="I30" s="33">
        <f>ROUND(ROUND(H30,2)*ROUND(G30,3),2)</f>
      </c>
      <c r="O30">
        <f>(I30*21)/100</f>
      </c>
      <c r="P30" t="s">
        <v>22</v>
      </c>
    </row>
    <row r="31" spans="1:5" ht="12.75">
      <c r="A31" s="34" t="s">
        <v>49</v>
      </c>
      <c r="E31" s="35" t="s">
        <v>65</v>
      </c>
    </row>
    <row r="32" spans="1:5" ht="12.75">
      <c r="A32" s="36" t="s">
        <v>50</v>
      </c>
      <c r="E32" s="37" t="s">
        <v>46</v>
      </c>
    </row>
    <row r="33" spans="1:5" ht="12.75">
      <c r="A33" t="s">
        <v>51</v>
      </c>
      <c r="E33" s="35" t="s">
        <v>46</v>
      </c>
    </row>
    <row r="34" spans="1:16" ht="12.75">
      <c r="A34" s="25" t="s">
        <v>44</v>
      </c>
      <c r="B34" s="29" t="s">
        <v>67</v>
      </c>
      <c r="C34" s="29" t="s">
        <v>68</v>
      </c>
      <c r="D34" s="25" t="s">
        <v>46</v>
      </c>
      <c r="E34" s="30" t="s">
        <v>69</v>
      </c>
      <c r="F34" s="31" t="s">
        <v>66</v>
      </c>
      <c r="G34" s="32">
        <v>0.015</v>
      </c>
      <c r="H34" s="33">
        <v>0</v>
      </c>
      <c r="I34" s="33">
        <f>ROUND(ROUND(H34,2)*ROUND(G34,3),2)</f>
      </c>
      <c r="O34">
        <f>(I34*21)/100</f>
      </c>
      <c r="P34" t="s">
        <v>22</v>
      </c>
    </row>
    <row r="35" spans="1:5" ht="12.75">
      <c r="A35" s="34" t="s">
        <v>49</v>
      </c>
      <c r="E35" s="35" t="s">
        <v>69</v>
      </c>
    </row>
    <row r="36" spans="1:5" ht="12.75">
      <c r="A36" s="36" t="s">
        <v>50</v>
      </c>
      <c r="E36" s="37" t="s">
        <v>46</v>
      </c>
    </row>
    <row r="37" spans="1:5" ht="12.75">
      <c r="A37" t="s">
        <v>51</v>
      </c>
      <c r="E37" s="35" t="s">
        <v>46</v>
      </c>
    </row>
    <row r="38" spans="1:16" ht="25.5">
      <c r="A38" s="25" t="s">
        <v>44</v>
      </c>
      <c r="B38" s="29" t="s">
        <v>70</v>
      </c>
      <c r="C38" s="29" t="s">
        <v>71</v>
      </c>
      <c r="D38" s="25" t="s">
        <v>46</v>
      </c>
      <c r="E38" s="30" t="s">
        <v>72</v>
      </c>
      <c r="F38" s="31" t="s">
        <v>58</v>
      </c>
      <c r="G38" s="32">
        <v>2</v>
      </c>
      <c r="H38" s="33">
        <v>0</v>
      </c>
      <c r="I38" s="33">
        <f>ROUND(ROUND(H38,2)*ROUND(G38,3),2)</f>
      </c>
      <c r="O38">
        <f>(I38*21)/100</f>
      </c>
      <c r="P38" t="s">
        <v>22</v>
      </c>
    </row>
    <row r="39" spans="1:5" ht="25.5">
      <c r="A39" s="34" t="s">
        <v>49</v>
      </c>
      <c r="E39" s="35" t="s">
        <v>72</v>
      </c>
    </row>
    <row r="40" spans="1:5" ht="12.75">
      <c r="A40" s="36" t="s">
        <v>50</v>
      </c>
      <c r="E40" s="37" t="s">
        <v>46</v>
      </c>
    </row>
    <row r="41" spans="1:5" ht="12.75">
      <c r="A41" t="s">
        <v>51</v>
      </c>
      <c r="E41" s="35" t="s">
        <v>46</v>
      </c>
    </row>
    <row r="42" spans="1:16" ht="25.5">
      <c r="A42" s="25" t="s">
        <v>44</v>
      </c>
      <c r="B42" s="29" t="s">
        <v>39</v>
      </c>
      <c r="C42" s="29" t="s">
        <v>73</v>
      </c>
      <c r="D42" s="25" t="s">
        <v>46</v>
      </c>
      <c r="E42" s="30" t="s">
        <v>74</v>
      </c>
      <c r="F42" s="31" t="s">
        <v>58</v>
      </c>
      <c r="G42" s="32">
        <v>1</v>
      </c>
      <c r="H42" s="33">
        <v>0</v>
      </c>
      <c r="I42" s="33">
        <f>ROUND(ROUND(H42,2)*ROUND(G42,3),2)</f>
      </c>
      <c r="O42">
        <f>(I42*21)/100</f>
      </c>
      <c r="P42" t="s">
        <v>22</v>
      </c>
    </row>
    <row r="43" spans="1:5" ht="25.5">
      <c r="A43" s="34" t="s">
        <v>49</v>
      </c>
      <c r="E43" s="35" t="s">
        <v>74</v>
      </c>
    </row>
    <row r="44" spans="1:5" ht="12.75">
      <c r="A44" s="36" t="s">
        <v>50</v>
      </c>
      <c r="E44" s="37" t="s">
        <v>46</v>
      </c>
    </row>
    <row r="45" spans="1:5" ht="12.75">
      <c r="A45" t="s">
        <v>51</v>
      </c>
      <c r="E45" s="35" t="s">
        <v>46</v>
      </c>
    </row>
    <row r="46" spans="1:16" ht="12.75">
      <c r="A46" s="25" t="s">
        <v>44</v>
      </c>
      <c r="B46" s="29" t="s">
        <v>41</v>
      </c>
      <c r="C46" s="29" t="s">
        <v>75</v>
      </c>
      <c r="D46" s="25" t="s">
        <v>46</v>
      </c>
      <c r="E46" s="30" t="s">
        <v>76</v>
      </c>
      <c r="F46" s="31" t="s">
        <v>58</v>
      </c>
      <c r="G46" s="32">
        <v>1</v>
      </c>
      <c r="H46" s="33">
        <v>0</v>
      </c>
      <c r="I46" s="33">
        <f>ROUND(ROUND(H46,2)*ROUND(G46,3),2)</f>
      </c>
      <c r="O46">
        <f>(I46*21)/100</f>
      </c>
      <c r="P46" t="s">
        <v>22</v>
      </c>
    </row>
    <row r="47" spans="1:5" ht="12.75">
      <c r="A47" s="34" t="s">
        <v>49</v>
      </c>
      <c r="E47" s="35" t="s">
        <v>76</v>
      </c>
    </row>
    <row r="48" spans="1:5" ht="12.75">
      <c r="A48" s="36" t="s">
        <v>50</v>
      </c>
      <c r="E48" s="37" t="s">
        <v>46</v>
      </c>
    </row>
    <row r="49" spans="1:5" ht="12.75">
      <c r="A49" t="s">
        <v>51</v>
      </c>
      <c r="E49" s="35" t="s">
        <v>46</v>
      </c>
    </row>
    <row r="50" spans="1:16" ht="12.75">
      <c r="A50" s="25" t="s">
        <v>44</v>
      </c>
      <c r="B50" s="29" t="s">
        <v>77</v>
      </c>
      <c r="C50" s="29" t="s">
        <v>78</v>
      </c>
      <c r="D50" s="25" t="s">
        <v>46</v>
      </c>
      <c r="E50" s="30" t="s">
        <v>79</v>
      </c>
      <c r="F50" s="31" t="s">
        <v>58</v>
      </c>
      <c r="G50" s="32">
        <v>1</v>
      </c>
      <c r="H50" s="33">
        <v>0</v>
      </c>
      <c r="I50" s="33">
        <f>ROUND(ROUND(H50,2)*ROUND(G50,3),2)</f>
      </c>
      <c r="O50">
        <f>(I50*21)/100</f>
      </c>
      <c r="P50" t="s">
        <v>22</v>
      </c>
    </row>
    <row r="51" spans="1:5" ht="12.75">
      <c r="A51" s="34" t="s">
        <v>49</v>
      </c>
      <c r="E51" s="35" t="s">
        <v>79</v>
      </c>
    </row>
    <row r="52" spans="1:5" ht="12.75">
      <c r="A52" s="36" t="s">
        <v>50</v>
      </c>
      <c r="E52" s="37" t="s">
        <v>46</v>
      </c>
    </row>
    <row r="53" spans="1:5" ht="12.75">
      <c r="A53" t="s">
        <v>51</v>
      </c>
      <c r="E53" s="35" t="s">
        <v>46</v>
      </c>
    </row>
    <row r="54" spans="1:16" ht="12.75">
      <c r="A54" s="25" t="s">
        <v>44</v>
      </c>
      <c r="B54" s="29" t="s">
        <v>80</v>
      </c>
      <c r="C54" s="29" t="s">
        <v>81</v>
      </c>
      <c r="D54" s="25" t="s">
        <v>46</v>
      </c>
      <c r="E54" s="30" t="s">
        <v>82</v>
      </c>
      <c r="F54" s="31" t="s">
        <v>58</v>
      </c>
      <c r="G54" s="32">
        <v>2</v>
      </c>
      <c r="H54" s="33">
        <v>0</v>
      </c>
      <c r="I54" s="33">
        <f>ROUND(ROUND(H54,2)*ROUND(G54,3),2)</f>
      </c>
      <c r="O54">
        <f>(I54*21)/100</f>
      </c>
      <c r="P54" t="s">
        <v>22</v>
      </c>
    </row>
    <row r="55" spans="1:5" ht="12.75">
      <c r="A55" s="34" t="s">
        <v>49</v>
      </c>
      <c r="E55" s="35" t="s">
        <v>82</v>
      </c>
    </row>
    <row r="56" spans="1:5" ht="12.75">
      <c r="A56" s="36" t="s">
        <v>50</v>
      </c>
      <c r="E56" s="37" t="s">
        <v>46</v>
      </c>
    </row>
    <row r="57" spans="1:5" ht="12.75">
      <c r="A57" t="s">
        <v>51</v>
      </c>
      <c r="E57" s="35" t="s">
        <v>46</v>
      </c>
    </row>
    <row r="58" spans="1:16" ht="12.75">
      <c r="A58" s="25" t="s">
        <v>44</v>
      </c>
      <c r="B58" s="29" t="s">
        <v>83</v>
      </c>
      <c r="C58" s="29" t="s">
        <v>84</v>
      </c>
      <c r="D58" s="25" t="s">
        <v>46</v>
      </c>
      <c r="E58" s="30" t="s">
        <v>85</v>
      </c>
      <c r="F58" s="31" t="s">
        <v>58</v>
      </c>
      <c r="G58" s="32">
        <v>2</v>
      </c>
      <c r="H58" s="33">
        <v>0</v>
      </c>
      <c r="I58" s="33">
        <f>ROUND(ROUND(H58,2)*ROUND(G58,3),2)</f>
      </c>
      <c r="O58">
        <f>(I58*21)/100</f>
      </c>
      <c r="P58" t="s">
        <v>22</v>
      </c>
    </row>
    <row r="59" spans="1:5" ht="12.75">
      <c r="A59" s="34" t="s">
        <v>49</v>
      </c>
      <c r="E59" s="35" t="s">
        <v>85</v>
      </c>
    </row>
    <row r="60" spans="1:5" ht="12.75">
      <c r="A60" s="36" t="s">
        <v>50</v>
      </c>
      <c r="E60" s="37" t="s">
        <v>46</v>
      </c>
    </row>
    <row r="61" spans="1:5" ht="12.75">
      <c r="A61" t="s">
        <v>51</v>
      </c>
      <c r="E61" s="35" t="s">
        <v>46</v>
      </c>
    </row>
    <row r="62" spans="1:16" ht="12.75">
      <c r="A62" s="25" t="s">
        <v>44</v>
      </c>
      <c r="B62" s="29" t="s">
        <v>86</v>
      </c>
      <c r="C62" s="29" t="s">
        <v>87</v>
      </c>
      <c r="D62" s="25" t="s">
        <v>46</v>
      </c>
      <c r="E62" s="30" t="s">
        <v>88</v>
      </c>
      <c r="F62" s="31" t="s">
        <v>58</v>
      </c>
      <c r="G62" s="32">
        <v>2</v>
      </c>
      <c r="H62" s="33">
        <v>0</v>
      </c>
      <c r="I62" s="33">
        <f>ROUND(ROUND(H62,2)*ROUND(G62,3),2)</f>
      </c>
      <c r="O62">
        <f>(I62*21)/100</f>
      </c>
      <c r="P62" t="s">
        <v>22</v>
      </c>
    </row>
    <row r="63" spans="1:5" ht="12.75">
      <c r="A63" s="34" t="s">
        <v>49</v>
      </c>
      <c r="E63" s="35" t="s">
        <v>88</v>
      </c>
    </row>
    <row r="64" spans="1:5" ht="12.75">
      <c r="A64" s="36" t="s">
        <v>50</v>
      </c>
      <c r="E64" s="37" t="s">
        <v>46</v>
      </c>
    </row>
    <row r="65" spans="1:5" ht="12.75">
      <c r="A65" t="s">
        <v>51</v>
      </c>
      <c r="E65" s="35" t="s">
        <v>46</v>
      </c>
    </row>
    <row r="66" spans="1:16" ht="12.75">
      <c r="A66" s="25" t="s">
        <v>44</v>
      </c>
      <c r="B66" s="29" t="s">
        <v>89</v>
      </c>
      <c r="C66" s="29" t="s">
        <v>90</v>
      </c>
      <c r="D66" s="25" t="s">
        <v>46</v>
      </c>
      <c r="E66" s="30" t="s">
        <v>91</v>
      </c>
      <c r="F66" s="31" t="s">
        <v>58</v>
      </c>
      <c r="G66" s="32">
        <v>2</v>
      </c>
      <c r="H66" s="33">
        <v>0</v>
      </c>
      <c r="I66" s="33">
        <f>ROUND(ROUND(H66,2)*ROUND(G66,3),2)</f>
      </c>
      <c r="O66">
        <f>(I66*21)/100</f>
      </c>
      <c r="P66" t="s">
        <v>22</v>
      </c>
    </row>
    <row r="67" spans="1:5" ht="12.75">
      <c r="A67" s="34" t="s">
        <v>49</v>
      </c>
      <c r="E67" s="35" t="s">
        <v>91</v>
      </c>
    </row>
    <row r="68" spans="1:5" ht="12.75">
      <c r="A68" s="36" t="s">
        <v>50</v>
      </c>
      <c r="E68" s="37" t="s">
        <v>46</v>
      </c>
    </row>
    <row r="69" spans="1:5" ht="12.75">
      <c r="A69" t="s">
        <v>51</v>
      </c>
      <c r="E69" s="35" t="s">
        <v>46</v>
      </c>
    </row>
    <row r="70" spans="1:16" ht="12.75">
      <c r="A70" s="25" t="s">
        <v>44</v>
      </c>
      <c r="B70" s="29" t="s">
        <v>92</v>
      </c>
      <c r="C70" s="29" t="s">
        <v>93</v>
      </c>
      <c r="D70" s="25" t="s">
        <v>46</v>
      </c>
      <c r="E70" s="30" t="s">
        <v>94</v>
      </c>
      <c r="F70" s="31" t="s">
        <v>95</v>
      </c>
      <c r="G70" s="32">
        <v>8</v>
      </c>
      <c r="H70" s="33">
        <v>0</v>
      </c>
      <c r="I70" s="33">
        <f>ROUND(ROUND(H70,2)*ROUND(G70,3),2)</f>
      </c>
      <c r="O70">
        <f>(I70*21)/100</f>
      </c>
      <c r="P70" t="s">
        <v>22</v>
      </c>
    </row>
    <row r="71" spans="1:5" ht="12.75">
      <c r="A71" s="34" t="s">
        <v>49</v>
      </c>
      <c r="E71" s="35" t="s">
        <v>94</v>
      </c>
    </row>
    <row r="72" spans="1:5" ht="12.75">
      <c r="A72" s="36" t="s">
        <v>50</v>
      </c>
      <c r="E72" s="37" t="s">
        <v>46</v>
      </c>
    </row>
    <row r="73" spans="1:5" ht="12.75">
      <c r="A73" t="s">
        <v>51</v>
      </c>
      <c r="E73" s="35" t="s">
        <v>46</v>
      </c>
    </row>
    <row r="74" spans="1:16" ht="25.5">
      <c r="A74" s="25" t="s">
        <v>44</v>
      </c>
      <c r="B74" s="29" t="s">
        <v>96</v>
      </c>
      <c r="C74" s="29" t="s">
        <v>97</v>
      </c>
      <c r="D74" s="25" t="s">
        <v>46</v>
      </c>
      <c r="E74" s="30" t="s">
        <v>98</v>
      </c>
      <c r="F74" s="31" t="s">
        <v>58</v>
      </c>
      <c r="G74" s="32">
        <v>1</v>
      </c>
      <c r="H74" s="33">
        <v>0</v>
      </c>
      <c r="I74" s="33">
        <f>ROUND(ROUND(H74,2)*ROUND(G74,3),2)</f>
      </c>
      <c r="O74">
        <f>(I74*21)/100</f>
      </c>
      <c r="P74" t="s">
        <v>22</v>
      </c>
    </row>
    <row r="75" spans="1:5" ht="25.5">
      <c r="A75" s="34" t="s">
        <v>49</v>
      </c>
      <c r="E75" s="35" t="s">
        <v>98</v>
      </c>
    </row>
    <row r="76" spans="1:5" ht="12.75">
      <c r="A76" s="36" t="s">
        <v>50</v>
      </c>
      <c r="E76" s="37" t="s">
        <v>46</v>
      </c>
    </row>
    <row r="77" spans="1:5" ht="12.75">
      <c r="A77" t="s">
        <v>51</v>
      </c>
      <c r="E77" s="35" t="s">
        <v>46</v>
      </c>
    </row>
    <row r="78" spans="1:16" ht="12.75">
      <c r="A78" s="25" t="s">
        <v>44</v>
      </c>
      <c r="B78" s="29" t="s">
        <v>99</v>
      </c>
      <c r="C78" s="29" t="s">
        <v>100</v>
      </c>
      <c r="D78" s="25" t="s">
        <v>46</v>
      </c>
      <c r="E78" s="30" t="s">
        <v>101</v>
      </c>
      <c r="F78" s="31" t="s">
        <v>95</v>
      </c>
      <c r="G78" s="32">
        <v>8</v>
      </c>
      <c r="H78" s="33">
        <v>0</v>
      </c>
      <c r="I78" s="33">
        <f>ROUND(ROUND(H78,2)*ROUND(G78,3),2)</f>
      </c>
      <c r="O78">
        <f>(I78*21)/100</f>
      </c>
      <c r="P78" t="s">
        <v>22</v>
      </c>
    </row>
    <row r="79" spans="1:5" ht="12.75">
      <c r="A79" s="34" t="s">
        <v>49</v>
      </c>
      <c r="E79" s="35" t="s">
        <v>101</v>
      </c>
    </row>
    <row r="80" spans="1:5" ht="12.75">
      <c r="A80" s="36" t="s">
        <v>50</v>
      </c>
      <c r="E80" s="37" t="s">
        <v>46</v>
      </c>
    </row>
    <row r="81" spans="1:5" ht="12.75">
      <c r="A81" t="s">
        <v>51</v>
      </c>
      <c r="E81" s="35" t="s">
        <v>46</v>
      </c>
    </row>
    <row r="82" spans="1:16" ht="12.75">
      <c r="A82" s="25" t="s">
        <v>44</v>
      </c>
      <c r="B82" s="29" t="s">
        <v>102</v>
      </c>
      <c r="C82" s="29" t="s">
        <v>103</v>
      </c>
      <c r="D82" s="25" t="s">
        <v>46</v>
      </c>
      <c r="E82" s="30" t="s">
        <v>104</v>
      </c>
      <c r="F82" s="31" t="s">
        <v>58</v>
      </c>
      <c r="G82" s="32">
        <v>1</v>
      </c>
      <c r="H82" s="33">
        <v>0</v>
      </c>
      <c r="I82" s="33">
        <f>ROUND(ROUND(H82,2)*ROUND(G82,3),2)</f>
      </c>
      <c r="O82">
        <f>(I82*21)/100</f>
      </c>
      <c r="P82" t="s">
        <v>22</v>
      </c>
    </row>
    <row r="83" spans="1:5" ht="12.75">
      <c r="A83" s="34" t="s">
        <v>49</v>
      </c>
      <c r="E83" s="35" t="s">
        <v>104</v>
      </c>
    </row>
    <row r="84" spans="1:5" ht="12.75">
      <c r="A84" s="36" t="s">
        <v>50</v>
      </c>
      <c r="E84" s="37" t="s">
        <v>46</v>
      </c>
    </row>
    <row r="85" spans="1:5" ht="12.75">
      <c r="A85" t="s">
        <v>51</v>
      </c>
      <c r="E85" s="35" t="s">
        <v>46</v>
      </c>
    </row>
    <row r="86" spans="1:16" ht="12.75">
      <c r="A86" s="25" t="s">
        <v>44</v>
      </c>
      <c r="B86" s="29" t="s">
        <v>105</v>
      </c>
      <c r="C86" s="29" t="s">
        <v>106</v>
      </c>
      <c r="D86" s="25" t="s">
        <v>46</v>
      </c>
      <c r="E86" s="30" t="s">
        <v>107</v>
      </c>
      <c r="F86" s="31" t="s">
        <v>58</v>
      </c>
      <c r="G86" s="32">
        <v>1</v>
      </c>
      <c r="H86" s="33">
        <v>0</v>
      </c>
      <c r="I86" s="33">
        <f>ROUND(ROUND(H86,2)*ROUND(G86,3),2)</f>
      </c>
      <c r="O86">
        <f>(I86*21)/100</f>
      </c>
      <c r="P86" t="s">
        <v>22</v>
      </c>
    </row>
    <row r="87" spans="1:5" ht="12.75">
      <c r="A87" s="34" t="s">
        <v>49</v>
      </c>
      <c r="E87" s="35" t="s">
        <v>107</v>
      </c>
    </row>
    <row r="88" spans="1:5" ht="12.75">
      <c r="A88" s="36" t="s">
        <v>50</v>
      </c>
      <c r="E88" s="37" t="s">
        <v>46</v>
      </c>
    </row>
    <row r="89" spans="1:5" ht="12.75">
      <c r="A89" t="s">
        <v>51</v>
      </c>
      <c r="E89" s="35" t="s">
        <v>46</v>
      </c>
    </row>
    <row r="90" spans="1:16" ht="12.75">
      <c r="A90" s="25" t="s">
        <v>44</v>
      </c>
      <c r="B90" s="29" t="s">
        <v>108</v>
      </c>
      <c r="C90" s="29" t="s">
        <v>109</v>
      </c>
      <c r="D90" s="25" t="s">
        <v>46</v>
      </c>
      <c r="E90" s="30" t="s">
        <v>110</v>
      </c>
      <c r="F90" s="31" t="s">
        <v>58</v>
      </c>
      <c r="G90" s="32">
        <v>1</v>
      </c>
      <c r="H90" s="33">
        <v>0</v>
      </c>
      <c r="I90" s="33">
        <f>ROUND(ROUND(H90,2)*ROUND(G90,3),2)</f>
      </c>
      <c r="O90">
        <f>(I90*21)/100</f>
      </c>
      <c r="P90" t="s">
        <v>22</v>
      </c>
    </row>
    <row r="91" spans="1:5" ht="12.75">
      <c r="A91" s="34" t="s">
        <v>49</v>
      </c>
      <c r="E91" s="35" t="s">
        <v>110</v>
      </c>
    </row>
    <row r="92" spans="1:5" ht="12.75">
      <c r="A92" s="36" t="s">
        <v>50</v>
      </c>
      <c r="E92" s="37" t="s">
        <v>46</v>
      </c>
    </row>
    <row r="93" spans="1:5" ht="12.75">
      <c r="A93" t="s">
        <v>51</v>
      </c>
      <c r="E93" s="35" t="s">
        <v>46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0+O8+O25+O54+O59+O64+O109+O118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111</v>
      </c>
      <c r="I3" s="41">
        <f>0+I8+I25+I54+I59+I64+I109+I118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111</v>
      </c>
      <c r="D4" s="6"/>
      <c r="E4" s="18" t="s">
        <v>112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113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12.75">
      <c r="A9" s="25" t="s">
        <v>44</v>
      </c>
      <c r="B9" s="29" t="s">
        <v>28</v>
      </c>
      <c r="C9" s="29" t="s">
        <v>114</v>
      </c>
      <c r="D9" s="25" t="s">
        <v>46</v>
      </c>
      <c r="E9" s="30" t="s">
        <v>115</v>
      </c>
      <c r="F9" s="31" t="s">
        <v>116</v>
      </c>
      <c r="G9" s="32">
        <v>0.4</v>
      </c>
      <c r="H9" s="33">
        <v>0</v>
      </c>
      <c r="I9" s="33">
        <f>ROUND(ROUND(H9,2)*ROUND(G9,3),2)</f>
      </c>
      <c r="O9">
        <f>(I9*21)/100</f>
      </c>
      <c r="P9" t="s">
        <v>22</v>
      </c>
    </row>
    <row r="10" spans="1:5" ht="12.75">
      <c r="A10" s="34" t="s">
        <v>49</v>
      </c>
      <c r="E10" s="35" t="s">
        <v>46</v>
      </c>
    </row>
    <row r="11" spans="1:5" ht="12.75">
      <c r="A11" s="36" t="s">
        <v>50</v>
      </c>
      <c r="E11" s="37" t="s">
        <v>117</v>
      </c>
    </row>
    <row r="12" spans="1:5" ht="25.5">
      <c r="A12" t="s">
        <v>51</v>
      </c>
      <c r="E12" s="35" t="s">
        <v>118</v>
      </c>
    </row>
    <row r="13" spans="1:16" ht="25.5">
      <c r="A13" s="25" t="s">
        <v>44</v>
      </c>
      <c r="B13" s="29" t="s">
        <v>22</v>
      </c>
      <c r="C13" s="29" t="s">
        <v>119</v>
      </c>
      <c r="D13" s="25" t="s">
        <v>120</v>
      </c>
      <c r="E13" s="30" t="s">
        <v>121</v>
      </c>
      <c r="F13" s="31" t="s">
        <v>116</v>
      </c>
      <c r="G13" s="32">
        <v>12.14</v>
      </c>
      <c r="H13" s="33">
        <v>0</v>
      </c>
      <c r="I13" s="33">
        <f>ROUND(ROUND(H13,2)*ROUND(G13,3),2)</f>
      </c>
      <c r="O13">
        <f>(I13*21)/100</f>
      </c>
      <c r="P13" t="s">
        <v>22</v>
      </c>
    </row>
    <row r="14" spans="1:5" ht="12.75">
      <c r="A14" s="34" t="s">
        <v>49</v>
      </c>
      <c r="E14" s="35" t="s">
        <v>46</v>
      </c>
    </row>
    <row r="15" spans="1:5" ht="12.75">
      <c r="A15" s="36" t="s">
        <v>50</v>
      </c>
      <c r="E15" s="37" t="s">
        <v>122</v>
      </c>
    </row>
    <row r="16" spans="1:5" ht="153">
      <c r="A16" t="s">
        <v>51</v>
      </c>
      <c r="E16" s="35" t="s">
        <v>123</v>
      </c>
    </row>
    <row r="17" spans="1:16" ht="25.5">
      <c r="A17" s="25" t="s">
        <v>44</v>
      </c>
      <c r="B17" s="29" t="s">
        <v>21</v>
      </c>
      <c r="C17" s="29" t="s">
        <v>124</v>
      </c>
      <c r="D17" s="25" t="s">
        <v>125</v>
      </c>
      <c r="E17" s="30" t="s">
        <v>126</v>
      </c>
      <c r="F17" s="31" t="s">
        <v>116</v>
      </c>
      <c r="G17" s="32">
        <v>1.25</v>
      </c>
      <c r="H17" s="33">
        <v>0</v>
      </c>
      <c r="I17" s="33">
        <f>ROUND(ROUND(H17,2)*ROUND(G17,3),2)</f>
      </c>
      <c r="O17">
        <f>(I17*21)/100</f>
      </c>
      <c r="P17" t="s">
        <v>22</v>
      </c>
    </row>
    <row r="18" spans="1:5" ht="12.75">
      <c r="A18" s="34" t="s">
        <v>49</v>
      </c>
      <c r="E18" s="35" t="s">
        <v>46</v>
      </c>
    </row>
    <row r="19" spans="1:5" ht="12.75">
      <c r="A19" s="36" t="s">
        <v>50</v>
      </c>
      <c r="E19" s="37" t="s">
        <v>127</v>
      </c>
    </row>
    <row r="20" spans="1:5" ht="153">
      <c r="A20" t="s">
        <v>51</v>
      </c>
      <c r="E20" s="35" t="s">
        <v>128</v>
      </c>
    </row>
    <row r="21" spans="1:16" ht="25.5">
      <c r="A21" s="25" t="s">
        <v>44</v>
      </c>
      <c r="B21" s="29" t="s">
        <v>32</v>
      </c>
      <c r="C21" s="29" t="s">
        <v>129</v>
      </c>
      <c r="D21" s="25" t="s">
        <v>130</v>
      </c>
      <c r="E21" s="30" t="s">
        <v>131</v>
      </c>
      <c r="F21" s="31" t="s">
        <v>116</v>
      </c>
      <c r="G21" s="32">
        <v>1.368</v>
      </c>
      <c r="H21" s="33">
        <v>0</v>
      </c>
      <c r="I21" s="33">
        <f>ROUND(ROUND(H21,2)*ROUND(G21,3),2)</f>
      </c>
      <c r="O21">
        <f>(I21*21)/100</f>
      </c>
      <c r="P21" t="s">
        <v>22</v>
      </c>
    </row>
    <row r="22" spans="1:5" ht="12.75">
      <c r="A22" s="34" t="s">
        <v>49</v>
      </c>
      <c r="E22" s="35" t="s">
        <v>46</v>
      </c>
    </row>
    <row r="23" spans="1:5" ht="12.75">
      <c r="A23" s="36" t="s">
        <v>50</v>
      </c>
      <c r="E23" s="37" t="s">
        <v>132</v>
      </c>
    </row>
    <row r="24" spans="1:5" ht="153">
      <c r="A24" t="s">
        <v>51</v>
      </c>
      <c r="E24" s="35" t="s">
        <v>133</v>
      </c>
    </row>
    <row r="25" spans="1:18" ht="12.75" customHeight="1">
      <c r="A25" s="6" t="s">
        <v>42</v>
      </c>
      <c r="B25" s="6"/>
      <c r="C25" s="39" t="s">
        <v>28</v>
      </c>
      <c r="D25" s="6"/>
      <c r="E25" s="27" t="s">
        <v>134</v>
      </c>
      <c r="F25" s="6"/>
      <c r="G25" s="6"/>
      <c r="H25" s="6"/>
      <c r="I25" s="40">
        <f>0+Q25</f>
      </c>
      <c r="O25">
        <f>0+R25</f>
      </c>
      <c r="Q25">
        <f>0+I26+I30+I34+I38+I42+I46+I50</f>
      </c>
      <c r="R25">
        <f>0+O26+O30+O34+O38+O42+O46+O50</f>
      </c>
    </row>
    <row r="26" spans="1:16" ht="25.5">
      <c r="A26" s="25" t="s">
        <v>44</v>
      </c>
      <c r="B26" s="29" t="s">
        <v>34</v>
      </c>
      <c r="C26" s="29" t="s">
        <v>135</v>
      </c>
      <c r="D26" s="25" t="s">
        <v>46</v>
      </c>
      <c r="E26" s="30" t="s">
        <v>136</v>
      </c>
      <c r="F26" s="31" t="s">
        <v>61</v>
      </c>
      <c r="G26" s="32">
        <v>5</v>
      </c>
      <c r="H26" s="33">
        <v>0</v>
      </c>
      <c r="I26" s="33">
        <f>ROUND(ROUND(H26,2)*ROUND(G26,3),2)</f>
      </c>
      <c r="O26">
        <f>(I26*21)/100</f>
      </c>
      <c r="P26" t="s">
        <v>22</v>
      </c>
    </row>
    <row r="27" spans="1:5" ht="12.75">
      <c r="A27" s="34" t="s">
        <v>49</v>
      </c>
      <c r="E27" s="35" t="s">
        <v>46</v>
      </c>
    </row>
    <row r="28" spans="1:5" ht="12.75">
      <c r="A28" s="36" t="s">
        <v>50</v>
      </c>
      <c r="E28" s="37" t="s">
        <v>46</v>
      </c>
    </row>
    <row r="29" spans="1:5" ht="63.75">
      <c r="A29" t="s">
        <v>51</v>
      </c>
      <c r="E29" s="35" t="s">
        <v>137</v>
      </c>
    </row>
    <row r="30" spans="1:16" ht="12.75">
      <c r="A30" s="25" t="s">
        <v>44</v>
      </c>
      <c r="B30" s="29" t="s">
        <v>36</v>
      </c>
      <c r="C30" s="29" t="s">
        <v>138</v>
      </c>
      <c r="D30" s="25" t="s">
        <v>46</v>
      </c>
      <c r="E30" s="30" t="s">
        <v>139</v>
      </c>
      <c r="F30" s="31" t="s">
        <v>48</v>
      </c>
      <c r="G30" s="32">
        <v>6.07</v>
      </c>
      <c r="H30" s="33">
        <v>0</v>
      </c>
      <c r="I30" s="33">
        <f>ROUND(ROUND(H30,2)*ROUND(G30,3),2)</f>
      </c>
      <c r="O30">
        <f>(I30*21)/100</f>
      </c>
      <c r="P30" t="s">
        <v>22</v>
      </c>
    </row>
    <row r="31" spans="1:5" ht="12.75">
      <c r="A31" s="34" t="s">
        <v>49</v>
      </c>
      <c r="E31" s="35" t="s">
        <v>46</v>
      </c>
    </row>
    <row r="32" spans="1:5" ht="12.75">
      <c r="A32" s="36" t="s">
        <v>50</v>
      </c>
      <c r="E32" s="37" t="s">
        <v>46</v>
      </c>
    </row>
    <row r="33" spans="1:5" ht="369.75">
      <c r="A33" t="s">
        <v>51</v>
      </c>
      <c r="E33" s="35" t="s">
        <v>140</v>
      </c>
    </row>
    <row r="34" spans="1:16" ht="12.75">
      <c r="A34" s="25" t="s">
        <v>44</v>
      </c>
      <c r="B34" s="29" t="s">
        <v>67</v>
      </c>
      <c r="C34" s="29" t="s">
        <v>141</v>
      </c>
      <c r="D34" s="25" t="s">
        <v>46</v>
      </c>
      <c r="E34" s="30" t="s">
        <v>142</v>
      </c>
      <c r="F34" s="31" t="s">
        <v>48</v>
      </c>
      <c r="G34" s="32">
        <v>6.83</v>
      </c>
      <c r="H34" s="33">
        <v>0</v>
      </c>
      <c r="I34" s="33">
        <f>ROUND(ROUND(H34,2)*ROUND(G34,3),2)</f>
      </c>
      <c r="O34">
        <f>(I34*21)/100</f>
      </c>
      <c r="P34" t="s">
        <v>22</v>
      </c>
    </row>
    <row r="35" spans="1:5" ht="12.75">
      <c r="A35" s="34" t="s">
        <v>49</v>
      </c>
      <c r="E35" s="35" t="s">
        <v>46</v>
      </c>
    </row>
    <row r="36" spans="1:5" ht="12.75">
      <c r="A36" s="36" t="s">
        <v>50</v>
      </c>
      <c r="E36" s="37" t="s">
        <v>143</v>
      </c>
    </row>
    <row r="37" spans="1:5" ht="191.25">
      <c r="A37" t="s">
        <v>51</v>
      </c>
      <c r="E37" s="35" t="s">
        <v>144</v>
      </c>
    </row>
    <row r="38" spans="1:16" ht="12.75">
      <c r="A38" s="25" t="s">
        <v>44</v>
      </c>
      <c r="B38" s="29" t="s">
        <v>70</v>
      </c>
      <c r="C38" s="29" t="s">
        <v>145</v>
      </c>
      <c r="D38" s="25" t="s">
        <v>46</v>
      </c>
      <c r="E38" s="30" t="s">
        <v>146</v>
      </c>
      <c r="F38" s="31" t="s">
        <v>147</v>
      </c>
      <c r="G38" s="32">
        <v>17.9</v>
      </c>
      <c r="H38" s="33">
        <v>0</v>
      </c>
      <c r="I38" s="33">
        <f>ROUND(ROUND(H38,2)*ROUND(G38,3),2)</f>
      </c>
      <c r="O38">
        <f>(I38*21)/100</f>
      </c>
      <c r="P38" t="s">
        <v>22</v>
      </c>
    </row>
    <row r="39" spans="1:5" ht="12.75">
      <c r="A39" s="34" t="s">
        <v>49</v>
      </c>
      <c r="E39" s="35" t="s">
        <v>46</v>
      </c>
    </row>
    <row r="40" spans="1:5" ht="12.75">
      <c r="A40" s="36" t="s">
        <v>50</v>
      </c>
      <c r="E40" s="37" t="s">
        <v>46</v>
      </c>
    </row>
    <row r="41" spans="1:5" ht="25.5">
      <c r="A41" t="s">
        <v>51</v>
      </c>
      <c r="E41" s="35" t="s">
        <v>148</v>
      </c>
    </row>
    <row r="42" spans="1:16" ht="12.75">
      <c r="A42" s="25" t="s">
        <v>44</v>
      </c>
      <c r="B42" s="29" t="s">
        <v>39</v>
      </c>
      <c r="C42" s="29" t="s">
        <v>149</v>
      </c>
      <c r="D42" s="25" t="s">
        <v>46</v>
      </c>
      <c r="E42" s="30" t="s">
        <v>150</v>
      </c>
      <c r="F42" s="31" t="s">
        <v>48</v>
      </c>
      <c r="G42" s="32">
        <v>0.2</v>
      </c>
      <c r="H42" s="33">
        <v>0</v>
      </c>
      <c r="I42" s="33">
        <f>ROUND(ROUND(H42,2)*ROUND(G42,3),2)</f>
      </c>
      <c r="O42">
        <f>(I42*21)/100</f>
      </c>
      <c r="P42" t="s">
        <v>22</v>
      </c>
    </row>
    <row r="43" spans="1:5" ht="12.75">
      <c r="A43" s="34" t="s">
        <v>49</v>
      </c>
      <c r="E43" s="35" t="s">
        <v>46</v>
      </c>
    </row>
    <row r="44" spans="1:5" ht="12.75">
      <c r="A44" s="36" t="s">
        <v>50</v>
      </c>
      <c r="E44" s="37" t="s">
        <v>46</v>
      </c>
    </row>
    <row r="45" spans="1:5" ht="38.25">
      <c r="A45" t="s">
        <v>51</v>
      </c>
      <c r="E45" s="35" t="s">
        <v>151</v>
      </c>
    </row>
    <row r="46" spans="1:16" ht="12.75">
      <c r="A46" s="25" t="s">
        <v>44</v>
      </c>
      <c r="B46" s="29" t="s">
        <v>41</v>
      </c>
      <c r="C46" s="29" t="s">
        <v>152</v>
      </c>
      <c r="D46" s="25" t="s">
        <v>46</v>
      </c>
      <c r="E46" s="30" t="s">
        <v>153</v>
      </c>
      <c r="F46" s="31" t="s">
        <v>147</v>
      </c>
      <c r="G46" s="32">
        <v>1.592</v>
      </c>
      <c r="H46" s="33">
        <v>0</v>
      </c>
      <c r="I46" s="33">
        <f>ROUND(ROUND(H46,2)*ROUND(G46,3),2)</f>
      </c>
      <c r="O46">
        <f>(I46*21)/100</f>
      </c>
      <c r="P46" t="s">
        <v>22</v>
      </c>
    </row>
    <row r="47" spans="1:5" ht="12.75">
      <c r="A47" s="34" t="s">
        <v>49</v>
      </c>
      <c r="E47" s="35" t="s">
        <v>46</v>
      </c>
    </row>
    <row r="48" spans="1:5" ht="12.75">
      <c r="A48" s="36" t="s">
        <v>50</v>
      </c>
      <c r="E48" s="37" t="s">
        <v>46</v>
      </c>
    </row>
    <row r="49" spans="1:5" ht="25.5">
      <c r="A49" t="s">
        <v>51</v>
      </c>
      <c r="E49" s="35" t="s">
        <v>154</v>
      </c>
    </row>
    <row r="50" spans="1:16" ht="12.75">
      <c r="A50" s="25" t="s">
        <v>44</v>
      </c>
      <c r="B50" s="29" t="s">
        <v>77</v>
      </c>
      <c r="C50" s="29" t="s">
        <v>155</v>
      </c>
      <c r="D50" s="25" t="s">
        <v>46</v>
      </c>
      <c r="E50" s="30" t="s">
        <v>156</v>
      </c>
      <c r="F50" s="31" t="s">
        <v>147</v>
      </c>
      <c r="G50" s="32">
        <v>1.592</v>
      </c>
      <c r="H50" s="33">
        <v>0</v>
      </c>
      <c r="I50" s="33">
        <f>ROUND(ROUND(H50,2)*ROUND(G50,3),2)</f>
      </c>
      <c r="O50">
        <f>(I50*21)/100</f>
      </c>
      <c r="P50" t="s">
        <v>22</v>
      </c>
    </row>
    <row r="51" spans="1:5" ht="12.75">
      <c r="A51" s="34" t="s">
        <v>49</v>
      </c>
      <c r="E51" s="35" t="s">
        <v>46</v>
      </c>
    </row>
    <row r="52" spans="1:5" ht="12.75">
      <c r="A52" s="36" t="s">
        <v>50</v>
      </c>
      <c r="E52" s="37" t="s">
        <v>46</v>
      </c>
    </row>
    <row r="53" spans="1:5" ht="38.25">
      <c r="A53" t="s">
        <v>51</v>
      </c>
      <c r="E53" s="35" t="s">
        <v>157</v>
      </c>
    </row>
    <row r="54" spans="1:18" ht="12.75" customHeight="1">
      <c r="A54" s="6" t="s">
        <v>42</v>
      </c>
      <c r="B54" s="6"/>
      <c r="C54" s="39" t="s">
        <v>22</v>
      </c>
      <c r="D54" s="6"/>
      <c r="E54" s="27" t="s">
        <v>158</v>
      </c>
      <c r="F54" s="6"/>
      <c r="G54" s="6"/>
      <c r="H54" s="6"/>
      <c r="I54" s="40">
        <f>0+Q54</f>
      </c>
      <c r="O54">
        <f>0+R54</f>
      </c>
      <c r="Q54">
        <f>0+I55</f>
      </c>
      <c r="R54">
        <f>0+O55</f>
      </c>
    </row>
    <row r="55" spans="1:16" ht="12.75">
      <c r="A55" s="25" t="s">
        <v>44</v>
      </c>
      <c r="B55" s="29" t="s">
        <v>80</v>
      </c>
      <c r="C55" s="29" t="s">
        <v>159</v>
      </c>
      <c r="D55" s="25" t="s">
        <v>46</v>
      </c>
      <c r="E55" s="30" t="s">
        <v>160</v>
      </c>
      <c r="F55" s="31" t="s">
        <v>147</v>
      </c>
      <c r="G55" s="32">
        <v>7.512</v>
      </c>
      <c r="H55" s="33">
        <v>0</v>
      </c>
      <c r="I55" s="33">
        <f>ROUND(ROUND(H55,2)*ROUND(G55,3),2)</f>
      </c>
      <c r="O55">
        <f>(I55*21)/100</f>
      </c>
      <c r="P55" t="s">
        <v>22</v>
      </c>
    </row>
    <row r="56" spans="1:5" ht="12.75">
      <c r="A56" s="34" t="s">
        <v>49</v>
      </c>
      <c r="E56" s="35" t="s">
        <v>161</v>
      </c>
    </row>
    <row r="57" spans="1:5" ht="12.75">
      <c r="A57" s="36" t="s">
        <v>50</v>
      </c>
      <c r="E57" s="37" t="s">
        <v>46</v>
      </c>
    </row>
    <row r="58" spans="1:5" ht="102">
      <c r="A58" t="s">
        <v>51</v>
      </c>
      <c r="E58" s="35" t="s">
        <v>162</v>
      </c>
    </row>
    <row r="59" spans="1:18" ht="12.75" customHeight="1">
      <c r="A59" s="6" t="s">
        <v>42</v>
      </c>
      <c r="B59" s="6"/>
      <c r="C59" s="39" t="s">
        <v>32</v>
      </c>
      <c r="D59" s="6"/>
      <c r="E59" s="27" t="s">
        <v>163</v>
      </c>
      <c r="F59" s="6"/>
      <c r="G59" s="6"/>
      <c r="H59" s="6"/>
      <c r="I59" s="40">
        <f>0+Q59</f>
      </c>
      <c r="O59">
        <f>0+R59</f>
      </c>
      <c r="Q59">
        <f>0+I60</f>
      </c>
      <c r="R59">
        <f>0+O60</f>
      </c>
    </row>
    <row r="60" spans="1:16" ht="12.75">
      <c r="A60" s="25" t="s">
        <v>44</v>
      </c>
      <c r="B60" s="29" t="s">
        <v>83</v>
      </c>
      <c r="C60" s="29" t="s">
        <v>164</v>
      </c>
      <c r="D60" s="25" t="s">
        <v>46</v>
      </c>
      <c r="E60" s="30" t="s">
        <v>165</v>
      </c>
      <c r="F60" s="31" t="s">
        <v>48</v>
      </c>
      <c r="G60" s="32">
        <v>1.095</v>
      </c>
      <c r="H60" s="33">
        <v>0</v>
      </c>
      <c r="I60" s="33">
        <f>ROUND(ROUND(H60,2)*ROUND(G60,3),2)</f>
      </c>
      <c r="O60">
        <f>(I60*21)/100</f>
      </c>
      <c r="P60" t="s">
        <v>22</v>
      </c>
    </row>
    <row r="61" spans="1:5" ht="12.75">
      <c r="A61" s="34" t="s">
        <v>49</v>
      </c>
      <c r="E61" s="35" t="s">
        <v>46</v>
      </c>
    </row>
    <row r="62" spans="1:5" ht="12.75">
      <c r="A62" s="36" t="s">
        <v>50</v>
      </c>
      <c r="E62" s="37" t="s">
        <v>46</v>
      </c>
    </row>
    <row r="63" spans="1:5" ht="38.25">
      <c r="A63" t="s">
        <v>51</v>
      </c>
      <c r="E63" s="35" t="s">
        <v>166</v>
      </c>
    </row>
    <row r="64" spans="1:18" ht="12.75" customHeight="1">
      <c r="A64" s="6" t="s">
        <v>42</v>
      </c>
      <c r="B64" s="6"/>
      <c r="C64" s="39" t="s">
        <v>34</v>
      </c>
      <c r="D64" s="6"/>
      <c r="E64" s="27" t="s">
        <v>167</v>
      </c>
      <c r="F64" s="6"/>
      <c r="G64" s="6"/>
      <c r="H64" s="6"/>
      <c r="I64" s="40">
        <f>0+Q64</f>
      </c>
      <c r="O64">
        <f>0+R64</f>
      </c>
      <c r="Q64">
        <f>0+I65+I69+I73+I77+I81+I85+I89+I93+I97+I101+I105</f>
      </c>
      <c r="R64">
        <f>0+O65+O69+O73+O77+O81+O85+O89+O93+O97+O101+O105</f>
      </c>
    </row>
    <row r="65" spans="1:16" ht="12.75">
      <c r="A65" s="25" t="s">
        <v>44</v>
      </c>
      <c r="B65" s="29" t="s">
        <v>86</v>
      </c>
      <c r="C65" s="29" t="s">
        <v>168</v>
      </c>
      <c r="D65" s="25" t="s">
        <v>46</v>
      </c>
      <c r="E65" s="30" t="s">
        <v>169</v>
      </c>
      <c r="F65" s="31" t="s">
        <v>170</v>
      </c>
      <c r="G65" s="32">
        <v>3</v>
      </c>
      <c r="H65" s="33">
        <v>0</v>
      </c>
      <c r="I65" s="33">
        <f>ROUND(ROUND(H65,2)*ROUND(G65,3),2)</f>
      </c>
      <c r="O65">
        <f>(I65*21)/100</f>
      </c>
      <c r="P65" t="s">
        <v>22</v>
      </c>
    </row>
    <row r="66" spans="1:5" ht="12.75">
      <c r="A66" s="34" t="s">
        <v>49</v>
      </c>
      <c r="E66" s="35" t="s">
        <v>46</v>
      </c>
    </row>
    <row r="67" spans="1:5" ht="12.75">
      <c r="A67" s="36" t="s">
        <v>50</v>
      </c>
      <c r="E67" s="37" t="s">
        <v>46</v>
      </c>
    </row>
    <row r="68" spans="1:5" ht="140.25">
      <c r="A68" t="s">
        <v>51</v>
      </c>
      <c r="E68" s="35" t="s">
        <v>171</v>
      </c>
    </row>
    <row r="69" spans="1:16" ht="12.75">
      <c r="A69" s="25" t="s">
        <v>44</v>
      </c>
      <c r="B69" s="29" t="s">
        <v>89</v>
      </c>
      <c r="C69" s="29" t="s">
        <v>172</v>
      </c>
      <c r="D69" s="25" t="s">
        <v>46</v>
      </c>
      <c r="E69" s="30" t="s">
        <v>173</v>
      </c>
      <c r="F69" s="31" t="s">
        <v>147</v>
      </c>
      <c r="G69" s="32">
        <v>12.897</v>
      </c>
      <c r="H69" s="33">
        <v>0</v>
      </c>
      <c r="I69" s="33">
        <f>ROUND(ROUND(H69,2)*ROUND(G69,3),2)</f>
      </c>
      <c r="O69">
        <f>(I69*21)/100</f>
      </c>
      <c r="P69" t="s">
        <v>22</v>
      </c>
    </row>
    <row r="70" spans="1:5" ht="12.75">
      <c r="A70" s="34" t="s">
        <v>49</v>
      </c>
      <c r="E70" s="35" t="s">
        <v>46</v>
      </c>
    </row>
    <row r="71" spans="1:5" ht="12.75">
      <c r="A71" s="36" t="s">
        <v>50</v>
      </c>
      <c r="E71" s="37" t="s">
        <v>46</v>
      </c>
    </row>
    <row r="72" spans="1:5" ht="127.5">
      <c r="A72" t="s">
        <v>51</v>
      </c>
      <c r="E72" s="35" t="s">
        <v>174</v>
      </c>
    </row>
    <row r="73" spans="1:16" ht="12.75">
      <c r="A73" s="25" t="s">
        <v>44</v>
      </c>
      <c r="B73" s="29" t="s">
        <v>92</v>
      </c>
      <c r="C73" s="29" t="s">
        <v>175</v>
      </c>
      <c r="D73" s="25" t="s">
        <v>46</v>
      </c>
      <c r="E73" s="30" t="s">
        <v>176</v>
      </c>
      <c r="F73" s="31" t="s">
        <v>147</v>
      </c>
      <c r="G73" s="32">
        <v>12.897</v>
      </c>
      <c r="H73" s="33">
        <v>0</v>
      </c>
      <c r="I73" s="33">
        <f>ROUND(ROUND(H73,2)*ROUND(G73,3),2)</f>
      </c>
      <c r="O73">
        <f>(I73*21)/100</f>
      </c>
      <c r="P73" t="s">
        <v>22</v>
      </c>
    </row>
    <row r="74" spans="1:5" ht="12.75">
      <c r="A74" s="34" t="s">
        <v>49</v>
      </c>
      <c r="E74" s="35" t="s">
        <v>46</v>
      </c>
    </row>
    <row r="75" spans="1:5" ht="12.75">
      <c r="A75" s="36" t="s">
        <v>50</v>
      </c>
      <c r="E75" s="37" t="s">
        <v>46</v>
      </c>
    </row>
    <row r="76" spans="1:5" ht="51">
      <c r="A76" t="s">
        <v>51</v>
      </c>
      <c r="E76" s="35" t="s">
        <v>177</v>
      </c>
    </row>
    <row r="77" spans="1:16" ht="12.75">
      <c r="A77" s="25" t="s">
        <v>44</v>
      </c>
      <c r="B77" s="29" t="s">
        <v>96</v>
      </c>
      <c r="C77" s="29" t="s">
        <v>178</v>
      </c>
      <c r="D77" s="25" t="s">
        <v>46</v>
      </c>
      <c r="E77" s="30" t="s">
        <v>179</v>
      </c>
      <c r="F77" s="31" t="s">
        <v>147</v>
      </c>
      <c r="G77" s="32">
        <v>4.15</v>
      </c>
      <c r="H77" s="33">
        <v>0</v>
      </c>
      <c r="I77" s="33">
        <f>ROUND(ROUND(H77,2)*ROUND(G77,3),2)</f>
      </c>
      <c r="O77">
        <f>(I77*21)/100</f>
      </c>
      <c r="P77" t="s">
        <v>22</v>
      </c>
    </row>
    <row r="78" spans="1:5" ht="12.75">
      <c r="A78" s="34" t="s">
        <v>49</v>
      </c>
      <c r="E78" s="35" t="s">
        <v>46</v>
      </c>
    </row>
    <row r="79" spans="1:5" ht="12.75">
      <c r="A79" s="36" t="s">
        <v>50</v>
      </c>
      <c r="E79" s="37" t="s">
        <v>180</v>
      </c>
    </row>
    <row r="80" spans="1:5" ht="51">
      <c r="A80" t="s">
        <v>51</v>
      </c>
      <c r="E80" s="35" t="s">
        <v>177</v>
      </c>
    </row>
    <row r="81" spans="1:16" ht="12.75">
      <c r="A81" s="25" t="s">
        <v>44</v>
      </c>
      <c r="B81" s="29" t="s">
        <v>99</v>
      </c>
      <c r="C81" s="29" t="s">
        <v>181</v>
      </c>
      <c r="D81" s="25" t="s">
        <v>46</v>
      </c>
      <c r="E81" s="30" t="s">
        <v>182</v>
      </c>
      <c r="F81" s="31" t="s">
        <v>147</v>
      </c>
      <c r="G81" s="32">
        <v>12.897</v>
      </c>
      <c r="H81" s="33">
        <v>0</v>
      </c>
      <c r="I81" s="33">
        <f>ROUND(ROUND(H81,2)*ROUND(G81,3),2)</f>
      </c>
      <c r="O81">
        <f>(I81*21)/100</f>
      </c>
      <c r="P81" t="s">
        <v>22</v>
      </c>
    </row>
    <row r="82" spans="1:5" ht="12.75">
      <c r="A82" s="34" t="s">
        <v>49</v>
      </c>
      <c r="E82" s="35" t="s">
        <v>46</v>
      </c>
    </row>
    <row r="83" spans="1:5" ht="12.75">
      <c r="A83" s="36" t="s">
        <v>50</v>
      </c>
      <c r="E83" s="37" t="s">
        <v>46</v>
      </c>
    </row>
    <row r="84" spans="1:5" ht="51">
      <c r="A84" t="s">
        <v>51</v>
      </c>
      <c r="E84" s="35" t="s">
        <v>183</v>
      </c>
    </row>
    <row r="85" spans="1:16" ht="12.75">
      <c r="A85" s="25" t="s">
        <v>44</v>
      </c>
      <c r="B85" s="29" t="s">
        <v>102</v>
      </c>
      <c r="C85" s="29" t="s">
        <v>184</v>
      </c>
      <c r="D85" s="25" t="s">
        <v>46</v>
      </c>
      <c r="E85" s="30" t="s">
        <v>185</v>
      </c>
      <c r="F85" s="31" t="s">
        <v>147</v>
      </c>
      <c r="G85" s="32">
        <v>25.794</v>
      </c>
      <c r="H85" s="33">
        <v>0</v>
      </c>
      <c r="I85" s="33">
        <f>ROUND(ROUND(H85,2)*ROUND(G85,3),2)</f>
      </c>
      <c r="O85">
        <f>(I85*21)/100</f>
      </c>
      <c r="P85" t="s">
        <v>22</v>
      </c>
    </row>
    <row r="86" spans="1:5" ht="12.75">
      <c r="A86" s="34" t="s">
        <v>49</v>
      </c>
      <c r="E86" s="35" t="s">
        <v>46</v>
      </c>
    </row>
    <row r="87" spans="1:5" ht="12.75">
      <c r="A87" s="36" t="s">
        <v>50</v>
      </c>
      <c r="E87" s="37" t="s">
        <v>186</v>
      </c>
    </row>
    <row r="88" spans="1:5" ht="51">
      <c r="A88" t="s">
        <v>51</v>
      </c>
      <c r="E88" s="35" t="s">
        <v>183</v>
      </c>
    </row>
    <row r="89" spans="1:16" ht="12.75">
      <c r="A89" s="25" t="s">
        <v>44</v>
      </c>
      <c r="B89" s="29" t="s">
        <v>105</v>
      </c>
      <c r="C89" s="29" t="s">
        <v>187</v>
      </c>
      <c r="D89" s="25" t="s">
        <v>46</v>
      </c>
      <c r="E89" s="30" t="s">
        <v>188</v>
      </c>
      <c r="F89" s="31" t="s">
        <v>147</v>
      </c>
      <c r="G89" s="32">
        <v>12.897</v>
      </c>
      <c r="H89" s="33">
        <v>0</v>
      </c>
      <c r="I89" s="33">
        <f>ROUND(ROUND(H89,2)*ROUND(G89,3),2)</f>
      </c>
      <c r="O89">
        <f>(I89*21)/100</f>
      </c>
      <c r="P89" t="s">
        <v>22</v>
      </c>
    </row>
    <row r="90" spans="1:5" ht="12.75">
      <c r="A90" s="34" t="s">
        <v>49</v>
      </c>
      <c r="E90" s="35" t="s">
        <v>46</v>
      </c>
    </row>
    <row r="91" spans="1:5" ht="12.75">
      <c r="A91" s="36" t="s">
        <v>50</v>
      </c>
      <c r="E91" s="37" t="s">
        <v>46</v>
      </c>
    </row>
    <row r="92" spans="1:5" ht="140.25">
      <c r="A92" t="s">
        <v>51</v>
      </c>
      <c r="E92" s="35" t="s">
        <v>189</v>
      </c>
    </row>
    <row r="93" spans="1:16" ht="12.75">
      <c r="A93" s="25" t="s">
        <v>44</v>
      </c>
      <c r="B93" s="29" t="s">
        <v>108</v>
      </c>
      <c r="C93" s="29" t="s">
        <v>190</v>
      </c>
      <c r="D93" s="25" t="s">
        <v>46</v>
      </c>
      <c r="E93" s="30" t="s">
        <v>191</v>
      </c>
      <c r="F93" s="31" t="s">
        <v>147</v>
      </c>
      <c r="G93" s="32">
        <v>12.897</v>
      </c>
      <c r="H93" s="33">
        <v>0</v>
      </c>
      <c r="I93" s="33">
        <f>ROUND(ROUND(H93,2)*ROUND(G93,3),2)</f>
      </c>
      <c r="O93">
        <f>(I93*21)/100</f>
      </c>
      <c r="P93" t="s">
        <v>22</v>
      </c>
    </row>
    <row r="94" spans="1:5" ht="12.75">
      <c r="A94" s="34" t="s">
        <v>49</v>
      </c>
      <c r="E94" s="35" t="s">
        <v>46</v>
      </c>
    </row>
    <row r="95" spans="1:5" ht="12.75">
      <c r="A95" s="36" t="s">
        <v>50</v>
      </c>
      <c r="E95" s="37" t="s">
        <v>46</v>
      </c>
    </row>
    <row r="96" spans="1:5" ht="140.25">
      <c r="A96" t="s">
        <v>51</v>
      </c>
      <c r="E96" s="35" t="s">
        <v>189</v>
      </c>
    </row>
    <row r="97" spans="1:16" ht="12.75">
      <c r="A97" s="25" t="s">
        <v>44</v>
      </c>
      <c r="B97" s="29" t="s">
        <v>192</v>
      </c>
      <c r="C97" s="29" t="s">
        <v>193</v>
      </c>
      <c r="D97" s="25" t="s">
        <v>46</v>
      </c>
      <c r="E97" s="30" t="s">
        <v>194</v>
      </c>
      <c r="F97" s="31" t="s">
        <v>147</v>
      </c>
      <c r="G97" s="32">
        <v>12.897</v>
      </c>
      <c r="H97" s="33">
        <v>0</v>
      </c>
      <c r="I97" s="33">
        <f>ROUND(ROUND(H97,2)*ROUND(G97,3),2)</f>
      </c>
      <c r="O97">
        <f>(I97*21)/100</f>
      </c>
      <c r="P97" t="s">
        <v>22</v>
      </c>
    </row>
    <row r="98" spans="1:5" ht="12.75">
      <c r="A98" s="34" t="s">
        <v>49</v>
      </c>
      <c r="E98" s="35" t="s">
        <v>46</v>
      </c>
    </row>
    <row r="99" spans="1:5" ht="12.75">
      <c r="A99" s="36" t="s">
        <v>50</v>
      </c>
      <c r="E99" s="37" t="s">
        <v>46</v>
      </c>
    </row>
    <row r="100" spans="1:5" ht="140.25">
      <c r="A100" t="s">
        <v>51</v>
      </c>
      <c r="E100" s="35" t="s">
        <v>189</v>
      </c>
    </row>
    <row r="101" spans="1:16" ht="12.75">
      <c r="A101" s="25" t="s">
        <v>44</v>
      </c>
      <c r="B101" s="29" t="s">
        <v>195</v>
      </c>
      <c r="C101" s="29" t="s">
        <v>196</v>
      </c>
      <c r="D101" s="25" t="s">
        <v>46</v>
      </c>
      <c r="E101" s="30" t="s">
        <v>197</v>
      </c>
      <c r="F101" s="31" t="s">
        <v>147</v>
      </c>
      <c r="G101" s="32">
        <v>2.067</v>
      </c>
      <c r="H101" s="33">
        <v>0</v>
      </c>
      <c r="I101" s="33">
        <f>ROUND(ROUND(H101,2)*ROUND(G101,3),2)</f>
      </c>
      <c r="O101">
        <f>(I101*21)/100</f>
      </c>
      <c r="P101" t="s">
        <v>22</v>
      </c>
    </row>
    <row r="102" spans="1:5" ht="12.75">
      <c r="A102" s="34" t="s">
        <v>49</v>
      </c>
      <c r="E102" s="35" t="s">
        <v>46</v>
      </c>
    </row>
    <row r="103" spans="1:5" ht="12.75">
      <c r="A103" s="36" t="s">
        <v>50</v>
      </c>
      <c r="E103" s="37" t="s">
        <v>46</v>
      </c>
    </row>
    <row r="104" spans="1:5" ht="153">
      <c r="A104" t="s">
        <v>51</v>
      </c>
      <c r="E104" s="35" t="s">
        <v>198</v>
      </c>
    </row>
    <row r="105" spans="1:16" ht="12.75">
      <c r="A105" s="25" t="s">
        <v>44</v>
      </c>
      <c r="B105" s="29" t="s">
        <v>199</v>
      </c>
      <c r="C105" s="29" t="s">
        <v>200</v>
      </c>
      <c r="D105" s="25" t="s">
        <v>46</v>
      </c>
      <c r="E105" s="30" t="s">
        <v>201</v>
      </c>
      <c r="F105" s="31" t="s">
        <v>147</v>
      </c>
      <c r="G105" s="32">
        <v>2.083</v>
      </c>
      <c r="H105" s="33">
        <v>0</v>
      </c>
      <c r="I105" s="33">
        <f>ROUND(ROUND(H105,2)*ROUND(G105,3),2)</f>
      </c>
      <c r="O105">
        <f>(I105*21)/100</f>
      </c>
      <c r="P105" t="s">
        <v>22</v>
      </c>
    </row>
    <row r="106" spans="1:5" ht="12.75">
      <c r="A106" s="34" t="s">
        <v>49</v>
      </c>
      <c r="E106" s="35" t="s">
        <v>46</v>
      </c>
    </row>
    <row r="107" spans="1:5" ht="12.75">
      <c r="A107" s="36" t="s">
        <v>50</v>
      </c>
      <c r="E107" s="37" t="s">
        <v>46</v>
      </c>
    </row>
    <row r="108" spans="1:5" ht="153">
      <c r="A108" t="s">
        <v>51</v>
      </c>
      <c r="E108" s="35" t="s">
        <v>198</v>
      </c>
    </row>
    <row r="109" spans="1:18" ht="12.75" customHeight="1">
      <c r="A109" s="6" t="s">
        <v>42</v>
      </c>
      <c r="B109" s="6"/>
      <c r="C109" s="39" t="s">
        <v>70</v>
      </c>
      <c r="D109" s="6"/>
      <c r="E109" s="27" t="s">
        <v>202</v>
      </c>
      <c r="F109" s="6"/>
      <c r="G109" s="6"/>
      <c r="H109" s="6"/>
      <c r="I109" s="40">
        <f>0+Q109</f>
      </c>
      <c r="O109">
        <f>0+R109</f>
      </c>
      <c r="Q109">
        <f>0+I110+I114</f>
      </c>
      <c r="R109">
        <f>0+O110+O114</f>
      </c>
    </row>
    <row r="110" spans="1:16" ht="12.75">
      <c r="A110" s="25" t="s">
        <v>44</v>
      </c>
      <c r="B110" s="29" t="s">
        <v>203</v>
      </c>
      <c r="C110" s="29" t="s">
        <v>204</v>
      </c>
      <c r="D110" s="25" t="s">
        <v>46</v>
      </c>
      <c r="E110" s="30" t="s">
        <v>205</v>
      </c>
      <c r="F110" s="31" t="s">
        <v>58</v>
      </c>
      <c r="G110" s="32">
        <v>1</v>
      </c>
      <c r="H110" s="33">
        <v>0</v>
      </c>
      <c r="I110" s="33">
        <f>ROUND(ROUND(H110,2)*ROUND(G110,3),2)</f>
      </c>
      <c r="O110">
        <f>(I110*21)/100</f>
      </c>
      <c r="P110" t="s">
        <v>22</v>
      </c>
    </row>
    <row r="111" spans="1:5" ht="12.75">
      <c r="A111" s="34" t="s">
        <v>49</v>
      </c>
      <c r="E111" s="35" t="s">
        <v>46</v>
      </c>
    </row>
    <row r="112" spans="1:5" ht="12.75">
      <c r="A112" s="36" t="s">
        <v>50</v>
      </c>
      <c r="E112" s="37" t="s">
        <v>46</v>
      </c>
    </row>
    <row r="113" spans="1:5" ht="12.75">
      <c r="A113" t="s">
        <v>51</v>
      </c>
      <c r="E113" s="35" t="s">
        <v>206</v>
      </c>
    </row>
    <row r="114" spans="1:16" ht="12.75">
      <c r="A114" s="25" t="s">
        <v>44</v>
      </c>
      <c r="B114" s="29" t="s">
        <v>207</v>
      </c>
      <c r="C114" s="29" t="s">
        <v>208</v>
      </c>
      <c r="D114" s="25" t="s">
        <v>46</v>
      </c>
      <c r="E114" s="30" t="s">
        <v>209</v>
      </c>
      <c r="F114" s="31" t="s">
        <v>58</v>
      </c>
      <c r="G114" s="32">
        <v>1</v>
      </c>
      <c r="H114" s="33">
        <v>0</v>
      </c>
      <c r="I114" s="33">
        <f>ROUND(ROUND(H114,2)*ROUND(G114,3),2)</f>
      </c>
      <c r="O114">
        <f>(I114*21)/100</f>
      </c>
      <c r="P114" t="s">
        <v>22</v>
      </c>
    </row>
    <row r="115" spans="1:5" ht="12.75">
      <c r="A115" s="34" t="s">
        <v>49</v>
      </c>
      <c r="E115" s="35" t="s">
        <v>46</v>
      </c>
    </row>
    <row r="116" spans="1:5" ht="12.75">
      <c r="A116" s="36" t="s">
        <v>50</v>
      </c>
      <c r="E116" s="37" t="s">
        <v>46</v>
      </c>
    </row>
    <row r="117" spans="1:5" ht="25.5">
      <c r="A117" t="s">
        <v>51</v>
      </c>
      <c r="E117" s="35" t="s">
        <v>210</v>
      </c>
    </row>
    <row r="118" spans="1:18" ht="12.75" customHeight="1">
      <c r="A118" s="6" t="s">
        <v>42</v>
      </c>
      <c r="B118" s="6"/>
      <c r="C118" s="39" t="s">
        <v>39</v>
      </c>
      <c r="D118" s="6"/>
      <c r="E118" s="27" t="s">
        <v>211</v>
      </c>
      <c r="F118" s="6"/>
      <c r="G118" s="6"/>
      <c r="H118" s="6"/>
      <c r="I118" s="40">
        <f>0+Q118</f>
      </c>
      <c r="O118">
        <f>0+R118</f>
      </c>
      <c r="Q118">
        <f>0+I119+I123+I127+I131+I135+I139+I143+I147+I151</f>
      </c>
      <c r="R118">
        <f>0+O119+O123+O127+O131+O135+O139+O143+O147+O151</f>
      </c>
    </row>
    <row r="119" spans="1:16" ht="12.75">
      <c r="A119" s="25" t="s">
        <v>44</v>
      </c>
      <c r="B119" s="29" t="s">
        <v>212</v>
      </c>
      <c r="C119" s="29" t="s">
        <v>213</v>
      </c>
      <c r="D119" s="25" t="s">
        <v>46</v>
      </c>
      <c r="E119" s="30" t="s">
        <v>214</v>
      </c>
      <c r="F119" s="31" t="s">
        <v>61</v>
      </c>
      <c r="G119" s="32">
        <v>2.541</v>
      </c>
      <c r="H119" s="33">
        <v>0</v>
      </c>
      <c r="I119" s="33">
        <f>ROUND(ROUND(H119,2)*ROUND(G119,3),2)</f>
      </c>
      <c r="O119">
        <f>(I119*21)/100</f>
      </c>
      <c r="P119" t="s">
        <v>22</v>
      </c>
    </row>
    <row r="120" spans="1:5" ht="12.75">
      <c r="A120" s="34" t="s">
        <v>49</v>
      </c>
      <c r="E120" s="35" t="s">
        <v>46</v>
      </c>
    </row>
    <row r="121" spans="1:5" ht="12.75">
      <c r="A121" s="36" t="s">
        <v>50</v>
      </c>
      <c r="E121" s="37" t="s">
        <v>46</v>
      </c>
    </row>
    <row r="122" spans="1:5" ht="51">
      <c r="A122" t="s">
        <v>51</v>
      </c>
      <c r="E122" s="35" t="s">
        <v>215</v>
      </c>
    </row>
    <row r="123" spans="1:16" ht="12.75">
      <c r="A123" s="25" t="s">
        <v>44</v>
      </c>
      <c r="B123" s="29" t="s">
        <v>216</v>
      </c>
      <c r="C123" s="29" t="s">
        <v>217</v>
      </c>
      <c r="D123" s="25" t="s">
        <v>46</v>
      </c>
      <c r="E123" s="30" t="s">
        <v>218</v>
      </c>
      <c r="F123" s="31" t="s">
        <v>61</v>
      </c>
      <c r="G123" s="32">
        <v>1.05</v>
      </c>
      <c r="H123" s="33">
        <v>0</v>
      </c>
      <c r="I123" s="33">
        <f>ROUND(ROUND(H123,2)*ROUND(G123,3),2)</f>
      </c>
      <c r="O123">
        <f>(I123*21)/100</f>
      </c>
      <c r="P123" t="s">
        <v>22</v>
      </c>
    </row>
    <row r="124" spans="1:5" ht="12.75">
      <c r="A124" s="34" t="s">
        <v>49</v>
      </c>
      <c r="E124" s="35" t="s">
        <v>46</v>
      </c>
    </row>
    <row r="125" spans="1:5" ht="12.75">
      <c r="A125" s="36" t="s">
        <v>50</v>
      </c>
      <c r="E125" s="37" t="s">
        <v>46</v>
      </c>
    </row>
    <row r="126" spans="1:5" ht="51">
      <c r="A126" t="s">
        <v>51</v>
      </c>
      <c r="E126" s="35" t="s">
        <v>215</v>
      </c>
    </row>
    <row r="127" spans="1:16" ht="12.75">
      <c r="A127" s="25" t="s">
        <v>44</v>
      </c>
      <c r="B127" s="29" t="s">
        <v>219</v>
      </c>
      <c r="C127" s="29" t="s">
        <v>220</v>
      </c>
      <c r="D127" s="25" t="s">
        <v>46</v>
      </c>
      <c r="E127" s="30" t="s">
        <v>221</v>
      </c>
      <c r="F127" s="31" t="s">
        <v>61</v>
      </c>
      <c r="G127" s="32">
        <v>6.752</v>
      </c>
      <c r="H127" s="33">
        <v>0</v>
      </c>
      <c r="I127" s="33">
        <f>ROUND(ROUND(H127,2)*ROUND(G127,3),2)</f>
      </c>
      <c r="O127">
        <f>(I127*21)/100</f>
      </c>
      <c r="P127" t="s">
        <v>22</v>
      </c>
    </row>
    <row r="128" spans="1:5" ht="12.75">
      <c r="A128" s="34" t="s">
        <v>49</v>
      </c>
      <c r="E128" s="35" t="s">
        <v>46</v>
      </c>
    </row>
    <row r="129" spans="1:5" ht="12.75">
      <c r="A129" s="36" t="s">
        <v>50</v>
      </c>
      <c r="E129" s="37" t="s">
        <v>222</v>
      </c>
    </row>
    <row r="130" spans="1:5" ht="51">
      <c r="A130" t="s">
        <v>51</v>
      </c>
      <c r="E130" s="35" t="s">
        <v>215</v>
      </c>
    </row>
    <row r="131" spans="1:16" ht="12.75">
      <c r="A131" s="25" t="s">
        <v>44</v>
      </c>
      <c r="B131" s="29" t="s">
        <v>223</v>
      </c>
      <c r="C131" s="29" t="s">
        <v>224</v>
      </c>
      <c r="D131" s="25" t="s">
        <v>46</v>
      </c>
      <c r="E131" s="30" t="s">
        <v>225</v>
      </c>
      <c r="F131" s="31" t="s">
        <v>147</v>
      </c>
      <c r="G131" s="32">
        <v>2.61</v>
      </c>
      <c r="H131" s="33">
        <v>0</v>
      </c>
      <c r="I131" s="33">
        <f>ROUND(ROUND(H131,2)*ROUND(G131,3),2)</f>
      </c>
      <c r="O131">
        <f>(I131*21)/100</f>
      </c>
      <c r="P131" t="s">
        <v>22</v>
      </c>
    </row>
    <row r="132" spans="1:5" ht="12.75">
      <c r="A132" s="34" t="s">
        <v>49</v>
      </c>
      <c r="E132" s="35" t="s">
        <v>46</v>
      </c>
    </row>
    <row r="133" spans="1:5" ht="12.75">
      <c r="A133" s="36" t="s">
        <v>50</v>
      </c>
      <c r="E133" s="37" t="s">
        <v>226</v>
      </c>
    </row>
    <row r="134" spans="1:5" ht="267.75">
      <c r="A134" t="s">
        <v>51</v>
      </c>
      <c r="E134" s="35" t="s">
        <v>227</v>
      </c>
    </row>
    <row r="135" spans="1:16" ht="12.75">
      <c r="A135" s="25" t="s">
        <v>44</v>
      </c>
      <c r="B135" s="29" t="s">
        <v>228</v>
      </c>
      <c r="C135" s="29" t="s">
        <v>229</v>
      </c>
      <c r="D135" s="25" t="s">
        <v>46</v>
      </c>
      <c r="E135" s="30" t="s">
        <v>230</v>
      </c>
      <c r="F135" s="31" t="s">
        <v>61</v>
      </c>
      <c r="G135" s="32">
        <v>1.8</v>
      </c>
      <c r="H135" s="33">
        <v>0</v>
      </c>
      <c r="I135" s="33">
        <f>ROUND(ROUND(H135,2)*ROUND(G135,3),2)</f>
      </c>
      <c r="O135">
        <f>(I135*21)/100</f>
      </c>
      <c r="P135" t="s">
        <v>22</v>
      </c>
    </row>
    <row r="136" spans="1:5" ht="12.75">
      <c r="A136" s="34" t="s">
        <v>49</v>
      </c>
      <c r="E136" s="35" t="s">
        <v>46</v>
      </c>
    </row>
    <row r="137" spans="1:5" ht="12.75">
      <c r="A137" s="36" t="s">
        <v>50</v>
      </c>
      <c r="E137" s="37" t="s">
        <v>231</v>
      </c>
    </row>
    <row r="138" spans="1:5" ht="140.25">
      <c r="A138" t="s">
        <v>51</v>
      </c>
      <c r="E138" s="35" t="s">
        <v>232</v>
      </c>
    </row>
    <row r="139" spans="1:16" ht="12.75">
      <c r="A139" s="25" t="s">
        <v>44</v>
      </c>
      <c r="B139" s="29" t="s">
        <v>233</v>
      </c>
      <c r="C139" s="29" t="s">
        <v>234</v>
      </c>
      <c r="D139" s="25" t="s">
        <v>46</v>
      </c>
      <c r="E139" s="30" t="s">
        <v>235</v>
      </c>
      <c r="F139" s="31" t="s">
        <v>58</v>
      </c>
      <c r="G139" s="32">
        <v>1</v>
      </c>
      <c r="H139" s="33">
        <v>0</v>
      </c>
      <c r="I139" s="33">
        <f>ROUND(ROUND(H139,2)*ROUND(G139,3),2)</f>
      </c>
      <c r="O139">
        <f>(I139*21)/100</f>
      </c>
      <c r="P139" t="s">
        <v>22</v>
      </c>
    </row>
    <row r="140" spans="1:5" ht="12.75">
      <c r="A140" s="34" t="s">
        <v>49</v>
      </c>
      <c r="E140" s="35" t="s">
        <v>46</v>
      </c>
    </row>
    <row r="141" spans="1:5" ht="12.75">
      <c r="A141" s="36" t="s">
        <v>50</v>
      </c>
      <c r="E141" s="37" t="s">
        <v>46</v>
      </c>
    </row>
    <row r="142" spans="1:5" ht="178.5">
      <c r="A142" t="s">
        <v>51</v>
      </c>
      <c r="E142" s="35" t="s">
        <v>236</v>
      </c>
    </row>
    <row r="143" spans="1:16" ht="12.75">
      <c r="A143" s="25" t="s">
        <v>44</v>
      </c>
      <c r="B143" s="29" t="s">
        <v>237</v>
      </c>
      <c r="C143" s="29" t="s">
        <v>238</v>
      </c>
      <c r="D143" s="25" t="s">
        <v>46</v>
      </c>
      <c r="E143" s="30" t="s">
        <v>239</v>
      </c>
      <c r="F143" s="31" t="s">
        <v>61</v>
      </c>
      <c r="G143" s="32">
        <v>4.596</v>
      </c>
      <c r="H143" s="33">
        <v>0</v>
      </c>
      <c r="I143" s="33">
        <f>ROUND(ROUND(H143,2)*ROUND(G143,3),2)</f>
      </c>
      <c r="O143">
        <f>(I143*21)/100</f>
      </c>
      <c r="P143" t="s">
        <v>22</v>
      </c>
    </row>
    <row r="144" spans="1:5" ht="12.75">
      <c r="A144" s="34" t="s">
        <v>49</v>
      </c>
      <c r="E144" s="35" t="s">
        <v>46</v>
      </c>
    </row>
    <row r="145" spans="1:5" ht="12.75">
      <c r="A145" s="36" t="s">
        <v>50</v>
      </c>
      <c r="E145" s="37" t="s">
        <v>46</v>
      </c>
    </row>
    <row r="146" spans="1:5" ht="38.25">
      <c r="A146" t="s">
        <v>51</v>
      </c>
      <c r="E146" s="35" t="s">
        <v>240</v>
      </c>
    </row>
    <row r="147" spans="1:16" ht="12.75">
      <c r="A147" s="25" t="s">
        <v>44</v>
      </c>
      <c r="B147" s="29" t="s">
        <v>241</v>
      </c>
      <c r="C147" s="29" t="s">
        <v>242</v>
      </c>
      <c r="D147" s="25" t="s">
        <v>46</v>
      </c>
      <c r="E147" s="30" t="s">
        <v>243</v>
      </c>
      <c r="F147" s="31" t="s">
        <v>58</v>
      </c>
      <c r="G147" s="32">
        <v>1</v>
      </c>
      <c r="H147" s="33">
        <v>0</v>
      </c>
      <c r="I147" s="33">
        <f>ROUND(ROUND(H147,2)*ROUND(G147,3),2)</f>
      </c>
      <c r="O147">
        <f>(I147*21)/100</f>
      </c>
      <c r="P147" t="s">
        <v>22</v>
      </c>
    </row>
    <row r="148" spans="1:5" ht="12.75">
      <c r="A148" s="34" t="s">
        <v>49</v>
      </c>
      <c r="E148" s="35" t="s">
        <v>46</v>
      </c>
    </row>
    <row r="149" spans="1:5" ht="12.75">
      <c r="A149" s="36" t="s">
        <v>50</v>
      </c>
      <c r="E149" s="37" t="s">
        <v>46</v>
      </c>
    </row>
    <row r="150" spans="1:5" ht="140.25">
      <c r="A150" t="s">
        <v>51</v>
      </c>
      <c r="E150" s="35" t="s">
        <v>244</v>
      </c>
    </row>
    <row r="151" spans="1:16" ht="12.75">
      <c r="A151" s="25" t="s">
        <v>44</v>
      </c>
      <c r="B151" s="29" t="s">
        <v>245</v>
      </c>
      <c r="C151" s="29" t="s">
        <v>246</v>
      </c>
      <c r="D151" s="25" t="s">
        <v>46</v>
      </c>
      <c r="E151" s="30" t="s">
        <v>247</v>
      </c>
      <c r="F151" s="31" t="s">
        <v>48</v>
      </c>
      <c r="G151" s="32">
        <v>0.76</v>
      </c>
      <c r="H151" s="33">
        <v>0</v>
      </c>
      <c r="I151" s="33">
        <f>ROUND(ROUND(H151,2)*ROUND(G151,3),2)</f>
      </c>
      <c r="O151">
        <f>(I151*21)/100</f>
      </c>
      <c r="P151" t="s">
        <v>22</v>
      </c>
    </row>
    <row r="152" spans="1:5" ht="12.75">
      <c r="A152" s="34" t="s">
        <v>49</v>
      </c>
      <c r="E152" s="35" t="s">
        <v>46</v>
      </c>
    </row>
    <row r="153" spans="1:5" ht="12.75">
      <c r="A153" s="36" t="s">
        <v>50</v>
      </c>
      <c r="E153" s="37" t="s">
        <v>46</v>
      </c>
    </row>
    <row r="154" spans="1:5" ht="140.25">
      <c r="A154" t="s">
        <v>51</v>
      </c>
      <c r="E154" s="35" t="s">
        <v>248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0+O8+O25+O66+O71+O120+O133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249</v>
      </c>
      <c r="I3" s="41">
        <f>0+I8+I25+I66+I71+I120+I133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249</v>
      </c>
      <c r="D4" s="6"/>
      <c r="E4" s="18" t="s">
        <v>250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113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12.75">
      <c r="A9" s="25" t="s">
        <v>44</v>
      </c>
      <c r="B9" s="29" t="s">
        <v>28</v>
      </c>
      <c r="C9" s="29" t="s">
        <v>114</v>
      </c>
      <c r="D9" s="25" t="s">
        <v>46</v>
      </c>
      <c r="E9" s="30" t="s">
        <v>115</v>
      </c>
      <c r="F9" s="31" t="s">
        <v>116</v>
      </c>
      <c r="G9" s="32">
        <v>5.2</v>
      </c>
      <c r="H9" s="33">
        <v>0</v>
      </c>
      <c r="I9" s="33">
        <f>ROUND(ROUND(H9,2)*ROUND(G9,3),2)</f>
      </c>
      <c r="O9">
        <f>(I9*21)/100</f>
      </c>
      <c r="P9" t="s">
        <v>22</v>
      </c>
    </row>
    <row r="10" spans="1:5" ht="12.75">
      <c r="A10" s="34" t="s">
        <v>49</v>
      </c>
      <c r="E10" s="35" t="s">
        <v>46</v>
      </c>
    </row>
    <row r="11" spans="1:5" ht="12.75">
      <c r="A11" s="36" t="s">
        <v>50</v>
      </c>
      <c r="E11" s="37" t="s">
        <v>251</v>
      </c>
    </row>
    <row r="12" spans="1:5" ht="25.5">
      <c r="A12" t="s">
        <v>51</v>
      </c>
      <c r="E12" s="35" t="s">
        <v>118</v>
      </c>
    </row>
    <row r="13" spans="1:16" ht="25.5">
      <c r="A13" s="25" t="s">
        <v>44</v>
      </c>
      <c r="B13" s="29" t="s">
        <v>22</v>
      </c>
      <c r="C13" s="29" t="s">
        <v>119</v>
      </c>
      <c r="D13" s="25" t="s">
        <v>120</v>
      </c>
      <c r="E13" s="30" t="s">
        <v>121</v>
      </c>
      <c r="F13" s="31" t="s">
        <v>116</v>
      </c>
      <c r="G13" s="32">
        <v>43.104</v>
      </c>
      <c r="H13" s="33">
        <v>0</v>
      </c>
      <c r="I13" s="33">
        <f>ROUND(ROUND(H13,2)*ROUND(G13,3),2)</f>
      </c>
      <c r="O13">
        <f>(I13*21)/100</f>
      </c>
      <c r="P13" t="s">
        <v>22</v>
      </c>
    </row>
    <row r="14" spans="1:5" ht="12.75">
      <c r="A14" s="34" t="s">
        <v>49</v>
      </c>
      <c r="E14" s="35" t="s">
        <v>46</v>
      </c>
    </row>
    <row r="15" spans="1:5" ht="12.75">
      <c r="A15" s="36" t="s">
        <v>50</v>
      </c>
      <c r="E15" s="37" t="s">
        <v>252</v>
      </c>
    </row>
    <row r="16" spans="1:5" ht="153">
      <c r="A16" t="s">
        <v>51</v>
      </c>
      <c r="E16" s="35" t="s">
        <v>123</v>
      </c>
    </row>
    <row r="17" spans="1:16" ht="25.5">
      <c r="A17" s="25" t="s">
        <v>44</v>
      </c>
      <c r="B17" s="29" t="s">
        <v>21</v>
      </c>
      <c r="C17" s="29" t="s">
        <v>253</v>
      </c>
      <c r="D17" s="25" t="s">
        <v>254</v>
      </c>
      <c r="E17" s="30" t="s">
        <v>255</v>
      </c>
      <c r="F17" s="31" t="s">
        <v>116</v>
      </c>
      <c r="G17" s="32">
        <v>0.52</v>
      </c>
      <c r="H17" s="33">
        <v>0</v>
      </c>
      <c r="I17" s="33">
        <f>ROUND(ROUND(H17,2)*ROUND(G17,3),2)</f>
      </c>
      <c r="O17">
        <f>(I17*21)/100</f>
      </c>
      <c r="P17" t="s">
        <v>22</v>
      </c>
    </row>
    <row r="18" spans="1:5" ht="12.75">
      <c r="A18" s="34" t="s">
        <v>49</v>
      </c>
      <c r="E18" s="35" t="s">
        <v>46</v>
      </c>
    </row>
    <row r="19" spans="1:5" ht="12.75">
      <c r="A19" s="36" t="s">
        <v>50</v>
      </c>
      <c r="E19" s="37" t="s">
        <v>256</v>
      </c>
    </row>
    <row r="20" spans="1:5" ht="153">
      <c r="A20" t="s">
        <v>51</v>
      </c>
      <c r="E20" s="35" t="s">
        <v>128</v>
      </c>
    </row>
    <row r="21" spans="1:16" ht="25.5">
      <c r="A21" s="25" t="s">
        <v>44</v>
      </c>
      <c r="B21" s="29" t="s">
        <v>32</v>
      </c>
      <c r="C21" s="29" t="s">
        <v>124</v>
      </c>
      <c r="D21" s="25" t="s">
        <v>125</v>
      </c>
      <c r="E21" s="30" t="s">
        <v>126</v>
      </c>
      <c r="F21" s="31" t="s">
        <v>116</v>
      </c>
      <c r="G21" s="32">
        <v>7.068</v>
      </c>
      <c r="H21" s="33">
        <v>0</v>
      </c>
      <c r="I21" s="33">
        <f>ROUND(ROUND(H21,2)*ROUND(G21,3),2)</f>
      </c>
      <c r="O21">
        <f>(I21*21)/100</f>
      </c>
      <c r="P21" t="s">
        <v>22</v>
      </c>
    </row>
    <row r="22" spans="1:5" ht="12.75">
      <c r="A22" s="34" t="s">
        <v>49</v>
      </c>
      <c r="E22" s="35" t="s">
        <v>46</v>
      </c>
    </row>
    <row r="23" spans="1:5" ht="102">
      <c r="A23" s="36" t="s">
        <v>50</v>
      </c>
      <c r="E23" s="37" t="s">
        <v>257</v>
      </c>
    </row>
    <row r="24" spans="1:5" ht="153">
      <c r="A24" t="s">
        <v>51</v>
      </c>
      <c r="E24" s="35" t="s">
        <v>128</v>
      </c>
    </row>
    <row r="25" spans="1:18" ht="12.75" customHeight="1">
      <c r="A25" s="6" t="s">
        <v>42</v>
      </c>
      <c r="B25" s="6"/>
      <c r="C25" s="39" t="s">
        <v>28</v>
      </c>
      <c r="D25" s="6"/>
      <c r="E25" s="27" t="s">
        <v>134</v>
      </c>
      <c r="F25" s="6"/>
      <c r="G25" s="6"/>
      <c r="H25" s="6"/>
      <c r="I25" s="40">
        <f>0+Q25</f>
      </c>
      <c r="O25">
        <f>0+R25</f>
      </c>
      <c r="Q25">
        <f>0+I26+I30+I34+I38+I42+I46+I50+I54+I58+I62</f>
      </c>
      <c r="R25">
        <f>0+O26+O30+O34+O38+O42+O46+O50+O54+O58+O62</f>
      </c>
    </row>
    <row r="26" spans="1:16" ht="12.75">
      <c r="A26" s="25" t="s">
        <v>44</v>
      </c>
      <c r="B26" s="29" t="s">
        <v>34</v>
      </c>
      <c r="C26" s="29" t="s">
        <v>258</v>
      </c>
      <c r="D26" s="25" t="s">
        <v>46</v>
      </c>
      <c r="E26" s="30" t="s">
        <v>259</v>
      </c>
      <c r="F26" s="31" t="s">
        <v>147</v>
      </c>
      <c r="G26" s="32">
        <v>20</v>
      </c>
      <c r="H26" s="33">
        <v>0</v>
      </c>
      <c r="I26" s="33">
        <f>ROUND(ROUND(H26,2)*ROUND(G26,3),2)</f>
      </c>
      <c r="O26">
        <f>(I26*21)/100</f>
      </c>
      <c r="P26" t="s">
        <v>22</v>
      </c>
    </row>
    <row r="27" spans="1:5" ht="12.75">
      <c r="A27" s="34" t="s">
        <v>49</v>
      </c>
      <c r="E27" s="35" t="s">
        <v>46</v>
      </c>
    </row>
    <row r="28" spans="1:5" ht="12.75">
      <c r="A28" s="36" t="s">
        <v>50</v>
      </c>
      <c r="E28" s="37" t="s">
        <v>46</v>
      </c>
    </row>
    <row r="29" spans="1:5" ht="38.25">
      <c r="A29" t="s">
        <v>51</v>
      </c>
      <c r="E29" s="35" t="s">
        <v>260</v>
      </c>
    </row>
    <row r="30" spans="1:16" ht="25.5">
      <c r="A30" s="25" t="s">
        <v>44</v>
      </c>
      <c r="B30" s="29" t="s">
        <v>36</v>
      </c>
      <c r="C30" s="29" t="s">
        <v>261</v>
      </c>
      <c r="D30" s="25" t="s">
        <v>46</v>
      </c>
      <c r="E30" s="30" t="s">
        <v>262</v>
      </c>
      <c r="F30" s="31" t="s">
        <v>48</v>
      </c>
      <c r="G30" s="32">
        <v>0.43</v>
      </c>
      <c r="H30" s="33">
        <v>0</v>
      </c>
      <c r="I30" s="33">
        <f>ROUND(ROUND(H30,2)*ROUND(G30,3),2)</f>
      </c>
      <c r="O30">
        <f>(I30*21)/100</f>
      </c>
      <c r="P30" t="s">
        <v>22</v>
      </c>
    </row>
    <row r="31" spans="1:5" ht="12.75">
      <c r="A31" s="34" t="s">
        <v>49</v>
      </c>
      <c r="E31" s="35" t="s">
        <v>46</v>
      </c>
    </row>
    <row r="32" spans="1:5" ht="12.75">
      <c r="A32" s="36" t="s">
        <v>50</v>
      </c>
      <c r="E32" s="37" t="s">
        <v>263</v>
      </c>
    </row>
    <row r="33" spans="1:5" ht="63.75">
      <c r="A33" t="s">
        <v>51</v>
      </c>
      <c r="E33" s="35" t="s">
        <v>137</v>
      </c>
    </row>
    <row r="34" spans="1:16" ht="25.5">
      <c r="A34" s="25" t="s">
        <v>44</v>
      </c>
      <c r="B34" s="29" t="s">
        <v>67</v>
      </c>
      <c r="C34" s="29" t="s">
        <v>135</v>
      </c>
      <c r="D34" s="25" t="s">
        <v>46</v>
      </c>
      <c r="E34" s="30" t="s">
        <v>136</v>
      </c>
      <c r="F34" s="31" t="s">
        <v>61</v>
      </c>
      <c r="G34" s="32">
        <v>22</v>
      </c>
      <c r="H34" s="33">
        <v>0</v>
      </c>
      <c r="I34" s="33">
        <f>ROUND(ROUND(H34,2)*ROUND(G34,3),2)</f>
      </c>
      <c r="O34">
        <f>(I34*21)/100</f>
      </c>
      <c r="P34" t="s">
        <v>22</v>
      </c>
    </row>
    <row r="35" spans="1:5" ht="12.75">
      <c r="A35" s="34" t="s">
        <v>49</v>
      </c>
      <c r="E35" s="35" t="s">
        <v>46</v>
      </c>
    </row>
    <row r="36" spans="1:5" ht="12.75">
      <c r="A36" s="36" t="s">
        <v>50</v>
      </c>
      <c r="E36" s="37" t="s">
        <v>264</v>
      </c>
    </row>
    <row r="37" spans="1:5" ht="63.75">
      <c r="A37" t="s">
        <v>51</v>
      </c>
      <c r="E37" s="35" t="s">
        <v>137</v>
      </c>
    </row>
    <row r="38" spans="1:16" ht="25.5">
      <c r="A38" s="25" t="s">
        <v>44</v>
      </c>
      <c r="B38" s="29" t="s">
        <v>70</v>
      </c>
      <c r="C38" s="29" t="s">
        <v>265</v>
      </c>
      <c r="D38" s="25" t="s">
        <v>46</v>
      </c>
      <c r="E38" s="30" t="s">
        <v>266</v>
      </c>
      <c r="F38" s="31" t="s">
        <v>48</v>
      </c>
      <c r="G38" s="32">
        <v>0.2</v>
      </c>
      <c r="H38" s="33">
        <v>0</v>
      </c>
      <c r="I38" s="33">
        <f>ROUND(ROUND(H38,2)*ROUND(G38,3),2)</f>
      </c>
      <c r="O38">
        <f>(I38*21)/100</f>
      </c>
      <c r="P38" t="s">
        <v>22</v>
      </c>
    </row>
    <row r="39" spans="1:5" ht="12.75">
      <c r="A39" s="34" t="s">
        <v>49</v>
      </c>
      <c r="E39" s="35" t="s">
        <v>46</v>
      </c>
    </row>
    <row r="40" spans="1:5" ht="12.75">
      <c r="A40" s="36" t="s">
        <v>50</v>
      </c>
      <c r="E40" s="37" t="s">
        <v>46</v>
      </c>
    </row>
    <row r="41" spans="1:5" ht="63.75">
      <c r="A41" t="s">
        <v>51</v>
      </c>
      <c r="E41" s="35" t="s">
        <v>267</v>
      </c>
    </row>
    <row r="42" spans="1:16" ht="12.75">
      <c r="A42" s="25" t="s">
        <v>44</v>
      </c>
      <c r="B42" s="29" t="s">
        <v>39</v>
      </c>
      <c r="C42" s="29" t="s">
        <v>138</v>
      </c>
      <c r="D42" s="25" t="s">
        <v>46</v>
      </c>
      <c r="E42" s="30" t="s">
        <v>139</v>
      </c>
      <c r="F42" s="31" t="s">
        <v>48</v>
      </c>
      <c r="G42" s="32">
        <v>21.552</v>
      </c>
      <c r="H42" s="33">
        <v>0</v>
      </c>
      <c r="I42" s="33">
        <f>ROUND(ROUND(H42,2)*ROUND(G42,3),2)</f>
      </c>
      <c r="O42">
        <f>(I42*21)/100</f>
      </c>
      <c r="P42" t="s">
        <v>22</v>
      </c>
    </row>
    <row r="43" spans="1:5" ht="12.75">
      <c r="A43" s="34" t="s">
        <v>49</v>
      </c>
      <c r="E43" s="35" t="s">
        <v>46</v>
      </c>
    </row>
    <row r="44" spans="1:5" ht="12.75">
      <c r="A44" s="36" t="s">
        <v>50</v>
      </c>
      <c r="E44" s="37" t="s">
        <v>268</v>
      </c>
    </row>
    <row r="45" spans="1:5" ht="369.75">
      <c r="A45" t="s">
        <v>51</v>
      </c>
      <c r="E45" s="35" t="s">
        <v>140</v>
      </c>
    </row>
    <row r="46" spans="1:16" ht="12.75">
      <c r="A46" s="25" t="s">
        <v>44</v>
      </c>
      <c r="B46" s="29" t="s">
        <v>41</v>
      </c>
      <c r="C46" s="29" t="s">
        <v>141</v>
      </c>
      <c r="D46" s="25" t="s">
        <v>46</v>
      </c>
      <c r="E46" s="30" t="s">
        <v>142</v>
      </c>
      <c r="F46" s="31" t="s">
        <v>48</v>
      </c>
      <c r="G46" s="32">
        <v>21.552</v>
      </c>
      <c r="H46" s="33">
        <v>0</v>
      </c>
      <c r="I46" s="33">
        <f>ROUND(ROUND(H46,2)*ROUND(G46,3),2)</f>
      </c>
      <c r="O46">
        <f>(I46*21)/100</f>
      </c>
      <c r="P46" t="s">
        <v>22</v>
      </c>
    </row>
    <row r="47" spans="1:5" ht="12.75">
      <c r="A47" s="34" t="s">
        <v>49</v>
      </c>
      <c r="E47" s="35" t="s">
        <v>46</v>
      </c>
    </row>
    <row r="48" spans="1:5" ht="12.75">
      <c r="A48" s="36" t="s">
        <v>50</v>
      </c>
      <c r="E48" s="37" t="s">
        <v>46</v>
      </c>
    </row>
    <row r="49" spans="1:5" ht="191.25">
      <c r="A49" t="s">
        <v>51</v>
      </c>
      <c r="E49" s="35" t="s">
        <v>144</v>
      </c>
    </row>
    <row r="50" spans="1:16" ht="12.75">
      <c r="A50" s="25" t="s">
        <v>44</v>
      </c>
      <c r="B50" s="29" t="s">
        <v>77</v>
      </c>
      <c r="C50" s="29" t="s">
        <v>145</v>
      </c>
      <c r="D50" s="25" t="s">
        <v>46</v>
      </c>
      <c r="E50" s="30" t="s">
        <v>146</v>
      </c>
      <c r="F50" s="31" t="s">
        <v>147</v>
      </c>
      <c r="G50" s="32">
        <v>71.8</v>
      </c>
      <c r="H50" s="33">
        <v>0</v>
      </c>
      <c r="I50" s="33">
        <f>ROUND(ROUND(H50,2)*ROUND(G50,3),2)</f>
      </c>
      <c r="O50">
        <f>(I50*21)/100</f>
      </c>
      <c r="P50" t="s">
        <v>22</v>
      </c>
    </row>
    <row r="51" spans="1:5" ht="12.75">
      <c r="A51" s="34" t="s">
        <v>49</v>
      </c>
      <c r="E51" s="35" t="s">
        <v>46</v>
      </c>
    </row>
    <row r="52" spans="1:5" ht="12.75">
      <c r="A52" s="36" t="s">
        <v>50</v>
      </c>
      <c r="E52" s="37" t="s">
        <v>46</v>
      </c>
    </row>
    <row r="53" spans="1:5" ht="25.5">
      <c r="A53" t="s">
        <v>51</v>
      </c>
      <c r="E53" s="35" t="s">
        <v>148</v>
      </c>
    </row>
    <row r="54" spans="1:16" ht="12.75">
      <c r="A54" s="25" t="s">
        <v>44</v>
      </c>
      <c r="B54" s="29" t="s">
        <v>80</v>
      </c>
      <c r="C54" s="29" t="s">
        <v>149</v>
      </c>
      <c r="D54" s="25" t="s">
        <v>46</v>
      </c>
      <c r="E54" s="30" t="s">
        <v>150</v>
      </c>
      <c r="F54" s="31" t="s">
        <v>48</v>
      </c>
      <c r="G54" s="32">
        <v>2.6</v>
      </c>
      <c r="H54" s="33">
        <v>0</v>
      </c>
      <c r="I54" s="33">
        <f>ROUND(ROUND(H54,2)*ROUND(G54,3),2)</f>
      </c>
      <c r="O54">
        <f>(I54*21)/100</f>
      </c>
      <c r="P54" t="s">
        <v>22</v>
      </c>
    </row>
    <row r="55" spans="1:5" ht="12.75">
      <c r="A55" s="34" t="s">
        <v>49</v>
      </c>
      <c r="E55" s="35" t="s">
        <v>46</v>
      </c>
    </row>
    <row r="56" spans="1:5" ht="12.75">
      <c r="A56" s="36" t="s">
        <v>50</v>
      </c>
      <c r="E56" s="37" t="s">
        <v>46</v>
      </c>
    </row>
    <row r="57" spans="1:5" ht="38.25">
      <c r="A57" t="s">
        <v>51</v>
      </c>
      <c r="E57" s="35" t="s">
        <v>151</v>
      </c>
    </row>
    <row r="58" spans="1:16" ht="12.75">
      <c r="A58" s="25" t="s">
        <v>44</v>
      </c>
      <c r="B58" s="29" t="s">
        <v>83</v>
      </c>
      <c r="C58" s="29" t="s">
        <v>152</v>
      </c>
      <c r="D58" s="25" t="s">
        <v>46</v>
      </c>
      <c r="E58" s="30" t="s">
        <v>153</v>
      </c>
      <c r="F58" s="31" t="s">
        <v>147</v>
      </c>
      <c r="G58" s="32">
        <v>17.17</v>
      </c>
      <c r="H58" s="33">
        <v>0</v>
      </c>
      <c r="I58" s="33">
        <f>ROUND(ROUND(H58,2)*ROUND(G58,3),2)</f>
      </c>
      <c r="O58">
        <f>(I58*21)/100</f>
      </c>
      <c r="P58" t="s">
        <v>22</v>
      </c>
    </row>
    <row r="59" spans="1:5" ht="12.75">
      <c r="A59" s="34" t="s">
        <v>49</v>
      </c>
      <c r="E59" s="35" t="s">
        <v>46</v>
      </c>
    </row>
    <row r="60" spans="1:5" ht="12.75">
      <c r="A60" s="36" t="s">
        <v>50</v>
      </c>
      <c r="E60" s="37" t="s">
        <v>46</v>
      </c>
    </row>
    <row r="61" spans="1:5" ht="25.5">
      <c r="A61" t="s">
        <v>51</v>
      </c>
      <c r="E61" s="35" t="s">
        <v>154</v>
      </c>
    </row>
    <row r="62" spans="1:16" ht="12.75">
      <c r="A62" s="25" t="s">
        <v>44</v>
      </c>
      <c r="B62" s="29" t="s">
        <v>86</v>
      </c>
      <c r="C62" s="29" t="s">
        <v>155</v>
      </c>
      <c r="D62" s="25" t="s">
        <v>46</v>
      </c>
      <c r="E62" s="30" t="s">
        <v>156</v>
      </c>
      <c r="F62" s="31" t="s">
        <v>147</v>
      </c>
      <c r="G62" s="32">
        <v>17.17</v>
      </c>
      <c r="H62" s="33">
        <v>0</v>
      </c>
      <c r="I62" s="33">
        <f>ROUND(ROUND(H62,2)*ROUND(G62,3),2)</f>
      </c>
      <c r="O62">
        <f>(I62*21)/100</f>
      </c>
      <c r="P62" t="s">
        <v>22</v>
      </c>
    </row>
    <row r="63" spans="1:5" ht="12.75">
      <c r="A63" s="34" t="s">
        <v>49</v>
      </c>
      <c r="E63" s="35" t="s">
        <v>46</v>
      </c>
    </row>
    <row r="64" spans="1:5" ht="12.75">
      <c r="A64" s="36" t="s">
        <v>50</v>
      </c>
      <c r="E64" s="37" t="s">
        <v>46</v>
      </c>
    </row>
    <row r="65" spans="1:5" ht="38.25">
      <c r="A65" t="s">
        <v>51</v>
      </c>
      <c r="E65" s="35" t="s">
        <v>157</v>
      </c>
    </row>
    <row r="66" spans="1:18" ht="12.75" customHeight="1">
      <c r="A66" s="6" t="s">
        <v>42</v>
      </c>
      <c r="B66" s="6"/>
      <c r="C66" s="39" t="s">
        <v>22</v>
      </c>
      <c r="D66" s="6"/>
      <c r="E66" s="27" t="s">
        <v>158</v>
      </c>
      <c r="F66" s="6"/>
      <c r="G66" s="6"/>
      <c r="H66" s="6"/>
      <c r="I66" s="40">
        <f>0+Q66</f>
      </c>
      <c r="O66">
        <f>0+R66</f>
      </c>
      <c r="Q66">
        <f>0+I67</f>
      </c>
      <c r="R66">
        <f>0+O67</f>
      </c>
    </row>
    <row r="67" spans="1:16" ht="12.75">
      <c r="A67" s="25" t="s">
        <v>44</v>
      </c>
      <c r="B67" s="29" t="s">
        <v>89</v>
      </c>
      <c r="C67" s="29" t="s">
        <v>159</v>
      </c>
      <c r="D67" s="25" t="s">
        <v>46</v>
      </c>
      <c r="E67" s="30" t="s">
        <v>160</v>
      </c>
      <c r="F67" s="31" t="s">
        <v>147</v>
      </c>
      <c r="G67" s="32">
        <v>73.921</v>
      </c>
      <c r="H67" s="33">
        <v>0</v>
      </c>
      <c r="I67" s="33">
        <f>ROUND(ROUND(H67,2)*ROUND(G67,3),2)</f>
      </c>
      <c r="O67">
        <f>(I67*21)/100</f>
      </c>
      <c r="P67" t="s">
        <v>22</v>
      </c>
    </row>
    <row r="68" spans="1:5" ht="12.75">
      <c r="A68" s="34" t="s">
        <v>49</v>
      </c>
      <c r="E68" s="35" t="s">
        <v>161</v>
      </c>
    </row>
    <row r="69" spans="1:5" ht="12.75">
      <c r="A69" s="36" t="s">
        <v>50</v>
      </c>
      <c r="E69" s="37" t="s">
        <v>46</v>
      </c>
    </row>
    <row r="70" spans="1:5" ht="102">
      <c r="A70" t="s">
        <v>51</v>
      </c>
      <c r="E70" s="35" t="s">
        <v>162</v>
      </c>
    </row>
    <row r="71" spans="1:18" ht="12.75" customHeight="1">
      <c r="A71" s="6" t="s">
        <v>42</v>
      </c>
      <c r="B71" s="6"/>
      <c r="C71" s="39" t="s">
        <v>34</v>
      </c>
      <c r="D71" s="6"/>
      <c r="E71" s="27" t="s">
        <v>167</v>
      </c>
      <c r="F71" s="6"/>
      <c r="G71" s="6"/>
      <c r="H71" s="6"/>
      <c r="I71" s="40">
        <f>0+Q71</f>
      </c>
      <c r="O71">
        <f>0+R71</f>
      </c>
      <c r="Q71">
        <f>0+I72+I76+I80+I84+I88+I92+I96+I100+I104+I108+I112+I116</f>
      </c>
      <c r="R71">
        <f>0+O72+O76+O80+O84+O88+O92+O96+O100+O104+O108+O112+O116</f>
      </c>
    </row>
    <row r="72" spans="1:16" ht="12.75">
      <c r="A72" s="25" t="s">
        <v>44</v>
      </c>
      <c r="B72" s="29" t="s">
        <v>92</v>
      </c>
      <c r="C72" s="29" t="s">
        <v>172</v>
      </c>
      <c r="D72" s="25" t="s">
        <v>46</v>
      </c>
      <c r="E72" s="30" t="s">
        <v>173</v>
      </c>
      <c r="F72" s="31" t="s">
        <v>147</v>
      </c>
      <c r="G72" s="32">
        <v>5.947</v>
      </c>
      <c r="H72" s="33">
        <v>0</v>
      </c>
      <c r="I72" s="33">
        <f>ROUND(ROUND(H72,2)*ROUND(G72,3),2)</f>
      </c>
      <c r="O72">
        <f>(I72*21)/100</f>
      </c>
      <c r="P72" t="s">
        <v>22</v>
      </c>
    </row>
    <row r="73" spans="1:5" ht="12.75">
      <c r="A73" s="34" t="s">
        <v>49</v>
      </c>
      <c r="E73" s="35" t="s">
        <v>46</v>
      </c>
    </row>
    <row r="74" spans="1:5" ht="12.75">
      <c r="A74" s="36" t="s">
        <v>50</v>
      </c>
      <c r="E74" s="37" t="s">
        <v>269</v>
      </c>
    </row>
    <row r="75" spans="1:5" ht="127.5">
      <c r="A75" t="s">
        <v>51</v>
      </c>
      <c r="E75" s="35" t="s">
        <v>174</v>
      </c>
    </row>
    <row r="76" spans="1:16" ht="12.75">
      <c r="A76" s="25" t="s">
        <v>44</v>
      </c>
      <c r="B76" s="29" t="s">
        <v>96</v>
      </c>
      <c r="C76" s="29" t="s">
        <v>175</v>
      </c>
      <c r="D76" s="25" t="s">
        <v>46</v>
      </c>
      <c r="E76" s="30" t="s">
        <v>176</v>
      </c>
      <c r="F76" s="31" t="s">
        <v>147</v>
      </c>
      <c r="G76" s="32">
        <v>5.947</v>
      </c>
      <c r="H76" s="33">
        <v>0</v>
      </c>
      <c r="I76" s="33">
        <f>ROUND(ROUND(H76,2)*ROUND(G76,3),2)</f>
      </c>
      <c r="O76">
        <f>(I76*21)/100</f>
      </c>
      <c r="P76" t="s">
        <v>22</v>
      </c>
    </row>
    <row r="77" spans="1:5" ht="12.75">
      <c r="A77" s="34" t="s">
        <v>49</v>
      </c>
      <c r="E77" s="35" t="s">
        <v>46</v>
      </c>
    </row>
    <row r="78" spans="1:5" ht="12.75">
      <c r="A78" s="36" t="s">
        <v>50</v>
      </c>
      <c r="E78" s="37" t="s">
        <v>46</v>
      </c>
    </row>
    <row r="79" spans="1:5" ht="51">
      <c r="A79" t="s">
        <v>51</v>
      </c>
      <c r="E79" s="35" t="s">
        <v>177</v>
      </c>
    </row>
    <row r="80" spans="1:16" ht="12.75">
      <c r="A80" s="25" t="s">
        <v>44</v>
      </c>
      <c r="B80" s="29" t="s">
        <v>99</v>
      </c>
      <c r="C80" s="29" t="s">
        <v>178</v>
      </c>
      <c r="D80" s="25" t="s">
        <v>46</v>
      </c>
      <c r="E80" s="30" t="s">
        <v>179</v>
      </c>
      <c r="F80" s="31" t="s">
        <v>147</v>
      </c>
      <c r="G80" s="32">
        <v>58.094</v>
      </c>
      <c r="H80" s="33">
        <v>0</v>
      </c>
      <c r="I80" s="33">
        <f>ROUND(ROUND(H80,2)*ROUND(G80,3),2)</f>
      </c>
      <c r="O80">
        <f>(I80*21)/100</f>
      </c>
      <c r="P80" t="s">
        <v>22</v>
      </c>
    </row>
    <row r="81" spans="1:5" ht="12.75">
      <c r="A81" s="34" t="s">
        <v>49</v>
      </c>
      <c r="E81" s="35" t="s">
        <v>46</v>
      </c>
    </row>
    <row r="82" spans="1:5" ht="12.75">
      <c r="A82" s="36" t="s">
        <v>50</v>
      </c>
      <c r="E82" s="37" t="s">
        <v>270</v>
      </c>
    </row>
    <row r="83" spans="1:5" ht="51">
      <c r="A83" t="s">
        <v>51</v>
      </c>
      <c r="E83" s="35" t="s">
        <v>177</v>
      </c>
    </row>
    <row r="84" spans="1:16" ht="12.75">
      <c r="A84" s="25" t="s">
        <v>44</v>
      </c>
      <c r="B84" s="29" t="s">
        <v>102</v>
      </c>
      <c r="C84" s="29" t="s">
        <v>184</v>
      </c>
      <c r="D84" s="25" t="s">
        <v>46</v>
      </c>
      <c r="E84" s="30" t="s">
        <v>185</v>
      </c>
      <c r="F84" s="31" t="s">
        <v>147</v>
      </c>
      <c r="G84" s="32">
        <v>1.56</v>
      </c>
      <c r="H84" s="33">
        <v>0</v>
      </c>
      <c r="I84" s="33">
        <f>ROUND(ROUND(H84,2)*ROUND(G84,3),2)</f>
      </c>
      <c r="O84">
        <f>(I84*21)/100</f>
      </c>
      <c r="P84" t="s">
        <v>22</v>
      </c>
    </row>
    <row r="85" spans="1:5" ht="12.75">
      <c r="A85" s="34" t="s">
        <v>49</v>
      </c>
      <c r="E85" s="35" t="s">
        <v>46</v>
      </c>
    </row>
    <row r="86" spans="1:5" ht="12.75">
      <c r="A86" s="36" t="s">
        <v>50</v>
      </c>
      <c r="E86" s="37" t="s">
        <v>271</v>
      </c>
    </row>
    <row r="87" spans="1:5" ht="51">
      <c r="A87" t="s">
        <v>51</v>
      </c>
      <c r="E87" s="35" t="s">
        <v>183</v>
      </c>
    </row>
    <row r="88" spans="1:16" ht="12.75">
      <c r="A88" s="25" t="s">
        <v>44</v>
      </c>
      <c r="B88" s="29" t="s">
        <v>105</v>
      </c>
      <c r="C88" s="29" t="s">
        <v>187</v>
      </c>
      <c r="D88" s="25" t="s">
        <v>46</v>
      </c>
      <c r="E88" s="30" t="s">
        <v>188</v>
      </c>
      <c r="F88" s="31" t="s">
        <v>147</v>
      </c>
      <c r="G88" s="32">
        <v>0.78</v>
      </c>
      <c r="H88" s="33">
        <v>0</v>
      </c>
      <c r="I88" s="33">
        <f>ROUND(ROUND(H88,2)*ROUND(G88,3),2)</f>
      </c>
      <c r="O88">
        <f>(I88*21)/100</f>
      </c>
      <c r="P88" t="s">
        <v>22</v>
      </c>
    </row>
    <row r="89" spans="1:5" ht="12.75">
      <c r="A89" s="34" t="s">
        <v>49</v>
      </c>
      <c r="E89" s="35" t="s">
        <v>46</v>
      </c>
    </row>
    <row r="90" spans="1:5" ht="12.75">
      <c r="A90" s="36" t="s">
        <v>50</v>
      </c>
      <c r="E90" s="37" t="s">
        <v>46</v>
      </c>
    </row>
    <row r="91" spans="1:5" ht="140.25">
      <c r="A91" t="s">
        <v>51</v>
      </c>
      <c r="E91" s="35" t="s">
        <v>189</v>
      </c>
    </row>
    <row r="92" spans="1:16" ht="12.75">
      <c r="A92" s="25" t="s">
        <v>44</v>
      </c>
      <c r="B92" s="29" t="s">
        <v>108</v>
      </c>
      <c r="C92" s="29" t="s">
        <v>190</v>
      </c>
      <c r="D92" s="25" t="s">
        <v>46</v>
      </c>
      <c r="E92" s="30" t="s">
        <v>191</v>
      </c>
      <c r="F92" s="31" t="s">
        <v>147</v>
      </c>
      <c r="G92" s="32">
        <v>0.78</v>
      </c>
      <c r="H92" s="33">
        <v>0</v>
      </c>
      <c r="I92" s="33">
        <f>ROUND(ROUND(H92,2)*ROUND(G92,3),2)</f>
      </c>
      <c r="O92">
        <f>(I92*21)/100</f>
      </c>
      <c r="P92" t="s">
        <v>22</v>
      </c>
    </row>
    <row r="93" spans="1:5" ht="12.75">
      <c r="A93" s="34" t="s">
        <v>49</v>
      </c>
      <c r="E93" s="35" t="s">
        <v>46</v>
      </c>
    </row>
    <row r="94" spans="1:5" ht="12.75">
      <c r="A94" s="36" t="s">
        <v>50</v>
      </c>
      <c r="E94" s="37" t="s">
        <v>46</v>
      </c>
    </row>
    <row r="95" spans="1:5" ht="140.25">
      <c r="A95" t="s">
        <v>51</v>
      </c>
      <c r="E95" s="35" t="s">
        <v>189</v>
      </c>
    </row>
    <row r="96" spans="1:16" ht="12.75">
      <c r="A96" s="25" t="s">
        <v>44</v>
      </c>
      <c r="B96" s="29" t="s">
        <v>192</v>
      </c>
      <c r="C96" s="29" t="s">
        <v>196</v>
      </c>
      <c r="D96" s="25" t="s">
        <v>46</v>
      </c>
      <c r="E96" s="30" t="s">
        <v>197</v>
      </c>
      <c r="F96" s="31" t="s">
        <v>147</v>
      </c>
      <c r="G96" s="32">
        <v>10.575</v>
      </c>
      <c r="H96" s="33">
        <v>0</v>
      </c>
      <c r="I96" s="33">
        <f>ROUND(ROUND(H96,2)*ROUND(G96,3),2)</f>
      </c>
      <c r="O96">
        <f>(I96*21)/100</f>
      </c>
      <c r="P96" t="s">
        <v>22</v>
      </c>
    </row>
    <row r="97" spans="1:5" ht="12.75">
      <c r="A97" s="34" t="s">
        <v>49</v>
      </c>
      <c r="E97" s="35" t="s">
        <v>46</v>
      </c>
    </row>
    <row r="98" spans="1:5" ht="12.75">
      <c r="A98" s="36" t="s">
        <v>50</v>
      </c>
      <c r="E98" s="37" t="s">
        <v>46</v>
      </c>
    </row>
    <row r="99" spans="1:5" ht="153">
      <c r="A99" t="s">
        <v>51</v>
      </c>
      <c r="E99" s="35" t="s">
        <v>198</v>
      </c>
    </row>
    <row r="100" spans="1:16" ht="25.5">
      <c r="A100" s="25" t="s">
        <v>44</v>
      </c>
      <c r="B100" s="29" t="s">
        <v>195</v>
      </c>
      <c r="C100" s="29" t="s">
        <v>272</v>
      </c>
      <c r="D100" s="25" t="s">
        <v>46</v>
      </c>
      <c r="E100" s="30" t="s">
        <v>273</v>
      </c>
      <c r="F100" s="31" t="s">
        <v>147</v>
      </c>
      <c r="G100" s="32">
        <v>4.549</v>
      </c>
      <c r="H100" s="33">
        <v>0</v>
      </c>
      <c r="I100" s="33">
        <f>ROUND(ROUND(H100,2)*ROUND(G100,3),2)</f>
      </c>
      <c r="O100">
        <f>(I100*21)/100</f>
      </c>
      <c r="P100" t="s">
        <v>22</v>
      </c>
    </row>
    <row r="101" spans="1:5" ht="12.75">
      <c r="A101" s="34" t="s">
        <v>49</v>
      </c>
      <c r="E101" s="35" t="s">
        <v>46</v>
      </c>
    </row>
    <row r="102" spans="1:5" ht="12.75">
      <c r="A102" s="36" t="s">
        <v>50</v>
      </c>
      <c r="E102" s="37" t="s">
        <v>46</v>
      </c>
    </row>
    <row r="103" spans="1:5" ht="153">
      <c r="A103" t="s">
        <v>51</v>
      </c>
      <c r="E103" s="35" t="s">
        <v>198</v>
      </c>
    </row>
    <row r="104" spans="1:16" ht="12.75">
      <c r="A104" s="25" t="s">
        <v>44</v>
      </c>
      <c r="B104" s="29" t="s">
        <v>199</v>
      </c>
      <c r="C104" s="29" t="s">
        <v>200</v>
      </c>
      <c r="D104" s="25" t="s">
        <v>46</v>
      </c>
      <c r="E104" s="30" t="s">
        <v>201</v>
      </c>
      <c r="F104" s="31" t="s">
        <v>147</v>
      </c>
      <c r="G104" s="32">
        <v>42.97</v>
      </c>
      <c r="H104" s="33">
        <v>0</v>
      </c>
      <c r="I104" s="33">
        <f>ROUND(ROUND(H104,2)*ROUND(G104,3),2)</f>
      </c>
      <c r="O104">
        <f>(I104*21)/100</f>
      </c>
      <c r="P104" t="s">
        <v>22</v>
      </c>
    </row>
    <row r="105" spans="1:5" ht="12.75">
      <c r="A105" s="34" t="s">
        <v>49</v>
      </c>
      <c r="E105" s="35" t="s">
        <v>46</v>
      </c>
    </row>
    <row r="106" spans="1:5" ht="12.75">
      <c r="A106" s="36" t="s">
        <v>50</v>
      </c>
      <c r="E106" s="37" t="s">
        <v>46</v>
      </c>
    </row>
    <row r="107" spans="1:5" ht="153">
      <c r="A107" t="s">
        <v>51</v>
      </c>
      <c r="E107" s="35" t="s">
        <v>198</v>
      </c>
    </row>
    <row r="108" spans="1:16" ht="12.75">
      <c r="A108" s="25" t="s">
        <v>44</v>
      </c>
      <c r="B108" s="29" t="s">
        <v>203</v>
      </c>
      <c r="C108" s="29" t="s">
        <v>274</v>
      </c>
      <c r="D108" s="25" t="s">
        <v>46</v>
      </c>
      <c r="E108" s="30" t="s">
        <v>275</v>
      </c>
      <c r="F108" s="31" t="s">
        <v>147</v>
      </c>
      <c r="G108" s="32">
        <v>4.259</v>
      </c>
      <c r="H108" s="33">
        <v>0</v>
      </c>
      <c r="I108" s="33">
        <f>ROUND(ROUND(H108,2)*ROUND(G108,3),2)</f>
      </c>
      <c r="O108">
        <f>(I108*21)/100</f>
      </c>
      <c r="P108" t="s">
        <v>22</v>
      </c>
    </row>
    <row r="109" spans="1:5" ht="12.75">
      <c r="A109" s="34" t="s">
        <v>49</v>
      </c>
      <c r="E109" s="35" t="s">
        <v>46</v>
      </c>
    </row>
    <row r="110" spans="1:5" ht="12.75">
      <c r="A110" s="36" t="s">
        <v>50</v>
      </c>
      <c r="E110" s="37" t="s">
        <v>46</v>
      </c>
    </row>
    <row r="111" spans="1:5" ht="153">
      <c r="A111" t="s">
        <v>51</v>
      </c>
      <c r="E111" s="35" t="s">
        <v>198</v>
      </c>
    </row>
    <row r="112" spans="1:16" ht="12.75">
      <c r="A112" s="25" t="s">
        <v>44</v>
      </c>
      <c r="B112" s="29" t="s">
        <v>207</v>
      </c>
      <c r="C112" s="29" t="s">
        <v>276</v>
      </c>
      <c r="D112" s="25" t="s">
        <v>46</v>
      </c>
      <c r="E112" s="30" t="s">
        <v>277</v>
      </c>
      <c r="F112" s="31" t="s">
        <v>147</v>
      </c>
      <c r="G112" s="32">
        <v>2.575</v>
      </c>
      <c r="H112" s="33">
        <v>0</v>
      </c>
      <c r="I112" s="33">
        <f>ROUND(ROUND(H112,2)*ROUND(G112,3),2)</f>
      </c>
      <c r="O112">
        <f>(I112*21)/100</f>
      </c>
      <c r="P112" t="s">
        <v>22</v>
      </c>
    </row>
    <row r="113" spans="1:5" ht="12.75">
      <c r="A113" s="34" t="s">
        <v>49</v>
      </c>
      <c r="E113" s="35" t="s">
        <v>46</v>
      </c>
    </row>
    <row r="114" spans="1:5" ht="12.75">
      <c r="A114" s="36" t="s">
        <v>50</v>
      </c>
      <c r="E114" s="37" t="s">
        <v>46</v>
      </c>
    </row>
    <row r="115" spans="1:5" ht="89.25">
      <c r="A115" t="s">
        <v>51</v>
      </c>
      <c r="E115" s="35" t="s">
        <v>278</v>
      </c>
    </row>
    <row r="116" spans="1:16" ht="12.75">
      <c r="A116" s="25" t="s">
        <v>44</v>
      </c>
      <c r="B116" s="29" t="s">
        <v>212</v>
      </c>
      <c r="C116" s="29" t="s">
        <v>279</v>
      </c>
      <c r="D116" s="25" t="s">
        <v>46</v>
      </c>
      <c r="E116" s="30" t="s">
        <v>280</v>
      </c>
      <c r="F116" s="31" t="s">
        <v>147</v>
      </c>
      <c r="G116" s="32">
        <v>1.688</v>
      </c>
      <c r="H116" s="33">
        <v>0</v>
      </c>
      <c r="I116" s="33">
        <f>ROUND(ROUND(H116,2)*ROUND(G116,3),2)</f>
      </c>
      <c r="O116">
        <f>(I116*21)/100</f>
      </c>
      <c r="P116" t="s">
        <v>22</v>
      </c>
    </row>
    <row r="117" spans="1:5" ht="12.75">
      <c r="A117" s="34" t="s">
        <v>49</v>
      </c>
      <c r="E117" s="35" t="s">
        <v>46</v>
      </c>
    </row>
    <row r="118" spans="1:5" ht="12.75">
      <c r="A118" s="36" t="s">
        <v>50</v>
      </c>
      <c r="E118" s="37" t="s">
        <v>46</v>
      </c>
    </row>
    <row r="119" spans="1:5" ht="153">
      <c r="A119" t="s">
        <v>51</v>
      </c>
      <c r="E119" s="35" t="s">
        <v>198</v>
      </c>
    </row>
    <row r="120" spans="1:18" ht="12.75" customHeight="1">
      <c r="A120" s="6" t="s">
        <v>42</v>
      </c>
      <c r="B120" s="6"/>
      <c r="C120" s="39" t="s">
        <v>70</v>
      </c>
      <c r="D120" s="6"/>
      <c r="E120" s="27" t="s">
        <v>202</v>
      </c>
      <c r="F120" s="6"/>
      <c r="G120" s="6"/>
      <c r="H120" s="6"/>
      <c r="I120" s="40">
        <f>0+Q120</f>
      </c>
      <c r="O120">
        <f>0+R120</f>
      </c>
      <c r="Q120">
        <f>0+I121+I125+I129</f>
      </c>
      <c r="R120">
        <f>0+O121+O125+O129</f>
      </c>
    </row>
    <row r="121" spans="1:16" ht="12.75">
      <c r="A121" s="25" t="s">
        <v>44</v>
      </c>
      <c r="B121" s="29" t="s">
        <v>216</v>
      </c>
      <c r="C121" s="29" t="s">
        <v>281</v>
      </c>
      <c r="D121" s="25" t="s">
        <v>46</v>
      </c>
      <c r="E121" s="30" t="s">
        <v>282</v>
      </c>
      <c r="F121" s="31" t="s">
        <v>58</v>
      </c>
      <c r="G121" s="32">
        <v>1</v>
      </c>
      <c r="H121" s="33">
        <v>0</v>
      </c>
      <c r="I121" s="33">
        <f>ROUND(ROUND(H121,2)*ROUND(G121,3),2)</f>
      </c>
      <c r="O121">
        <f>(I121*21)/100</f>
      </c>
      <c r="P121" t="s">
        <v>22</v>
      </c>
    </row>
    <row r="122" spans="1:5" ht="12.75">
      <c r="A122" s="34" t="s">
        <v>49</v>
      </c>
      <c r="E122" s="35" t="s">
        <v>46</v>
      </c>
    </row>
    <row r="123" spans="1:5" ht="12.75">
      <c r="A123" s="36" t="s">
        <v>50</v>
      </c>
      <c r="E123" s="37" t="s">
        <v>46</v>
      </c>
    </row>
    <row r="124" spans="1:5" ht="38.25">
      <c r="A124" t="s">
        <v>51</v>
      </c>
      <c r="E124" s="35" t="s">
        <v>283</v>
      </c>
    </row>
    <row r="125" spans="1:16" ht="12.75">
      <c r="A125" s="25" t="s">
        <v>44</v>
      </c>
      <c r="B125" s="29" t="s">
        <v>219</v>
      </c>
      <c r="C125" s="29" t="s">
        <v>204</v>
      </c>
      <c r="D125" s="25" t="s">
        <v>46</v>
      </c>
      <c r="E125" s="30" t="s">
        <v>205</v>
      </c>
      <c r="F125" s="31" t="s">
        <v>58</v>
      </c>
      <c r="G125" s="32">
        <v>2</v>
      </c>
      <c r="H125" s="33">
        <v>0</v>
      </c>
      <c r="I125" s="33">
        <f>ROUND(ROUND(H125,2)*ROUND(G125,3),2)</f>
      </c>
      <c r="O125">
        <f>(I125*21)/100</f>
      </c>
      <c r="P125" t="s">
        <v>22</v>
      </c>
    </row>
    <row r="126" spans="1:5" ht="12.75">
      <c r="A126" s="34" t="s">
        <v>49</v>
      </c>
      <c r="E126" s="35" t="s">
        <v>46</v>
      </c>
    </row>
    <row r="127" spans="1:5" ht="12.75">
      <c r="A127" s="36" t="s">
        <v>50</v>
      </c>
      <c r="E127" s="37" t="s">
        <v>46</v>
      </c>
    </row>
    <row r="128" spans="1:5" ht="12.75">
      <c r="A128" t="s">
        <v>51</v>
      </c>
      <c r="E128" s="35" t="s">
        <v>206</v>
      </c>
    </row>
    <row r="129" spans="1:16" ht="12.75">
      <c r="A129" s="25" t="s">
        <v>44</v>
      </c>
      <c r="B129" s="29" t="s">
        <v>223</v>
      </c>
      <c r="C129" s="29" t="s">
        <v>208</v>
      </c>
      <c r="D129" s="25" t="s">
        <v>46</v>
      </c>
      <c r="E129" s="30" t="s">
        <v>209</v>
      </c>
      <c r="F129" s="31" t="s">
        <v>58</v>
      </c>
      <c r="G129" s="32">
        <v>2</v>
      </c>
      <c r="H129" s="33">
        <v>0</v>
      </c>
      <c r="I129" s="33">
        <f>ROUND(ROUND(H129,2)*ROUND(G129,3),2)</f>
      </c>
      <c r="O129">
        <f>(I129*21)/100</f>
      </c>
      <c r="P129" t="s">
        <v>22</v>
      </c>
    </row>
    <row r="130" spans="1:5" ht="12.75">
      <c r="A130" s="34" t="s">
        <v>49</v>
      </c>
      <c r="E130" s="35" t="s">
        <v>46</v>
      </c>
    </row>
    <row r="131" spans="1:5" ht="12.75">
      <c r="A131" s="36" t="s">
        <v>50</v>
      </c>
      <c r="E131" s="37" t="s">
        <v>46</v>
      </c>
    </row>
    <row r="132" spans="1:5" ht="25.5">
      <c r="A132" t="s">
        <v>51</v>
      </c>
      <c r="E132" s="35" t="s">
        <v>210</v>
      </c>
    </row>
    <row r="133" spans="1:18" ht="12.75" customHeight="1">
      <c r="A133" s="6" t="s">
        <v>42</v>
      </c>
      <c r="B133" s="6"/>
      <c r="C133" s="39" t="s">
        <v>39</v>
      </c>
      <c r="D133" s="6"/>
      <c r="E133" s="27" t="s">
        <v>211</v>
      </c>
      <c r="F133" s="6"/>
      <c r="G133" s="6"/>
      <c r="H133" s="6"/>
      <c r="I133" s="40">
        <f>0+Q133</f>
      </c>
      <c r="O133">
        <f>0+R133</f>
      </c>
      <c r="Q133">
        <f>0+I134+I138+I142+I146+I150+I154+I158+I162</f>
      </c>
      <c r="R133">
        <f>0+O134+O138+O142+O146+O150+O154+O158+O162</f>
      </c>
    </row>
    <row r="134" spans="1:16" ht="12.75">
      <c r="A134" s="25" t="s">
        <v>44</v>
      </c>
      <c r="B134" s="29" t="s">
        <v>228</v>
      </c>
      <c r="C134" s="29" t="s">
        <v>284</v>
      </c>
      <c r="D134" s="25" t="s">
        <v>46</v>
      </c>
      <c r="E134" s="30" t="s">
        <v>285</v>
      </c>
      <c r="F134" s="31" t="s">
        <v>61</v>
      </c>
      <c r="G134" s="32">
        <v>20</v>
      </c>
      <c r="H134" s="33">
        <v>0</v>
      </c>
      <c r="I134" s="33">
        <f>ROUND(ROUND(H134,2)*ROUND(G134,3),2)</f>
      </c>
      <c r="O134">
        <f>(I134*21)/100</f>
      </c>
      <c r="P134" t="s">
        <v>22</v>
      </c>
    </row>
    <row r="135" spans="1:5" ht="12.75">
      <c r="A135" s="34" t="s">
        <v>49</v>
      </c>
      <c r="E135" s="35" t="s">
        <v>46</v>
      </c>
    </row>
    <row r="136" spans="1:5" ht="12.75">
      <c r="A136" s="36" t="s">
        <v>50</v>
      </c>
      <c r="E136" s="37" t="s">
        <v>46</v>
      </c>
    </row>
    <row r="137" spans="1:5" ht="25.5">
      <c r="A137" t="s">
        <v>51</v>
      </c>
      <c r="E137" s="35" t="s">
        <v>286</v>
      </c>
    </row>
    <row r="138" spans="1:16" ht="12.75">
      <c r="A138" s="25" t="s">
        <v>44</v>
      </c>
      <c r="B138" s="29" t="s">
        <v>233</v>
      </c>
      <c r="C138" s="29" t="s">
        <v>213</v>
      </c>
      <c r="D138" s="25" t="s">
        <v>46</v>
      </c>
      <c r="E138" s="30" t="s">
        <v>214</v>
      </c>
      <c r="F138" s="31" t="s">
        <v>61</v>
      </c>
      <c r="G138" s="32">
        <v>6.445</v>
      </c>
      <c r="H138" s="33">
        <v>0</v>
      </c>
      <c r="I138" s="33">
        <f>ROUND(ROUND(H138,2)*ROUND(G138,3),2)</f>
      </c>
      <c r="O138">
        <f>(I138*21)/100</f>
      </c>
      <c r="P138" t="s">
        <v>22</v>
      </c>
    </row>
    <row r="139" spans="1:5" ht="12.75">
      <c r="A139" s="34" t="s">
        <v>49</v>
      </c>
      <c r="E139" s="35" t="s">
        <v>46</v>
      </c>
    </row>
    <row r="140" spans="1:5" ht="12.75">
      <c r="A140" s="36" t="s">
        <v>50</v>
      </c>
      <c r="E140" s="37" t="s">
        <v>46</v>
      </c>
    </row>
    <row r="141" spans="1:5" ht="51">
      <c r="A141" t="s">
        <v>51</v>
      </c>
      <c r="E141" s="35" t="s">
        <v>215</v>
      </c>
    </row>
    <row r="142" spans="1:16" ht="12.75">
      <c r="A142" s="25" t="s">
        <v>44</v>
      </c>
      <c r="B142" s="29" t="s">
        <v>237</v>
      </c>
      <c r="C142" s="29" t="s">
        <v>217</v>
      </c>
      <c r="D142" s="25" t="s">
        <v>46</v>
      </c>
      <c r="E142" s="30" t="s">
        <v>218</v>
      </c>
      <c r="F142" s="31" t="s">
        <v>61</v>
      </c>
      <c r="G142" s="32">
        <v>39.302</v>
      </c>
      <c r="H142" s="33">
        <v>0</v>
      </c>
      <c r="I142" s="33">
        <f>ROUND(ROUND(H142,2)*ROUND(G142,3),2)</f>
      </c>
      <c r="O142">
        <f>(I142*21)/100</f>
      </c>
      <c r="P142" t="s">
        <v>22</v>
      </c>
    </row>
    <row r="143" spans="1:5" ht="12.75">
      <c r="A143" s="34" t="s">
        <v>49</v>
      </c>
      <c r="E143" s="35" t="s">
        <v>46</v>
      </c>
    </row>
    <row r="144" spans="1:5" ht="12.75">
      <c r="A144" s="36" t="s">
        <v>50</v>
      </c>
      <c r="E144" s="37" t="s">
        <v>46</v>
      </c>
    </row>
    <row r="145" spans="1:5" ht="51">
      <c r="A145" t="s">
        <v>51</v>
      </c>
      <c r="E145" s="35" t="s">
        <v>215</v>
      </c>
    </row>
    <row r="146" spans="1:16" ht="12.75">
      <c r="A146" s="25" t="s">
        <v>44</v>
      </c>
      <c r="B146" s="29" t="s">
        <v>241</v>
      </c>
      <c r="C146" s="29" t="s">
        <v>220</v>
      </c>
      <c r="D146" s="25" t="s">
        <v>46</v>
      </c>
      <c r="E146" s="30" t="s">
        <v>221</v>
      </c>
      <c r="F146" s="31" t="s">
        <v>61</v>
      </c>
      <c r="G146" s="32">
        <v>50.932</v>
      </c>
      <c r="H146" s="33">
        <v>0</v>
      </c>
      <c r="I146" s="33">
        <f>ROUND(ROUND(H146,2)*ROUND(G146,3),2)</f>
      </c>
      <c r="O146">
        <f>(I146*21)/100</f>
      </c>
      <c r="P146" t="s">
        <v>22</v>
      </c>
    </row>
    <row r="147" spans="1:5" ht="12.75">
      <c r="A147" s="34" t="s">
        <v>49</v>
      </c>
      <c r="E147" s="35" t="s">
        <v>46</v>
      </c>
    </row>
    <row r="148" spans="1:5" ht="12.75">
      <c r="A148" s="36" t="s">
        <v>50</v>
      </c>
      <c r="E148" s="37" t="s">
        <v>287</v>
      </c>
    </row>
    <row r="149" spans="1:5" ht="51">
      <c r="A149" t="s">
        <v>51</v>
      </c>
      <c r="E149" s="35" t="s">
        <v>215</v>
      </c>
    </row>
    <row r="150" spans="1:16" ht="12.75">
      <c r="A150" s="25" t="s">
        <v>44</v>
      </c>
      <c r="B150" s="29" t="s">
        <v>245</v>
      </c>
      <c r="C150" s="29" t="s">
        <v>288</v>
      </c>
      <c r="D150" s="25" t="s">
        <v>46</v>
      </c>
      <c r="E150" s="30" t="s">
        <v>289</v>
      </c>
      <c r="F150" s="31" t="s">
        <v>61</v>
      </c>
      <c r="G150" s="32">
        <v>1.6</v>
      </c>
      <c r="H150" s="33">
        <v>0</v>
      </c>
      <c r="I150" s="33">
        <f>ROUND(ROUND(H150,2)*ROUND(G150,3),2)</f>
      </c>
      <c r="O150">
        <f>(I150*21)/100</f>
      </c>
      <c r="P150" t="s">
        <v>22</v>
      </c>
    </row>
    <row r="151" spans="1:5" ht="12.75">
      <c r="A151" s="34" t="s">
        <v>49</v>
      </c>
      <c r="E151" s="35" t="s">
        <v>46</v>
      </c>
    </row>
    <row r="152" spans="1:5" ht="12.75">
      <c r="A152" s="36" t="s">
        <v>50</v>
      </c>
      <c r="E152" s="37" t="s">
        <v>46</v>
      </c>
    </row>
    <row r="153" spans="1:5" ht="25.5">
      <c r="A153" t="s">
        <v>51</v>
      </c>
      <c r="E153" s="35" t="s">
        <v>290</v>
      </c>
    </row>
    <row r="154" spans="1:16" ht="12.75">
      <c r="A154" s="25" t="s">
        <v>44</v>
      </c>
      <c r="B154" s="29" t="s">
        <v>291</v>
      </c>
      <c r="C154" s="29" t="s">
        <v>238</v>
      </c>
      <c r="D154" s="25" t="s">
        <v>46</v>
      </c>
      <c r="E154" s="30" t="s">
        <v>239</v>
      </c>
      <c r="F154" s="31" t="s">
        <v>61</v>
      </c>
      <c r="G154" s="32">
        <v>1.6</v>
      </c>
      <c r="H154" s="33">
        <v>0</v>
      </c>
      <c r="I154" s="33">
        <f>ROUND(ROUND(H154,2)*ROUND(G154,3),2)</f>
      </c>
      <c r="O154">
        <f>(I154*21)/100</f>
      </c>
      <c r="P154" t="s">
        <v>22</v>
      </c>
    </row>
    <row r="155" spans="1:5" ht="12.75">
      <c r="A155" s="34" t="s">
        <v>49</v>
      </c>
      <c r="E155" s="35" t="s">
        <v>46</v>
      </c>
    </row>
    <row r="156" spans="1:5" ht="12.75">
      <c r="A156" s="36" t="s">
        <v>50</v>
      </c>
      <c r="E156" s="37" t="s">
        <v>46</v>
      </c>
    </row>
    <row r="157" spans="1:5" ht="38.25">
      <c r="A157" t="s">
        <v>51</v>
      </c>
      <c r="E157" s="35" t="s">
        <v>240</v>
      </c>
    </row>
    <row r="158" spans="1:16" ht="12.75">
      <c r="A158" s="25" t="s">
        <v>44</v>
      </c>
      <c r="B158" s="29" t="s">
        <v>292</v>
      </c>
      <c r="C158" s="29" t="s">
        <v>242</v>
      </c>
      <c r="D158" s="25" t="s">
        <v>46</v>
      </c>
      <c r="E158" s="30" t="s">
        <v>243</v>
      </c>
      <c r="F158" s="31" t="s">
        <v>58</v>
      </c>
      <c r="G158" s="32">
        <v>2</v>
      </c>
      <c r="H158" s="33">
        <v>0</v>
      </c>
      <c r="I158" s="33">
        <f>ROUND(ROUND(H158,2)*ROUND(G158,3),2)</f>
      </c>
      <c r="O158">
        <f>(I158*21)/100</f>
      </c>
      <c r="P158" t="s">
        <v>22</v>
      </c>
    </row>
    <row r="159" spans="1:5" ht="12.75">
      <c r="A159" s="34" t="s">
        <v>49</v>
      </c>
      <c r="E159" s="35" t="s">
        <v>46</v>
      </c>
    </row>
    <row r="160" spans="1:5" ht="12.75">
      <c r="A160" s="36" t="s">
        <v>50</v>
      </c>
      <c r="E160" s="37" t="s">
        <v>46</v>
      </c>
    </row>
    <row r="161" spans="1:5" ht="140.25">
      <c r="A161" t="s">
        <v>51</v>
      </c>
      <c r="E161" s="35" t="s">
        <v>244</v>
      </c>
    </row>
    <row r="162" spans="1:16" ht="12.75">
      <c r="A162" s="25" t="s">
        <v>44</v>
      </c>
      <c r="B162" s="29" t="s">
        <v>293</v>
      </c>
      <c r="C162" s="29" t="s">
        <v>294</v>
      </c>
      <c r="D162" s="25" t="s">
        <v>46</v>
      </c>
      <c r="E162" s="30" t="s">
        <v>295</v>
      </c>
      <c r="F162" s="31" t="s">
        <v>58</v>
      </c>
      <c r="G162" s="32">
        <v>1</v>
      </c>
      <c r="H162" s="33">
        <v>0</v>
      </c>
      <c r="I162" s="33">
        <f>ROUND(ROUND(H162,2)*ROUND(G162,3),2)</f>
      </c>
      <c r="O162">
        <f>(I162*21)/100</f>
      </c>
      <c r="P162" t="s">
        <v>22</v>
      </c>
    </row>
    <row r="163" spans="1:5" ht="12.75">
      <c r="A163" s="34" t="s">
        <v>49</v>
      </c>
      <c r="E163" s="35" t="s">
        <v>46</v>
      </c>
    </row>
    <row r="164" spans="1:5" ht="12.75">
      <c r="A164" s="36" t="s">
        <v>50</v>
      </c>
      <c r="E164" s="37" t="s">
        <v>46</v>
      </c>
    </row>
    <row r="165" spans="1:5" ht="89.25">
      <c r="A165" t="s">
        <v>51</v>
      </c>
      <c r="E165" s="35" t="s">
        <v>296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297</v>
      </c>
      <c r="I3" s="41">
        <f>0+I8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297</v>
      </c>
      <c r="D4" s="6"/>
      <c r="E4" s="18" t="s">
        <v>298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113</v>
      </c>
      <c r="F8" s="19"/>
      <c r="G8" s="19"/>
      <c r="H8" s="19"/>
      <c r="I8" s="28">
        <f>0+Q8</f>
      </c>
      <c r="O8">
        <f>0+R8</f>
      </c>
      <c r="Q8">
        <f>0+I9+I13+I17+I21+I25+I29</f>
      </c>
      <c r="R8">
        <f>0+O9+O13+O17+O21+O25+O29</f>
      </c>
    </row>
    <row r="9" spans="1:16" ht="12.75">
      <c r="A9" s="25" t="s">
        <v>44</v>
      </c>
      <c r="B9" s="29" t="s">
        <v>28</v>
      </c>
      <c r="C9" s="29" t="s">
        <v>299</v>
      </c>
      <c r="D9" s="25" t="s">
        <v>46</v>
      </c>
      <c r="E9" s="30" t="s">
        <v>300</v>
      </c>
      <c r="F9" s="31" t="s">
        <v>58</v>
      </c>
      <c r="G9" s="32">
        <v>2</v>
      </c>
      <c r="H9" s="33">
        <v>0</v>
      </c>
      <c r="I9" s="33">
        <f>ROUND(ROUND(H9,2)*ROUND(G9,3),2)</f>
      </c>
      <c r="O9">
        <f>(I9*21)/100</f>
      </c>
      <c r="P9" t="s">
        <v>22</v>
      </c>
    </row>
    <row r="10" spans="1:5" ht="25.5">
      <c r="A10" s="34" t="s">
        <v>49</v>
      </c>
      <c r="E10" s="35" t="s">
        <v>301</v>
      </c>
    </row>
    <row r="11" spans="1:5" ht="12.75">
      <c r="A11" s="36" t="s">
        <v>50</v>
      </c>
      <c r="E11" s="37" t="s">
        <v>46</v>
      </c>
    </row>
    <row r="12" spans="1:5" ht="12.75">
      <c r="A12" t="s">
        <v>51</v>
      </c>
      <c r="E12" s="35" t="s">
        <v>302</v>
      </c>
    </row>
    <row r="13" spans="1:16" ht="12.75">
      <c r="A13" s="25" t="s">
        <v>44</v>
      </c>
      <c r="B13" s="29" t="s">
        <v>22</v>
      </c>
      <c r="C13" s="29" t="s">
        <v>303</v>
      </c>
      <c r="D13" s="25" t="s">
        <v>46</v>
      </c>
      <c r="E13" s="30" t="s">
        <v>304</v>
      </c>
      <c r="F13" s="31" t="s">
        <v>305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22</v>
      </c>
    </row>
    <row r="14" spans="1:5" ht="12.75">
      <c r="A14" s="34" t="s">
        <v>49</v>
      </c>
      <c r="E14" s="35" t="s">
        <v>46</v>
      </c>
    </row>
    <row r="15" spans="1:5" ht="12.75">
      <c r="A15" s="36" t="s">
        <v>50</v>
      </c>
      <c r="E15" s="37" t="s">
        <v>46</v>
      </c>
    </row>
    <row r="16" spans="1:5" ht="12.75">
      <c r="A16" t="s">
        <v>51</v>
      </c>
      <c r="E16" s="35" t="s">
        <v>302</v>
      </c>
    </row>
    <row r="17" spans="1:16" ht="12.75">
      <c r="A17" s="25" t="s">
        <v>44</v>
      </c>
      <c r="B17" s="29" t="s">
        <v>21</v>
      </c>
      <c r="C17" s="29" t="s">
        <v>306</v>
      </c>
      <c r="D17" s="25" t="s">
        <v>46</v>
      </c>
      <c r="E17" s="30" t="s">
        <v>307</v>
      </c>
      <c r="F17" s="31" t="s">
        <v>305</v>
      </c>
      <c r="G17" s="32">
        <v>1</v>
      </c>
      <c r="H17" s="33">
        <v>0</v>
      </c>
      <c r="I17" s="33">
        <f>ROUND(ROUND(H17,2)*ROUND(G17,3),2)</f>
      </c>
      <c r="O17">
        <f>(I17*21)/100</f>
      </c>
      <c r="P17" t="s">
        <v>22</v>
      </c>
    </row>
    <row r="18" spans="1:5" ht="12.75">
      <c r="A18" s="34" t="s">
        <v>49</v>
      </c>
      <c r="E18" s="35" t="s">
        <v>46</v>
      </c>
    </row>
    <row r="19" spans="1:5" ht="12.75">
      <c r="A19" s="36" t="s">
        <v>50</v>
      </c>
      <c r="E19" s="37" t="s">
        <v>46</v>
      </c>
    </row>
    <row r="20" spans="1:5" ht="89.25">
      <c r="A20" t="s">
        <v>51</v>
      </c>
      <c r="E20" s="35" t="s">
        <v>308</v>
      </c>
    </row>
    <row r="21" spans="1:16" ht="12.75">
      <c r="A21" s="25" t="s">
        <v>44</v>
      </c>
      <c r="B21" s="29" t="s">
        <v>32</v>
      </c>
      <c r="C21" s="29" t="s">
        <v>309</v>
      </c>
      <c r="D21" s="25" t="s">
        <v>46</v>
      </c>
      <c r="E21" s="30" t="s">
        <v>310</v>
      </c>
      <c r="F21" s="31" t="s">
        <v>305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22</v>
      </c>
    </row>
    <row r="22" spans="1:5" ht="12.75">
      <c r="A22" s="34" t="s">
        <v>49</v>
      </c>
      <c r="E22" s="35" t="s">
        <v>46</v>
      </c>
    </row>
    <row r="23" spans="1:5" ht="12.75">
      <c r="A23" s="36" t="s">
        <v>50</v>
      </c>
      <c r="E23" s="37" t="s">
        <v>46</v>
      </c>
    </row>
    <row r="24" spans="1:5" ht="25.5">
      <c r="A24" t="s">
        <v>51</v>
      </c>
      <c r="E24" s="35" t="s">
        <v>311</v>
      </c>
    </row>
    <row r="25" spans="1:16" ht="12.75">
      <c r="A25" s="25" t="s">
        <v>44</v>
      </c>
      <c r="B25" s="29" t="s">
        <v>34</v>
      </c>
      <c r="C25" s="29" t="s">
        <v>312</v>
      </c>
      <c r="D25" s="25" t="s">
        <v>46</v>
      </c>
      <c r="E25" s="30" t="s">
        <v>313</v>
      </c>
      <c r="F25" s="31" t="s">
        <v>305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22</v>
      </c>
    </row>
    <row r="26" spans="1:5" ht="51">
      <c r="A26" s="34" t="s">
        <v>49</v>
      </c>
      <c r="E26" s="35" t="s">
        <v>314</v>
      </c>
    </row>
    <row r="27" spans="1:5" ht="12.75">
      <c r="A27" s="36" t="s">
        <v>50</v>
      </c>
      <c r="E27" s="37" t="s">
        <v>46</v>
      </c>
    </row>
    <row r="28" spans="1:5" ht="12.75">
      <c r="A28" t="s">
        <v>51</v>
      </c>
      <c r="E28" s="35" t="s">
        <v>315</v>
      </c>
    </row>
    <row r="29" spans="1:16" ht="12.75">
      <c r="A29" s="25" t="s">
        <v>44</v>
      </c>
      <c r="B29" s="29" t="s">
        <v>36</v>
      </c>
      <c r="C29" s="29" t="s">
        <v>93</v>
      </c>
      <c r="D29" s="25" t="s">
        <v>46</v>
      </c>
      <c r="E29" s="30" t="s">
        <v>94</v>
      </c>
      <c r="F29" s="31" t="s">
        <v>95</v>
      </c>
      <c r="G29" s="32">
        <v>16</v>
      </c>
      <c r="H29" s="33">
        <v>0</v>
      </c>
      <c r="I29" s="33">
        <f>ROUND(ROUND(H29,2)*ROUND(G29,3),2)</f>
      </c>
      <c r="O29">
        <f>(I29*21)/100</f>
      </c>
      <c r="P29" t="s">
        <v>22</v>
      </c>
    </row>
    <row r="30" spans="1:5" ht="12.75">
      <c r="A30" s="34" t="s">
        <v>49</v>
      </c>
      <c r="E30" s="35" t="s">
        <v>94</v>
      </c>
    </row>
    <row r="31" spans="1:5" ht="12.75">
      <c r="A31" s="36" t="s">
        <v>50</v>
      </c>
      <c r="E31" s="37" t="s">
        <v>46</v>
      </c>
    </row>
    <row r="32" spans="1:5" ht="12.75">
      <c r="A32" t="s">
        <v>51</v>
      </c>
      <c r="E32" s="35" t="s">
        <v>46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