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 - Vedlejší a ostatní ..." sheetId="2" r:id="rId2"/>
    <sheet name="001 - Stavební část" sheetId="3" r:id="rId3"/>
    <sheet name="002 - Zdravotní technika" sheetId="4" r:id="rId4"/>
    <sheet name="003 - Vytápění" sheetId="5" r:id="rId5"/>
    <sheet name="004 - Elektroinstalace" sheetId="6" r:id="rId6"/>
    <sheet name="Seznam figur" sheetId="7" r:id="rId7"/>
  </sheets>
  <definedNames>
    <definedName name="_xlnm.Print_Area" localSheetId="0">'Rekapitulace stavby'!$D$4:$AO$76,'Rekapitulace stavby'!$C$82:$AQ$100</definedName>
    <definedName name="_xlnm._FilterDatabase" localSheetId="1" hidden="1">'000 - Vedlejší a ostatní ...'!$C$118:$K$126</definedName>
    <definedName name="_xlnm.Print_Area" localSheetId="1">'000 - Vedlejší a ostatní ...'!$C$4:$J$76,'000 - Vedlejší a ostatní ...'!$C$82:$J$100,'000 - Vedlejší a ostatní ...'!$C$106:$J$126</definedName>
    <definedName name="_xlnm._FilterDatabase" localSheetId="2" hidden="1">'001 - Stavební část'!$C$135:$K$715</definedName>
    <definedName name="_xlnm.Print_Area" localSheetId="2">'001 - Stavební část'!$C$4:$J$76,'001 - Stavební část'!$C$82:$J$117,'001 - Stavební část'!$C$123:$J$715</definedName>
    <definedName name="_xlnm._FilterDatabase" localSheetId="3" hidden="1">'002 - Zdravotní technika'!$C$122:$K$268</definedName>
    <definedName name="_xlnm.Print_Area" localSheetId="3">'002 - Zdravotní technika'!$C$4:$J$76,'002 - Zdravotní technika'!$C$82:$J$104,'002 - Zdravotní technika'!$C$110:$J$268</definedName>
    <definedName name="_xlnm._FilterDatabase" localSheetId="4" hidden="1">'003 - Vytápění'!$C$120:$K$151</definedName>
    <definedName name="_xlnm.Print_Area" localSheetId="4">'003 - Vytápění'!$C$4:$J$76,'003 - Vytápění'!$C$82:$J$102,'003 - Vytápění'!$C$108:$J$151</definedName>
    <definedName name="_xlnm._FilterDatabase" localSheetId="5" hidden="1">'004 - Elektroinstalace'!$C$121:$K$171</definedName>
    <definedName name="_xlnm.Print_Area" localSheetId="5">'004 - Elektroinstalace'!$C$4:$J$76,'004 - Elektroinstalace'!$C$82:$J$103,'004 - Elektroinstalace'!$C$109:$J$171</definedName>
    <definedName name="_xlnm.Print_Area" localSheetId="6">'Seznam figur'!$C$4:$G$156</definedName>
    <definedName name="_xlnm.Print_Titles" localSheetId="0">'Rekapitulace stavby'!$92:$92</definedName>
    <definedName name="_xlnm.Print_Titles" localSheetId="1">'000 - Vedlejší a ostatní ...'!$118:$118</definedName>
    <definedName name="_xlnm.Print_Titles" localSheetId="2">'001 - Stavební část'!$135:$135</definedName>
    <definedName name="_xlnm.Print_Titles" localSheetId="3">'002 - Zdravotní technika'!$122:$122</definedName>
    <definedName name="_xlnm.Print_Titles" localSheetId="4">'003 - Vytápění'!$120:$120</definedName>
    <definedName name="_xlnm.Print_Titles" localSheetId="5">'004 - Elektroinstalace'!$121:$121</definedName>
    <definedName name="_xlnm.Print_Titles" localSheetId="6">'Seznam figur'!$9:$9</definedName>
  </definedNames>
  <calcPr fullCalcOnLoad="1"/>
</workbook>
</file>

<file path=xl/sharedStrings.xml><?xml version="1.0" encoding="utf-8"?>
<sst xmlns="http://schemas.openxmlformats.org/spreadsheetml/2006/main" count="9004" uniqueCount="1540">
  <si>
    <t>Export Komplet</t>
  </si>
  <si>
    <t/>
  </si>
  <si>
    <t>2.0</t>
  </si>
  <si>
    <t>ZAMOK</t>
  </si>
  <si>
    <t>False</t>
  </si>
  <si>
    <t>{682815b7-b12d-44ce-af5c-b9e206dc8b6d}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</si>
  <si>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</si>
  <si>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</si>
  <si>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</si>
  <si>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</si>
  <si>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</si>
  <si>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</si>
  <si>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</si>
  <si>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</si>
  <si>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2302b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</si>
  <si>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</si>
  <si>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</si>
  <si>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pro změnu užívání prostoru v 1.NP na dvě lékařšké ordinace, Pražská 387-aktualizace 2023</t>
  </si>
  <si>
    <t>KSO:</t>
  </si>
  <si>
    <t>CC-CZ:</t>
  </si>
  <si>
    <t>Místo:</t>
  </si>
  <si>
    <t>Trutnov</t>
  </si>
  <si>
    <t>Datum:</t>
  </si>
  <si>
    <t>16. 11. 2022</t>
  </si>
  <si>
    <t>Zadavatel:</t>
  </si>
  <si>
    <t>IČ:</t>
  </si>
  <si>
    <t>Město Trutnov, Slovanské nám. 165</t>
  </si>
  <si>
    <t>DIČ:</t>
  </si>
  <si>
    <t>Uchazeč:</t>
  </si>
  <si>
    <t>Vyplň údaj</t>
  </si>
  <si>
    <t>Projektant:</t>
  </si>
  <si>
    <t>Jiřina Fikarová</t>
  </si>
  <si>
    <t>True</t>
  </si>
  <si>
    <t>Zpracovatel:</t>
  </si>
  <si>
    <t>Ing. Lenka Kasperová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</si>
  <si>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</si>
  <si>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</si>
  <si>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</si>
  <si>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</si>
  <si>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</si>
  <si>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</si>
  <si>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</si>
  <si>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</si>
  <si>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</si>
  <si>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</si>
  <si>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</si>
  <si>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</si>
  <si>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</si>
  <si>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</si>
  <si>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</si>
  <si>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</si>
  <si>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</si>
  <si>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</si>
  <si>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</si>
  <si>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</si>
  <si>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</si>
  <si>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</si>
  <si>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</si>
  <si>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</si>
  <si>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</si>
  <si>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</si>
  <si>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</si>
  <si>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</si>
  <si>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</si>
  <si>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</si>
  <si>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</si>
  <si>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</si>
  <si>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</si>
  <si>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</si>
  <si>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</si>
  <si>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</si>
  <si>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</si>
  <si>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</si>
  <si>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</si>
  <si>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</si>
  <si>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</si>
  <si>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</si>
  <si>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</si>
  <si>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</si>
  <si>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</si>
  <si>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</si>
  <si>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000</t>
  </si>
  <si>
    <t>Vedlejší a ostatní náklady</t>
  </si>
  <si>
    <t>VON</t>
  </si>
  <si>
    <t>1</t>
  </si>
  <si>
    <t>{096f2933-9075-444d-879d-12bc4a690dbd}</t>
  </si>
  <si>
    <t>2</t>
  </si>
  <si>
    <t>001</t>
  </si>
  <si>
    <t>Stavební část</t>
  </si>
  <si>
    <t>STA</t>
  </si>
  <si>
    <t>{c18ee83e-257a-431b-ad17-3ac2e1ec7642}</t>
  </si>
  <si>
    <t>002</t>
  </si>
  <si>
    <t>Zdravotní technika</t>
  </si>
  <si>
    <t>{921da57a-0bad-4616-9862-0b05d5f26f22}</t>
  </si>
  <si>
    <t>003</t>
  </si>
  <si>
    <t>Vytápění</t>
  </si>
  <si>
    <t>{8a6a474d-ece1-4a30-b7c5-9f5cf837a2bf}</t>
  </si>
  <si>
    <t>004</t>
  </si>
  <si>
    <t>Elektroinstalace</t>
  </si>
  <si>
    <t>{246b157f-7c92-41ba-8d4f-97412ad8fa08}</t>
  </si>
  <si>
    <t>KRYCÍ LIST SOUPISU PRACÍ</t>
  </si>
  <si>
    <t>Objekt:</t>
  </si>
  <si>
    <t>000 -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</si>
  <si>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</si>
  <si>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</si>
  <si>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</si>
  <si>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</si>
  <si>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</si>
  <si>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</si>
  <si>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</si>
  <si>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</si>
  <si>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</si>
  <si>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</si>
  <si>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</si>
  <si>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</si>
  <si>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</si>
  <si>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</si>
  <si>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</si>
  <si>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</si>
  <si>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</si>
  <si>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</si>
  <si>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</si>
  <si>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</si>
  <si>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</si>
  <si>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</si>
  <si>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</si>
  <si>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</si>
  <si>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</si>
  <si>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</si>
  <si>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</si>
  <si>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</si>
  <si>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</si>
  <si>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kpl</t>
  </si>
  <si>
    <t>1024</t>
  </si>
  <si>
    <t>800282610</t>
  </si>
  <si>
    <t>Online PSC</t>
  </si>
  <si>
    <t>https://podminky.urs.cz/item/CS_URS_2022_02/030001000</t>
  </si>
  <si>
    <t>VRN7</t>
  </si>
  <si>
    <t>Provozní vlivy</t>
  </si>
  <si>
    <t>070001000</t>
  </si>
  <si>
    <t>-1188623251</t>
  </si>
  <si>
    <t>https://podminky.urs.cz/item/CS_URS_2022_02/070001000</t>
  </si>
  <si>
    <t>malba</t>
  </si>
  <si>
    <t>732,819</t>
  </si>
  <si>
    <t>nátěr</t>
  </si>
  <si>
    <t>29,07</t>
  </si>
  <si>
    <t>obklad</t>
  </si>
  <si>
    <t>91,68</t>
  </si>
  <si>
    <t>podhled1</t>
  </si>
  <si>
    <t>128,09</t>
  </si>
  <si>
    <t>podhled2</t>
  </si>
  <si>
    <t>3,6</t>
  </si>
  <si>
    <t>podlaha</t>
  </si>
  <si>
    <t>144,4</t>
  </si>
  <si>
    <t>stěnynové</t>
  </si>
  <si>
    <t>216,912</t>
  </si>
  <si>
    <t>001 - Stavební část</t>
  </si>
  <si>
    <t>stěnystáv</t>
  </si>
  <si>
    <t>313,127</t>
  </si>
  <si>
    <t>strop</t>
  </si>
  <si>
    <t>54,51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</si>
  <si>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</si>
  <si>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</si>
  <si>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</si>
  <si>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</si>
  <si>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</si>
  <si>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</si>
  <si>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</si>
  <si>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</si>
  <si>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</si>
  <si>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</si>
  <si>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</si>
  <si>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</si>
  <si>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</si>
  <si>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</si>
  <si>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</si>
  <si>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</si>
  <si>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</si>
  <si>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</si>
  <si>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</si>
  <si>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OST - Ostatní</t>
  </si>
  <si>
    <t>HSV</t>
  </si>
  <si>
    <t>Práce a dodávky HSV</t>
  </si>
  <si>
    <t>3</t>
  </si>
  <si>
    <t>Svislé a kompletní konstrukce</t>
  </si>
  <si>
    <t>317234410</t>
  </si>
  <si>
    <t>Vyzdívka mezi nosníky z cihel pálených na MC</t>
  </si>
  <si>
    <t>m3</t>
  </si>
  <si>
    <t>4</t>
  </si>
  <si>
    <t>-2121009089</t>
  </si>
  <si>
    <t>https://podminky.urs.cz/item/CS_URS_2022_02/317234410</t>
  </si>
  <si>
    <t>VV</t>
  </si>
  <si>
    <t>1,1*0,15*0,25</t>
  </si>
  <si>
    <t>1,1*0,22*0,25</t>
  </si>
  <si>
    <t>2*3,2*0,7*0,25</t>
  </si>
  <si>
    <t>Součet</t>
  </si>
  <si>
    <t>317944323</t>
  </si>
  <si>
    <t>Válcované nosníky č.14 až 22 dodatečně osazované do připravených otvorů</t>
  </si>
  <si>
    <t>t</t>
  </si>
  <si>
    <t>-1879291294</t>
  </si>
  <si>
    <t>https://podminky.urs.cz/item/CS_URS_2022_02/317944323</t>
  </si>
  <si>
    <t>"HEA 120"  2*3*3,2*0,0199</t>
  </si>
  <si>
    <t>"I 140"  2*2*1,1*0,0144</t>
  </si>
  <si>
    <t>340271021</t>
  </si>
  <si>
    <t>Zazdívka otvorů v příčkách nebo stěnách pl přes 0,25 do 1 m2 tvárnicemi pórobetonovými tl 100 mm</t>
  </si>
  <si>
    <t>m2</t>
  </si>
  <si>
    <t>-1721304959</t>
  </si>
  <si>
    <t>https://podminky.urs.cz/item/CS_URS_2022_02/340271021</t>
  </si>
  <si>
    <t>2*1*2,1</t>
  </si>
  <si>
    <t>340271041R</t>
  </si>
  <si>
    <t xml:space="preserve">Zazdívka otvorů v příčkách nebo stěnách pl přes 0,25 do 1 m2 tvárnicemi pórobetonovými </t>
  </si>
  <si>
    <t>1862759333</t>
  </si>
  <si>
    <t>"dozdívka parapetu"</t>
  </si>
  <si>
    <t>1*0,7*1</t>
  </si>
  <si>
    <t>"ostatní"</t>
  </si>
  <si>
    <t>0,3*2*0,15</t>
  </si>
  <si>
    <t>0,1</t>
  </si>
  <si>
    <t>342272225</t>
  </si>
  <si>
    <t>Příčka z pórobetonových hladkých tvárnic na tenkovrstvou maltu tl 100 mm</t>
  </si>
  <si>
    <t>2116098681</t>
  </si>
  <si>
    <t>https://podminky.urs.cz/item/CS_URS_2022_02/342272225</t>
  </si>
  <si>
    <t>(0,3+1+1,6)*3,8-0,8*1,97</t>
  </si>
  <si>
    <t>(0,9+0,9+2,5+1,8)*3,8-0,8*1,97-0,7*1,97</t>
  </si>
  <si>
    <t>2*(1,3*3,8-0,7*1,97)</t>
  </si>
  <si>
    <t>3,5*3,8-0,8*1,97</t>
  </si>
  <si>
    <t>4,9</t>
  </si>
  <si>
    <t>6</t>
  </si>
  <si>
    <t>342272235</t>
  </si>
  <si>
    <t>Příčka z pórobetonových hladkých tvárnic na tenkovrstvou maltu tl 125 mm</t>
  </si>
  <si>
    <t>-1324066811</t>
  </si>
  <si>
    <t>https://podminky.urs.cz/item/CS_URS_2022_02/342272235</t>
  </si>
  <si>
    <t>7,2*3,8-0,8*1,97</t>
  </si>
  <si>
    <t>4,2*3,5-0,8*1,97</t>
  </si>
  <si>
    <t>(1,9+1,1+0,7)*3,8</t>
  </si>
  <si>
    <t>3*3,8-0,8*1,97</t>
  </si>
  <si>
    <t>2,5*3,5</t>
  </si>
  <si>
    <t>1,8*3,5-0,8*1,97</t>
  </si>
  <si>
    <t>7,6</t>
  </si>
  <si>
    <t>7</t>
  </si>
  <si>
    <t>342272245</t>
  </si>
  <si>
    <t>Příčka z pórobetonových hladkých tvárnic na tenkovrstvou maltu tl 150 mm</t>
  </si>
  <si>
    <t>1312769764</t>
  </si>
  <si>
    <t>https://podminky.urs.cz/item/CS_URS_2022_02/342272245</t>
  </si>
  <si>
    <t>1,6*3,8-0,8*1,97</t>
  </si>
  <si>
    <t>8</t>
  </si>
  <si>
    <t>346244354R</t>
  </si>
  <si>
    <t>Obezdívka předstěnových instalačních systémů</t>
  </si>
  <si>
    <t>-518873933</t>
  </si>
  <si>
    <t>0,9*1,2</t>
  </si>
  <si>
    <t>2*1*1,2</t>
  </si>
  <si>
    <t>9</t>
  </si>
  <si>
    <t>346244381</t>
  </si>
  <si>
    <t>Plentování jednostranné v do 200 mm válcovaných nosníků cihlami</t>
  </si>
  <si>
    <t>1038219295</t>
  </si>
  <si>
    <t>https://podminky.urs.cz/item/CS_URS_2022_02/346244381</t>
  </si>
  <si>
    <t>2*2*1,1*0,25</t>
  </si>
  <si>
    <t>2*2*3,2*0,25</t>
  </si>
  <si>
    <t>Vodorovné konstrukce</t>
  </si>
  <si>
    <t>10</t>
  </si>
  <si>
    <t>411321414</t>
  </si>
  <si>
    <t>Stropy deskové ze ŽB tř. C 25/30</t>
  </si>
  <si>
    <t>-56320062</t>
  </si>
  <si>
    <t>https://podminky.urs.cz/item/CS_URS_2022_02/411321414</t>
  </si>
  <si>
    <t>"doplnění stropu nad 1.PP"</t>
  </si>
  <si>
    <t>"mezi vlny"</t>
  </si>
  <si>
    <t>3,6*1*0,02*0,7</t>
  </si>
  <si>
    <t>"nad vlny"</t>
  </si>
  <si>
    <t>3,6*1*0,08</t>
  </si>
  <si>
    <t>11</t>
  </si>
  <si>
    <t>411362021</t>
  </si>
  <si>
    <t>Výztuž stropů svařovanými sítěmi Kari</t>
  </si>
  <si>
    <t>-1704145839</t>
  </si>
  <si>
    <t>https://podminky.urs.cz/item/CS_URS_2022_02/411362021</t>
  </si>
  <si>
    <t>"KARI síť 150/150-6"</t>
  </si>
  <si>
    <t>3,6*1*0,00303*1,15</t>
  </si>
  <si>
    <t>Úpravy povrchů, podlahy a osazování výplní</t>
  </si>
  <si>
    <t>12</t>
  </si>
  <si>
    <t>611325422</t>
  </si>
  <si>
    <t>Oprava vnitřní vápenocementové štukové omítky stropů v rozsahu plochy přes 10 do 30 %</t>
  </si>
  <si>
    <t>284179193</t>
  </si>
  <si>
    <t>https://podminky.urs.cz/item/CS_URS_2022_02/611325422</t>
  </si>
  <si>
    <t>"1.02"  1,5*1,8</t>
  </si>
  <si>
    <t>"1.03"  1,5*1,8</t>
  </si>
  <si>
    <t>"1.04"  3,2</t>
  </si>
  <si>
    <t>"1.05"  3,4</t>
  </si>
  <si>
    <t>"1.06"  1,4</t>
  </si>
  <si>
    <t>"1.07"  1,4</t>
  </si>
  <si>
    <t>"1.08" 1,5*0,9</t>
  </si>
  <si>
    <t>"1.10"  4,5</t>
  </si>
  <si>
    <t>"1.11" 1,5*1,8</t>
  </si>
  <si>
    <t>"1.12"  3,2*2,3</t>
  </si>
  <si>
    <t>"1.13"  12,2</t>
  </si>
  <si>
    <t>"1.14"  2,3</t>
  </si>
  <si>
    <t>"1.15"  1,3</t>
  </si>
  <si>
    <t>"1.16"  3,5</t>
  </si>
  <si>
    <t>"1.17"  4,5</t>
  </si>
  <si>
    <t>13</t>
  </si>
  <si>
    <t>612321121</t>
  </si>
  <si>
    <t>Vápenocementová omítka hladká jednovrstvá vnitřních stěn nanášená ručně</t>
  </si>
  <si>
    <t>-1757469457</t>
  </si>
  <si>
    <t>https://podminky.urs.cz/item/CS_URS_2022_02/612321121</t>
  </si>
  <si>
    <t>"pod keramický obklad"</t>
  </si>
  <si>
    <t>14</t>
  </si>
  <si>
    <t>612321141</t>
  </si>
  <si>
    <t>Vápenocementová omítka štuková dvouvrstvá vnitřních stěn nanášená ručně</t>
  </si>
  <si>
    <t>-1712128070</t>
  </si>
  <si>
    <t>https://podminky.urs.cz/item/CS_URS_2022_02/612321141</t>
  </si>
  <si>
    <t>"nové zdivo"</t>
  </si>
  <si>
    <t>"1.01, 1.13"  (7,3+1,1)*3,1</t>
  </si>
  <si>
    <t>-0,8*1,97</t>
  </si>
  <si>
    <t>(2,8+0,7)*3,1</t>
  </si>
  <si>
    <t>(2,8+1,8)*3,1</t>
  </si>
  <si>
    <t>-0,8*1,97*3</t>
  </si>
  <si>
    <t>1*2,1*2</t>
  </si>
  <si>
    <t>"1.02"  (4,2+3,4)*3,1</t>
  </si>
  <si>
    <t>-0,8*1,97*2</t>
  </si>
  <si>
    <t>"1.03"  (2*4,2+3,8)*3,1</t>
  </si>
  <si>
    <t>"1.04"  (1,3+1,4+1,1)*3,8</t>
  </si>
  <si>
    <t>-(0,7*1,97+0,8*1,97)</t>
  </si>
  <si>
    <t>"1.05"  2,1*2,3</t>
  </si>
  <si>
    <t>"1.06"  2*0,7*3,8</t>
  </si>
  <si>
    <t>-2*0,7*1,97</t>
  </si>
  <si>
    <t>"1.07"  (0,9+1,3)*2</t>
  </si>
  <si>
    <t>"1.09"  0,3*3,1</t>
  </si>
  <si>
    <t>"1.10"  (2,5+1+1)*2</t>
  </si>
  <si>
    <t>"1.11"  (3,1+2,1)*3,1</t>
  </si>
  <si>
    <t>"1.12"  (1,8+3,1)*3,1</t>
  </si>
  <si>
    <t>"1.14"  (1+1,6)*3,8</t>
  </si>
  <si>
    <t>-(0,8*1,97+0,7*1,97)</t>
  </si>
  <si>
    <t>"1.16"  (1,8+1+0,8)*2</t>
  </si>
  <si>
    <t>"1.17"  (2,5+1,9)*2*2</t>
  </si>
  <si>
    <t>19,7</t>
  </si>
  <si>
    <t>612325422</t>
  </si>
  <si>
    <t>Oprava vnitřní vápenocementové štukové omítky stěn v rozsahu plochy přes 10 do 30 %</t>
  </si>
  <si>
    <t>-718981820</t>
  </si>
  <si>
    <t>https://podminky.urs.cz/item/CS_URS_2022_02/612325422</t>
  </si>
  <si>
    <t>"stávající stěny"</t>
  </si>
  <si>
    <t>"1.01"  (14,2+3,7+0,8)*3</t>
  </si>
  <si>
    <t>-(0,9*1,91*2+1*2,19)</t>
  </si>
  <si>
    <t>(1+2*2)*0,4</t>
  </si>
  <si>
    <t>(1+2*2,6)*0,5</t>
  </si>
  <si>
    <t>-(1,46*1,74+2,8*1,91)</t>
  </si>
  <si>
    <t>(2,8+2*1,91)*0,5</t>
  </si>
  <si>
    <t>(1,46+2*1,74)*0,4</t>
  </si>
  <si>
    <t>"1.03"  3,8*3,1</t>
  </si>
  <si>
    <t>-1,46*1,74</t>
  </si>
  <si>
    <t>"1.04"  (1+1,9+0,4)*3,8</t>
  </si>
  <si>
    <t>"1.05"  1,6*2,3+2,1*3,8</t>
  </si>
  <si>
    <t>"1.06"  1,1*3,8+1,1*2</t>
  </si>
  <si>
    <t>"1.08"  (2,1+3,2)*2*3,1</t>
  </si>
  <si>
    <t>-(0,8*1,97+0,8*2,05+0,9*1,42)</t>
  </si>
  <si>
    <t>(0,8+2*0,5)*0,25</t>
  </si>
  <si>
    <t>(0,9+2*1,42)*0,25</t>
  </si>
  <si>
    <t>"1.09"  (1,5+2,8)*2*3,1</t>
  </si>
  <si>
    <t>-(0,8*1,97+0,8*2,05+0,7*2,05)</t>
  </si>
  <si>
    <t>(0,7+2*2,05)*0,2</t>
  </si>
  <si>
    <t>"1.10"  (3,2+1,7+0,8)*2</t>
  </si>
  <si>
    <t>-0,7*2,05</t>
  </si>
  <si>
    <t>"1.11"  (5+3,1+2,9)*3,1</t>
  </si>
  <si>
    <t>-(0,8*1,97+1,46*1,74)</t>
  </si>
  <si>
    <t>(1,46+2*1,74)*0,2</t>
  </si>
  <si>
    <t>"1.12"  (6,4+3,2+3,6)*3,1</t>
  </si>
  <si>
    <t>-1,5*0,9</t>
  </si>
  <si>
    <t>(1,5+2*0,9)*0,25</t>
  </si>
  <si>
    <t>"1.14"  (1,65+1,5)*2,3</t>
  </si>
  <si>
    <t>0,8*3,8</t>
  </si>
  <si>
    <t>"1.15"  (1,5+0,9)*2*2,3</t>
  </si>
  <si>
    <t>"1.16"  (1,7+0,8+0,8)*2</t>
  </si>
  <si>
    <t>"1.17"  0,8*2</t>
  </si>
  <si>
    <t>28,4</t>
  </si>
  <si>
    <t>16</t>
  </si>
  <si>
    <t>622335203R</t>
  </si>
  <si>
    <t>Oprava  a doplnění venkovní omítky (dle stávající)</t>
  </si>
  <si>
    <t>-1313745859</t>
  </si>
  <si>
    <t>3*1</t>
  </si>
  <si>
    <t>2*1*1</t>
  </si>
  <si>
    <t>6,5*0,6</t>
  </si>
  <si>
    <t>Trubní vedení</t>
  </si>
  <si>
    <t>17</t>
  </si>
  <si>
    <t>899103211</t>
  </si>
  <si>
    <t>Demontáž poklopů litinových nebo ocelových včetně rámů hmotnosti přes 100 do 150 kg</t>
  </si>
  <si>
    <t>kus</t>
  </si>
  <si>
    <t>-724332027</t>
  </si>
  <si>
    <t>https://podminky.urs.cz/item/CS_URS_2022_02/899103211</t>
  </si>
  <si>
    <t>Ostatní konstrukce a práce, bourání</t>
  </si>
  <si>
    <t>18</t>
  </si>
  <si>
    <t>949101111</t>
  </si>
  <si>
    <t>Lešení pomocné pro objekty pozemních staveb s lešeňovou podlahou v do 1,9 m zatížení do 150 kg/m2</t>
  </si>
  <si>
    <t>2120925519</t>
  </si>
  <si>
    <t>https://podminky.urs.cz/item/CS_URS_2022_02/949101111</t>
  </si>
  <si>
    <t>19</t>
  </si>
  <si>
    <t>952901111</t>
  </si>
  <si>
    <t>Vyčištění budov bytové a občanské výstavby při výšce podlaží do 4 m</t>
  </si>
  <si>
    <t>-309283356</t>
  </si>
  <si>
    <t>https://podminky.urs.cz/item/CS_URS_2022_02/952901111</t>
  </si>
  <si>
    <t>20</t>
  </si>
  <si>
    <t>962031133</t>
  </si>
  <si>
    <t>Bourání příček z cihel pálených na MVC tl do 150 mm</t>
  </si>
  <si>
    <t>410011012</t>
  </si>
  <si>
    <t>https://podminky.urs.cz/item/CS_URS_2022_02/962031133</t>
  </si>
  <si>
    <t>4,3*3,45</t>
  </si>
  <si>
    <t>(1+1,2)*3,45</t>
  </si>
  <si>
    <t>(1,6+1)*3,45</t>
  </si>
  <si>
    <t>962042321</t>
  </si>
  <si>
    <t>Bourání zdiva nadzákladového z betonu prostého přes 1 m3</t>
  </si>
  <si>
    <t>-378006519</t>
  </si>
  <si>
    <t>https://podminky.urs.cz/item/CS_URS_2022_02/962042321</t>
  </si>
  <si>
    <t>"lemování otvoru do sklepa, betonová vana, zídka, schodiště"</t>
  </si>
  <si>
    <t>2,5</t>
  </si>
  <si>
    <t>22</t>
  </si>
  <si>
    <t>962081141</t>
  </si>
  <si>
    <t>Bourání příček ze skleněných tvárnic tl do 150 mm</t>
  </si>
  <si>
    <t>633995126</t>
  </si>
  <si>
    <t>https://podminky.urs.cz/item/CS_URS_2022_02/962081141</t>
  </si>
  <si>
    <t>1,5*0,9</t>
  </si>
  <si>
    <t>23</t>
  </si>
  <si>
    <t>968072455</t>
  </si>
  <si>
    <t>Vybourání kovových dveřních zárubní pl do 2 m2</t>
  </si>
  <si>
    <t>-448697462</t>
  </si>
  <si>
    <t>https://podminky.urs.cz/item/CS_URS_2022_02/968072455</t>
  </si>
  <si>
    <t>6*0,8*2+0,6*2</t>
  </si>
  <si>
    <t>24</t>
  </si>
  <si>
    <t>968072747</t>
  </si>
  <si>
    <t>Vybourání výkladních stěn kovových pevných nebo otevíratelných pl přes 4 m2</t>
  </si>
  <si>
    <t>1621159714</t>
  </si>
  <si>
    <t>https://podminky.urs.cz/item/CS_URS_2022_02/968072747</t>
  </si>
  <si>
    <t>2*2,2*2,8+2*0,7*2,8</t>
  </si>
  <si>
    <t>25</t>
  </si>
  <si>
    <t>971033231</t>
  </si>
  <si>
    <t>Vybourání otvorů ve zdivu cihelném pl do 0,0225 m2 na MVC nebo MV tl do 150 mm</t>
  </si>
  <si>
    <t>1353566329</t>
  </si>
  <si>
    <t>https://podminky.urs.cz/item/CS_URS_2022_02/971033231</t>
  </si>
  <si>
    <t>26</t>
  </si>
  <si>
    <t>971033351</t>
  </si>
  <si>
    <t>Vybourání otvorů ve zdivu cihelném pl do 0,09 m2 na MVC nebo MV tl do 450 mm</t>
  </si>
  <si>
    <t>1383317911</t>
  </si>
  <si>
    <t>https://podminky.urs.cz/item/CS_URS_2022_02/971033351</t>
  </si>
  <si>
    <t>27</t>
  </si>
  <si>
    <t>971033631</t>
  </si>
  <si>
    <t>Vybourání otvorů ve zdivu cihelném pl do 4 m2 na MVC nebo MV tl do 150 mm</t>
  </si>
  <si>
    <t>-1872456495</t>
  </si>
  <si>
    <t>https://podminky.urs.cz/item/CS_URS_2022_02/971033631</t>
  </si>
  <si>
    <t>0,9*2*2</t>
  </si>
  <si>
    <t>28</t>
  </si>
  <si>
    <t>971033681</t>
  </si>
  <si>
    <t>Vybourání otvorů ve zdivu cihelném pl do 4 m2 na MVC nebo MV tl do 900 mm</t>
  </si>
  <si>
    <t>-1377603725</t>
  </si>
  <si>
    <t>https://podminky.urs.cz/item/CS_URS_2022_02/971033681</t>
  </si>
  <si>
    <t>"parapet výkladceů</t>
  </si>
  <si>
    <t>2,8*0,68*0,73</t>
  </si>
  <si>
    <t>29</t>
  </si>
  <si>
    <t>973031812</t>
  </si>
  <si>
    <t>Vysekání kapes ve zdivu cihelném na MV nebo MVC pro zavázání příček tl do 100 mm</t>
  </si>
  <si>
    <t>m</t>
  </si>
  <si>
    <t>1729384893</t>
  </si>
  <si>
    <t>https://podminky.urs.cz/item/CS_URS_2022_02/973031812</t>
  </si>
  <si>
    <t>3,8*14</t>
  </si>
  <si>
    <t>30</t>
  </si>
  <si>
    <t>973031813</t>
  </si>
  <si>
    <t>Vysekání kapes ve zdivu cihelném na MV nebo MVC pro zavázání příček tl do 150 mm</t>
  </si>
  <si>
    <t>430226043</t>
  </si>
  <si>
    <t>https://podminky.urs.cz/item/CS_URS_2022_02/973031813</t>
  </si>
  <si>
    <t>3,8*11</t>
  </si>
  <si>
    <t>31</t>
  </si>
  <si>
    <t>973042241</t>
  </si>
  <si>
    <t>Vysekání kapes ve zdivu z betonu pl do 0,10 m2 hl do 150 mm</t>
  </si>
  <si>
    <t>398848334</t>
  </si>
  <si>
    <t>https://podminky.urs.cz/item/CS_URS_2022_02/973042241</t>
  </si>
  <si>
    <t>"pro osazení nosníků - doplnění stropu nad 1.PP"</t>
  </si>
  <si>
    <t>4*2</t>
  </si>
  <si>
    <t>32</t>
  </si>
  <si>
    <t>974032664</t>
  </si>
  <si>
    <t>Vysekání rýh ve stěnách z dutých cihel nebo tvárnic pro vtahování nosníků hl do 150 mm v do 150 mm</t>
  </si>
  <si>
    <t>-49899903</t>
  </si>
  <si>
    <t>https://podminky.urs.cz/item/CS_URS_2022_02/974032664</t>
  </si>
  <si>
    <t>2*1,1*2</t>
  </si>
  <si>
    <t>2*3*3,2</t>
  </si>
  <si>
    <t>33</t>
  </si>
  <si>
    <t>978011141</t>
  </si>
  <si>
    <t>Otlučení (osekání) vnitřní vápenné nebo vápenocementové omítky stropů v rozsahu přes 10 do 30 %</t>
  </si>
  <si>
    <t>-733527568</t>
  </si>
  <si>
    <t>https://podminky.urs.cz/item/CS_URS_2022_02/978011141</t>
  </si>
  <si>
    <t>34</t>
  </si>
  <si>
    <t>978013141</t>
  </si>
  <si>
    <t>Otlučení (osekání) vnitřní vápenné nebo vápenocementové omítky stěn v rozsahu přes 10 do 30 %</t>
  </si>
  <si>
    <t>999409329</t>
  </si>
  <si>
    <t>https://podminky.urs.cz/item/CS_URS_2022_02/978013141</t>
  </si>
  <si>
    <t>35</t>
  </si>
  <si>
    <t>978013191</t>
  </si>
  <si>
    <t>Otlučení (osekání) vnitřní vápenné nebo vápenocementové omítky stěn v rozsahu přes 50 do 100 %</t>
  </si>
  <si>
    <t>740922649</t>
  </si>
  <si>
    <t>https://podminky.urs.cz/item/CS_URS_2022_02/978013191</t>
  </si>
  <si>
    <t>"pod keramický obklad na stávajících stěnách"</t>
  </si>
  <si>
    <t>"1.02"  0,9*1,5</t>
  </si>
  <si>
    <t>"1.03"  0,9*1,5</t>
  </si>
  <si>
    <t>"1.05"  1,6*1,5</t>
  </si>
  <si>
    <t>"1.06"  1,1*1,8</t>
  </si>
  <si>
    <t>"1.07"  (0,9+1,2)*1,8</t>
  </si>
  <si>
    <t>"1.09"  (1,7+2*0,9)*1,8</t>
  </si>
  <si>
    <t>"1.10"  (1,7+3,1-0,7+0,8*2)*1,8</t>
  </si>
  <si>
    <t>"1.12"  1*1,5*2</t>
  </si>
  <si>
    <t>"1.14"  (1,5+1,6)*1,5</t>
  </si>
  <si>
    <t>"1.15"  ((0,9+1,5)*2-0,6)*1,5</t>
  </si>
  <si>
    <t>"1.16"  (1,7+0,8+0,6)*1,8</t>
  </si>
  <si>
    <t>"1.17"  0,9*1,8</t>
  </si>
  <si>
    <t>36</t>
  </si>
  <si>
    <t>99001</t>
  </si>
  <si>
    <t>Odstranění izolací a povrchových úprav ve stávající chladírně</t>
  </si>
  <si>
    <t>-1639283440</t>
  </si>
  <si>
    <t>37</t>
  </si>
  <si>
    <t>99002</t>
  </si>
  <si>
    <t>Ostatní drobné konstrukce a práce jinde neuvedené (sekání, průrazy, začištění apod.)</t>
  </si>
  <si>
    <t>HZS</t>
  </si>
  <si>
    <t>2023894757</t>
  </si>
  <si>
    <t>997</t>
  </si>
  <si>
    <t>Přesun sutě</t>
  </si>
  <si>
    <t>38</t>
  </si>
  <si>
    <t>997013211</t>
  </si>
  <si>
    <t>Vnitrostaveništní doprava suti a vybouraných hmot pro budovy v do 6 m ručně</t>
  </si>
  <si>
    <t>-1721617756</t>
  </si>
  <si>
    <t>https://podminky.urs.cz/item/CS_URS_2022_02/997013211</t>
  </si>
  <si>
    <t>39</t>
  </si>
  <si>
    <t>997013501</t>
  </si>
  <si>
    <t>Odvoz suti a vybouraných hmot na skládku nebo meziskládku do 1 km se složením</t>
  </si>
  <si>
    <t>-1354831765</t>
  </si>
  <si>
    <t>https://podminky.urs.cz/item/CS_URS_2022_02/997013501</t>
  </si>
  <si>
    <t>40</t>
  </si>
  <si>
    <t>997013509</t>
  </si>
  <si>
    <t>Příplatek k odvozu suti a vybouraných hmot na skládku ZKD 1 km přes 1 km</t>
  </si>
  <si>
    <t>2155961</t>
  </si>
  <si>
    <t>https://podminky.urs.cz/item/CS_URS_2022_02/997013509</t>
  </si>
  <si>
    <t>30,2*9 'Přepočtené koeficientem množství</t>
  </si>
  <si>
    <t>41</t>
  </si>
  <si>
    <t>997013631</t>
  </si>
  <si>
    <t>Poplatek za uložení na skládce (skládkovné) stavebního odpadu směsného kód odpadu 17 09 04</t>
  </si>
  <si>
    <t>-697806981</t>
  </si>
  <si>
    <t>https://podminky.urs.cz/item/CS_URS_2022_02/997013631</t>
  </si>
  <si>
    <t>998</t>
  </si>
  <si>
    <t>Přesun hmot</t>
  </si>
  <si>
    <t>42</t>
  </si>
  <si>
    <t>998018001</t>
  </si>
  <si>
    <t>Přesun hmot ruční pro budovy v do 6 m</t>
  </si>
  <si>
    <t>-368205462</t>
  </si>
  <si>
    <t>https://podminky.urs.cz/item/CS_URS_2022_02/998018001</t>
  </si>
  <si>
    <t>PSV</t>
  </si>
  <si>
    <t>Práce a dodávky PSV</t>
  </si>
  <si>
    <t>762</t>
  </si>
  <si>
    <t>Konstrukce tesařské</t>
  </si>
  <si>
    <t>43</t>
  </si>
  <si>
    <t>762112811R</t>
  </si>
  <si>
    <t>Demontáž dřevěné dělící příčky</t>
  </si>
  <si>
    <t>-1714076097</t>
  </si>
  <si>
    <t>8*3,45</t>
  </si>
  <si>
    <t>763</t>
  </si>
  <si>
    <t>Konstrukce suché výstavby</t>
  </si>
  <si>
    <t>44</t>
  </si>
  <si>
    <t>763111316</t>
  </si>
  <si>
    <t>SDK příčka tl 125 mm profil CW+UW 100 desky 1xA 12,5 s izolací EI 30 Rw do 48 dB</t>
  </si>
  <si>
    <t>-552498380</t>
  </si>
  <si>
    <t>https://podminky.urs.cz/item/CS_URS_2022_02/763111316</t>
  </si>
  <si>
    <t>1,6*3,8</t>
  </si>
  <si>
    <t>45</t>
  </si>
  <si>
    <t>763111717</t>
  </si>
  <si>
    <t>SDK příčka základní penetrační nátěr (oboustranně)</t>
  </si>
  <si>
    <t>880315796</t>
  </si>
  <si>
    <t>https://podminky.urs.cz/item/CS_URS_2022_02/763111717</t>
  </si>
  <si>
    <t>46</t>
  </si>
  <si>
    <t>763131411</t>
  </si>
  <si>
    <t>SDK podhled desky 1xA 12,5 bez izolace dvouvrstvá spodní kce profil CD+UD</t>
  </si>
  <si>
    <t>1683088957</t>
  </si>
  <si>
    <t>https://podminky.urs.cz/item/CS_URS_2022_02/763131411</t>
  </si>
  <si>
    <t>"1.01"  30,8</t>
  </si>
  <si>
    <t>"1.02" 13,8-1,5*1,8</t>
  </si>
  <si>
    <t>"1.03" 15,5-1,5*1,8</t>
  </si>
  <si>
    <t>"1.08"  6,5-1,5*0,9</t>
  </si>
  <si>
    <t>"1.09"  4,6</t>
  </si>
  <si>
    <t>"1.11"  15,2-1,5*1,8</t>
  </si>
  <si>
    <t>"1.12"  4,2*3,2</t>
  </si>
  <si>
    <t>"1.13"12,2</t>
  </si>
  <si>
    <t>47</t>
  </si>
  <si>
    <t>763131443</t>
  </si>
  <si>
    <t>SDK podhled desky 2xDF 15 bez izolace dvouvrstvá spodní kce profil CD+UD REI do 60</t>
  </si>
  <si>
    <t>-1304823553</t>
  </si>
  <si>
    <t>https://podminky.urs.cz/item/CS_URS_2022_02/763131443</t>
  </si>
  <si>
    <t>3,6*1</t>
  </si>
  <si>
    <t>48</t>
  </si>
  <si>
    <t>763131714</t>
  </si>
  <si>
    <t>SDK podhled základní penetrační nátěr</t>
  </si>
  <si>
    <t>-296016235</t>
  </si>
  <si>
    <t>https://podminky.urs.cz/item/CS_URS_2022_02/763131714</t>
  </si>
  <si>
    <t>128,09+3,6</t>
  </si>
  <si>
    <t>3,1*0,6</t>
  </si>
  <si>
    <t>3,2*0,8</t>
  </si>
  <si>
    <t>49</t>
  </si>
  <si>
    <t>763131722</t>
  </si>
  <si>
    <t>SDK podhled skoková změna v přes 0,5 m</t>
  </si>
  <si>
    <t>-1869575794</t>
  </si>
  <si>
    <t>https://podminky.urs.cz/item/CS_URS_2022_02/763131722</t>
  </si>
  <si>
    <t>"1.02"  2,25*2</t>
  </si>
  <si>
    <t>"1.03"  2,25*2</t>
  </si>
  <si>
    <t>"1.11"  2,25*2</t>
  </si>
  <si>
    <t>"1.12"  3,2</t>
  </si>
  <si>
    <t>50</t>
  </si>
  <si>
    <t>763131752</t>
  </si>
  <si>
    <t>Montáž jedné vrstvy tepelné izolace do SDK podhledu</t>
  </si>
  <si>
    <t>1301977457</t>
  </si>
  <si>
    <t>https://podminky.urs.cz/item/CS_URS_2022_02/763131752</t>
  </si>
  <si>
    <t>51</t>
  </si>
  <si>
    <t>M</t>
  </si>
  <si>
    <t>63152099</t>
  </si>
  <si>
    <t>pás tepelně izolační univerzální λ=0,032-0,033 tl 100mm</t>
  </si>
  <si>
    <t>1114066264</t>
  </si>
  <si>
    <t>podhled2*1,02</t>
  </si>
  <si>
    <t>131</t>
  </si>
  <si>
    <t>763131762</t>
  </si>
  <si>
    <t>Příplatek k SDK podhledu za prostorové zakřivení</t>
  </si>
  <si>
    <t>-81643257</t>
  </si>
  <si>
    <t>https://podminky.urs.cz/item/CS_URS_2022_02/763131762</t>
  </si>
  <si>
    <t>"1.02" 1,1*1,8</t>
  </si>
  <si>
    <t>"1.03" 1,1*1,8</t>
  </si>
  <si>
    <t>"1.08"  1,1*0,9+1,1*2,25</t>
  </si>
  <si>
    <t>"1.11"  1,1*1,8</t>
  </si>
  <si>
    <t>132</t>
  </si>
  <si>
    <t>763131765</t>
  </si>
  <si>
    <t>Příplatek k SDK podhledu za výšku zavěšení přes 0,5 do 1,0 m</t>
  </si>
  <si>
    <t>1186006117</t>
  </si>
  <si>
    <t>https://podminky.urs.cz/item/CS_URS_2022_02/763131765</t>
  </si>
  <si>
    <t>53</t>
  </si>
  <si>
    <t>763183111</t>
  </si>
  <si>
    <t>Montáž pouzdra posuvných dveří s jednou kapsou pro jedno křídlo š do 800 mm do SDK příčky</t>
  </si>
  <si>
    <t>223661515</t>
  </si>
  <si>
    <t>https://podminky.urs.cz/item/CS_URS_2022_02/763183111</t>
  </si>
  <si>
    <t>54</t>
  </si>
  <si>
    <t>55331612</t>
  </si>
  <si>
    <t>pouzdro stavební posuvných dveří jednopouzdrové 800mm standardní rozměr</t>
  </si>
  <si>
    <t>-1106505076</t>
  </si>
  <si>
    <t>55</t>
  </si>
  <si>
    <t>998763401</t>
  </si>
  <si>
    <t>Přesun hmot procentní pro sádrokartonové konstrukce v objektech v do 6 m</t>
  </si>
  <si>
    <t>%</t>
  </si>
  <si>
    <t>-306035687</t>
  </si>
  <si>
    <t>https://podminky.urs.cz/item/CS_URS_2022_02/998763401</t>
  </si>
  <si>
    <t>764</t>
  </si>
  <si>
    <t>Konstrukce klempířské</t>
  </si>
  <si>
    <t>56</t>
  </si>
  <si>
    <t>764216605</t>
  </si>
  <si>
    <t>Oplechování rovných parapetů mechanicky kotvené z Pz s povrchovou úpravou rš 400 mm</t>
  </si>
  <si>
    <t>-346691526</t>
  </si>
  <si>
    <t>https://podminky.urs.cz/item/CS_URS_2022_02/764216605</t>
  </si>
  <si>
    <t>2,8+2*0,9</t>
  </si>
  <si>
    <t>57</t>
  </si>
  <si>
    <t>998764201</t>
  </si>
  <si>
    <t>Přesun hmot procentní pro konstrukce klempířské v objektech v do 6 m</t>
  </si>
  <si>
    <t>628227071</t>
  </si>
  <si>
    <t>https://podminky.urs.cz/item/CS_URS_2022_02/998764201</t>
  </si>
  <si>
    <t>766</t>
  </si>
  <si>
    <t>Konstrukce truhlářské</t>
  </si>
  <si>
    <t>58</t>
  </si>
  <si>
    <t>766001</t>
  </si>
  <si>
    <t>Kompl. dod. + mtž. okno plastové vel. 1 500 x 900 ozn. 1 s neprůhledným sklem</t>
  </si>
  <si>
    <t>-129907148</t>
  </si>
  <si>
    <t>59</t>
  </si>
  <si>
    <t>766002</t>
  </si>
  <si>
    <t>Kompl. dod. + mtž. sestava oken plastových vel. 2 800 x 1 910 ozn. 2</t>
  </si>
  <si>
    <t>813142788</t>
  </si>
  <si>
    <t>60</t>
  </si>
  <si>
    <t>766003</t>
  </si>
  <si>
    <t>Kompl. dod. + mtž. sestava oken a vstupních dveří plastových vel. 2x 900 x 1 910 + 1 000 x 2 190+650 ozn. 3</t>
  </si>
  <si>
    <t>-1997465133</t>
  </si>
  <si>
    <t>135</t>
  </si>
  <si>
    <t>766004</t>
  </si>
  <si>
    <t>Kompl. dod. + mtž. prodlouženého ovládání otevírání ke stávajícím oknům</t>
  </si>
  <si>
    <t>ks</t>
  </si>
  <si>
    <t>-1700682237</t>
  </si>
  <si>
    <t>61</t>
  </si>
  <si>
    <t>766411821R</t>
  </si>
  <si>
    <t>Demontáž truhlářského obložení sloupů vč. případného podkladního roštu</t>
  </si>
  <si>
    <t>-779046548</t>
  </si>
  <si>
    <t>4*0,8*3,6*2</t>
  </si>
  <si>
    <t>62</t>
  </si>
  <si>
    <t>766660171</t>
  </si>
  <si>
    <t>Montáž dveřních křídel otvíravých jednokřídlových š do 0,8 m do obložkové zárubně</t>
  </si>
  <si>
    <t>868033833</t>
  </si>
  <si>
    <t>https://podminky.urs.cz/item/CS_URS_2022_02/766660171</t>
  </si>
  <si>
    <t>4+3+2+1+2+1</t>
  </si>
  <si>
    <t>63</t>
  </si>
  <si>
    <t>766660311</t>
  </si>
  <si>
    <t>Montáž posuvných dveří jednokřídlových průchozí š do 800 mm do pouzdra s jednou kapsou</t>
  </si>
  <si>
    <t>831967012</t>
  </si>
  <si>
    <t>https://podminky.urs.cz/item/CS_URS_2022_02/766660311</t>
  </si>
  <si>
    <t>64</t>
  </si>
  <si>
    <t>766660351</t>
  </si>
  <si>
    <t>Montáž posuvných dveří jednokřídlových průchozí v do 2,5 m a š do 800 mm do pojezdu na stěnu</t>
  </si>
  <si>
    <t>466526773</t>
  </si>
  <si>
    <t>https://podminky.urs.cz/item/CS_URS_2022_02/766660351</t>
  </si>
  <si>
    <t>65</t>
  </si>
  <si>
    <t>61162072</t>
  </si>
  <si>
    <t>dveře jednokřídlé voštinové povrch laminátový plné 600x1970-2100mm</t>
  </si>
  <si>
    <t>1608436612</t>
  </si>
  <si>
    <t>66</t>
  </si>
  <si>
    <t>61162079</t>
  </si>
  <si>
    <t>dveře jednokřídlé voštinové povrch laminátový částečně prosklené 700x1970-2100mm</t>
  </si>
  <si>
    <t>-1022037608</t>
  </si>
  <si>
    <t>67</t>
  </si>
  <si>
    <t>61162073</t>
  </si>
  <si>
    <t>dveře jednokřídlé voštinové povrch laminátový plné 700x1970-2100mm</t>
  </si>
  <si>
    <t>219513303</t>
  </si>
  <si>
    <t>68</t>
  </si>
  <si>
    <t>61162074</t>
  </si>
  <si>
    <t>dveře jednokřídlé voštinové povrch laminátový plné 800x1970-2100mm</t>
  </si>
  <si>
    <t>297930122</t>
  </si>
  <si>
    <t>2+3+4</t>
  </si>
  <si>
    <t>69</t>
  </si>
  <si>
    <t>61182351</t>
  </si>
  <si>
    <t>kování na stěnu do garnyže pro posuvné dveře š 60,70,80,90mm</t>
  </si>
  <si>
    <t>-1657042869</t>
  </si>
  <si>
    <t>70</t>
  </si>
  <si>
    <t>766660720</t>
  </si>
  <si>
    <t>Osazení větrací mřížky s vyříznutím otvoru</t>
  </si>
  <si>
    <t>-1382080427</t>
  </si>
  <si>
    <t>https://podminky.urs.cz/item/CS_URS_2022_02/766660720</t>
  </si>
  <si>
    <t>2+1+2+1</t>
  </si>
  <si>
    <t>71</t>
  </si>
  <si>
    <t>553414251</t>
  </si>
  <si>
    <t xml:space="preserve">mřížka větrací nerezová </t>
  </si>
  <si>
    <t>-544895330</t>
  </si>
  <si>
    <t>72</t>
  </si>
  <si>
    <t>766660728R</t>
  </si>
  <si>
    <t>Montáž dveřního interiérového kování - vložky</t>
  </si>
  <si>
    <t>1145425070</t>
  </si>
  <si>
    <t>73</t>
  </si>
  <si>
    <t>549641021</t>
  </si>
  <si>
    <t>vložka cylindrická</t>
  </si>
  <si>
    <t>-1556913008</t>
  </si>
  <si>
    <t>74</t>
  </si>
  <si>
    <t>766660729</t>
  </si>
  <si>
    <t>Montáž dveřního interiérového kování - štítku s klikou</t>
  </si>
  <si>
    <t>666122008</t>
  </si>
  <si>
    <t>https://podminky.urs.cz/item/CS_URS_2022_02/766660729</t>
  </si>
  <si>
    <t>13+2</t>
  </si>
  <si>
    <t>75</t>
  </si>
  <si>
    <t>549141231</t>
  </si>
  <si>
    <t>dveřní kování k otevíravým dveřím (dle výběru investora)</t>
  </si>
  <si>
    <t>-883977045</t>
  </si>
  <si>
    <t>76</t>
  </si>
  <si>
    <t>549141232</t>
  </si>
  <si>
    <t>dveřní kování k posuvným dveřím (dle výběru investora)</t>
  </si>
  <si>
    <t>-1588002439</t>
  </si>
  <si>
    <t>77</t>
  </si>
  <si>
    <t>766682111</t>
  </si>
  <si>
    <t>Montáž zárubní obložkových pro dveře jednokřídlové tl stěny do 170 mm</t>
  </si>
  <si>
    <t>-1273194991</t>
  </si>
  <si>
    <t>https://podminky.urs.cz/item/CS_URS_2022_02/766682111</t>
  </si>
  <si>
    <t>4+3+2+1+2+1+1+1</t>
  </si>
  <si>
    <t>78</t>
  </si>
  <si>
    <t>61182307</t>
  </si>
  <si>
    <t>zárubeň jednokřídlá obložková s laminátovým povrchem tl stěny 60-150mm rozměru 600-1100/1970, 2100mm</t>
  </si>
  <si>
    <t>-733117056</t>
  </si>
  <si>
    <t>79</t>
  </si>
  <si>
    <t>7669002</t>
  </si>
  <si>
    <t>Kompl. dod. + mtž. dřevěné obložení sloupů</t>
  </si>
  <si>
    <t>246031410</t>
  </si>
  <si>
    <t>3*0,8*3</t>
  </si>
  <si>
    <t>4*0,8*3</t>
  </si>
  <si>
    <t>80</t>
  </si>
  <si>
    <t>998766201</t>
  </si>
  <si>
    <t>Přesun hmot procentní pro kce truhlářské v objektech v do 6 m</t>
  </si>
  <si>
    <t>-374052999</t>
  </si>
  <si>
    <t>https://podminky.urs.cz/item/CS_URS_2022_02/998766201</t>
  </si>
  <si>
    <t>767</t>
  </si>
  <si>
    <t>Konstrukce zámečnické</t>
  </si>
  <si>
    <t>81</t>
  </si>
  <si>
    <t>767001</t>
  </si>
  <si>
    <t>Kompl. dod. + mtž. nová venkovní mříž k oknu ozn. 1 vel. 1 500 x 900</t>
  </si>
  <si>
    <t>-1194055584</t>
  </si>
  <si>
    <t>82</t>
  </si>
  <si>
    <t>767002</t>
  </si>
  <si>
    <t>Kompl. dod. + mtž. nosná ocelová konstrukce - doplnění stropu nad 1.PP</t>
  </si>
  <si>
    <t>kg</t>
  </si>
  <si>
    <t>196086077</t>
  </si>
  <si>
    <t>"HEA 100"  4*0,95*16,7</t>
  </si>
  <si>
    <t>"ostatní - podpory, kotvení"  7</t>
  </si>
  <si>
    <t>83</t>
  </si>
  <si>
    <t>767391207R</t>
  </si>
  <si>
    <t>Montáž trapézového plechu - doplnění stropu nad 1.PP</t>
  </si>
  <si>
    <t>847986904</t>
  </si>
  <si>
    <t>84</t>
  </si>
  <si>
    <t>154841311</t>
  </si>
  <si>
    <t>plech trapézový TR20/137,5</t>
  </si>
  <si>
    <t>1998615894</t>
  </si>
  <si>
    <t>3,600*1,1</t>
  </si>
  <si>
    <t>85</t>
  </si>
  <si>
    <t>998767201</t>
  </si>
  <si>
    <t>Přesun hmot procentní pro zámečnické konstrukce v objektech v do 6 m</t>
  </si>
  <si>
    <t>2076597632</t>
  </si>
  <si>
    <t>https://podminky.urs.cz/item/CS_URS_2022_02/998767201</t>
  </si>
  <si>
    <t>771</t>
  </si>
  <si>
    <t>Podlahy z dlaždic</t>
  </si>
  <si>
    <t>86</t>
  </si>
  <si>
    <t>771121011</t>
  </si>
  <si>
    <t>Nátěr penetrační na podlahu</t>
  </si>
  <si>
    <t>1446629457</t>
  </si>
  <si>
    <t>https://podminky.urs.cz/item/CS_URS_2022_02/771121011</t>
  </si>
  <si>
    <t>87</t>
  </si>
  <si>
    <t>771151012</t>
  </si>
  <si>
    <t>Samonivelační stěrka podlah pevnosti 20 MPa tl přes 3 do 5 mm</t>
  </si>
  <si>
    <t>1417700521</t>
  </si>
  <si>
    <t>https://podminky.urs.cz/item/CS_URS_2022_02/771151012</t>
  </si>
  <si>
    <t>88</t>
  </si>
  <si>
    <t>771274113</t>
  </si>
  <si>
    <t>Montáž obkladů stupnic z dlaždic keramických flexibilní lepidlo š přes 250 do 300 mm</t>
  </si>
  <si>
    <t>1168472244</t>
  </si>
  <si>
    <t>https://podminky.urs.cz/item/CS_URS_2022_02/771274113</t>
  </si>
  <si>
    <t>"1.12"  3*1</t>
  </si>
  <si>
    <t>89</t>
  </si>
  <si>
    <t>771274232</t>
  </si>
  <si>
    <t>Montáž obkladů podstupnic z dlaždic hladkých keramických flexibilní lepidlo v přes 150 do 200 mm</t>
  </si>
  <si>
    <t>1772437797</t>
  </si>
  <si>
    <t>https://podminky.urs.cz/item/CS_URS_2022_02/771274232</t>
  </si>
  <si>
    <t>90</t>
  </si>
  <si>
    <t>771474112</t>
  </si>
  <si>
    <t>Montáž soklů z dlaždic keramických rovných flexibilní lepidlo v přes 65 do 90 mm</t>
  </si>
  <si>
    <t>1316624418</t>
  </si>
  <si>
    <t>https://podminky.urs.cz/item/CS_URS_2022_02/771474112</t>
  </si>
  <si>
    <t>"1.01, 1.13" (14,2+3,7)*2</t>
  </si>
  <si>
    <t>-(1+2*0,5-0,8*4)</t>
  </si>
  <si>
    <t>0,7*2+0,4*2+0,8*3+0,8*4</t>
  </si>
  <si>
    <t>"1.02"  (3,4+4,2)*2-0,8</t>
  </si>
  <si>
    <t>"1.03"  (4,2+3,8)*2-0,8*2</t>
  </si>
  <si>
    <t>"1.04"  (1,4+3)*2-0,8*3-0,7</t>
  </si>
  <si>
    <t>"1.05"  2,1+1,6-0,8</t>
  </si>
  <si>
    <t>"1.06"  1,1+2*1-0,7*2</t>
  </si>
  <si>
    <t>"1.08"  (2,1+3,2)*2-0,8*2</t>
  </si>
  <si>
    <t>"1.09"  (1,7+2,8)*2-0,8*2+0,22*2+0,2*2</t>
  </si>
  <si>
    <t>"1.11"  (5+3,1)*2-0,8*2</t>
  </si>
  <si>
    <t>"1.12"  (6,4+3,2)*2-0,8*2</t>
  </si>
  <si>
    <t>"1.14"  1,6+0,7+0,9-0,7-0,8</t>
  </si>
  <si>
    <t>91</t>
  </si>
  <si>
    <t>771474132</t>
  </si>
  <si>
    <t>Montáž soklů z dlaždic keramických schodišťových stupňovitých flexibilní lepidlo v přes 65 do 90 mm</t>
  </si>
  <si>
    <t>434995042</t>
  </si>
  <si>
    <t>https://podminky.urs.cz/item/CS_URS_2022_02/771474132</t>
  </si>
  <si>
    <t>3*(0,2+0,3)</t>
  </si>
  <si>
    <t>123</t>
  </si>
  <si>
    <t>771574222</t>
  </si>
  <si>
    <t>Montáž podlah keramických z dekorů lepených flexibilním lepidlem do 9 ks/m2</t>
  </si>
  <si>
    <t>275464254</t>
  </si>
  <si>
    <t>https://podminky.urs.cz/item/CS_URS_2022_02/771574222</t>
  </si>
  <si>
    <t>"1.02"  13,8</t>
  </si>
  <si>
    <t>"1.03"  15,5</t>
  </si>
  <si>
    <t>"1.08"  6,5</t>
  </si>
  <si>
    <t>"1.11"  15,2</t>
  </si>
  <si>
    <t>"1.12"  20,3</t>
  </si>
  <si>
    <t>124</t>
  </si>
  <si>
    <t>59761609</t>
  </si>
  <si>
    <t>dlažba keramická hutná reliéfní do interiéru do 9ks/m2</t>
  </si>
  <si>
    <t>-298531436</t>
  </si>
  <si>
    <t>podlaha*1,15</t>
  </si>
  <si>
    <t>"na stupně"  3*(0,3+0,2)*1,2</t>
  </si>
  <si>
    <t>"na soklík"  (135,04+1,5)*0,09*1,2</t>
  </si>
  <si>
    <t>125</t>
  </si>
  <si>
    <t>771577121</t>
  </si>
  <si>
    <t>Příplatek k montáži podlah keramických lepených flexibilním rychletuhnoucím lepidlem za plochu do 5 m2</t>
  </si>
  <si>
    <t>-1686570139</t>
  </si>
  <si>
    <t>https://podminky.urs.cz/item/CS_URS_2022_02/771577121</t>
  </si>
  <si>
    <t>126</t>
  </si>
  <si>
    <t>771577124</t>
  </si>
  <si>
    <t>Příplatek k montáži podlah keramických lepených flexibilním rychletuhnoucím lepidlem za spárování tmelem dvousložkovým</t>
  </si>
  <si>
    <t>-877053813</t>
  </si>
  <si>
    <t>https://podminky.urs.cz/item/CS_URS_2022_02/771577124</t>
  </si>
  <si>
    <t>94</t>
  </si>
  <si>
    <t>771591112</t>
  </si>
  <si>
    <t>Izolace pod dlažbu nátěrem nebo stěrkou ve dvou vrstvách</t>
  </si>
  <si>
    <t>-1288664625</t>
  </si>
  <si>
    <t>https://podminky.urs.cz/item/CS_URS_2022_02/771591112</t>
  </si>
  <si>
    <t>95</t>
  </si>
  <si>
    <t>771591184</t>
  </si>
  <si>
    <t>Pracnější řezání podlah z dlaždic keramických rovné</t>
  </si>
  <si>
    <t>2072122773</t>
  </si>
  <si>
    <t>https://podminky.urs.cz/item/CS_URS_2022_02/771591184</t>
  </si>
  <si>
    <t>"na soklík"  135,040</t>
  </si>
  <si>
    <t>96</t>
  </si>
  <si>
    <t>771591264</t>
  </si>
  <si>
    <t>Izolace těsnícími pásy mezi podlahou a stěnou</t>
  </si>
  <si>
    <t>-1471930766</t>
  </si>
  <si>
    <t>https://podminky.urs.cz/item/CS_URS_2022_02/771591264</t>
  </si>
  <si>
    <t>(3,1+1,7)*2-0,7+2*0,3</t>
  </si>
  <si>
    <t>97</t>
  </si>
  <si>
    <t>771592011R</t>
  </si>
  <si>
    <t>Očištění stávající podlahy před položením nové dlažby</t>
  </si>
  <si>
    <t>-1403210076</t>
  </si>
  <si>
    <t>98</t>
  </si>
  <si>
    <t>998771201</t>
  </si>
  <si>
    <t>Přesun hmot procentní pro podlahy z dlaždic v objektech v do 6 m</t>
  </si>
  <si>
    <t>-1015559420</t>
  </si>
  <si>
    <t>https://podminky.urs.cz/item/CS_URS_2022_02/998771201</t>
  </si>
  <si>
    <t>781</t>
  </si>
  <si>
    <t>Dokončovací práce - obklady</t>
  </si>
  <si>
    <t>99</t>
  </si>
  <si>
    <t>781131112</t>
  </si>
  <si>
    <t>Izolace pod obklad nátěrem nebo stěrkou ve dvou vrstvách</t>
  </si>
  <si>
    <t>1049209080</t>
  </si>
  <si>
    <t>https://podminky.urs.cz/item/CS_URS_2022_02/781131112</t>
  </si>
  <si>
    <t>"1.10"</t>
  </si>
  <si>
    <t>"vytažení na stěnu"</t>
  </si>
  <si>
    <t>((3,1+1,7)*2-0,7+2*0,3)*0,2</t>
  </si>
  <si>
    <t>"sprchový kout"</t>
  </si>
  <si>
    <t>3*1*1,6</t>
  </si>
  <si>
    <t>100</t>
  </si>
  <si>
    <t>781131232</t>
  </si>
  <si>
    <t>Izolace pod obklad těsnícími pásy pro styčné nebo dilatační spáry</t>
  </si>
  <si>
    <t>1737595793</t>
  </si>
  <si>
    <t>https://podminky.urs.cz/item/CS_URS_2022_02/781131232</t>
  </si>
  <si>
    <t>3*1,8+4*0,2</t>
  </si>
  <si>
    <t>134</t>
  </si>
  <si>
    <t>781473810</t>
  </si>
  <si>
    <t>Demontáž obkladů z obkladaček keramických lepených</t>
  </si>
  <si>
    <t>1967803647</t>
  </si>
  <si>
    <t>https://podminky.urs.cz/item/CS_URS_2022_02/781473810</t>
  </si>
  <si>
    <t>1,5*(0,8*2+1,45*2+0,87*2+1,46*2-0,7*2) " původní WC s předsíňkou</t>
  </si>
  <si>
    <t>127</t>
  </si>
  <si>
    <t>781474112</t>
  </si>
  <si>
    <t>Montáž obkladů vnitřních keramických hladkých přes 9 do 12 ks/m2 lepených flexibilním lepidlem</t>
  </si>
  <si>
    <t>-462591456</t>
  </si>
  <si>
    <t>https://podminky.urs.cz/item/CS_URS_2022_02/781474112</t>
  </si>
  <si>
    <t>"1.02"  (2,4+0,9)*1,5</t>
  </si>
  <si>
    <t>"1.03"  (0,9+0,9)*1,5</t>
  </si>
  <si>
    <t>"1.05"  (2,1+1,6)*1,5</t>
  </si>
  <si>
    <t>"1.06"  (1,1+2*0,6)*1,8</t>
  </si>
  <si>
    <t>"1.07"  ((0,9+1,2)*2-0,7)*1,8</t>
  </si>
  <si>
    <t>"1.10"  ((3,1+1,7)*2-0,7+2*0,3)*1,8</t>
  </si>
  <si>
    <t>"1.11"  (1+0,6)*1,5</t>
  </si>
  <si>
    <t>"1.12"  (1+0,6)*1,5</t>
  </si>
  <si>
    <t>(1+1,1)*1,5</t>
  </si>
  <si>
    <t>"1.16"  ((1,8+1,7)*2-0,7)*1,8</t>
  </si>
  <si>
    <t>"1.17"  ((2,5+1,9)*2-0,8)*1,8</t>
  </si>
  <si>
    <t>128</t>
  </si>
  <si>
    <t>59761026</t>
  </si>
  <si>
    <t>obklad keramický hladký do 12ks/m2</t>
  </si>
  <si>
    <t>769113778</t>
  </si>
  <si>
    <t>obklad*1,15</t>
  </si>
  <si>
    <t>129</t>
  </si>
  <si>
    <t>781477111</t>
  </si>
  <si>
    <t>Příplatek k montáži obkladů vnitřních keramických hladkých za plochu do 10 m2</t>
  </si>
  <si>
    <t>160549572</t>
  </si>
  <si>
    <t>https://podminky.urs.cz/item/CS_URS_2022_02/781477111</t>
  </si>
  <si>
    <t>130</t>
  </si>
  <si>
    <t>781477114</t>
  </si>
  <si>
    <t>Příplatek k montáži obkladů vnitřních keramických hladkých za spárování tmelem dvousložkovým</t>
  </si>
  <si>
    <t>62548774</t>
  </si>
  <si>
    <t>https://podminky.urs.cz/item/CS_URS_2022_02/781477114</t>
  </si>
  <si>
    <t>103</t>
  </si>
  <si>
    <t>781495115</t>
  </si>
  <si>
    <t>Spárování vnitřních obkladů silikonem</t>
  </si>
  <si>
    <t>-1018861644</t>
  </si>
  <si>
    <t>https://podminky.urs.cz/item/CS_URS_2022_02/781495115</t>
  </si>
  <si>
    <t>104</t>
  </si>
  <si>
    <t>781495117</t>
  </si>
  <si>
    <t>Spárování vnitřních obkladů akrylem</t>
  </si>
  <si>
    <t>1884114034</t>
  </si>
  <si>
    <t>https://podminky.urs.cz/item/CS_URS_2022_02/781495117</t>
  </si>
  <si>
    <t>105</t>
  </si>
  <si>
    <t>781495142</t>
  </si>
  <si>
    <t>Průnik obkladem kruhový přes DN 30 do DN 90</t>
  </si>
  <si>
    <t>-1130437430</t>
  </si>
  <si>
    <t>https://podminky.urs.cz/item/CS_URS_2022_02/781495142</t>
  </si>
  <si>
    <t>106</t>
  </si>
  <si>
    <t>998781201</t>
  </si>
  <si>
    <t>Přesun hmot procentní pro obklady keramické v objektech v do 6 m</t>
  </si>
  <si>
    <t>-372096023</t>
  </si>
  <si>
    <t>https://podminky.urs.cz/item/CS_URS_2022_02/998781201</t>
  </si>
  <si>
    <t>783</t>
  </si>
  <si>
    <t>Dokončovací práce - nátěry</t>
  </si>
  <si>
    <t>107</t>
  </si>
  <si>
    <t>783301311</t>
  </si>
  <si>
    <t>Odmaštění zámečnických konstrukcí vodou ředitelným odmašťovačem</t>
  </si>
  <si>
    <t>1852950205</t>
  </si>
  <si>
    <t>https://podminky.urs.cz/item/CS_URS_2022_02/783301311</t>
  </si>
  <si>
    <t>108</t>
  </si>
  <si>
    <t>783306809</t>
  </si>
  <si>
    <t>Odstranění nátěru ze zámečnických konstrukcí okartáčováním</t>
  </si>
  <si>
    <t>-257165802</t>
  </si>
  <si>
    <t>https://podminky.urs.cz/item/CS_URS_2022_02/783306809</t>
  </si>
  <si>
    <t>109</t>
  </si>
  <si>
    <t>783314201</t>
  </si>
  <si>
    <t>Základní antikorozní jednonásobný syntetický standardní nátěr zámečnických konstrukcí</t>
  </si>
  <si>
    <t>-1252941607</t>
  </si>
  <si>
    <t>https://podminky.urs.cz/item/CS_URS_2022_02/783314201</t>
  </si>
  <si>
    <t>110</t>
  </si>
  <si>
    <t>783315101</t>
  </si>
  <si>
    <t>Mezinátěr jednonásobný syntetický standardní zámečnických konstrukcí</t>
  </si>
  <si>
    <t>-371828514</t>
  </si>
  <si>
    <t>https://podminky.urs.cz/item/CS_URS_2022_02/783315101</t>
  </si>
  <si>
    <t>111</t>
  </si>
  <si>
    <t>783317101</t>
  </si>
  <si>
    <t>Krycí jednonásobný syntetický standardní nátěr zámečnických konstrukcí</t>
  </si>
  <si>
    <t>1987280467</t>
  </si>
  <si>
    <t>https://podminky.urs.cz/item/CS_URS_2022_02/783317101</t>
  </si>
  <si>
    <t>"stávající mříže a zábradlí"</t>
  </si>
  <si>
    <t>1,5*0,9*2</t>
  </si>
  <si>
    <t>3*1,5*1,75*2</t>
  </si>
  <si>
    <t>0,9*1,5*2</t>
  </si>
  <si>
    <t>(2*1,2+1,3*1,2)*2</t>
  </si>
  <si>
    <t>Mezisoučet</t>
  </si>
  <si>
    <t>784</t>
  </si>
  <si>
    <t>Dokončovací práce - malby a tapety</t>
  </si>
  <si>
    <t>112</t>
  </si>
  <si>
    <t>784181101</t>
  </si>
  <si>
    <t>Základní akrylátová jednonásobná bezbarvá penetrace podkladu v místnostech v do 3,80 m</t>
  </si>
  <si>
    <t>-147246019</t>
  </si>
  <si>
    <t>https://podminky.urs.cz/item/CS_URS_2022_02/784181101</t>
  </si>
  <si>
    <t>113</t>
  </si>
  <si>
    <t>784221101</t>
  </si>
  <si>
    <t>Dvojnásobné bílé malby ze směsí za sucha dobře otěruvzdorných v místnostech do 3,80 m</t>
  </si>
  <si>
    <t>1142023101</t>
  </si>
  <si>
    <t>https://podminky.urs.cz/item/CS_URS_2022_02/784221101</t>
  </si>
  <si>
    <t>strop+podhled1+podhled2</t>
  </si>
  <si>
    <t>stěnystáv+stěnynové</t>
  </si>
  <si>
    <t>"příčka SDK"  2*1,6*3,8</t>
  </si>
  <si>
    <t>786</t>
  </si>
  <si>
    <t>Dokončovací práce - čalounické úpravy</t>
  </si>
  <si>
    <t>114</t>
  </si>
  <si>
    <t>786626121R</t>
  </si>
  <si>
    <t>Kompl. dod. + mtž. vnitřní vertikální žaluzie</t>
  </si>
  <si>
    <t>1604327830</t>
  </si>
  <si>
    <t>"2"   2,8*1,91</t>
  </si>
  <si>
    <t>"3"   2*0,9*1,91</t>
  </si>
  <si>
    <t>"6"  1,5*1,75*3</t>
  </si>
  <si>
    <t>0,9*1,45</t>
  </si>
  <si>
    <t>0,4*0,5</t>
  </si>
  <si>
    <t>115</t>
  </si>
  <si>
    <t>786626121R1</t>
  </si>
  <si>
    <t>Kompl. dod. + mtž. venkovní bezpečnostní roleta na okno ozn. 5 vel. 2 800 x 1 910</t>
  </si>
  <si>
    <t>-625855222</t>
  </si>
  <si>
    <t>116</t>
  </si>
  <si>
    <t>786626121R2</t>
  </si>
  <si>
    <t>Kompl. dod. + mtž. venkovní bezpečnostní roleta na okno ozn. 5 vel. 900 x 1 910</t>
  </si>
  <si>
    <t>-1227223644</t>
  </si>
  <si>
    <t>117</t>
  </si>
  <si>
    <t>786626121R3</t>
  </si>
  <si>
    <t>Kompl. dod. + mtž. venkovní bezpečnostní roleta na dveře ozn. 5 vel. 1 000 x 2 840</t>
  </si>
  <si>
    <t>-1580545187</t>
  </si>
  <si>
    <t>118</t>
  </si>
  <si>
    <t>998786201</t>
  </si>
  <si>
    <t>Přesun hmot procentní pro stínění a čalounické úpravy v objektech v do 6 m</t>
  </si>
  <si>
    <t>-927145226</t>
  </si>
  <si>
    <t>https://podminky.urs.cz/item/CS_URS_2022_02/998786201</t>
  </si>
  <si>
    <t>OST</t>
  </si>
  <si>
    <t>Ostatní</t>
  </si>
  <si>
    <t>119</t>
  </si>
  <si>
    <t>Skříň na prádlo</t>
  </si>
  <si>
    <t>512</t>
  </si>
  <si>
    <t>878867450</t>
  </si>
  <si>
    <t>120</t>
  </si>
  <si>
    <t>Kuchyňská linka</t>
  </si>
  <si>
    <t>-578219508</t>
  </si>
  <si>
    <t>002 - Zdravotní technika</t>
  </si>
  <si>
    <t>Andrea Junková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</si>
  <si>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</si>
  <si>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</si>
  <si>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</si>
  <si>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</si>
  <si>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727 - Zdravotechnika - požární ochrana</t>
  </si>
  <si>
    <t xml:space="preserve">    777 - Ostatní -stavební přípomoce</t>
  </si>
  <si>
    <t>721</t>
  </si>
  <si>
    <t>Zdravotechnika - vnitřní kanalizace</t>
  </si>
  <si>
    <t>721100902</t>
  </si>
  <si>
    <t>Přetěsnění potrubí hrdlového DN do 100</t>
  </si>
  <si>
    <t>1874635754</t>
  </si>
  <si>
    <t>https://podminky.urs.cz/item/CS_URS_2022_02/721100902</t>
  </si>
  <si>
    <t>721140802</t>
  </si>
  <si>
    <t>Demontáž potrubí litinové DN do 100</t>
  </si>
  <si>
    <t>-1704519651</t>
  </si>
  <si>
    <t>https://podminky.urs.cz/item/CS_URS_2022_02/721140802</t>
  </si>
  <si>
    <t>721140905</t>
  </si>
  <si>
    <t>Potrubí litinové vsazení odbočky DN 100</t>
  </si>
  <si>
    <t>-1913668831</t>
  </si>
  <si>
    <t>https://podminky.urs.cz/item/CS_URS_2022_02/721140905</t>
  </si>
  <si>
    <t>721140906</t>
  </si>
  <si>
    <t>Potrubí litinové vsazení odbočky DN 125</t>
  </si>
  <si>
    <t>-1718837756</t>
  </si>
  <si>
    <t>https://podminky.urs.cz/item/CS_URS_2022_02/721140906</t>
  </si>
  <si>
    <t>721140915</t>
  </si>
  <si>
    <t>Potrubí litinové propojení potrubí DN 100</t>
  </si>
  <si>
    <t>897610005</t>
  </si>
  <si>
    <t>https://podminky.urs.cz/item/CS_URS_2022_02/721140915</t>
  </si>
  <si>
    <t>721140916</t>
  </si>
  <si>
    <t>Potrubí litinové propojení potrubí DN 125</t>
  </si>
  <si>
    <t>-1928994113</t>
  </si>
  <si>
    <t>https://podminky.urs.cz/item/CS_URS_2022_02/721140916</t>
  </si>
  <si>
    <t>721171803</t>
  </si>
  <si>
    <t>Demontáž potrubí z PVC D do 75</t>
  </si>
  <si>
    <t>691809491</t>
  </si>
  <si>
    <t>https://podminky.urs.cz/item/CS_URS_2022_02/721171803</t>
  </si>
  <si>
    <t>721171914</t>
  </si>
  <si>
    <t>Potrubí z PP propojení potrubí DN 75</t>
  </si>
  <si>
    <t>-1219937772</t>
  </si>
  <si>
    <t>https://podminky.urs.cz/item/CS_URS_2022_02/721171914</t>
  </si>
  <si>
    <t>721174024</t>
  </si>
  <si>
    <t>Potrubí kanalizační z PP odpadní DN 75</t>
  </si>
  <si>
    <t>-286568996</t>
  </si>
  <si>
    <t>https://podminky.urs.cz/item/CS_URS_2022_02/721174024</t>
  </si>
  <si>
    <t>721174025</t>
  </si>
  <si>
    <t>Potrubí kanalizační z PP odpadní DN 110</t>
  </si>
  <si>
    <t>921901449</t>
  </si>
  <si>
    <t>https://podminky.urs.cz/item/CS_URS_2022_02/721174025</t>
  </si>
  <si>
    <t>721174042</t>
  </si>
  <si>
    <t>Potrubí kanalizační z PP připojovací DN 40</t>
  </si>
  <si>
    <t>1924659996</t>
  </si>
  <si>
    <t>https://podminky.urs.cz/item/CS_URS_2022_02/721174042</t>
  </si>
  <si>
    <t>721174043</t>
  </si>
  <si>
    <t>Potrubí kanalizační z PP připojovací DN 50</t>
  </si>
  <si>
    <t>1943480025</t>
  </si>
  <si>
    <t>https://podminky.urs.cz/item/CS_URS_2022_02/721174043</t>
  </si>
  <si>
    <t>721194104</t>
  </si>
  <si>
    <t>Vyvedení a upevnění odpadních výpustek DN 40</t>
  </si>
  <si>
    <t>-274084473</t>
  </si>
  <si>
    <t>https://podminky.urs.cz/item/CS_URS_2022_02/721194104</t>
  </si>
  <si>
    <t>721194105</t>
  </si>
  <si>
    <t>Vyvedení a upevnění odpadních výpustek DN 50</t>
  </si>
  <si>
    <t>1440261935</t>
  </si>
  <si>
    <t>https://podminky.urs.cz/item/CS_URS_2022_02/721194105</t>
  </si>
  <si>
    <t>721194109</t>
  </si>
  <si>
    <t>Vyvedení a upevnění odpadních výpustek DN 110</t>
  </si>
  <si>
    <t>-1316560657</t>
  </si>
  <si>
    <t>https://podminky.urs.cz/item/CS_URS_2022_02/721194109</t>
  </si>
  <si>
    <t>721290111</t>
  </si>
  <si>
    <t>Zkouška těsnosti potrubí kanalizace vodou DN do 125</t>
  </si>
  <si>
    <t>595720452</t>
  </si>
  <si>
    <t>https://podminky.urs.cz/item/CS_URS_2022_02/721290111</t>
  </si>
  <si>
    <t>721290821</t>
  </si>
  <si>
    <t>Přemístění vnitrostaveništní demontovaných hmot vnitřní kanalizace v objektech v do 6 m</t>
  </si>
  <si>
    <t>-1159151067</t>
  </si>
  <si>
    <t>https://podminky.urs.cz/item/CS_URS_2022_01/721290821</t>
  </si>
  <si>
    <t>998721101</t>
  </si>
  <si>
    <t>Přesun hmot tonážní pro vnitřní kanalizace v objektech v do 6 m</t>
  </si>
  <si>
    <t>1013688774</t>
  </si>
  <si>
    <t>https://podminky.urs.cz/item/CS_URS_2022_02/998721101</t>
  </si>
  <si>
    <t>722</t>
  </si>
  <si>
    <t>Zdravotechnika - vnitřní vodovod</t>
  </si>
  <si>
    <t>722130801</t>
  </si>
  <si>
    <t>Demontáž potrubí ocelové pozinkované závitové DN do 25</t>
  </si>
  <si>
    <t>1567833030</t>
  </si>
  <si>
    <t>https://podminky.urs.cz/item/CS_URS_2022_02/722130801</t>
  </si>
  <si>
    <t>722170801</t>
  </si>
  <si>
    <t>Demontáž rozvodů vody z plastů D do 25</t>
  </si>
  <si>
    <t>1035255944</t>
  </si>
  <si>
    <t>https://podminky.urs.cz/item/CS_URS_2022_02/722170801</t>
  </si>
  <si>
    <t>722171934</t>
  </si>
  <si>
    <t>Potrubí plastové vsazení odbočky nebo tvarovek D přes 25 do 32 mm</t>
  </si>
  <si>
    <t>-89298661</t>
  </si>
  <si>
    <t>https://podminky.urs.cz/item/CS_URS_2022_02/722171934</t>
  </si>
  <si>
    <t>28615155</t>
  </si>
  <si>
    <t>trubka vodovodní tlaková PPR řada PN 20 D 32mm dl 4m</t>
  </si>
  <si>
    <t>-1975358743</t>
  </si>
  <si>
    <t>1*1,03 'Přepočtené koeficientem množství</t>
  </si>
  <si>
    <t>722171935</t>
  </si>
  <si>
    <t>Potrubí plastové vsazení odbočky nebo tvarovek D přes 32 do 40 mm</t>
  </si>
  <si>
    <t>-1663343384</t>
  </si>
  <si>
    <t>https://podminky.urs.cz/item/CS_URS_2022_02/722171935</t>
  </si>
  <si>
    <t>28615158</t>
  </si>
  <si>
    <t>trubka vodovodní tlaková PPR řada PN 20 D 40mm dl 4m</t>
  </si>
  <si>
    <t>-1716833646</t>
  </si>
  <si>
    <t>2*1,03 'Přepočtené koeficientem množství</t>
  </si>
  <si>
    <t>722175002.WVN</t>
  </si>
  <si>
    <t>Potrubí vodovodní plastové PP-RCT Wavin STABI PLUS S 3,2 svar polyfúze D 20x2,8 mm</t>
  </si>
  <si>
    <t>2041768647</t>
  </si>
  <si>
    <t>722175003.WVN</t>
  </si>
  <si>
    <t>Potrubí vodovodní plastové PP-RCT Wavin STABI PLUS S 3,2 svar polyfúze D 25x3,5 mm</t>
  </si>
  <si>
    <t>1389232993</t>
  </si>
  <si>
    <t>722175004.WVN</t>
  </si>
  <si>
    <t>Potrubí vodovodní plastové PP-RCT Wavin STABI PLUS S 3,2 svar polyfúze D 32x4,4 mm</t>
  </si>
  <si>
    <t>-1910843835</t>
  </si>
  <si>
    <t>722181221</t>
  </si>
  <si>
    <t>Ochrana vodovodního potrubí přilepenými termoizolačními trubicemi z PE tl přes 6 do 9 mm DN do 22 mm</t>
  </si>
  <si>
    <t>1781215476</t>
  </si>
  <si>
    <t>https://podminky.urs.cz/item/CS_URS_2022_02/722181221</t>
  </si>
  <si>
    <t>722181222</t>
  </si>
  <si>
    <t>Ochrana vodovodního potrubí přilepenými termoizolačními trubicemi z PE tl přes 6 do 9 mm DN přes 22 do 45 mm</t>
  </si>
  <si>
    <t>-336386388</t>
  </si>
  <si>
    <t>https://podminky.urs.cz/item/CS_URS_2022_02/722181222</t>
  </si>
  <si>
    <t>722181252</t>
  </si>
  <si>
    <t>Ochrana vodovodního potrubí přilepenými termoizolačními trubicemi z PE tl přes 20 do 25 mm DN přes 22 do 45 mm</t>
  </si>
  <si>
    <t>2066962849</t>
  </si>
  <si>
    <t>https://podminky.urs.cz/item/CS_URS_2022_02/722181252</t>
  </si>
  <si>
    <t>722190401</t>
  </si>
  <si>
    <t>Vyvedení a upevnění výpustku DN do 25</t>
  </si>
  <si>
    <t>-256158799</t>
  </si>
  <si>
    <t>https://podminky.urs.cz/item/CS_URS_2022_02/722190401</t>
  </si>
  <si>
    <t>722220121</t>
  </si>
  <si>
    <t>Nástěnka pro baterii G 1/2" s jedním závitem</t>
  </si>
  <si>
    <t>pár</t>
  </si>
  <si>
    <t>1346737124</t>
  </si>
  <si>
    <t>https://podminky.urs.cz/item/CS_URS_2022_02/722220121</t>
  </si>
  <si>
    <t>722232062</t>
  </si>
  <si>
    <t>Kohout kulový přímý G 3/4" PN 42 do 185°C vnitřní závit s vypouštěním</t>
  </si>
  <si>
    <t>42153126</t>
  </si>
  <si>
    <t>https://podminky.urs.cz/item/CS_URS_2022_02/722232062</t>
  </si>
  <si>
    <t>722232063</t>
  </si>
  <si>
    <t>Kohout kulový přímý G 1" PN 42 do 185°C vnitřní závit s vypouštěním</t>
  </si>
  <si>
    <t>-329667809</t>
  </si>
  <si>
    <t>https://podminky.urs.cz/item/CS_URS_2022_02/722232063</t>
  </si>
  <si>
    <t>722232124</t>
  </si>
  <si>
    <t>Kohout kulový přímý G 1" PN 42 do 185°C plnoprůtokový vnitřní závit</t>
  </si>
  <si>
    <t>-997493476</t>
  </si>
  <si>
    <t>https://podminky.urs.cz/item/CS_URS_2022_02/722232124</t>
  </si>
  <si>
    <t>722262226</t>
  </si>
  <si>
    <t>Vodoměr závitový jednovtokový suchoběžný dálkový odečet do 40°C G 1/2"x 110 R100 Qn 1,6 m3/h horizont</t>
  </si>
  <si>
    <t>-1618280544</t>
  </si>
  <si>
    <t>https://podminky.urs.cz/item/CS_URS_2022_02/722262226</t>
  </si>
  <si>
    <t>722263209</t>
  </si>
  <si>
    <t>Vodoměr závitový jednovtokový suchoběžný dálkový odečet do 100°C G 1/2"x 110 R100 Qn 1,6 m3/h horizont</t>
  </si>
  <si>
    <t>1922969960</t>
  </si>
  <si>
    <t>https://podminky.urs.cz/item/CS_URS_2022_02/722263209</t>
  </si>
  <si>
    <t>722290226</t>
  </si>
  <si>
    <t>Zkouška těsnosti vodovodního potrubí závitového DN do 50</t>
  </si>
  <si>
    <t>856952303</t>
  </si>
  <si>
    <t>https://podminky.urs.cz/item/CS_URS_2022_02/722290226</t>
  </si>
  <si>
    <t>722290234</t>
  </si>
  <si>
    <t>Proplach a dezinfekce vodovodního potrubí DN do 80</t>
  </si>
  <si>
    <t>-306409223</t>
  </si>
  <si>
    <t>https://podminky.urs.cz/item/CS_URS_2022_02/722290234</t>
  </si>
  <si>
    <t>722290821</t>
  </si>
  <si>
    <t>Přemístění vnitrostaveništní demontovaných hmot pro vnitřní vodovod v objektech v do 6 m</t>
  </si>
  <si>
    <t>238522942</t>
  </si>
  <si>
    <t>https://podminky.urs.cz/item/CS_URS_2022_01/722290821</t>
  </si>
  <si>
    <t>998722101</t>
  </si>
  <si>
    <t>Přesun hmot tonážní pro vnitřní vodovod v objektech v do 6 m</t>
  </si>
  <si>
    <t>-1492575906</t>
  </si>
  <si>
    <t>https://podminky.urs.cz/item/CS_URS_2022_02/998722101</t>
  </si>
  <si>
    <t>725</t>
  </si>
  <si>
    <t>Zdravotechnika - zařizovací předměty</t>
  </si>
  <si>
    <t>725110814</t>
  </si>
  <si>
    <t>Demontáž klozetu Kombi</t>
  </si>
  <si>
    <t>soubor</t>
  </si>
  <si>
    <t>-357289115</t>
  </si>
  <si>
    <t>https://podminky.urs.cz/item/CS_URS_2022_02/725110814</t>
  </si>
  <si>
    <t>725111132</t>
  </si>
  <si>
    <t>Splachovač nádržkový plastový nízkopoložený nebo vysokopoložený - pro výlevku</t>
  </si>
  <si>
    <t>1989951773</t>
  </si>
  <si>
    <t>https://podminky.urs.cz/item/CS_URS_2022_02/725111132</t>
  </si>
  <si>
    <t>725112022</t>
  </si>
  <si>
    <t>Klozet keramický závěsný na nosné stěny s hlubokým splachováním odpad vodorovný - K</t>
  </si>
  <si>
    <t>1555469354</t>
  </si>
  <si>
    <t>https://podminky.urs.cz/item/CS_URS_2022_02/725112022</t>
  </si>
  <si>
    <t>725112022.r</t>
  </si>
  <si>
    <t>Klozet keramický závěsný pro imobilní na nosné stěny s hlubokým splachováním odpad vodorovný včetně oddáleného splachování, wc sedátko bez poklopu - KI</t>
  </si>
  <si>
    <t>-2051089298</t>
  </si>
  <si>
    <t>725210821</t>
  </si>
  <si>
    <t>Demontáž umyvadel bez výtokových armatur</t>
  </si>
  <si>
    <t>-1983687629</t>
  </si>
  <si>
    <t>https://podminky.urs.cz/item/CS_URS_2022_02/725210821</t>
  </si>
  <si>
    <t>725211616</t>
  </si>
  <si>
    <t>Umyvadlo keramické bílé šířky 550 mm s krytem na sifon připevněné na stěnu šrouby - U</t>
  </si>
  <si>
    <t>2003816913</t>
  </si>
  <si>
    <t>https://podminky.urs.cz/item/CS_URS_2022_02/725211616</t>
  </si>
  <si>
    <t>725211681</t>
  </si>
  <si>
    <t>Umyvadlo keramické bílé zdravotní šířky 640 mm připevněné na stěnu šrouby - UI</t>
  </si>
  <si>
    <t>1766830016</t>
  </si>
  <si>
    <t>https://podminky.urs.cz/item/CS_URS_2022_02/725211681</t>
  </si>
  <si>
    <t>725220832-R</t>
  </si>
  <si>
    <t>Demontáž namáčecí káď</t>
  </si>
  <si>
    <t>1692519124</t>
  </si>
  <si>
    <t>725241112</t>
  </si>
  <si>
    <t>Vanička sprchová akrylátová čtvercová 900x900 mm - SK</t>
  </si>
  <si>
    <t>-895169285</t>
  </si>
  <si>
    <t>https://podminky.urs.cz/item/CS_URS_2022_02/725241112</t>
  </si>
  <si>
    <t>725244523</t>
  </si>
  <si>
    <t>Zástěna sprchová rohová rámová se skleněnou výplní tl. 4 a 5 mm dveře posuvné dvoudílné vstup z rohu na vaničku 900x900 mm - SK</t>
  </si>
  <si>
    <t>1781684850</t>
  </si>
  <si>
    <t>https://podminky.urs.cz/item/CS_URS_2022_02/725244523</t>
  </si>
  <si>
    <t>52</t>
  </si>
  <si>
    <t>725291511</t>
  </si>
  <si>
    <t>Doplňky zařízení koupelen a záchodů plastové dávkovač tekutého mýdla na 350 ml</t>
  </si>
  <si>
    <t>-184695263</t>
  </si>
  <si>
    <t>https://podminky.urs.cz/item/CS_URS_2022_02/725291511</t>
  </si>
  <si>
    <t>725291621</t>
  </si>
  <si>
    <t>Doplňky zařízení koupelen a záchodů nerezové zásobník toaletních papírů</t>
  </si>
  <si>
    <t>-1645144114</t>
  </si>
  <si>
    <t>https://podminky.urs.cz/item/CS_URS_2022_02/725291621</t>
  </si>
  <si>
    <t>725291631</t>
  </si>
  <si>
    <t>Doplňky zařízení koupelen a záchodů nerezové zásobník papírových ručníků</t>
  </si>
  <si>
    <t>-1977432727</t>
  </si>
  <si>
    <t>https://podminky.urs.cz/item/CS_URS_2022_02/725291631</t>
  </si>
  <si>
    <t>725310823</t>
  </si>
  <si>
    <t>Demontáž dřez jednoduchý vestavěný v kuchyňských sestavách bez výtokových armatur</t>
  </si>
  <si>
    <t>-1877844563</t>
  </si>
  <si>
    <t>https://podminky.urs.cz/item/CS_URS_2022_02/725310823</t>
  </si>
  <si>
    <t>725311121</t>
  </si>
  <si>
    <t>Dřez jednoduchý nerezový se zápachovou uzávěrkou s odkapávací plochou 560x480 mm a miskou - D</t>
  </si>
  <si>
    <t>-936403790</t>
  </si>
  <si>
    <t>https://podminky.urs.cz/item/CS_URS_2022_02/725311121</t>
  </si>
  <si>
    <t>725331111</t>
  </si>
  <si>
    <t>Výlevka bez výtokových armatur keramická se sklopnou plastovou mřížkou 500 mm - VL</t>
  </si>
  <si>
    <t>1910094192</t>
  </si>
  <si>
    <t>https://podminky.urs.cz/item/CS_URS_2022_02/725331111</t>
  </si>
  <si>
    <t>725813111</t>
  </si>
  <si>
    <t>Ventil rohový bez připojovací trubičky nebo flexi hadičky G 1/2"</t>
  </si>
  <si>
    <t>425663767</t>
  </si>
  <si>
    <t>https://podminky.urs.cz/item/CS_URS_2022_02/725813111</t>
  </si>
  <si>
    <t>725821312</t>
  </si>
  <si>
    <t>Baterie dřezová nástěnná páková s otáčivým kulatým ústím a délkou ramínka 210 mm - VL</t>
  </si>
  <si>
    <t>1270779766</t>
  </si>
  <si>
    <t>https://podminky.urs.cz/item/CS_URS_2022_02/725821312</t>
  </si>
  <si>
    <t>725821329</t>
  </si>
  <si>
    <t>Baterie dřezová stojánková páková s vytahovací sprškou- D</t>
  </si>
  <si>
    <t>-175756529</t>
  </si>
  <si>
    <t>https://podminky.urs.cz/item/CS_URS_2022_02/725821329</t>
  </si>
  <si>
    <t>725822611</t>
  </si>
  <si>
    <t>Baterie umyvadlová stojánková páková bez výpusti - U</t>
  </si>
  <si>
    <t>440847645</t>
  </si>
  <si>
    <t>https://podminky.urs.cz/item/CS_URS_2022_02/725822611</t>
  </si>
  <si>
    <t>725822613-r</t>
  </si>
  <si>
    <t>Baterie umyvadlová stojánková páková s prodlouženou ručkou- UI</t>
  </si>
  <si>
    <t>1286921222</t>
  </si>
  <si>
    <t>725841312-R</t>
  </si>
  <si>
    <t>Baterie sprchová nástěnná páková vč. sprchové sady- SK</t>
  </si>
  <si>
    <t>2071721108</t>
  </si>
  <si>
    <t>725862103</t>
  </si>
  <si>
    <t>Zápachová uzávěrka pro dřezy DN 40/50</t>
  </si>
  <si>
    <t>-1041074923</t>
  </si>
  <si>
    <t>https://podminky.urs.cz/item/CS_URS_2022_02/725862103</t>
  </si>
  <si>
    <t>725980123</t>
  </si>
  <si>
    <t>Dvířka 50/50 pro obklad</t>
  </si>
  <si>
    <t>-1442728313</t>
  </si>
  <si>
    <t>https://podminky.urs.cz/item/CS_URS_2022_01/725980123</t>
  </si>
  <si>
    <t>725590811</t>
  </si>
  <si>
    <t>Přemístění vnitrostaveništní demontovaných zařizovacích předmětů v objektech v do 6 m</t>
  </si>
  <si>
    <t>-1179934571</t>
  </si>
  <si>
    <t>https://podminky.urs.cz/item/CS_URS_2022_01/725590811</t>
  </si>
  <si>
    <t>998725101</t>
  </si>
  <si>
    <t>Přesun hmot tonážní pro zařizovací předměty v objektech v do 6 m</t>
  </si>
  <si>
    <t>1933347991</t>
  </si>
  <si>
    <t>https://podminky.urs.cz/item/CS_URS_2022_02/998725101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</si>
  <si>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</si>
  <si>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</si>
  <si>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</si>
  <si>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</si>
  <si>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637890416</t>
  </si>
  <si>
    <t>https://podminky.urs.cz/item/CS_URS_2022_02/726111031</t>
  </si>
  <si>
    <t>726131043</t>
  </si>
  <si>
    <t>Instalační předstěna - klozet závěsný v 1120 mm s ovládáním zepředu pro postižené do stěn s kov kcí</t>
  </si>
  <si>
    <t>-1882031951</t>
  </si>
  <si>
    <t>https://podminky.urs.cz/item/CS_URS_2022_02/726131043</t>
  </si>
  <si>
    <t>998726111</t>
  </si>
  <si>
    <t>Přesun hmot tonážní pro instalační prefabrikáty v objektech v do 6 m</t>
  </si>
  <si>
    <t>-916062360</t>
  </si>
  <si>
    <t>https://podminky.urs.cz/item/CS_URS_2022_02/998726111</t>
  </si>
  <si>
    <t>727</t>
  </si>
  <si>
    <t>Zdravotechnika - požární ochrana</t>
  </si>
  <si>
    <t>727222005</t>
  </si>
  <si>
    <t>Protipožární manžeta prostupu plastového potrubí bez izolace D 75 mm stěnou tl 100 mm požární odolnost EI 90</t>
  </si>
  <si>
    <t>585796187</t>
  </si>
  <si>
    <t>https://podminky.urs.cz/item/CS_URS_2022_02/727222005</t>
  </si>
  <si>
    <t>727222007</t>
  </si>
  <si>
    <t>Protipožární manžeta prostupu plastového potrubí bez izolace D 110 mm stěnou tl 100 mm požární odolnost EI 90</t>
  </si>
  <si>
    <t>-2119657212</t>
  </si>
  <si>
    <t>https://podminky.urs.cz/item/CS_URS_2022_02/727222007</t>
  </si>
  <si>
    <t>777</t>
  </si>
  <si>
    <t>Ostatní -stavební přípomoce</t>
  </si>
  <si>
    <t>R SO1</t>
  </si>
  <si>
    <t>Stavební přípomoce - drážky pro vodovod ve zdech a v podlaze, vč. hrubého začištění, průrazy přes stěny vč. hrubého začištění</t>
  </si>
  <si>
    <t>soub</t>
  </si>
  <si>
    <t>-451117216</t>
  </si>
  <si>
    <t>003 - Vytápění</t>
  </si>
  <si>
    <t xml:space="preserve"> </t>
  </si>
  <si>
    <t xml:space="preserve">Investor požaduje  "Prohlášení o likvidaci odpadů".  (Veškeré odpady, vzniklé při uvedené stavbě, byly likvidovány předepsaným způsobem, příp. uloženy na schválené úložiště. )       </t>
  </si>
  <si>
    <t xml:space="preserve">D1 - DEMONTÁŽ  UT A LIKVIDACE </t>
  </si>
  <si>
    <t>D2 - OTOPNÁ TĚLESA OCELOVÁ VK</t>
  </si>
  <si>
    <t xml:space="preserve">D3 - ARMATURY </t>
  </si>
  <si>
    <t>D4 - OCELOVÉ POTRUBÍ UT VČ. NÁTĚRŮ</t>
  </si>
  <si>
    <t>D5 - DROBNÉ POLOŽKY</t>
  </si>
  <si>
    <t>D1</t>
  </si>
  <si>
    <t xml:space="preserve">DEMONTÁŽ  UT A LIKVIDACE </t>
  </si>
  <si>
    <t>Pol1</t>
  </si>
  <si>
    <t>Vypuštění systému  UT</t>
  </si>
  <si>
    <t>soub.</t>
  </si>
  <si>
    <t>Pol2</t>
  </si>
  <si>
    <t>Demontáž otopných těles</t>
  </si>
  <si>
    <t>Pol3</t>
  </si>
  <si>
    <t>Demontáž potrubí</t>
  </si>
  <si>
    <t>D2</t>
  </si>
  <si>
    <t>OTOPNÁ TĚLESA OCELOVÁ VK</t>
  </si>
  <si>
    <t>Pol4</t>
  </si>
  <si>
    <t>(výška) 600/11x(délka) 600 VK</t>
  </si>
  <si>
    <t>Pol5</t>
  </si>
  <si>
    <t>(výška) 600/22x(délka) 2600 VK</t>
  </si>
  <si>
    <t>Pol6</t>
  </si>
  <si>
    <t>(výška) 900/22x(délka) 600 VK</t>
  </si>
  <si>
    <t>Pol7</t>
  </si>
  <si>
    <t>(výška) 900/22x(délka) 1200 VK</t>
  </si>
  <si>
    <t>Pol8</t>
  </si>
  <si>
    <t>(výška) 900/22x(délka) 1600 VK</t>
  </si>
  <si>
    <t>Pol9</t>
  </si>
  <si>
    <t>(výška) 900/33x(délka) 1200 VK</t>
  </si>
  <si>
    <t>D3</t>
  </si>
  <si>
    <t xml:space="preserve">ARMATURY </t>
  </si>
  <si>
    <t>Pol10</t>
  </si>
  <si>
    <t>Rohové reg šroubení pro VK DN 15</t>
  </si>
  <si>
    <t>Pol11</t>
  </si>
  <si>
    <t>Termostatická hlavice</t>
  </si>
  <si>
    <t>D4</t>
  </si>
  <si>
    <t>OCELOVÉ POTRUBÍ UT VČ. NÁTĚRŮ</t>
  </si>
  <si>
    <t>Pol12</t>
  </si>
  <si>
    <t>Potrubí ocelové bezšvé +izolace tl 10</t>
  </si>
  <si>
    <t>Pol13</t>
  </si>
  <si>
    <t>Vysazení odboček</t>
  </si>
  <si>
    <t>Pol14</t>
  </si>
  <si>
    <t>Zaslepení odboček</t>
  </si>
  <si>
    <t>Pol15</t>
  </si>
  <si>
    <t>Oprava tep. izolace pát. rozvodu  do DN 100</t>
  </si>
  <si>
    <t>Pol16</t>
  </si>
  <si>
    <t>Chránička DN 25</t>
  </si>
  <si>
    <t>D5</t>
  </si>
  <si>
    <t>DROBNÉ POLOŽKY</t>
  </si>
  <si>
    <t>Pol17</t>
  </si>
  <si>
    <t>Napuštění systému</t>
  </si>
  <si>
    <t>Pol18</t>
  </si>
  <si>
    <t>Drobné položky</t>
  </si>
  <si>
    <t>Pol19</t>
  </si>
  <si>
    <t>Topná zkouška</t>
  </si>
  <si>
    <t>Pol20</t>
  </si>
  <si>
    <t>Tlaková zkouška</t>
  </si>
  <si>
    <t>Pol21</t>
  </si>
  <si>
    <t>Vyregulování systému</t>
  </si>
  <si>
    <t>Pol22</t>
  </si>
  <si>
    <t>Vyvrtání otvorů DN 25 ve stropu</t>
  </si>
  <si>
    <t>Pol23</t>
  </si>
  <si>
    <t>Prováděcí projekt</t>
  </si>
  <si>
    <t>Pol24</t>
  </si>
  <si>
    <t>Autorský dozor</t>
  </si>
  <si>
    <t>hod.</t>
  </si>
  <si>
    <t>Dálkové měření</t>
  </si>
  <si>
    <t>771937215</t>
  </si>
  <si>
    <t>004 - Elektroinstalace</t>
  </si>
  <si>
    <t>D1 - Elektrorozvody</t>
  </si>
  <si>
    <t>D2 - Svítidla dle výběru  - LED</t>
  </si>
  <si>
    <t>D3 - Slaboproud</t>
  </si>
  <si>
    <t>D4 - HZS</t>
  </si>
  <si>
    <t>D5 - Rozvaděče</t>
  </si>
  <si>
    <t xml:space="preserve">D6 - Ostatní </t>
  </si>
  <si>
    <t>Elektrorozvody</t>
  </si>
  <si>
    <t>10002</t>
  </si>
  <si>
    <t>trubka oheb. PVC    1416/1 Monoflex</t>
  </si>
  <si>
    <t>10003</t>
  </si>
  <si>
    <t>trubka oheb. PVC    1423/1 Monoflex</t>
  </si>
  <si>
    <t>10301</t>
  </si>
  <si>
    <t>krabice přístr.  KU 1901</t>
  </si>
  <si>
    <t>10321</t>
  </si>
  <si>
    <t>krabice rozvodná KU 1903 (svorky ,...)</t>
  </si>
  <si>
    <t>800101</t>
  </si>
  <si>
    <t>kabel CYKY-O   2 x  1,5</t>
  </si>
  <si>
    <t>800105</t>
  </si>
  <si>
    <t>kabel CYKY-O   3 x  1,5</t>
  </si>
  <si>
    <t>800105.1</t>
  </si>
  <si>
    <t>kabel CYKY-J    3 x  1,5</t>
  </si>
  <si>
    <t>800106</t>
  </si>
  <si>
    <t>kabel CYKY    3 x  2,5</t>
  </si>
  <si>
    <t>810053</t>
  </si>
  <si>
    <t>kabel CYKY    4 x 10 (6)</t>
  </si>
  <si>
    <t>100001</t>
  </si>
  <si>
    <t>ukonč.vod.v rozv. do  2,5</t>
  </si>
  <si>
    <t>100002</t>
  </si>
  <si>
    <t>ukonč.vod.v rozv. do  10</t>
  </si>
  <si>
    <t>110041</t>
  </si>
  <si>
    <t>spínač komplet - řaz.- 01</t>
  </si>
  <si>
    <t>110043</t>
  </si>
  <si>
    <t>sériový přepínač - řaz.- 05</t>
  </si>
  <si>
    <t>110045</t>
  </si>
  <si>
    <t>střídavý přepínač - řaz.- 06</t>
  </si>
  <si>
    <t>111012</t>
  </si>
  <si>
    <t>zásuvka jednonás.+ cl.</t>
  </si>
  <si>
    <t>111012.1</t>
  </si>
  <si>
    <t>zásuvka dvojnás.+ cl.  natoč.</t>
  </si>
  <si>
    <t>111012.2</t>
  </si>
  <si>
    <t>zásuvka dvojnás.+ přepěťová ochr - T3  natoč.</t>
  </si>
  <si>
    <t>110082</t>
  </si>
  <si>
    <t>svorka pro vyrovnání potenc.dvojnásobná</t>
  </si>
  <si>
    <t>111012.3</t>
  </si>
  <si>
    <t>zdířka úhlová pro OP</t>
  </si>
  <si>
    <t>111021</t>
  </si>
  <si>
    <t>zásuvka jednonásobná s víčkem IP44 pod omítku</t>
  </si>
  <si>
    <t>Pol56</t>
  </si>
  <si>
    <t>Demontáž stávajících rozvodů, včetně odvozu na skládku</t>
  </si>
  <si>
    <t>-1818127657</t>
  </si>
  <si>
    <t>Svítidla dle výběru  - LED</t>
  </si>
  <si>
    <t>201016</t>
  </si>
  <si>
    <t>sv. podhledové 60/60 LED 4900lm/840 IP20, 33W</t>
  </si>
  <si>
    <t>201016.1</t>
  </si>
  <si>
    <t>sv. přisazené 60/60 LED 3500lm/840 IP20, 21W</t>
  </si>
  <si>
    <t>201016.2</t>
  </si>
  <si>
    <t>sv. přisazené linea square LED 3600lm/840 IP54, 24W</t>
  </si>
  <si>
    <t>201016.3</t>
  </si>
  <si>
    <t>nouzové, bateriové s autotestem LED 1h</t>
  </si>
  <si>
    <t>Pol25</t>
  </si>
  <si>
    <t>sada pro nouzovou signalizaci - sestava 3280B-C10001 B Reflex SI - soc. imobilní</t>
  </si>
  <si>
    <t>201042</t>
  </si>
  <si>
    <t>vývod pro nap. VZT</t>
  </si>
  <si>
    <t>150481</t>
  </si>
  <si>
    <t>zpožďovací relé - 5 min (DT 3)</t>
  </si>
  <si>
    <t>220321</t>
  </si>
  <si>
    <t>svorka na potr. "BERNARD", . . .</t>
  </si>
  <si>
    <t>220451</t>
  </si>
  <si>
    <t>vodič CY 2,5- ochr.posp.</t>
  </si>
  <si>
    <t>220451.1</t>
  </si>
  <si>
    <t>vodič CY  6 - ochr.posp.</t>
  </si>
  <si>
    <t>190001</t>
  </si>
  <si>
    <t>montáž rozv. do  20 kg</t>
  </si>
  <si>
    <t>Slaboproud</t>
  </si>
  <si>
    <t>280221</t>
  </si>
  <si>
    <t>vodič sděl.SYKFY 4x2x0,5</t>
  </si>
  <si>
    <t>Pol26</t>
  </si>
  <si>
    <t>Datové rozvody</t>
  </si>
  <si>
    <t>Pol27</t>
  </si>
  <si>
    <t>výchozí revize a vyprac rev.zprávy dle ČSN</t>
  </si>
  <si>
    <t>hod</t>
  </si>
  <si>
    <t>Pol28</t>
  </si>
  <si>
    <t>autorský dozor</t>
  </si>
  <si>
    <t>Pol29</t>
  </si>
  <si>
    <t>vícepráce - dle skutečně naběhlých nákladů</t>
  </si>
  <si>
    <t>Rozvaděče</t>
  </si>
  <si>
    <t>Pol30</t>
  </si>
  <si>
    <t>Elektroměrový rozváděč RE</t>
  </si>
  <si>
    <t>Pol31</t>
  </si>
  <si>
    <t>Hlavní rozváděč RH ( „Z“ 42 mod.)</t>
  </si>
  <si>
    <t>D6</t>
  </si>
  <si>
    <t xml:space="preserve">Ostatní </t>
  </si>
  <si>
    <t>Pol32</t>
  </si>
  <si>
    <t>doprava 3,6%</t>
  </si>
  <si>
    <t>Pol33</t>
  </si>
  <si>
    <t>přesun 1%</t>
  </si>
  <si>
    <t>Pol34</t>
  </si>
  <si>
    <t>PPV 6%</t>
  </si>
  <si>
    <t>Pol35</t>
  </si>
  <si>
    <t>Stavební přípomoce elektro</t>
  </si>
  <si>
    <t>-1372198790</t>
  </si>
  <si>
    <t>SEZNAM FIGUR</t>
  </si>
  <si>
    <t>Výměra</t>
  </si>
  <si>
    <t xml:space="preserve"> 001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</si>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</sst>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000000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8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22" xfId="0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30001000" TargetMode="External" /><Relationship Id="rId2" Type="http://schemas.openxmlformats.org/officeDocument/2006/relationships/hyperlink" Target="https://podminky.urs.cz/item/CS_URS_2022_02/070001000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17234410" TargetMode="External" /><Relationship Id="rId2" Type="http://schemas.openxmlformats.org/officeDocument/2006/relationships/hyperlink" Target="https://podminky.urs.cz/item/CS_URS_2022_02/317944323" TargetMode="External" /><Relationship Id="rId3" Type="http://schemas.openxmlformats.org/officeDocument/2006/relationships/hyperlink" Target="https://podminky.urs.cz/item/CS_URS_2022_02/340271021" TargetMode="External" /><Relationship Id="rId4" Type="http://schemas.openxmlformats.org/officeDocument/2006/relationships/hyperlink" Target="https://podminky.urs.cz/item/CS_URS_2022_02/342272225" TargetMode="External" /><Relationship Id="rId5" Type="http://schemas.openxmlformats.org/officeDocument/2006/relationships/hyperlink" Target="https://podminky.urs.cz/item/CS_URS_2022_02/342272235" TargetMode="External" /><Relationship Id="rId6" Type="http://schemas.openxmlformats.org/officeDocument/2006/relationships/hyperlink" Target="https://podminky.urs.cz/item/CS_URS_2022_02/342272245" TargetMode="External" /><Relationship Id="rId7" Type="http://schemas.openxmlformats.org/officeDocument/2006/relationships/hyperlink" Target="https://podminky.urs.cz/item/CS_URS_2022_02/346244381" TargetMode="External" /><Relationship Id="rId8" Type="http://schemas.openxmlformats.org/officeDocument/2006/relationships/hyperlink" Target="https://podminky.urs.cz/item/CS_URS_2022_02/411321414" TargetMode="External" /><Relationship Id="rId9" Type="http://schemas.openxmlformats.org/officeDocument/2006/relationships/hyperlink" Target="https://podminky.urs.cz/item/CS_URS_2022_02/411362021" TargetMode="External" /><Relationship Id="rId10" Type="http://schemas.openxmlformats.org/officeDocument/2006/relationships/hyperlink" Target="https://podminky.urs.cz/item/CS_URS_2022_02/611325422" TargetMode="External" /><Relationship Id="rId11" Type="http://schemas.openxmlformats.org/officeDocument/2006/relationships/hyperlink" Target="https://podminky.urs.cz/item/CS_URS_2022_02/612321121" TargetMode="External" /><Relationship Id="rId12" Type="http://schemas.openxmlformats.org/officeDocument/2006/relationships/hyperlink" Target="https://podminky.urs.cz/item/CS_URS_2022_02/612321141" TargetMode="External" /><Relationship Id="rId13" Type="http://schemas.openxmlformats.org/officeDocument/2006/relationships/hyperlink" Target="https://podminky.urs.cz/item/CS_URS_2022_02/612325422" TargetMode="External" /><Relationship Id="rId14" Type="http://schemas.openxmlformats.org/officeDocument/2006/relationships/hyperlink" Target="https://podminky.urs.cz/item/CS_URS_2022_02/899103211" TargetMode="External" /><Relationship Id="rId15" Type="http://schemas.openxmlformats.org/officeDocument/2006/relationships/hyperlink" Target="https://podminky.urs.cz/item/CS_URS_2022_02/949101111" TargetMode="External" /><Relationship Id="rId16" Type="http://schemas.openxmlformats.org/officeDocument/2006/relationships/hyperlink" Target="https://podminky.urs.cz/item/CS_URS_2022_02/952901111" TargetMode="External" /><Relationship Id="rId17" Type="http://schemas.openxmlformats.org/officeDocument/2006/relationships/hyperlink" Target="https://podminky.urs.cz/item/CS_URS_2022_02/962031133" TargetMode="External" /><Relationship Id="rId18" Type="http://schemas.openxmlformats.org/officeDocument/2006/relationships/hyperlink" Target="https://podminky.urs.cz/item/CS_URS_2022_02/962042321" TargetMode="External" /><Relationship Id="rId19" Type="http://schemas.openxmlformats.org/officeDocument/2006/relationships/hyperlink" Target="https://podminky.urs.cz/item/CS_URS_2022_02/962081141" TargetMode="External" /><Relationship Id="rId20" Type="http://schemas.openxmlformats.org/officeDocument/2006/relationships/hyperlink" Target="https://podminky.urs.cz/item/CS_URS_2022_02/968072455" TargetMode="External" /><Relationship Id="rId21" Type="http://schemas.openxmlformats.org/officeDocument/2006/relationships/hyperlink" Target="https://podminky.urs.cz/item/CS_URS_2022_02/968072747" TargetMode="External" /><Relationship Id="rId22" Type="http://schemas.openxmlformats.org/officeDocument/2006/relationships/hyperlink" Target="https://podminky.urs.cz/item/CS_URS_2022_02/971033231" TargetMode="External" /><Relationship Id="rId23" Type="http://schemas.openxmlformats.org/officeDocument/2006/relationships/hyperlink" Target="https://podminky.urs.cz/item/CS_URS_2022_02/971033351" TargetMode="External" /><Relationship Id="rId24" Type="http://schemas.openxmlformats.org/officeDocument/2006/relationships/hyperlink" Target="https://podminky.urs.cz/item/CS_URS_2022_02/971033631" TargetMode="External" /><Relationship Id="rId25" Type="http://schemas.openxmlformats.org/officeDocument/2006/relationships/hyperlink" Target="https://podminky.urs.cz/item/CS_URS_2022_02/971033681" TargetMode="External" /><Relationship Id="rId26" Type="http://schemas.openxmlformats.org/officeDocument/2006/relationships/hyperlink" Target="https://podminky.urs.cz/item/CS_URS_2022_02/973031812" TargetMode="External" /><Relationship Id="rId27" Type="http://schemas.openxmlformats.org/officeDocument/2006/relationships/hyperlink" Target="https://podminky.urs.cz/item/CS_URS_2022_02/973031813" TargetMode="External" /><Relationship Id="rId28" Type="http://schemas.openxmlformats.org/officeDocument/2006/relationships/hyperlink" Target="https://podminky.urs.cz/item/CS_URS_2022_02/973042241" TargetMode="External" /><Relationship Id="rId29" Type="http://schemas.openxmlformats.org/officeDocument/2006/relationships/hyperlink" Target="https://podminky.urs.cz/item/CS_URS_2022_02/974032664" TargetMode="External" /><Relationship Id="rId30" Type="http://schemas.openxmlformats.org/officeDocument/2006/relationships/hyperlink" Target="https://podminky.urs.cz/item/CS_URS_2022_02/978011141" TargetMode="External" /><Relationship Id="rId31" Type="http://schemas.openxmlformats.org/officeDocument/2006/relationships/hyperlink" Target="https://podminky.urs.cz/item/CS_URS_2022_02/978013141" TargetMode="External" /><Relationship Id="rId32" Type="http://schemas.openxmlformats.org/officeDocument/2006/relationships/hyperlink" Target="https://podminky.urs.cz/item/CS_URS_2022_02/978013191" TargetMode="External" /><Relationship Id="rId33" Type="http://schemas.openxmlformats.org/officeDocument/2006/relationships/hyperlink" Target="https://podminky.urs.cz/item/CS_URS_2022_02/997013211" TargetMode="External" /><Relationship Id="rId34" Type="http://schemas.openxmlformats.org/officeDocument/2006/relationships/hyperlink" Target="https://podminky.urs.cz/item/CS_URS_2022_02/997013501" TargetMode="External" /><Relationship Id="rId35" Type="http://schemas.openxmlformats.org/officeDocument/2006/relationships/hyperlink" Target="https://podminky.urs.cz/item/CS_URS_2022_02/997013509" TargetMode="External" /><Relationship Id="rId36" Type="http://schemas.openxmlformats.org/officeDocument/2006/relationships/hyperlink" Target="https://podminky.urs.cz/item/CS_URS_2022_02/997013631" TargetMode="External" /><Relationship Id="rId37" Type="http://schemas.openxmlformats.org/officeDocument/2006/relationships/hyperlink" Target="https://podminky.urs.cz/item/CS_URS_2022_02/998018001" TargetMode="External" /><Relationship Id="rId38" Type="http://schemas.openxmlformats.org/officeDocument/2006/relationships/hyperlink" Target="https://podminky.urs.cz/item/CS_URS_2022_02/763111316" TargetMode="External" /><Relationship Id="rId39" Type="http://schemas.openxmlformats.org/officeDocument/2006/relationships/hyperlink" Target="https://podminky.urs.cz/item/CS_URS_2022_02/763111717" TargetMode="External" /><Relationship Id="rId40" Type="http://schemas.openxmlformats.org/officeDocument/2006/relationships/hyperlink" Target="https://podminky.urs.cz/item/CS_URS_2022_02/763131411" TargetMode="External" /><Relationship Id="rId41" Type="http://schemas.openxmlformats.org/officeDocument/2006/relationships/hyperlink" Target="https://podminky.urs.cz/item/CS_URS_2022_02/763131443" TargetMode="External" /><Relationship Id="rId42" Type="http://schemas.openxmlformats.org/officeDocument/2006/relationships/hyperlink" Target="https://podminky.urs.cz/item/CS_URS_2022_02/763131714" TargetMode="External" /><Relationship Id="rId43" Type="http://schemas.openxmlformats.org/officeDocument/2006/relationships/hyperlink" Target="https://podminky.urs.cz/item/CS_URS_2022_02/763131722" TargetMode="External" /><Relationship Id="rId44" Type="http://schemas.openxmlformats.org/officeDocument/2006/relationships/hyperlink" Target="https://podminky.urs.cz/item/CS_URS_2022_02/763131752" TargetMode="External" /><Relationship Id="rId45" Type="http://schemas.openxmlformats.org/officeDocument/2006/relationships/hyperlink" Target="https://podminky.urs.cz/item/CS_URS_2022_02/763131762" TargetMode="External" /><Relationship Id="rId46" Type="http://schemas.openxmlformats.org/officeDocument/2006/relationships/hyperlink" Target="https://podminky.urs.cz/item/CS_URS_2022_02/763131765" TargetMode="External" /><Relationship Id="rId47" Type="http://schemas.openxmlformats.org/officeDocument/2006/relationships/hyperlink" Target="https://podminky.urs.cz/item/CS_URS_2022_02/763183111" TargetMode="External" /><Relationship Id="rId48" Type="http://schemas.openxmlformats.org/officeDocument/2006/relationships/hyperlink" Target="https://podminky.urs.cz/item/CS_URS_2022_02/998763401" TargetMode="External" /><Relationship Id="rId49" Type="http://schemas.openxmlformats.org/officeDocument/2006/relationships/hyperlink" Target="https://podminky.urs.cz/item/CS_URS_2022_02/764216605" TargetMode="External" /><Relationship Id="rId50" Type="http://schemas.openxmlformats.org/officeDocument/2006/relationships/hyperlink" Target="https://podminky.urs.cz/item/CS_URS_2022_02/998764201" TargetMode="External" /><Relationship Id="rId51" Type="http://schemas.openxmlformats.org/officeDocument/2006/relationships/hyperlink" Target="https://podminky.urs.cz/item/CS_URS_2022_02/766660171" TargetMode="External" /><Relationship Id="rId52" Type="http://schemas.openxmlformats.org/officeDocument/2006/relationships/hyperlink" Target="https://podminky.urs.cz/item/CS_URS_2022_02/766660311" TargetMode="External" /><Relationship Id="rId53" Type="http://schemas.openxmlformats.org/officeDocument/2006/relationships/hyperlink" Target="https://podminky.urs.cz/item/CS_URS_2022_02/766660351" TargetMode="External" /><Relationship Id="rId54" Type="http://schemas.openxmlformats.org/officeDocument/2006/relationships/hyperlink" Target="https://podminky.urs.cz/item/CS_URS_2022_02/766660720" TargetMode="External" /><Relationship Id="rId55" Type="http://schemas.openxmlformats.org/officeDocument/2006/relationships/hyperlink" Target="https://podminky.urs.cz/item/CS_URS_2022_02/766660729" TargetMode="External" /><Relationship Id="rId56" Type="http://schemas.openxmlformats.org/officeDocument/2006/relationships/hyperlink" Target="https://podminky.urs.cz/item/CS_URS_2022_02/766682111" TargetMode="External" /><Relationship Id="rId57" Type="http://schemas.openxmlformats.org/officeDocument/2006/relationships/hyperlink" Target="https://podminky.urs.cz/item/CS_URS_2022_02/998766201" TargetMode="External" /><Relationship Id="rId58" Type="http://schemas.openxmlformats.org/officeDocument/2006/relationships/hyperlink" Target="https://podminky.urs.cz/item/CS_URS_2022_02/998767201" TargetMode="External" /><Relationship Id="rId59" Type="http://schemas.openxmlformats.org/officeDocument/2006/relationships/hyperlink" Target="https://podminky.urs.cz/item/CS_URS_2022_02/771121011" TargetMode="External" /><Relationship Id="rId60" Type="http://schemas.openxmlformats.org/officeDocument/2006/relationships/hyperlink" Target="https://podminky.urs.cz/item/CS_URS_2022_02/771151012" TargetMode="External" /><Relationship Id="rId61" Type="http://schemas.openxmlformats.org/officeDocument/2006/relationships/hyperlink" Target="https://podminky.urs.cz/item/CS_URS_2022_02/771274113" TargetMode="External" /><Relationship Id="rId62" Type="http://schemas.openxmlformats.org/officeDocument/2006/relationships/hyperlink" Target="https://podminky.urs.cz/item/CS_URS_2022_02/771274232" TargetMode="External" /><Relationship Id="rId63" Type="http://schemas.openxmlformats.org/officeDocument/2006/relationships/hyperlink" Target="https://podminky.urs.cz/item/CS_URS_2022_02/771474112" TargetMode="External" /><Relationship Id="rId64" Type="http://schemas.openxmlformats.org/officeDocument/2006/relationships/hyperlink" Target="https://podminky.urs.cz/item/CS_URS_2022_02/771474132" TargetMode="External" /><Relationship Id="rId65" Type="http://schemas.openxmlformats.org/officeDocument/2006/relationships/hyperlink" Target="https://podminky.urs.cz/item/CS_URS_2022_02/771574222" TargetMode="External" /><Relationship Id="rId66" Type="http://schemas.openxmlformats.org/officeDocument/2006/relationships/hyperlink" Target="https://podminky.urs.cz/item/CS_URS_2022_02/771577121" TargetMode="External" /><Relationship Id="rId67" Type="http://schemas.openxmlformats.org/officeDocument/2006/relationships/hyperlink" Target="https://podminky.urs.cz/item/CS_URS_2022_02/771577124" TargetMode="External" /><Relationship Id="rId68" Type="http://schemas.openxmlformats.org/officeDocument/2006/relationships/hyperlink" Target="https://podminky.urs.cz/item/CS_URS_2022_02/771591112" TargetMode="External" /><Relationship Id="rId69" Type="http://schemas.openxmlformats.org/officeDocument/2006/relationships/hyperlink" Target="https://podminky.urs.cz/item/CS_URS_2022_02/771591184" TargetMode="External" /><Relationship Id="rId70" Type="http://schemas.openxmlformats.org/officeDocument/2006/relationships/hyperlink" Target="https://podminky.urs.cz/item/CS_URS_2022_02/771591264" TargetMode="External" /><Relationship Id="rId71" Type="http://schemas.openxmlformats.org/officeDocument/2006/relationships/hyperlink" Target="https://podminky.urs.cz/item/CS_URS_2022_02/998771201" TargetMode="External" /><Relationship Id="rId72" Type="http://schemas.openxmlformats.org/officeDocument/2006/relationships/hyperlink" Target="https://podminky.urs.cz/item/CS_URS_2022_02/781131112" TargetMode="External" /><Relationship Id="rId73" Type="http://schemas.openxmlformats.org/officeDocument/2006/relationships/hyperlink" Target="https://podminky.urs.cz/item/CS_URS_2022_02/781131232" TargetMode="External" /><Relationship Id="rId74" Type="http://schemas.openxmlformats.org/officeDocument/2006/relationships/hyperlink" Target="https://podminky.urs.cz/item/CS_URS_2022_02/781473810" TargetMode="External" /><Relationship Id="rId75" Type="http://schemas.openxmlformats.org/officeDocument/2006/relationships/hyperlink" Target="https://podminky.urs.cz/item/CS_URS_2022_02/781474112" TargetMode="External" /><Relationship Id="rId76" Type="http://schemas.openxmlformats.org/officeDocument/2006/relationships/hyperlink" Target="https://podminky.urs.cz/item/CS_URS_2022_02/781477111" TargetMode="External" /><Relationship Id="rId77" Type="http://schemas.openxmlformats.org/officeDocument/2006/relationships/hyperlink" Target="https://podminky.urs.cz/item/CS_URS_2022_02/781477114" TargetMode="External" /><Relationship Id="rId78" Type="http://schemas.openxmlformats.org/officeDocument/2006/relationships/hyperlink" Target="https://podminky.urs.cz/item/CS_URS_2022_02/781495115" TargetMode="External" /><Relationship Id="rId79" Type="http://schemas.openxmlformats.org/officeDocument/2006/relationships/hyperlink" Target="https://podminky.urs.cz/item/CS_URS_2022_02/781495117" TargetMode="External" /><Relationship Id="rId80" Type="http://schemas.openxmlformats.org/officeDocument/2006/relationships/hyperlink" Target="https://podminky.urs.cz/item/CS_URS_2022_02/781495142" TargetMode="External" /><Relationship Id="rId81" Type="http://schemas.openxmlformats.org/officeDocument/2006/relationships/hyperlink" Target="https://podminky.urs.cz/item/CS_URS_2022_02/998781201" TargetMode="External" /><Relationship Id="rId82" Type="http://schemas.openxmlformats.org/officeDocument/2006/relationships/hyperlink" Target="https://podminky.urs.cz/item/CS_URS_2022_02/783301311" TargetMode="External" /><Relationship Id="rId83" Type="http://schemas.openxmlformats.org/officeDocument/2006/relationships/hyperlink" Target="https://podminky.urs.cz/item/CS_URS_2022_02/783306809" TargetMode="External" /><Relationship Id="rId84" Type="http://schemas.openxmlformats.org/officeDocument/2006/relationships/hyperlink" Target="https://podminky.urs.cz/item/CS_URS_2022_02/783314201" TargetMode="External" /><Relationship Id="rId85" Type="http://schemas.openxmlformats.org/officeDocument/2006/relationships/hyperlink" Target="https://podminky.urs.cz/item/CS_URS_2022_02/783315101" TargetMode="External" /><Relationship Id="rId86" Type="http://schemas.openxmlformats.org/officeDocument/2006/relationships/hyperlink" Target="https://podminky.urs.cz/item/CS_URS_2022_02/783317101" TargetMode="External" /><Relationship Id="rId87" Type="http://schemas.openxmlformats.org/officeDocument/2006/relationships/hyperlink" Target="https://podminky.urs.cz/item/CS_URS_2022_02/784181101" TargetMode="External" /><Relationship Id="rId88" Type="http://schemas.openxmlformats.org/officeDocument/2006/relationships/hyperlink" Target="https://podminky.urs.cz/item/CS_URS_2022_02/784221101" TargetMode="External" /><Relationship Id="rId89" Type="http://schemas.openxmlformats.org/officeDocument/2006/relationships/hyperlink" Target="https://podminky.urs.cz/item/CS_URS_2022_02/998786201" TargetMode="External" /><Relationship Id="rId9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00902" TargetMode="External" /><Relationship Id="rId2" Type="http://schemas.openxmlformats.org/officeDocument/2006/relationships/hyperlink" Target="https://podminky.urs.cz/item/CS_URS_2022_02/721140802" TargetMode="External" /><Relationship Id="rId3" Type="http://schemas.openxmlformats.org/officeDocument/2006/relationships/hyperlink" Target="https://podminky.urs.cz/item/CS_URS_2022_02/721140905" TargetMode="External" /><Relationship Id="rId4" Type="http://schemas.openxmlformats.org/officeDocument/2006/relationships/hyperlink" Target="https://podminky.urs.cz/item/CS_URS_2022_02/721140906" TargetMode="External" /><Relationship Id="rId5" Type="http://schemas.openxmlformats.org/officeDocument/2006/relationships/hyperlink" Target="https://podminky.urs.cz/item/CS_URS_2022_02/721140915" TargetMode="External" /><Relationship Id="rId6" Type="http://schemas.openxmlformats.org/officeDocument/2006/relationships/hyperlink" Target="https://podminky.urs.cz/item/CS_URS_2022_02/721140916" TargetMode="External" /><Relationship Id="rId7" Type="http://schemas.openxmlformats.org/officeDocument/2006/relationships/hyperlink" Target="https://podminky.urs.cz/item/CS_URS_2022_02/721171803" TargetMode="External" /><Relationship Id="rId8" Type="http://schemas.openxmlformats.org/officeDocument/2006/relationships/hyperlink" Target="https://podminky.urs.cz/item/CS_URS_2022_02/721171914" TargetMode="External" /><Relationship Id="rId9" Type="http://schemas.openxmlformats.org/officeDocument/2006/relationships/hyperlink" Target="https://podminky.urs.cz/item/CS_URS_2022_02/721174024" TargetMode="External" /><Relationship Id="rId10" Type="http://schemas.openxmlformats.org/officeDocument/2006/relationships/hyperlink" Target="https://podminky.urs.cz/item/CS_URS_2022_02/721174025" TargetMode="External" /><Relationship Id="rId11" Type="http://schemas.openxmlformats.org/officeDocument/2006/relationships/hyperlink" Target="https://podminky.urs.cz/item/CS_URS_2022_02/721174042" TargetMode="External" /><Relationship Id="rId12" Type="http://schemas.openxmlformats.org/officeDocument/2006/relationships/hyperlink" Target="https://podminky.urs.cz/item/CS_URS_2022_02/721174043" TargetMode="External" /><Relationship Id="rId13" Type="http://schemas.openxmlformats.org/officeDocument/2006/relationships/hyperlink" Target="https://podminky.urs.cz/item/CS_URS_2022_02/721194104" TargetMode="External" /><Relationship Id="rId14" Type="http://schemas.openxmlformats.org/officeDocument/2006/relationships/hyperlink" Target="https://podminky.urs.cz/item/CS_URS_2022_02/721194105" TargetMode="External" /><Relationship Id="rId15" Type="http://schemas.openxmlformats.org/officeDocument/2006/relationships/hyperlink" Target="https://podminky.urs.cz/item/CS_URS_2022_02/721194109" TargetMode="External" /><Relationship Id="rId16" Type="http://schemas.openxmlformats.org/officeDocument/2006/relationships/hyperlink" Target="https://podminky.urs.cz/item/CS_URS_2022_02/721290111" TargetMode="External" /><Relationship Id="rId17" Type="http://schemas.openxmlformats.org/officeDocument/2006/relationships/hyperlink" Target="https://podminky.urs.cz/item/CS_URS_2022_01/721290821" TargetMode="External" /><Relationship Id="rId18" Type="http://schemas.openxmlformats.org/officeDocument/2006/relationships/hyperlink" Target="https://podminky.urs.cz/item/CS_URS_2022_02/998721101" TargetMode="External" /><Relationship Id="rId19" Type="http://schemas.openxmlformats.org/officeDocument/2006/relationships/hyperlink" Target="https://podminky.urs.cz/item/CS_URS_2022_02/722130801" TargetMode="External" /><Relationship Id="rId20" Type="http://schemas.openxmlformats.org/officeDocument/2006/relationships/hyperlink" Target="https://podminky.urs.cz/item/CS_URS_2022_02/722170801" TargetMode="External" /><Relationship Id="rId21" Type="http://schemas.openxmlformats.org/officeDocument/2006/relationships/hyperlink" Target="https://podminky.urs.cz/item/CS_URS_2022_02/722171934" TargetMode="External" /><Relationship Id="rId22" Type="http://schemas.openxmlformats.org/officeDocument/2006/relationships/hyperlink" Target="https://podminky.urs.cz/item/CS_URS_2022_02/722171935" TargetMode="External" /><Relationship Id="rId23" Type="http://schemas.openxmlformats.org/officeDocument/2006/relationships/hyperlink" Target="https://podminky.urs.cz/item/CS_URS_2022_02/722181221" TargetMode="External" /><Relationship Id="rId24" Type="http://schemas.openxmlformats.org/officeDocument/2006/relationships/hyperlink" Target="https://podminky.urs.cz/item/CS_URS_2022_02/722181222" TargetMode="External" /><Relationship Id="rId25" Type="http://schemas.openxmlformats.org/officeDocument/2006/relationships/hyperlink" Target="https://podminky.urs.cz/item/CS_URS_2022_02/722181252" TargetMode="External" /><Relationship Id="rId26" Type="http://schemas.openxmlformats.org/officeDocument/2006/relationships/hyperlink" Target="https://podminky.urs.cz/item/CS_URS_2022_02/722190401" TargetMode="External" /><Relationship Id="rId27" Type="http://schemas.openxmlformats.org/officeDocument/2006/relationships/hyperlink" Target="https://podminky.urs.cz/item/CS_URS_2022_02/722220121" TargetMode="External" /><Relationship Id="rId28" Type="http://schemas.openxmlformats.org/officeDocument/2006/relationships/hyperlink" Target="https://podminky.urs.cz/item/CS_URS_2022_02/722232062" TargetMode="External" /><Relationship Id="rId29" Type="http://schemas.openxmlformats.org/officeDocument/2006/relationships/hyperlink" Target="https://podminky.urs.cz/item/CS_URS_2022_02/722232063" TargetMode="External" /><Relationship Id="rId30" Type="http://schemas.openxmlformats.org/officeDocument/2006/relationships/hyperlink" Target="https://podminky.urs.cz/item/CS_URS_2022_02/722232124" TargetMode="External" /><Relationship Id="rId31" Type="http://schemas.openxmlformats.org/officeDocument/2006/relationships/hyperlink" Target="https://podminky.urs.cz/item/CS_URS_2022_02/722262226" TargetMode="External" /><Relationship Id="rId32" Type="http://schemas.openxmlformats.org/officeDocument/2006/relationships/hyperlink" Target="https://podminky.urs.cz/item/CS_URS_2022_02/722263209" TargetMode="External" /><Relationship Id="rId33" Type="http://schemas.openxmlformats.org/officeDocument/2006/relationships/hyperlink" Target="https://podminky.urs.cz/item/CS_URS_2022_02/722290226" TargetMode="External" /><Relationship Id="rId34" Type="http://schemas.openxmlformats.org/officeDocument/2006/relationships/hyperlink" Target="https://podminky.urs.cz/item/CS_URS_2022_02/722290234" TargetMode="External" /><Relationship Id="rId35" Type="http://schemas.openxmlformats.org/officeDocument/2006/relationships/hyperlink" Target="https://podminky.urs.cz/item/CS_URS_2022_01/722290821" TargetMode="External" /><Relationship Id="rId36" Type="http://schemas.openxmlformats.org/officeDocument/2006/relationships/hyperlink" Target="https://podminky.urs.cz/item/CS_URS_2022_02/998722101" TargetMode="External" /><Relationship Id="rId37" Type="http://schemas.openxmlformats.org/officeDocument/2006/relationships/hyperlink" Target="https://podminky.urs.cz/item/CS_URS_2022_02/725110814" TargetMode="External" /><Relationship Id="rId38" Type="http://schemas.openxmlformats.org/officeDocument/2006/relationships/hyperlink" Target="https://podminky.urs.cz/item/CS_URS_2022_02/725111132" TargetMode="External" /><Relationship Id="rId39" Type="http://schemas.openxmlformats.org/officeDocument/2006/relationships/hyperlink" Target="https://podminky.urs.cz/item/CS_URS_2022_02/725112022" TargetMode="External" /><Relationship Id="rId40" Type="http://schemas.openxmlformats.org/officeDocument/2006/relationships/hyperlink" Target="https://podminky.urs.cz/item/CS_URS_2022_02/725210821" TargetMode="External" /><Relationship Id="rId41" Type="http://schemas.openxmlformats.org/officeDocument/2006/relationships/hyperlink" Target="https://podminky.urs.cz/item/CS_URS_2022_02/725211616" TargetMode="External" /><Relationship Id="rId42" Type="http://schemas.openxmlformats.org/officeDocument/2006/relationships/hyperlink" Target="https://podminky.urs.cz/item/CS_URS_2022_02/725211681" TargetMode="External" /><Relationship Id="rId43" Type="http://schemas.openxmlformats.org/officeDocument/2006/relationships/hyperlink" Target="https://podminky.urs.cz/item/CS_URS_2022_02/725241112" TargetMode="External" /><Relationship Id="rId44" Type="http://schemas.openxmlformats.org/officeDocument/2006/relationships/hyperlink" Target="https://podminky.urs.cz/item/CS_URS_2022_02/725244523" TargetMode="External" /><Relationship Id="rId45" Type="http://schemas.openxmlformats.org/officeDocument/2006/relationships/hyperlink" Target="https://podminky.urs.cz/item/CS_URS_2022_02/725291511" TargetMode="External" /><Relationship Id="rId46" Type="http://schemas.openxmlformats.org/officeDocument/2006/relationships/hyperlink" Target="https://podminky.urs.cz/item/CS_URS_2022_02/725291621" TargetMode="External" /><Relationship Id="rId47" Type="http://schemas.openxmlformats.org/officeDocument/2006/relationships/hyperlink" Target="https://podminky.urs.cz/item/CS_URS_2022_02/725291631" TargetMode="External" /><Relationship Id="rId48" Type="http://schemas.openxmlformats.org/officeDocument/2006/relationships/hyperlink" Target="https://podminky.urs.cz/item/CS_URS_2022_02/725310823" TargetMode="External" /><Relationship Id="rId49" Type="http://schemas.openxmlformats.org/officeDocument/2006/relationships/hyperlink" Target="https://podminky.urs.cz/item/CS_URS_2022_02/725311121" TargetMode="External" /><Relationship Id="rId50" Type="http://schemas.openxmlformats.org/officeDocument/2006/relationships/hyperlink" Target="https://podminky.urs.cz/item/CS_URS_2022_02/725331111" TargetMode="External" /><Relationship Id="rId51" Type="http://schemas.openxmlformats.org/officeDocument/2006/relationships/hyperlink" Target="https://podminky.urs.cz/item/CS_URS_2022_02/725813111" TargetMode="External" /><Relationship Id="rId52" Type="http://schemas.openxmlformats.org/officeDocument/2006/relationships/hyperlink" Target="https://podminky.urs.cz/item/CS_URS_2022_02/725821312" TargetMode="External" /><Relationship Id="rId53" Type="http://schemas.openxmlformats.org/officeDocument/2006/relationships/hyperlink" Target="https://podminky.urs.cz/item/CS_URS_2022_02/725821329" TargetMode="External" /><Relationship Id="rId54" Type="http://schemas.openxmlformats.org/officeDocument/2006/relationships/hyperlink" Target="https://podminky.urs.cz/item/CS_URS_2022_02/725822611" TargetMode="External" /><Relationship Id="rId55" Type="http://schemas.openxmlformats.org/officeDocument/2006/relationships/hyperlink" Target="https://podminky.urs.cz/item/CS_URS_2022_02/725862103" TargetMode="External" /><Relationship Id="rId56" Type="http://schemas.openxmlformats.org/officeDocument/2006/relationships/hyperlink" Target="https://podminky.urs.cz/item/CS_URS_2022_01/725980123" TargetMode="External" /><Relationship Id="rId57" Type="http://schemas.openxmlformats.org/officeDocument/2006/relationships/hyperlink" Target="https://podminky.urs.cz/item/CS_URS_2022_01/725590811" TargetMode="External" /><Relationship Id="rId58" Type="http://schemas.openxmlformats.org/officeDocument/2006/relationships/hyperlink" Target="https://podminky.urs.cz/item/CS_URS_2022_02/998725101" TargetMode="External" /><Relationship Id="rId59" Type="http://schemas.openxmlformats.org/officeDocument/2006/relationships/hyperlink" Target="https://podminky.urs.cz/item/CS_URS_2022_02/726111031" TargetMode="External" /><Relationship Id="rId60" Type="http://schemas.openxmlformats.org/officeDocument/2006/relationships/hyperlink" Target="https://podminky.urs.cz/item/CS_URS_2022_02/726131043" TargetMode="External" /><Relationship Id="rId61" Type="http://schemas.openxmlformats.org/officeDocument/2006/relationships/hyperlink" Target="https://podminky.urs.cz/item/CS_URS_2022_02/998726111" TargetMode="External" /><Relationship Id="rId62" Type="http://schemas.openxmlformats.org/officeDocument/2006/relationships/hyperlink" Target="https://podminky.urs.cz/item/CS_URS_2022_02/727222005" TargetMode="External" /><Relationship Id="rId63" Type="http://schemas.openxmlformats.org/officeDocument/2006/relationships/hyperlink" Target="https://podminky.urs.cz/item/CS_URS_2022_02/727222007" TargetMode="External" /><Relationship Id="rId6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2302b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pro změnu užívání prostoru v 1.NP na dvě lékařšké ordinace, Pražská 387-aktualizace 2023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Trutnov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16. 11. 2022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Trutnov, Slovanské nám. 165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Jiřina Fikarová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Lenka Kasperová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ROUND(SUM(AG95:AG99),2)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ROUND(SUM(AS95:AS99),2)</f>
        <v>0</v>
      </c>
      <c r="AT94" s="115">
        <f>ROUND(SUM(AV94:AW94),2)</f>
        <v>0</v>
      </c>
      <c r="AU94" s="116">
        <f>ROUND(SUM(AU95:AU99),5)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ROUND(SUM(AZ95:AZ99),2)</f>
        <v>0</v>
      </c>
      <c r="BA94" s="115">
        <f>ROUND(SUM(BA95:BA99),2)</f>
        <v>0</v>
      </c>
      <c r="BB94" s="115">
        <f>ROUND(SUM(BB95:BB99),2)</f>
        <v>0</v>
      </c>
      <c r="BC94" s="115">
        <f>ROUND(SUM(BC95:BC99),2)</f>
        <v>0</v>
      </c>
      <c r="BD94" s="117">
        <f>ROUND(SUM(BD95:BD99),2)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'000 - Vedlejší a ostatní 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'000 - Vedlejší a ostatní ...'!P119</f>
        <v>0</v>
      </c>
      <c r="AV95" s="129">
        <f>'000 - Vedlejší a ostatní ...'!J33</f>
        <v>0</v>
      </c>
      <c r="AW95" s="129">
        <f>'000 - Vedlejší a ostatní ...'!J34</f>
        <v>0</v>
      </c>
      <c r="AX95" s="129">
        <f>'000 - Vedlejší a ostatní ...'!J35</f>
        <v>0</v>
      </c>
      <c r="AY95" s="129">
        <f>'000 - Vedlejší a ostatní ...'!J36</f>
        <v>0</v>
      </c>
      <c r="AZ95" s="129">
        <f>'000 - Vedlejší a ostatní ...'!F33</f>
        <v>0</v>
      </c>
      <c r="BA95" s="129">
        <f>'000 - Vedlejší a ostatní ...'!F34</f>
        <v>0</v>
      </c>
      <c r="BB95" s="129">
        <f>'000 - Vedlejší a ostatní ...'!F35</f>
        <v>0</v>
      </c>
      <c r="BC95" s="129">
        <f>'000 - Vedlejší a ostatní ...'!F36</f>
        <v>0</v>
      </c>
      <c r="BD95" s="131">
        <f>'000 - Vedlejší a ostatní ...'!F37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'001 - Stavební 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89</v>
      </c>
      <c r="AR96" s="127"/>
      <c r="AS96" s="128">
        <v>0</v>
      </c>
      <c r="AT96" s="129">
        <f>ROUND(SUM(AV96:AW96),2)</f>
        <v>0</v>
      </c>
      <c r="AU96" s="130">
        <f>'001 - Stavební část'!P136</f>
        <v>0</v>
      </c>
      <c r="AV96" s="129">
        <f>'001 - Stavební část'!J33</f>
        <v>0</v>
      </c>
      <c r="AW96" s="129">
        <f>'001 - Stavební část'!J34</f>
        <v>0</v>
      </c>
      <c r="AX96" s="129">
        <f>'001 - Stavební část'!J35</f>
        <v>0</v>
      </c>
      <c r="AY96" s="129">
        <f>'001 - Stavební část'!J36</f>
        <v>0</v>
      </c>
      <c r="AZ96" s="129">
        <f>'001 - Stavební část'!F33</f>
        <v>0</v>
      </c>
      <c r="BA96" s="129">
        <f>'001 - Stavební část'!F34</f>
        <v>0</v>
      </c>
      <c r="BB96" s="129">
        <f>'001 - Stavební část'!F35</f>
        <v>0</v>
      </c>
      <c r="BC96" s="129">
        <f>'001 - Stavební část'!F36</f>
        <v>0</v>
      </c>
      <c r="BD96" s="131">
        <f>'001 - Stavební část'!F37</f>
        <v>0</v>
      </c>
      <c r="BE96" s="7"/>
      <c r="BT96" s="132" t="s">
        <v>84</v>
      </c>
      <c r="BV96" s="132" t="s">
        <v>78</v>
      </c>
      <c r="BW96" s="132" t="s">
        <v>90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'002 - Zdravotní technika'!J30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89</v>
      </c>
      <c r="AR97" s="127"/>
      <c r="AS97" s="128">
        <v>0</v>
      </c>
      <c r="AT97" s="129">
        <f>ROUND(SUM(AV97:AW97),2)</f>
        <v>0</v>
      </c>
      <c r="AU97" s="130">
        <f>'002 - Zdravotní technika'!P123</f>
        <v>0</v>
      </c>
      <c r="AV97" s="129">
        <f>'002 - Zdravotní technika'!J33</f>
        <v>0</v>
      </c>
      <c r="AW97" s="129">
        <f>'002 - Zdravotní technika'!J34</f>
        <v>0</v>
      </c>
      <c r="AX97" s="129">
        <f>'002 - Zdravotní technika'!J35</f>
        <v>0</v>
      </c>
      <c r="AY97" s="129">
        <f>'002 - Zdravotní technika'!J36</f>
        <v>0</v>
      </c>
      <c r="AZ97" s="129">
        <f>'002 - Zdravotní technika'!F33</f>
        <v>0</v>
      </c>
      <c r="BA97" s="129">
        <f>'002 - Zdravotní technika'!F34</f>
        <v>0</v>
      </c>
      <c r="BB97" s="129">
        <f>'002 - Zdravotní technika'!F35</f>
        <v>0</v>
      </c>
      <c r="BC97" s="129">
        <f>'002 - Zdravotní technika'!F36</f>
        <v>0</v>
      </c>
      <c r="BD97" s="131">
        <f>'002 - Zdravotní technika'!F37</f>
        <v>0</v>
      </c>
      <c r="BE97" s="7"/>
      <c r="BT97" s="132" t="s">
        <v>84</v>
      </c>
      <c r="BV97" s="132" t="s">
        <v>78</v>
      </c>
      <c r="BW97" s="132" t="s">
        <v>93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'003 - Vytápění'!J30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89</v>
      </c>
      <c r="AR98" s="127"/>
      <c r="AS98" s="128">
        <v>0</v>
      </c>
      <c r="AT98" s="129">
        <f>ROUND(SUM(AV98:AW98),2)</f>
        <v>0</v>
      </c>
      <c r="AU98" s="130">
        <f>'003 - Vytápění'!P121</f>
        <v>0</v>
      </c>
      <c r="AV98" s="129">
        <f>'003 - Vytápění'!J33</f>
        <v>0</v>
      </c>
      <c r="AW98" s="129">
        <f>'003 - Vytápění'!J34</f>
        <v>0</v>
      </c>
      <c r="AX98" s="129">
        <f>'003 - Vytápění'!J35</f>
        <v>0</v>
      </c>
      <c r="AY98" s="129">
        <f>'003 - Vytápění'!J36</f>
        <v>0</v>
      </c>
      <c r="AZ98" s="129">
        <f>'003 - Vytápění'!F33</f>
        <v>0</v>
      </c>
      <c r="BA98" s="129">
        <f>'003 - Vytápění'!F34</f>
        <v>0</v>
      </c>
      <c r="BB98" s="129">
        <f>'003 - Vytápění'!F35</f>
        <v>0</v>
      </c>
      <c r="BC98" s="129">
        <f>'003 - Vytápění'!F36</f>
        <v>0</v>
      </c>
      <c r="BD98" s="131">
        <f>'003 - Vytápění'!F37</f>
        <v>0</v>
      </c>
      <c r="BE98" s="7"/>
      <c r="BT98" s="132" t="s">
        <v>84</v>
      </c>
      <c r="BV98" s="132" t="s">
        <v>78</v>
      </c>
      <c r="BW98" s="132" t="s">
        <v>96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97</v>
      </c>
      <c r="E99" s="123"/>
      <c r="F99" s="123"/>
      <c r="G99" s="123"/>
      <c r="H99" s="123"/>
      <c r="I99" s="124"/>
      <c r="J99" s="123" t="s">
        <v>98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'004 - Elektroinstalace'!J30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89</v>
      </c>
      <c r="AR99" s="127"/>
      <c r="AS99" s="133">
        <v>0</v>
      </c>
      <c r="AT99" s="134">
        <f>ROUND(SUM(AV99:AW99),2)</f>
        <v>0</v>
      </c>
      <c r="AU99" s="135">
        <f>'004 - Elektroinstalace'!P122</f>
        <v>0</v>
      </c>
      <c r="AV99" s="134">
        <f>'004 - Elektroinstalace'!J33</f>
        <v>0</v>
      </c>
      <c r="AW99" s="134">
        <f>'004 - Elektroinstalace'!J34</f>
        <v>0</v>
      </c>
      <c r="AX99" s="134">
        <f>'004 - Elektroinstalace'!J35</f>
        <v>0</v>
      </c>
      <c r="AY99" s="134">
        <f>'004 - Elektroinstalace'!J36</f>
        <v>0</v>
      </c>
      <c r="AZ99" s="134">
        <f>'004 - Elektroinstalace'!F33</f>
        <v>0</v>
      </c>
      <c r="BA99" s="134">
        <f>'004 - Elektroinstalace'!F34</f>
        <v>0</v>
      </c>
      <c r="BB99" s="134">
        <f>'004 - Elektroinstalace'!F35</f>
        <v>0</v>
      </c>
      <c r="BC99" s="134">
        <f>'004 - Elektroinstalace'!F36</f>
        <v>0</v>
      </c>
      <c r="BD99" s="136">
        <f>'004 - Elektroinstalace'!F37</f>
        <v>0</v>
      </c>
      <c r="BE99" s="7"/>
      <c r="BT99" s="132" t="s">
        <v>84</v>
      </c>
      <c r="BV99" s="132" t="s">
        <v>78</v>
      </c>
      <c r="BW99" s="132" t="s">
        <v>99</v>
      </c>
      <c r="BX99" s="132" t="s">
        <v>5</v>
      </c>
      <c r="CL99" s="132" t="s">
        <v>1</v>
      </c>
      <c r="CM99" s="132" t="s">
        <v>86</v>
      </c>
    </row>
    <row r="100" spans="1:57" s="2" customFormat="1" ht="30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</sheetData>
  <sheetProtection password="CC35" sheet="1" objects="1" scenarios="1" formatColumns="0" formatRows="0"/>
  <mergeCells count="58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0 - Vedlejší a ostatní ...'!C2" display="/"/>
    <hyperlink ref="A96" location="'001 - Stavební část'!C2" display="/"/>
    <hyperlink ref="A97" location="'002 - Zdravotní technika'!C2" display="/"/>
    <hyperlink ref="A98" location="'003 - Vytápění'!C2" display="/"/>
    <hyperlink ref="A99" location="'004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Stavební úpravy pro změnu užívání prostoru v 1.NP na dvě lékařšké ordinace, Pražská 387-aktualizace 2023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16. 11. 2022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ROUND((SUM(BE119:BE126)),2)</f>
        <v>0</v>
      </c>
      <c r="G33" s="39"/>
      <c r="H33" s="39"/>
      <c r="I33" s="156">
        <v>0.21</v>
      </c>
      <c r="J33" s="155">
        <f>ROUND(((SUM(BE119:BE126))*I33),2)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ROUND((SUM(BF119:BF126)),2)</f>
        <v>0</v>
      </c>
      <c r="G34" s="39"/>
      <c r="H34" s="39"/>
      <c r="I34" s="156">
        <v>0.15</v>
      </c>
      <c r="J34" s="155">
        <f>ROUND(((SUM(BF119:BF126))*I34),2)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ROUND((SUM(BG119:BG126)),2)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ROUND((SUM(BH119:BH126)),2)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ROUND((SUM(BI119:BI126)),2)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Stavební úpravy pro změnu užívání prostoru v 1.NP na dvě lékařšké ordinace, Pražská 387-aktualizace 2023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000 - Vedlejší a ostatní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16. 11. 2022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</v>
      </c>
      <c r="G91" s="41"/>
      <c r="H91" s="41"/>
      <c r="I91" s="33" t="s">
        <v>30</v>
      </c>
      <c r="J91" s="37" t="str">
        <f>E21</f>
        <v>Jiřina Fikarová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108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109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110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111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5" t="str">
        <f>E7</f>
        <v>Stavební úpravy pro změnu užívání prostoru v 1.NP na dvě lékařšké ordinace, Pražská 387-aktualizace 2023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000 - Vedlejší a ostatní náklady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Trutnov</v>
      </c>
      <c r="G113" s="41"/>
      <c r="H113" s="41"/>
      <c r="I113" s="33" t="s">
        <v>22</v>
      </c>
      <c r="J113" s="80" t="str">
        <f>IF(J12="","",J12)</f>
        <v>16. 11. 2022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Město Trutnov, Slovanské nám. 165</v>
      </c>
      <c r="G115" s="41"/>
      <c r="H115" s="41"/>
      <c r="I115" s="33" t="s">
        <v>30</v>
      </c>
      <c r="J115" s="37" t="str">
        <f>E21</f>
        <v>Jiřina Fikarová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Ing. Lenka Kasperová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112</v>
      </c>
      <c r="D118" s="195" t="s">
        <v>61</v>
      </c>
      <c r="E118" s="195" t="s">
        <v>57</v>
      </c>
      <c r="F118" s="195" t="s">
        <v>58</v>
      </c>
      <c r="G118" s="195" t="s">
        <v>113</v>
      </c>
      <c r="H118" s="195" t="s">
        <v>114</v>
      </c>
      <c r="I118" s="195" t="s">
        <v>115</v>
      </c>
      <c r="J118" s="196" t="s">
        <v>105</v>
      </c>
      <c r="K118" s="197" t="s">
        <v>116</v>
      </c>
      <c r="L118" s="198"/>
      <c r="M118" s="101" t="s">
        <v>1</v>
      </c>
      <c r="N118" s="102" t="s">
        <v>40</v>
      </c>
      <c r="O118" s="102" t="s">
        <v>117</v>
      </c>
      <c r="P118" s="102" t="s">
        <v>118</v>
      </c>
      <c r="Q118" s="102" t="s">
        <v>119</v>
      </c>
      <c r="R118" s="102" t="s">
        <v>120</v>
      </c>
      <c r="S118" s="102" t="s">
        <v>121</v>
      </c>
      <c r="T118" s="103" t="s">
        <v>122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123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0</v>
      </c>
      <c r="S119" s="105"/>
      <c r="T119" s="20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75</v>
      </c>
      <c r="AU119" s="18" t="s">
        <v>107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75</v>
      </c>
      <c r="E120" s="207" t="s">
        <v>124</v>
      </c>
      <c r="F120" s="207" t="s">
        <v>125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P121+P124</f>
        <v>0</v>
      </c>
      <c r="Q120" s="212"/>
      <c r="R120" s="213">
        <f>R121+R124</f>
        <v>0</v>
      </c>
      <c r="S120" s="212"/>
      <c r="T120" s="214">
        <f>T121+T124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126</v>
      </c>
      <c r="AT120" s="216" t="s">
        <v>75</v>
      </c>
      <c r="AU120" s="216" t="s">
        <v>76</v>
      </c>
      <c r="AY120" s="215" t="s">
        <v>127</v>
      </c>
      <c r="BK120" s="217">
        <f>BK121+BK124</f>
        <v>0</v>
      </c>
    </row>
    <row r="121" spans="1:63" s="12" customFormat="1" ht="22.8" customHeight="1">
      <c r="A121" s="12"/>
      <c r="B121" s="204"/>
      <c r="C121" s="205"/>
      <c r="D121" s="206" t="s">
        <v>75</v>
      </c>
      <c r="E121" s="218" t="s">
        <v>128</v>
      </c>
      <c r="F121" s="218" t="s">
        <v>129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SUM(P122:P123)</f>
        <v>0</v>
      </c>
      <c r="Q121" s="212"/>
      <c r="R121" s="213">
        <f>SUM(R122:R123)</f>
        <v>0</v>
      </c>
      <c r="S121" s="212"/>
      <c r="T121" s="214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126</v>
      </c>
      <c r="AT121" s="216" t="s">
        <v>75</v>
      </c>
      <c r="AU121" s="216" t="s">
        <v>84</v>
      </c>
      <c r="AY121" s="215" t="s">
        <v>127</v>
      </c>
      <c r="BK121" s="217">
        <f>SUM(BK122:BK123)</f>
        <v>0</v>
      </c>
    </row>
    <row r="122" spans="1:65" s="2" customFormat="1" ht="16.5" customHeight="1">
      <c r="A122" s="39"/>
      <c r="B122" s="40"/>
      <c r="C122" s="220" t="s">
        <v>84</v>
      </c>
      <c r="D122" s="220" t="s">
        <v>130</v>
      </c>
      <c r="E122" s="221" t="s">
        <v>131</v>
      </c>
      <c r="F122" s="222" t="s">
        <v>129</v>
      </c>
      <c r="G122" s="223" t="s">
        <v>132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41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133</v>
      </c>
      <c r="AT122" s="232" t="s">
        <v>130</v>
      </c>
      <c r="AU122" s="232" t="s">
        <v>86</v>
      </c>
      <c r="AY122" s="18" t="s">
        <v>127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84</v>
      </c>
      <c r="BK122" s="233">
        <f>ROUND(I122*H122,2)</f>
        <v>0</v>
      </c>
      <c r="BL122" s="18" t="s">
        <v>133</v>
      </c>
      <c r="BM122" s="232" t="s">
        <v>134</v>
      </c>
    </row>
    <row r="123" spans="1:47" s="2" customFormat="1" ht="12">
      <c r="A123" s="39"/>
      <c r="B123" s="40"/>
      <c r="C123" s="41"/>
      <c r="D123" s="234" t="s">
        <v>135</v>
      </c>
      <c r="E123" s="41"/>
      <c r="F123" s="235" t="s">
        <v>136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135</v>
      </c>
      <c r="AU123" s="18" t="s">
        <v>86</v>
      </c>
    </row>
    <row r="124" spans="1:63" s="12" customFormat="1" ht="22.8" customHeight="1">
      <c r="A124" s="12"/>
      <c r="B124" s="204"/>
      <c r="C124" s="205"/>
      <c r="D124" s="206" t="s">
        <v>75</v>
      </c>
      <c r="E124" s="218" t="s">
        <v>137</v>
      </c>
      <c r="F124" s="218" t="s">
        <v>138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SUM(P125:P126)</f>
        <v>0</v>
      </c>
      <c r="Q124" s="212"/>
      <c r="R124" s="213">
        <f>SUM(R125:R126)</f>
        <v>0</v>
      </c>
      <c r="S124" s="212"/>
      <c r="T124" s="214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126</v>
      </c>
      <c r="AT124" s="216" t="s">
        <v>75</v>
      </c>
      <c r="AU124" s="216" t="s">
        <v>84</v>
      </c>
      <c r="AY124" s="215" t="s">
        <v>127</v>
      </c>
      <c r="BK124" s="217">
        <f>SUM(BK125:BK126)</f>
        <v>0</v>
      </c>
    </row>
    <row r="125" spans="1:65" s="2" customFormat="1" ht="16.5" customHeight="1">
      <c r="A125" s="39"/>
      <c r="B125" s="40"/>
      <c r="C125" s="220" t="s">
        <v>86</v>
      </c>
      <c r="D125" s="220" t="s">
        <v>130</v>
      </c>
      <c r="E125" s="221" t="s">
        <v>139</v>
      </c>
      <c r="F125" s="222" t="s">
        <v>138</v>
      </c>
      <c r="G125" s="223" t="s">
        <v>132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41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133</v>
      </c>
      <c r="AT125" s="232" t="s">
        <v>130</v>
      </c>
      <c r="AU125" s="232" t="s">
        <v>86</v>
      </c>
      <c r="AY125" s="18" t="s">
        <v>127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84</v>
      </c>
      <c r="BK125" s="233">
        <f>ROUND(I125*H125,2)</f>
        <v>0</v>
      </c>
      <c r="BL125" s="18" t="s">
        <v>133</v>
      </c>
      <c r="BM125" s="232" t="s">
        <v>140</v>
      </c>
    </row>
    <row r="126" spans="1:47" s="2" customFormat="1" ht="12">
      <c r="A126" s="39"/>
      <c r="B126" s="40"/>
      <c r="C126" s="41"/>
      <c r="D126" s="234" t="s">
        <v>135</v>
      </c>
      <c r="E126" s="41"/>
      <c r="F126" s="235" t="s">
        <v>141</v>
      </c>
      <c r="G126" s="41"/>
      <c r="H126" s="41"/>
      <c r="I126" s="236"/>
      <c r="J126" s="41"/>
      <c r="K126" s="41"/>
      <c r="L126" s="45"/>
      <c r="M126" s="239"/>
      <c r="N126" s="240"/>
      <c r="O126" s="241"/>
      <c r="P126" s="241"/>
      <c r="Q126" s="241"/>
      <c r="R126" s="241"/>
      <c r="S126" s="241"/>
      <c r="T126" s="242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135</v>
      </c>
      <c r="AU126" s="18" t="s">
        <v>86</v>
      </c>
    </row>
    <row r="127" spans="1:31" s="2" customFormat="1" ht="6.95" customHeight="1">
      <c r="A127" s="39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35" sheet="1" objects="1" scenarios="1" formatColumns="0" formatRows="0" autoFilter="0"/>
  <autoFilter ref="C118:K126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hyperlinks>
    <hyperlink ref="F123" r:id="rId1" display="https://podminky.urs.cz/item/CS_URS_2022_02/030001000"/>
    <hyperlink ref="F126" r:id="rId2" display="https://podminky.urs.cz/item/CS_URS_2022_02/070001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  <c r="AZ2" s="243" t="s">
        <v>142</v>
      </c>
      <c r="BA2" s="243" t="s">
        <v>1</v>
      </c>
      <c r="BB2" s="243" t="s">
        <v>1</v>
      </c>
      <c r="BC2" s="243" t="s">
        <v>143</v>
      </c>
      <c r="BD2" s="243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243" t="s">
        <v>144</v>
      </c>
      <c r="BA3" s="243" t="s">
        <v>1</v>
      </c>
      <c r="BB3" s="243" t="s">
        <v>1</v>
      </c>
      <c r="BC3" s="243" t="s">
        <v>145</v>
      </c>
      <c r="BD3" s="243" t="s">
        <v>86</v>
      </c>
    </row>
    <row r="4" spans="2:5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  <c r="AZ4" s="243" t="s">
        <v>146</v>
      </c>
      <c r="BA4" s="243" t="s">
        <v>1</v>
      </c>
      <c r="BB4" s="243" t="s">
        <v>1</v>
      </c>
      <c r="BC4" s="243" t="s">
        <v>147</v>
      </c>
      <c r="BD4" s="243" t="s">
        <v>86</v>
      </c>
    </row>
    <row r="5" spans="2:56" s="1" customFormat="1" ht="6.95" customHeight="1">
      <c r="B5" s="21"/>
      <c r="L5" s="21"/>
      <c r="AZ5" s="243" t="s">
        <v>148</v>
      </c>
      <c r="BA5" s="243" t="s">
        <v>1</v>
      </c>
      <c r="BB5" s="243" t="s">
        <v>1</v>
      </c>
      <c r="BC5" s="243" t="s">
        <v>149</v>
      </c>
      <c r="BD5" s="243" t="s">
        <v>86</v>
      </c>
    </row>
    <row r="6" spans="2:56" s="1" customFormat="1" ht="12" customHeight="1">
      <c r="B6" s="21"/>
      <c r="D6" s="141" t="s">
        <v>16</v>
      </c>
      <c r="L6" s="21"/>
      <c r="AZ6" s="243" t="s">
        <v>150</v>
      </c>
      <c r="BA6" s="243" t="s">
        <v>1</v>
      </c>
      <c r="BB6" s="243" t="s">
        <v>1</v>
      </c>
      <c r="BC6" s="243" t="s">
        <v>151</v>
      </c>
      <c r="BD6" s="243" t="s">
        <v>86</v>
      </c>
    </row>
    <row r="7" spans="2:56" s="1" customFormat="1" ht="26.25" customHeight="1">
      <c r="B7" s="21"/>
      <c r="E7" s="142" t="str">
        <f>'Rekapitulace stavby'!K6</f>
        <v>Stavební úpravy pro změnu užívání prostoru v 1.NP na dvě lékařšké ordinace, Pražská 387-aktualizace 2023</v>
      </c>
      <c r="F7" s="141"/>
      <c r="G7" s="141"/>
      <c r="H7" s="141"/>
      <c r="L7" s="21"/>
      <c r="AZ7" s="243" t="s">
        <v>152</v>
      </c>
      <c r="BA7" s="243" t="s">
        <v>1</v>
      </c>
      <c r="BB7" s="243" t="s">
        <v>1</v>
      </c>
      <c r="BC7" s="243" t="s">
        <v>153</v>
      </c>
      <c r="BD7" s="243" t="s">
        <v>86</v>
      </c>
    </row>
    <row r="8" spans="1:56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43" t="s">
        <v>154</v>
      </c>
      <c r="BA8" s="243" t="s">
        <v>1</v>
      </c>
      <c r="BB8" s="243" t="s">
        <v>1</v>
      </c>
      <c r="BC8" s="243" t="s">
        <v>155</v>
      </c>
      <c r="BD8" s="243" t="s">
        <v>86</v>
      </c>
    </row>
    <row r="9" spans="1:56" s="2" customFormat="1" ht="16.5" customHeight="1">
      <c r="A9" s="39"/>
      <c r="B9" s="45"/>
      <c r="C9" s="39"/>
      <c r="D9" s="39"/>
      <c r="E9" s="143" t="s">
        <v>156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43" t="s">
        <v>157</v>
      </c>
      <c r="BA9" s="243" t="s">
        <v>1</v>
      </c>
      <c r="BB9" s="243" t="s">
        <v>1</v>
      </c>
      <c r="BC9" s="243" t="s">
        <v>158</v>
      </c>
      <c r="BD9" s="243" t="s">
        <v>86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43" t="s">
        <v>159</v>
      </c>
      <c r="BA10" s="243" t="s">
        <v>1</v>
      </c>
      <c r="BB10" s="243" t="s">
        <v>1</v>
      </c>
      <c r="BC10" s="243" t="s">
        <v>160</v>
      </c>
      <c r="BD10" s="243" t="s">
        <v>86</v>
      </c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16. 11. 2022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ROUND((SUM(BE136:BE715)),2)</f>
        <v>0</v>
      </c>
      <c r="G33" s="39"/>
      <c r="H33" s="39"/>
      <c r="I33" s="156">
        <v>0.21</v>
      </c>
      <c r="J33" s="155">
        <f>ROUND(((SUM(BE136:BE715))*I33),2)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ROUND((SUM(BF136:BF715)),2)</f>
        <v>0</v>
      </c>
      <c r="G34" s="39"/>
      <c r="H34" s="39"/>
      <c r="I34" s="156">
        <v>0.15</v>
      </c>
      <c r="J34" s="155">
        <f>ROUND(((SUM(BF136:BF715))*I34),2)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ROUND((SUM(BG136:BG715)),2)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ROUND((SUM(BH136:BH715)),2)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ROUND((SUM(BI136:BI715)),2)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Stavební úpravy pro změnu užívání prostoru v 1.NP na dvě lékařšké ordinace, Pražská 387-aktualizace 2023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16. 11. 2022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</v>
      </c>
      <c r="G91" s="41"/>
      <c r="H91" s="41"/>
      <c r="I91" s="33" t="s">
        <v>30</v>
      </c>
      <c r="J91" s="37" t="str">
        <f>E21</f>
        <v>Jiřina Fikarová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161</v>
      </c>
      <c r="E97" s="183"/>
      <c r="F97" s="183"/>
      <c r="G97" s="183"/>
      <c r="H97" s="183"/>
      <c r="I97" s="183"/>
      <c r="J97" s="184">
        <f>J137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162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163</v>
      </c>
      <c r="E99" s="189"/>
      <c r="F99" s="189"/>
      <c r="G99" s="189"/>
      <c r="H99" s="189"/>
      <c r="I99" s="189"/>
      <c r="J99" s="190">
        <f>J190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164</v>
      </c>
      <c r="E100" s="189"/>
      <c r="F100" s="189"/>
      <c r="G100" s="189"/>
      <c r="H100" s="189"/>
      <c r="I100" s="189"/>
      <c r="J100" s="190">
        <f>J204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165</v>
      </c>
      <c r="E101" s="189"/>
      <c r="F101" s="189"/>
      <c r="G101" s="189"/>
      <c r="H101" s="189"/>
      <c r="I101" s="189"/>
      <c r="J101" s="190">
        <f>J304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166</v>
      </c>
      <c r="E102" s="189"/>
      <c r="F102" s="189"/>
      <c r="G102" s="189"/>
      <c r="H102" s="189"/>
      <c r="I102" s="189"/>
      <c r="J102" s="190">
        <f>J307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167</v>
      </c>
      <c r="E103" s="189"/>
      <c r="F103" s="189"/>
      <c r="G103" s="189"/>
      <c r="H103" s="189"/>
      <c r="I103" s="189"/>
      <c r="J103" s="190">
        <f>J383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168</v>
      </c>
      <c r="E104" s="189"/>
      <c r="F104" s="189"/>
      <c r="G104" s="189"/>
      <c r="H104" s="189"/>
      <c r="I104" s="189"/>
      <c r="J104" s="190">
        <f>J393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169</v>
      </c>
      <c r="E105" s="183"/>
      <c r="F105" s="183"/>
      <c r="G105" s="183"/>
      <c r="H105" s="183"/>
      <c r="I105" s="183"/>
      <c r="J105" s="184">
        <f>J396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170</v>
      </c>
      <c r="E106" s="189"/>
      <c r="F106" s="189"/>
      <c r="G106" s="189"/>
      <c r="H106" s="189"/>
      <c r="I106" s="189"/>
      <c r="J106" s="190">
        <f>J397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171</v>
      </c>
      <c r="E107" s="189"/>
      <c r="F107" s="189"/>
      <c r="G107" s="189"/>
      <c r="H107" s="189"/>
      <c r="I107" s="189"/>
      <c r="J107" s="190">
        <f>J400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172</v>
      </c>
      <c r="E108" s="189"/>
      <c r="F108" s="189"/>
      <c r="G108" s="189"/>
      <c r="H108" s="189"/>
      <c r="I108" s="189"/>
      <c r="J108" s="190">
        <f>J463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173</v>
      </c>
      <c r="E109" s="189"/>
      <c r="F109" s="189"/>
      <c r="G109" s="189"/>
      <c r="H109" s="189"/>
      <c r="I109" s="189"/>
      <c r="J109" s="190">
        <f>J469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174</v>
      </c>
      <c r="E110" s="189"/>
      <c r="F110" s="189"/>
      <c r="G110" s="189"/>
      <c r="H110" s="189"/>
      <c r="I110" s="189"/>
      <c r="J110" s="190">
        <f>J512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175</v>
      </c>
      <c r="E111" s="189"/>
      <c r="F111" s="189"/>
      <c r="G111" s="189"/>
      <c r="H111" s="189"/>
      <c r="I111" s="189"/>
      <c r="J111" s="190">
        <f>J524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176</v>
      </c>
      <c r="E112" s="189"/>
      <c r="F112" s="189"/>
      <c r="G112" s="189"/>
      <c r="H112" s="189"/>
      <c r="I112" s="189"/>
      <c r="J112" s="190">
        <f>J608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177</v>
      </c>
      <c r="E113" s="189"/>
      <c r="F113" s="189"/>
      <c r="G113" s="189"/>
      <c r="H113" s="189"/>
      <c r="I113" s="189"/>
      <c r="J113" s="190">
        <f>J666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178</v>
      </c>
      <c r="E114" s="189"/>
      <c r="F114" s="189"/>
      <c r="G114" s="189"/>
      <c r="H114" s="189"/>
      <c r="I114" s="189"/>
      <c r="J114" s="190">
        <f>J688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179</v>
      </c>
      <c r="E115" s="189"/>
      <c r="F115" s="189"/>
      <c r="G115" s="189"/>
      <c r="H115" s="189"/>
      <c r="I115" s="189"/>
      <c r="J115" s="190">
        <f>J700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80"/>
      <c r="C116" s="181"/>
      <c r="D116" s="182" t="s">
        <v>180</v>
      </c>
      <c r="E116" s="183"/>
      <c r="F116" s="183"/>
      <c r="G116" s="183"/>
      <c r="H116" s="183"/>
      <c r="I116" s="183"/>
      <c r="J116" s="184">
        <f>J713</f>
        <v>0</v>
      </c>
      <c r="K116" s="181"/>
      <c r="L116" s="185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2" customFormat="1" ht="21.8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111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6.25" customHeight="1">
      <c r="A126" s="39"/>
      <c r="B126" s="40"/>
      <c r="C126" s="41"/>
      <c r="D126" s="41"/>
      <c r="E126" s="175" t="str">
        <f>E7</f>
        <v>Stavební úpravy pro změnu užívání prostoru v 1.NP na dvě lékařšké ordinace, Pražská 387-aktualizace 2023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101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001 - Stavební část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>Trutnov</v>
      </c>
      <c r="G130" s="41"/>
      <c r="H130" s="41"/>
      <c r="I130" s="33" t="s">
        <v>22</v>
      </c>
      <c r="J130" s="80" t="str">
        <f>IF(J12="","",J12)</f>
        <v>16. 11. 2022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24</v>
      </c>
      <c r="D132" s="41"/>
      <c r="E132" s="41"/>
      <c r="F132" s="28" t="str">
        <f>E15</f>
        <v>Město Trutnov, Slovanské nám. 165</v>
      </c>
      <c r="G132" s="41"/>
      <c r="H132" s="41"/>
      <c r="I132" s="33" t="s">
        <v>30</v>
      </c>
      <c r="J132" s="37" t="str">
        <f>E21</f>
        <v>Jiřina Fikarová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Ing. Lenka Kasperová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192"/>
      <c r="B135" s="193"/>
      <c r="C135" s="194" t="s">
        <v>112</v>
      </c>
      <c r="D135" s="195" t="s">
        <v>61</v>
      </c>
      <c r="E135" s="195" t="s">
        <v>57</v>
      </c>
      <c r="F135" s="195" t="s">
        <v>58</v>
      </c>
      <c r="G135" s="195" t="s">
        <v>113</v>
      </c>
      <c r="H135" s="195" t="s">
        <v>114</v>
      </c>
      <c r="I135" s="195" t="s">
        <v>115</v>
      </c>
      <c r="J135" s="196" t="s">
        <v>105</v>
      </c>
      <c r="K135" s="197" t="s">
        <v>116</v>
      </c>
      <c r="L135" s="198"/>
      <c r="M135" s="101" t="s">
        <v>1</v>
      </c>
      <c r="N135" s="102" t="s">
        <v>40</v>
      </c>
      <c r="O135" s="102" t="s">
        <v>117</v>
      </c>
      <c r="P135" s="102" t="s">
        <v>118</v>
      </c>
      <c r="Q135" s="102" t="s">
        <v>119</v>
      </c>
      <c r="R135" s="102" t="s">
        <v>120</v>
      </c>
      <c r="S135" s="102" t="s">
        <v>121</v>
      </c>
      <c r="T135" s="103" t="s">
        <v>122</v>
      </c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1:63" s="2" customFormat="1" ht="22.8" customHeight="1">
      <c r="A136" s="39"/>
      <c r="B136" s="40"/>
      <c r="C136" s="108" t="s">
        <v>123</v>
      </c>
      <c r="D136" s="41"/>
      <c r="E136" s="41"/>
      <c r="F136" s="41"/>
      <c r="G136" s="41"/>
      <c r="H136" s="41"/>
      <c r="I136" s="41"/>
      <c r="J136" s="199">
        <f>BK136</f>
        <v>0</v>
      </c>
      <c r="K136" s="41"/>
      <c r="L136" s="45"/>
      <c r="M136" s="104"/>
      <c r="N136" s="200"/>
      <c r="O136" s="105"/>
      <c r="P136" s="201">
        <f>P137+P396+P713</f>
        <v>0</v>
      </c>
      <c r="Q136" s="105"/>
      <c r="R136" s="201">
        <f>R137+R396+R713</f>
        <v>40.133269170000005</v>
      </c>
      <c r="S136" s="105"/>
      <c r="T136" s="202">
        <f>T137+T396+T713</f>
        <v>30.200132200000002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107</v>
      </c>
      <c r="BK136" s="203">
        <f>BK137+BK396+BK713</f>
        <v>0</v>
      </c>
    </row>
    <row r="137" spans="1:63" s="12" customFormat="1" ht="25.9" customHeight="1">
      <c r="A137" s="12"/>
      <c r="B137" s="204"/>
      <c r="C137" s="205"/>
      <c r="D137" s="206" t="s">
        <v>75</v>
      </c>
      <c r="E137" s="207" t="s">
        <v>181</v>
      </c>
      <c r="F137" s="207" t="s">
        <v>182</v>
      </c>
      <c r="G137" s="205"/>
      <c r="H137" s="205"/>
      <c r="I137" s="208"/>
      <c r="J137" s="209">
        <f>BK137</f>
        <v>0</v>
      </c>
      <c r="K137" s="205"/>
      <c r="L137" s="210"/>
      <c r="M137" s="211"/>
      <c r="N137" s="212"/>
      <c r="O137" s="212"/>
      <c r="P137" s="213">
        <f>P138+P190+P204+P304+P307+P383+P393</f>
        <v>0</v>
      </c>
      <c r="Q137" s="212"/>
      <c r="R137" s="213">
        <f>R138+R190+R204+R304+R307+R383+R393</f>
        <v>26.91175171</v>
      </c>
      <c r="S137" s="212"/>
      <c r="T137" s="214">
        <f>T138+T190+T204+T304+T307+T383+T393</f>
        <v>26.732545000000002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84</v>
      </c>
      <c r="AT137" s="216" t="s">
        <v>75</v>
      </c>
      <c r="AU137" s="216" t="s">
        <v>76</v>
      </c>
      <c r="AY137" s="215" t="s">
        <v>127</v>
      </c>
      <c r="BK137" s="217">
        <f>BK138+BK190+BK204+BK304+BK307+BK383+BK393</f>
        <v>0</v>
      </c>
    </row>
    <row r="138" spans="1:63" s="12" customFormat="1" ht="22.8" customHeight="1">
      <c r="A138" s="12"/>
      <c r="B138" s="204"/>
      <c r="C138" s="205"/>
      <c r="D138" s="206" t="s">
        <v>75</v>
      </c>
      <c r="E138" s="218" t="s">
        <v>183</v>
      </c>
      <c r="F138" s="218" t="s">
        <v>184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SUM(P139:P189)</f>
        <v>0</v>
      </c>
      <c r="Q138" s="212"/>
      <c r="R138" s="213">
        <f>SUM(R139:R189)</f>
        <v>14.14616276</v>
      </c>
      <c r="S138" s="212"/>
      <c r="T138" s="214">
        <f>SUM(T139:T189)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84</v>
      </c>
      <c r="AT138" s="216" t="s">
        <v>75</v>
      </c>
      <c r="AU138" s="216" t="s">
        <v>84</v>
      </c>
      <c r="AY138" s="215" t="s">
        <v>127</v>
      </c>
      <c r="BK138" s="217">
        <f>SUM(BK139:BK189)</f>
        <v>0</v>
      </c>
    </row>
    <row r="139" spans="1:65" s="2" customFormat="1" ht="16.5" customHeight="1">
      <c r="A139" s="39"/>
      <c r="B139" s="40"/>
      <c r="C139" s="220" t="s">
        <v>84</v>
      </c>
      <c r="D139" s="220" t="s">
        <v>130</v>
      </c>
      <c r="E139" s="221" t="s">
        <v>185</v>
      </c>
      <c r="F139" s="222" t="s">
        <v>186</v>
      </c>
      <c r="G139" s="223" t="s">
        <v>187</v>
      </c>
      <c r="H139" s="224">
        <v>1.222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1.94302</v>
      </c>
      <c r="R139" s="230">
        <f>Q139*H139</f>
        <v>2.37437044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188</v>
      </c>
      <c r="AT139" s="232" t="s">
        <v>130</v>
      </c>
      <c r="AU139" s="232" t="s">
        <v>86</v>
      </c>
      <c r="AY139" s="18" t="s">
        <v>127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188</v>
      </c>
      <c r="BM139" s="232" t="s">
        <v>189</v>
      </c>
    </row>
    <row r="140" spans="1:47" s="2" customFormat="1" ht="12">
      <c r="A140" s="39"/>
      <c r="B140" s="40"/>
      <c r="C140" s="41"/>
      <c r="D140" s="234" t="s">
        <v>135</v>
      </c>
      <c r="E140" s="41"/>
      <c r="F140" s="235" t="s">
        <v>190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135</v>
      </c>
      <c r="AU140" s="18" t="s">
        <v>86</v>
      </c>
    </row>
    <row r="141" spans="1:51" s="13" customFormat="1" ht="12">
      <c r="A141" s="13"/>
      <c r="B141" s="244"/>
      <c r="C141" s="245"/>
      <c r="D141" s="246" t="s">
        <v>191</v>
      </c>
      <c r="E141" s="247" t="s">
        <v>1</v>
      </c>
      <c r="F141" s="248" t="s">
        <v>192</v>
      </c>
      <c r="G141" s="245"/>
      <c r="H141" s="249">
        <v>0.041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191</v>
      </c>
      <c r="AU141" s="255" t="s">
        <v>86</v>
      </c>
      <c r="AV141" s="13" t="s">
        <v>86</v>
      </c>
      <c r="AW141" s="13" t="s">
        <v>32</v>
      </c>
      <c r="AX141" s="13" t="s">
        <v>76</v>
      </c>
      <c r="AY141" s="255" t="s">
        <v>127</v>
      </c>
    </row>
    <row r="142" spans="1:51" s="13" customFormat="1" ht="12">
      <c r="A142" s="13"/>
      <c r="B142" s="244"/>
      <c r="C142" s="245"/>
      <c r="D142" s="246" t="s">
        <v>191</v>
      </c>
      <c r="E142" s="247" t="s">
        <v>1</v>
      </c>
      <c r="F142" s="248" t="s">
        <v>193</v>
      </c>
      <c r="G142" s="245"/>
      <c r="H142" s="249">
        <v>0.061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191</v>
      </c>
      <c r="AU142" s="255" t="s">
        <v>86</v>
      </c>
      <c r="AV142" s="13" t="s">
        <v>86</v>
      </c>
      <c r="AW142" s="13" t="s">
        <v>32</v>
      </c>
      <c r="AX142" s="13" t="s">
        <v>76</v>
      </c>
      <c r="AY142" s="255" t="s">
        <v>127</v>
      </c>
    </row>
    <row r="143" spans="1:51" s="13" customFormat="1" ht="12">
      <c r="A143" s="13"/>
      <c r="B143" s="244"/>
      <c r="C143" s="245"/>
      <c r="D143" s="246" t="s">
        <v>191</v>
      </c>
      <c r="E143" s="247" t="s">
        <v>1</v>
      </c>
      <c r="F143" s="248" t="s">
        <v>194</v>
      </c>
      <c r="G143" s="245"/>
      <c r="H143" s="249">
        <v>1.12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191</v>
      </c>
      <c r="AU143" s="255" t="s">
        <v>86</v>
      </c>
      <c r="AV143" s="13" t="s">
        <v>86</v>
      </c>
      <c r="AW143" s="13" t="s">
        <v>32</v>
      </c>
      <c r="AX143" s="13" t="s">
        <v>76</v>
      </c>
      <c r="AY143" s="255" t="s">
        <v>127</v>
      </c>
    </row>
    <row r="144" spans="1:51" s="14" customFormat="1" ht="12">
      <c r="A144" s="14"/>
      <c r="B144" s="256"/>
      <c r="C144" s="257"/>
      <c r="D144" s="246" t="s">
        <v>191</v>
      </c>
      <c r="E144" s="258" t="s">
        <v>1</v>
      </c>
      <c r="F144" s="259" t="s">
        <v>195</v>
      </c>
      <c r="G144" s="257"/>
      <c r="H144" s="260">
        <v>1.222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191</v>
      </c>
      <c r="AU144" s="266" t="s">
        <v>86</v>
      </c>
      <c r="AV144" s="14" t="s">
        <v>188</v>
      </c>
      <c r="AW144" s="14" t="s">
        <v>32</v>
      </c>
      <c r="AX144" s="14" t="s">
        <v>84</v>
      </c>
      <c r="AY144" s="266" t="s">
        <v>127</v>
      </c>
    </row>
    <row r="145" spans="1:65" s="2" customFormat="1" ht="24.15" customHeight="1">
      <c r="A145" s="39"/>
      <c r="B145" s="40"/>
      <c r="C145" s="220" t="s">
        <v>86</v>
      </c>
      <c r="D145" s="220" t="s">
        <v>130</v>
      </c>
      <c r="E145" s="221" t="s">
        <v>196</v>
      </c>
      <c r="F145" s="222" t="s">
        <v>197</v>
      </c>
      <c r="G145" s="223" t="s">
        <v>198</v>
      </c>
      <c r="H145" s="224">
        <v>0.445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1.09</v>
      </c>
      <c r="R145" s="230">
        <f>Q145*H145</f>
        <v>0.48505000000000004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188</v>
      </c>
      <c r="AT145" s="232" t="s">
        <v>130</v>
      </c>
      <c r="AU145" s="232" t="s">
        <v>86</v>
      </c>
      <c r="AY145" s="18" t="s">
        <v>127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188</v>
      </c>
      <c r="BM145" s="232" t="s">
        <v>199</v>
      </c>
    </row>
    <row r="146" spans="1:47" s="2" customFormat="1" ht="12">
      <c r="A146" s="39"/>
      <c r="B146" s="40"/>
      <c r="C146" s="41"/>
      <c r="D146" s="234" t="s">
        <v>135</v>
      </c>
      <c r="E146" s="41"/>
      <c r="F146" s="235" t="s">
        <v>200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135</v>
      </c>
      <c r="AU146" s="18" t="s">
        <v>86</v>
      </c>
    </row>
    <row r="147" spans="1:51" s="13" customFormat="1" ht="12">
      <c r="A147" s="13"/>
      <c r="B147" s="244"/>
      <c r="C147" s="245"/>
      <c r="D147" s="246" t="s">
        <v>191</v>
      </c>
      <c r="E147" s="247" t="s">
        <v>1</v>
      </c>
      <c r="F147" s="248" t="s">
        <v>201</v>
      </c>
      <c r="G147" s="245"/>
      <c r="H147" s="249">
        <v>0.382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191</v>
      </c>
      <c r="AU147" s="255" t="s">
        <v>86</v>
      </c>
      <c r="AV147" s="13" t="s">
        <v>86</v>
      </c>
      <c r="AW147" s="13" t="s">
        <v>32</v>
      </c>
      <c r="AX147" s="13" t="s">
        <v>76</v>
      </c>
      <c r="AY147" s="255" t="s">
        <v>127</v>
      </c>
    </row>
    <row r="148" spans="1:51" s="13" customFormat="1" ht="12">
      <c r="A148" s="13"/>
      <c r="B148" s="244"/>
      <c r="C148" s="245"/>
      <c r="D148" s="246" t="s">
        <v>191</v>
      </c>
      <c r="E148" s="247" t="s">
        <v>1</v>
      </c>
      <c r="F148" s="248" t="s">
        <v>202</v>
      </c>
      <c r="G148" s="245"/>
      <c r="H148" s="249">
        <v>0.063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191</v>
      </c>
      <c r="AU148" s="255" t="s">
        <v>86</v>
      </c>
      <c r="AV148" s="13" t="s">
        <v>86</v>
      </c>
      <c r="AW148" s="13" t="s">
        <v>32</v>
      </c>
      <c r="AX148" s="13" t="s">
        <v>76</v>
      </c>
      <c r="AY148" s="255" t="s">
        <v>127</v>
      </c>
    </row>
    <row r="149" spans="1:51" s="14" customFormat="1" ht="12">
      <c r="A149" s="14"/>
      <c r="B149" s="256"/>
      <c r="C149" s="257"/>
      <c r="D149" s="246" t="s">
        <v>191</v>
      </c>
      <c r="E149" s="258" t="s">
        <v>1</v>
      </c>
      <c r="F149" s="259" t="s">
        <v>195</v>
      </c>
      <c r="G149" s="257"/>
      <c r="H149" s="260">
        <v>0.445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191</v>
      </c>
      <c r="AU149" s="266" t="s">
        <v>86</v>
      </c>
      <c r="AV149" s="14" t="s">
        <v>188</v>
      </c>
      <c r="AW149" s="14" t="s">
        <v>32</v>
      </c>
      <c r="AX149" s="14" t="s">
        <v>84</v>
      </c>
      <c r="AY149" s="266" t="s">
        <v>127</v>
      </c>
    </row>
    <row r="150" spans="1:65" s="2" customFormat="1" ht="33" customHeight="1">
      <c r="A150" s="39"/>
      <c r="B150" s="40"/>
      <c r="C150" s="220" t="s">
        <v>183</v>
      </c>
      <c r="D150" s="220" t="s">
        <v>130</v>
      </c>
      <c r="E150" s="221" t="s">
        <v>203</v>
      </c>
      <c r="F150" s="222" t="s">
        <v>204</v>
      </c>
      <c r="G150" s="223" t="s">
        <v>205</v>
      </c>
      <c r="H150" s="224">
        <v>4.2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0.06307</v>
      </c>
      <c r="R150" s="230">
        <f>Q150*H150</f>
        <v>0.264894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188</v>
      </c>
      <c r="AT150" s="232" t="s">
        <v>130</v>
      </c>
      <c r="AU150" s="232" t="s">
        <v>86</v>
      </c>
      <c r="AY150" s="18" t="s">
        <v>127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188</v>
      </c>
      <c r="BM150" s="232" t="s">
        <v>206</v>
      </c>
    </row>
    <row r="151" spans="1:47" s="2" customFormat="1" ht="12">
      <c r="A151" s="39"/>
      <c r="B151" s="40"/>
      <c r="C151" s="41"/>
      <c r="D151" s="234" t="s">
        <v>135</v>
      </c>
      <c r="E151" s="41"/>
      <c r="F151" s="235" t="s">
        <v>207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135</v>
      </c>
      <c r="AU151" s="18" t="s">
        <v>86</v>
      </c>
    </row>
    <row r="152" spans="1:51" s="13" customFormat="1" ht="12">
      <c r="A152" s="13"/>
      <c r="B152" s="244"/>
      <c r="C152" s="245"/>
      <c r="D152" s="246" t="s">
        <v>191</v>
      </c>
      <c r="E152" s="247" t="s">
        <v>1</v>
      </c>
      <c r="F152" s="248" t="s">
        <v>208</v>
      </c>
      <c r="G152" s="245"/>
      <c r="H152" s="249">
        <v>4.2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191</v>
      </c>
      <c r="AU152" s="255" t="s">
        <v>86</v>
      </c>
      <c r="AV152" s="13" t="s">
        <v>86</v>
      </c>
      <c r="AW152" s="13" t="s">
        <v>32</v>
      </c>
      <c r="AX152" s="13" t="s">
        <v>84</v>
      </c>
      <c r="AY152" s="255" t="s">
        <v>127</v>
      </c>
    </row>
    <row r="153" spans="1:65" s="2" customFormat="1" ht="24.15" customHeight="1">
      <c r="A153" s="39"/>
      <c r="B153" s="40"/>
      <c r="C153" s="220" t="s">
        <v>188</v>
      </c>
      <c r="D153" s="220" t="s">
        <v>130</v>
      </c>
      <c r="E153" s="221" t="s">
        <v>209</v>
      </c>
      <c r="F153" s="222" t="s">
        <v>210</v>
      </c>
      <c r="G153" s="223" t="s">
        <v>187</v>
      </c>
      <c r="H153" s="224">
        <v>0.89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0.5374</v>
      </c>
      <c r="R153" s="230">
        <f>Q153*H153</f>
        <v>0.478286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188</v>
      </c>
      <c r="AT153" s="232" t="s">
        <v>130</v>
      </c>
      <c r="AU153" s="232" t="s">
        <v>86</v>
      </c>
      <c r="AY153" s="18" t="s">
        <v>127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188</v>
      </c>
      <c r="BM153" s="232" t="s">
        <v>211</v>
      </c>
    </row>
    <row r="154" spans="1:51" s="15" customFormat="1" ht="12">
      <c r="A154" s="15"/>
      <c r="B154" s="267"/>
      <c r="C154" s="268"/>
      <c r="D154" s="246" t="s">
        <v>191</v>
      </c>
      <c r="E154" s="269" t="s">
        <v>1</v>
      </c>
      <c r="F154" s="270" t="s">
        <v>212</v>
      </c>
      <c r="G154" s="268"/>
      <c r="H154" s="269" t="s">
        <v>1</v>
      </c>
      <c r="I154" s="271"/>
      <c r="J154" s="268"/>
      <c r="K154" s="268"/>
      <c r="L154" s="272"/>
      <c r="M154" s="273"/>
      <c r="N154" s="274"/>
      <c r="O154" s="274"/>
      <c r="P154" s="274"/>
      <c r="Q154" s="274"/>
      <c r="R154" s="274"/>
      <c r="S154" s="274"/>
      <c r="T154" s="27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6" t="s">
        <v>191</v>
      </c>
      <c r="AU154" s="276" t="s">
        <v>86</v>
      </c>
      <c r="AV154" s="15" t="s">
        <v>84</v>
      </c>
      <c r="AW154" s="15" t="s">
        <v>32</v>
      </c>
      <c r="AX154" s="15" t="s">
        <v>76</v>
      </c>
      <c r="AY154" s="276" t="s">
        <v>127</v>
      </c>
    </row>
    <row r="155" spans="1:51" s="13" customFormat="1" ht="12">
      <c r="A155" s="13"/>
      <c r="B155" s="244"/>
      <c r="C155" s="245"/>
      <c r="D155" s="246" t="s">
        <v>191</v>
      </c>
      <c r="E155" s="247" t="s">
        <v>1</v>
      </c>
      <c r="F155" s="248" t="s">
        <v>213</v>
      </c>
      <c r="G155" s="245"/>
      <c r="H155" s="249">
        <v>0.7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191</v>
      </c>
      <c r="AU155" s="255" t="s">
        <v>86</v>
      </c>
      <c r="AV155" s="13" t="s">
        <v>86</v>
      </c>
      <c r="AW155" s="13" t="s">
        <v>32</v>
      </c>
      <c r="AX155" s="13" t="s">
        <v>76</v>
      </c>
      <c r="AY155" s="255" t="s">
        <v>127</v>
      </c>
    </row>
    <row r="156" spans="1:51" s="15" customFormat="1" ht="12">
      <c r="A156" s="15"/>
      <c r="B156" s="267"/>
      <c r="C156" s="268"/>
      <c r="D156" s="246" t="s">
        <v>191</v>
      </c>
      <c r="E156" s="269" t="s">
        <v>1</v>
      </c>
      <c r="F156" s="270" t="s">
        <v>214</v>
      </c>
      <c r="G156" s="268"/>
      <c r="H156" s="269" t="s">
        <v>1</v>
      </c>
      <c r="I156" s="271"/>
      <c r="J156" s="268"/>
      <c r="K156" s="268"/>
      <c r="L156" s="272"/>
      <c r="M156" s="273"/>
      <c r="N156" s="274"/>
      <c r="O156" s="274"/>
      <c r="P156" s="274"/>
      <c r="Q156" s="274"/>
      <c r="R156" s="274"/>
      <c r="S156" s="274"/>
      <c r="T156" s="27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6" t="s">
        <v>191</v>
      </c>
      <c r="AU156" s="276" t="s">
        <v>86</v>
      </c>
      <c r="AV156" s="15" t="s">
        <v>84</v>
      </c>
      <c r="AW156" s="15" t="s">
        <v>32</v>
      </c>
      <c r="AX156" s="15" t="s">
        <v>76</v>
      </c>
      <c r="AY156" s="276" t="s">
        <v>127</v>
      </c>
    </row>
    <row r="157" spans="1:51" s="13" customFormat="1" ht="12">
      <c r="A157" s="13"/>
      <c r="B157" s="244"/>
      <c r="C157" s="245"/>
      <c r="D157" s="246" t="s">
        <v>191</v>
      </c>
      <c r="E157" s="247" t="s">
        <v>1</v>
      </c>
      <c r="F157" s="248" t="s">
        <v>215</v>
      </c>
      <c r="G157" s="245"/>
      <c r="H157" s="249">
        <v>0.09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191</v>
      </c>
      <c r="AU157" s="255" t="s">
        <v>86</v>
      </c>
      <c r="AV157" s="13" t="s">
        <v>86</v>
      </c>
      <c r="AW157" s="13" t="s">
        <v>32</v>
      </c>
      <c r="AX157" s="13" t="s">
        <v>76</v>
      </c>
      <c r="AY157" s="255" t="s">
        <v>127</v>
      </c>
    </row>
    <row r="158" spans="1:51" s="13" customFormat="1" ht="12">
      <c r="A158" s="13"/>
      <c r="B158" s="244"/>
      <c r="C158" s="245"/>
      <c r="D158" s="246" t="s">
        <v>191</v>
      </c>
      <c r="E158" s="247" t="s">
        <v>1</v>
      </c>
      <c r="F158" s="248" t="s">
        <v>216</v>
      </c>
      <c r="G158" s="245"/>
      <c r="H158" s="249">
        <v>0.1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191</v>
      </c>
      <c r="AU158" s="255" t="s">
        <v>86</v>
      </c>
      <c r="AV158" s="13" t="s">
        <v>86</v>
      </c>
      <c r="AW158" s="13" t="s">
        <v>32</v>
      </c>
      <c r="AX158" s="13" t="s">
        <v>76</v>
      </c>
      <c r="AY158" s="255" t="s">
        <v>127</v>
      </c>
    </row>
    <row r="159" spans="1:51" s="14" customFormat="1" ht="12">
      <c r="A159" s="14"/>
      <c r="B159" s="256"/>
      <c r="C159" s="257"/>
      <c r="D159" s="246" t="s">
        <v>191</v>
      </c>
      <c r="E159" s="258" t="s">
        <v>1</v>
      </c>
      <c r="F159" s="259" t="s">
        <v>195</v>
      </c>
      <c r="G159" s="257"/>
      <c r="H159" s="260">
        <v>0.89</v>
      </c>
      <c r="I159" s="261"/>
      <c r="J159" s="257"/>
      <c r="K159" s="257"/>
      <c r="L159" s="262"/>
      <c r="M159" s="263"/>
      <c r="N159" s="264"/>
      <c r="O159" s="264"/>
      <c r="P159" s="264"/>
      <c r="Q159" s="264"/>
      <c r="R159" s="264"/>
      <c r="S159" s="264"/>
      <c r="T159" s="26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6" t="s">
        <v>191</v>
      </c>
      <c r="AU159" s="266" t="s">
        <v>86</v>
      </c>
      <c r="AV159" s="14" t="s">
        <v>188</v>
      </c>
      <c r="AW159" s="14" t="s">
        <v>32</v>
      </c>
      <c r="AX159" s="14" t="s">
        <v>84</v>
      </c>
      <c r="AY159" s="266" t="s">
        <v>127</v>
      </c>
    </row>
    <row r="160" spans="1:65" s="2" customFormat="1" ht="24.15" customHeight="1">
      <c r="A160" s="39"/>
      <c r="B160" s="40"/>
      <c r="C160" s="220" t="s">
        <v>126</v>
      </c>
      <c r="D160" s="220" t="s">
        <v>130</v>
      </c>
      <c r="E160" s="221" t="s">
        <v>217</v>
      </c>
      <c r="F160" s="222" t="s">
        <v>218</v>
      </c>
      <c r="G160" s="223" t="s">
        <v>205</v>
      </c>
      <c r="H160" s="224">
        <v>53.415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0.06172</v>
      </c>
      <c r="R160" s="230">
        <f>Q160*H160</f>
        <v>3.2967738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188</v>
      </c>
      <c r="AT160" s="232" t="s">
        <v>130</v>
      </c>
      <c r="AU160" s="232" t="s">
        <v>86</v>
      </c>
      <c r="AY160" s="18" t="s">
        <v>127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188</v>
      </c>
      <c r="BM160" s="232" t="s">
        <v>219</v>
      </c>
    </row>
    <row r="161" spans="1:47" s="2" customFormat="1" ht="12">
      <c r="A161" s="39"/>
      <c r="B161" s="40"/>
      <c r="C161" s="41"/>
      <c r="D161" s="234" t="s">
        <v>135</v>
      </c>
      <c r="E161" s="41"/>
      <c r="F161" s="235" t="s">
        <v>220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135</v>
      </c>
      <c r="AU161" s="18" t="s">
        <v>86</v>
      </c>
    </row>
    <row r="162" spans="1:51" s="13" customFormat="1" ht="12">
      <c r="A162" s="13"/>
      <c r="B162" s="244"/>
      <c r="C162" s="245"/>
      <c r="D162" s="246" t="s">
        <v>191</v>
      </c>
      <c r="E162" s="247" t="s">
        <v>1</v>
      </c>
      <c r="F162" s="248" t="s">
        <v>221</v>
      </c>
      <c r="G162" s="245"/>
      <c r="H162" s="249">
        <v>9.444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191</v>
      </c>
      <c r="AU162" s="255" t="s">
        <v>86</v>
      </c>
      <c r="AV162" s="13" t="s">
        <v>86</v>
      </c>
      <c r="AW162" s="13" t="s">
        <v>32</v>
      </c>
      <c r="AX162" s="13" t="s">
        <v>76</v>
      </c>
      <c r="AY162" s="255" t="s">
        <v>127</v>
      </c>
    </row>
    <row r="163" spans="1:51" s="13" customFormat="1" ht="12">
      <c r="A163" s="13"/>
      <c r="B163" s="244"/>
      <c r="C163" s="245"/>
      <c r="D163" s="246" t="s">
        <v>191</v>
      </c>
      <c r="E163" s="247" t="s">
        <v>1</v>
      </c>
      <c r="F163" s="248" t="s">
        <v>222</v>
      </c>
      <c r="G163" s="245"/>
      <c r="H163" s="249">
        <v>20.225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191</v>
      </c>
      <c r="AU163" s="255" t="s">
        <v>86</v>
      </c>
      <c r="AV163" s="13" t="s">
        <v>86</v>
      </c>
      <c r="AW163" s="13" t="s">
        <v>32</v>
      </c>
      <c r="AX163" s="13" t="s">
        <v>76</v>
      </c>
      <c r="AY163" s="255" t="s">
        <v>127</v>
      </c>
    </row>
    <row r="164" spans="1:51" s="13" customFormat="1" ht="12">
      <c r="A164" s="13"/>
      <c r="B164" s="244"/>
      <c r="C164" s="245"/>
      <c r="D164" s="246" t="s">
        <v>191</v>
      </c>
      <c r="E164" s="247" t="s">
        <v>1</v>
      </c>
      <c r="F164" s="248" t="s">
        <v>223</v>
      </c>
      <c r="G164" s="245"/>
      <c r="H164" s="249">
        <v>7.122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191</v>
      </c>
      <c r="AU164" s="255" t="s">
        <v>86</v>
      </c>
      <c r="AV164" s="13" t="s">
        <v>86</v>
      </c>
      <c r="AW164" s="13" t="s">
        <v>32</v>
      </c>
      <c r="AX164" s="13" t="s">
        <v>76</v>
      </c>
      <c r="AY164" s="255" t="s">
        <v>127</v>
      </c>
    </row>
    <row r="165" spans="1:51" s="13" customFormat="1" ht="12">
      <c r="A165" s="13"/>
      <c r="B165" s="244"/>
      <c r="C165" s="245"/>
      <c r="D165" s="246" t="s">
        <v>191</v>
      </c>
      <c r="E165" s="247" t="s">
        <v>1</v>
      </c>
      <c r="F165" s="248" t="s">
        <v>224</v>
      </c>
      <c r="G165" s="245"/>
      <c r="H165" s="249">
        <v>11.724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191</v>
      </c>
      <c r="AU165" s="255" t="s">
        <v>86</v>
      </c>
      <c r="AV165" s="13" t="s">
        <v>86</v>
      </c>
      <c r="AW165" s="13" t="s">
        <v>32</v>
      </c>
      <c r="AX165" s="13" t="s">
        <v>76</v>
      </c>
      <c r="AY165" s="255" t="s">
        <v>127</v>
      </c>
    </row>
    <row r="166" spans="1:51" s="13" customFormat="1" ht="12">
      <c r="A166" s="13"/>
      <c r="B166" s="244"/>
      <c r="C166" s="245"/>
      <c r="D166" s="246" t="s">
        <v>191</v>
      </c>
      <c r="E166" s="247" t="s">
        <v>1</v>
      </c>
      <c r="F166" s="248" t="s">
        <v>225</v>
      </c>
      <c r="G166" s="245"/>
      <c r="H166" s="249">
        <v>4.9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191</v>
      </c>
      <c r="AU166" s="255" t="s">
        <v>86</v>
      </c>
      <c r="AV166" s="13" t="s">
        <v>86</v>
      </c>
      <c r="AW166" s="13" t="s">
        <v>32</v>
      </c>
      <c r="AX166" s="13" t="s">
        <v>76</v>
      </c>
      <c r="AY166" s="255" t="s">
        <v>127</v>
      </c>
    </row>
    <row r="167" spans="1:51" s="14" customFormat="1" ht="12">
      <c r="A167" s="14"/>
      <c r="B167" s="256"/>
      <c r="C167" s="257"/>
      <c r="D167" s="246" t="s">
        <v>191</v>
      </c>
      <c r="E167" s="258" t="s">
        <v>1</v>
      </c>
      <c r="F167" s="259" t="s">
        <v>195</v>
      </c>
      <c r="G167" s="257"/>
      <c r="H167" s="260">
        <v>53.415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6" t="s">
        <v>191</v>
      </c>
      <c r="AU167" s="266" t="s">
        <v>86</v>
      </c>
      <c r="AV167" s="14" t="s">
        <v>188</v>
      </c>
      <c r="AW167" s="14" t="s">
        <v>32</v>
      </c>
      <c r="AX167" s="14" t="s">
        <v>84</v>
      </c>
      <c r="AY167" s="266" t="s">
        <v>127</v>
      </c>
    </row>
    <row r="168" spans="1:65" s="2" customFormat="1" ht="24.15" customHeight="1">
      <c r="A168" s="39"/>
      <c r="B168" s="40"/>
      <c r="C168" s="220" t="s">
        <v>226</v>
      </c>
      <c r="D168" s="220" t="s">
        <v>130</v>
      </c>
      <c r="E168" s="221" t="s">
        <v>227</v>
      </c>
      <c r="F168" s="222" t="s">
        <v>228</v>
      </c>
      <c r="G168" s="223" t="s">
        <v>205</v>
      </c>
      <c r="H168" s="224">
        <v>83.866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0.06998</v>
      </c>
      <c r="R168" s="230">
        <f>Q168*H168</f>
        <v>5.86894268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188</v>
      </c>
      <c r="AT168" s="232" t="s">
        <v>130</v>
      </c>
      <c r="AU168" s="232" t="s">
        <v>86</v>
      </c>
      <c r="AY168" s="18" t="s">
        <v>127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188</v>
      </c>
      <c r="BM168" s="232" t="s">
        <v>229</v>
      </c>
    </row>
    <row r="169" spans="1:47" s="2" customFormat="1" ht="12">
      <c r="A169" s="39"/>
      <c r="B169" s="40"/>
      <c r="C169" s="41"/>
      <c r="D169" s="234" t="s">
        <v>135</v>
      </c>
      <c r="E169" s="41"/>
      <c r="F169" s="235" t="s">
        <v>230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135</v>
      </c>
      <c r="AU169" s="18" t="s">
        <v>86</v>
      </c>
    </row>
    <row r="170" spans="1:51" s="13" customFormat="1" ht="12">
      <c r="A170" s="13"/>
      <c r="B170" s="244"/>
      <c r="C170" s="245"/>
      <c r="D170" s="246" t="s">
        <v>191</v>
      </c>
      <c r="E170" s="247" t="s">
        <v>1</v>
      </c>
      <c r="F170" s="248" t="s">
        <v>231</v>
      </c>
      <c r="G170" s="245"/>
      <c r="H170" s="249">
        <v>25.784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191</v>
      </c>
      <c r="AU170" s="255" t="s">
        <v>86</v>
      </c>
      <c r="AV170" s="13" t="s">
        <v>86</v>
      </c>
      <c r="AW170" s="13" t="s">
        <v>32</v>
      </c>
      <c r="AX170" s="13" t="s">
        <v>76</v>
      </c>
      <c r="AY170" s="255" t="s">
        <v>127</v>
      </c>
    </row>
    <row r="171" spans="1:51" s="13" customFormat="1" ht="12">
      <c r="A171" s="13"/>
      <c r="B171" s="244"/>
      <c r="C171" s="245"/>
      <c r="D171" s="246" t="s">
        <v>191</v>
      </c>
      <c r="E171" s="247" t="s">
        <v>1</v>
      </c>
      <c r="F171" s="248" t="s">
        <v>232</v>
      </c>
      <c r="G171" s="245"/>
      <c r="H171" s="249">
        <v>13.124</v>
      </c>
      <c r="I171" s="250"/>
      <c r="J171" s="245"/>
      <c r="K171" s="245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191</v>
      </c>
      <c r="AU171" s="255" t="s">
        <v>86</v>
      </c>
      <c r="AV171" s="13" t="s">
        <v>86</v>
      </c>
      <c r="AW171" s="13" t="s">
        <v>32</v>
      </c>
      <c r="AX171" s="13" t="s">
        <v>76</v>
      </c>
      <c r="AY171" s="255" t="s">
        <v>127</v>
      </c>
    </row>
    <row r="172" spans="1:51" s="13" customFormat="1" ht="12">
      <c r="A172" s="13"/>
      <c r="B172" s="244"/>
      <c r="C172" s="245"/>
      <c r="D172" s="246" t="s">
        <v>191</v>
      </c>
      <c r="E172" s="247" t="s">
        <v>1</v>
      </c>
      <c r="F172" s="248" t="s">
        <v>233</v>
      </c>
      <c r="G172" s="245"/>
      <c r="H172" s="249">
        <v>14.06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191</v>
      </c>
      <c r="AU172" s="255" t="s">
        <v>86</v>
      </c>
      <c r="AV172" s="13" t="s">
        <v>86</v>
      </c>
      <c r="AW172" s="13" t="s">
        <v>32</v>
      </c>
      <c r="AX172" s="13" t="s">
        <v>76</v>
      </c>
      <c r="AY172" s="255" t="s">
        <v>127</v>
      </c>
    </row>
    <row r="173" spans="1:51" s="13" customFormat="1" ht="12">
      <c r="A173" s="13"/>
      <c r="B173" s="244"/>
      <c r="C173" s="245"/>
      <c r="D173" s="246" t="s">
        <v>191</v>
      </c>
      <c r="E173" s="247" t="s">
        <v>1</v>
      </c>
      <c r="F173" s="248" t="s">
        <v>234</v>
      </c>
      <c r="G173" s="245"/>
      <c r="H173" s="249">
        <v>9.824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191</v>
      </c>
      <c r="AU173" s="255" t="s">
        <v>86</v>
      </c>
      <c r="AV173" s="13" t="s">
        <v>86</v>
      </c>
      <c r="AW173" s="13" t="s">
        <v>32</v>
      </c>
      <c r="AX173" s="13" t="s">
        <v>76</v>
      </c>
      <c r="AY173" s="255" t="s">
        <v>127</v>
      </c>
    </row>
    <row r="174" spans="1:51" s="13" customFormat="1" ht="12">
      <c r="A174" s="13"/>
      <c r="B174" s="244"/>
      <c r="C174" s="245"/>
      <c r="D174" s="246" t="s">
        <v>191</v>
      </c>
      <c r="E174" s="247" t="s">
        <v>1</v>
      </c>
      <c r="F174" s="248" t="s">
        <v>235</v>
      </c>
      <c r="G174" s="245"/>
      <c r="H174" s="249">
        <v>8.75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191</v>
      </c>
      <c r="AU174" s="255" t="s">
        <v>86</v>
      </c>
      <c r="AV174" s="13" t="s">
        <v>86</v>
      </c>
      <c r="AW174" s="13" t="s">
        <v>32</v>
      </c>
      <c r="AX174" s="13" t="s">
        <v>76</v>
      </c>
      <c r="AY174" s="255" t="s">
        <v>127</v>
      </c>
    </row>
    <row r="175" spans="1:51" s="13" customFormat="1" ht="12">
      <c r="A175" s="13"/>
      <c r="B175" s="244"/>
      <c r="C175" s="245"/>
      <c r="D175" s="246" t="s">
        <v>191</v>
      </c>
      <c r="E175" s="247" t="s">
        <v>1</v>
      </c>
      <c r="F175" s="248" t="s">
        <v>236</v>
      </c>
      <c r="G175" s="245"/>
      <c r="H175" s="249">
        <v>4.724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191</v>
      </c>
      <c r="AU175" s="255" t="s">
        <v>86</v>
      </c>
      <c r="AV175" s="13" t="s">
        <v>86</v>
      </c>
      <c r="AW175" s="13" t="s">
        <v>32</v>
      </c>
      <c r="AX175" s="13" t="s">
        <v>76</v>
      </c>
      <c r="AY175" s="255" t="s">
        <v>127</v>
      </c>
    </row>
    <row r="176" spans="1:51" s="13" customFormat="1" ht="12">
      <c r="A176" s="13"/>
      <c r="B176" s="244"/>
      <c r="C176" s="245"/>
      <c r="D176" s="246" t="s">
        <v>191</v>
      </c>
      <c r="E176" s="247" t="s">
        <v>1</v>
      </c>
      <c r="F176" s="248" t="s">
        <v>237</v>
      </c>
      <c r="G176" s="245"/>
      <c r="H176" s="249">
        <v>7.6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191</v>
      </c>
      <c r="AU176" s="255" t="s">
        <v>86</v>
      </c>
      <c r="AV176" s="13" t="s">
        <v>86</v>
      </c>
      <c r="AW176" s="13" t="s">
        <v>32</v>
      </c>
      <c r="AX176" s="13" t="s">
        <v>76</v>
      </c>
      <c r="AY176" s="255" t="s">
        <v>127</v>
      </c>
    </row>
    <row r="177" spans="1:51" s="14" customFormat="1" ht="12">
      <c r="A177" s="14"/>
      <c r="B177" s="256"/>
      <c r="C177" s="257"/>
      <c r="D177" s="246" t="s">
        <v>191</v>
      </c>
      <c r="E177" s="258" t="s">
        <v>1</v>
      </c>
      <c r="F177" s="259" t="s">
        <v>195</v>
      </c>
      <c r="G177" s="257"/>
      <c r="H177" s="260">
        <v>83.866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6" t="s">
        <v>191</v>
      </c>
      <c r="AU177" s="266" t="s">
        <v>86</v>
      </c>
      <c r="AV177" s="14" t="s">
        <v>188</v>
      </c>
      <c r="AW177" s="14" t="s">
        <v>32</v>
      </c>
      <c r="AX177" s="14" t="s">
        <v>84</v>
      </c>
      <c r="AY177" s="266" t="s">
        <v>127</v>
      </c>
    </row>
    <row r="178" spans="1:65" s="2" customFormat="1" ht="24.15" customHeight="1">
      <c r="A178" s="39"/>
      <c r="B178" s="40"/>
      <c r="C178" s="220" t="s">
        <v>238</v>
      </c>
      <c r="D178" s="220" t="s">
        <v>130</v>
      </c>
      <c r="E178" s="221" t="s">
        <v>239</v>
      </c>
      <c r="F178" s="222" t="s">
        <v>240</v>
      </c>
      <c r="G178" s="223" t="s">
        <v>205</v>
      </c>
      <c r="H178" s="224">
        <v>4.504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0.07921</v>
      </c>
      <c r="R178" s="230">
        <f>Q178*H178</f>
        <v>0.35676184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188</v>
      </c>
      <c r="AT178" s="232" t="s">
        <v>130</v>
      </c>
      <c r="AU178" s="232" t="s">
        <v>86</v>
      </c>
      <c r="AY178" s="18" t="s">
        <v>127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188</v>
      </c>
      <c r="BM178" s="232" t="s">
        <v>241</v>
      </c>
    </row>
    <row r="179" spans="1:47" s="2" customFormat="1" ht="12">
      <c r="A179" s="39"/>
      <c r="B179" s="40"/>
      <c r="C179" s="41"/>
      <c r="D179" s="234" t="s">
        <v>135</v>
      </c>
      <c r="E179" s="41"/>
      <c r="F179" s="235" t="s">
        <v>242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135</v>
      </c>
      <c r="AU179" s="18" t="s">
        <v>86</v>
      </c>
    </row>
    <row r="180" spans="1:51" s="13" customFormat="1" ht="12">
      <c r="A180" s="13"/>
      <c r="B180" s="244"/>
      <c r="C180" s="245"/>
      <c r="D180" s="246" t="s">
        <v>191</v>
      </c>
      <c r="E180" s="247" t="s">
        <v>1</v>
      </c>
      <c r="F180" s="248" t="s">
        <v>243</v>
      </c>
      <c r="G180" s="245"/>
      <c r="H180" s="249">
        <v>4.504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191</v>
      </c>
      <c r="AU180" s="255" t="s">
        <v>86</v>
      </c>
      <c r="AV180" s="13" t="s">
        <v>86</v>
      </c>
      <c r="AW180" s="13" t="s">
        <v>32</v>
      </c>
      <c r="AX180" s="13" t="s">
        <v>84</v>
      </c>
      <c r="AY180" s="255" t="s">
        <v>127</v>
      </c>
    </row>
    <row r="181" spans="1:65" s="2" customFormat="1" ht="16.5" customHeight="1">
      <c r="A181" s="39"/>
      <c r="B181" s="40"/>
      <c r="C181" s="220" t="s">
        <v>244</v>
      </c>
      <c r="D181" s="220" t="s">
        <v>130</v>
      </c>
      <c r="E181" s="221" t="s">
        <v>245</v>
      </c>
      <c r="F181" s="222" t="s">
        <v>246</v>
      </c>
      <c r="G181" s="223" t="s">
        <v>205</v>
      </c>
      <c r="H181" s="224">
        <v>3.48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41</v>
      </c>
      <c r="O181" s="92"/>
      <c r="P181" s="230">
        <f>O181*H181</f>
        <v>0</v>
      </c>
      <c r="Q181" s="230">
        <v>0.07325</v>
      </c>
      <c r="R181" s="230">
        <f>Q181*H181</f>
        <v>0.25490999999999997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188</v>
      </c>
      <c r="AT181" s="232" t="s">
        <v>130</v>
      </c>
      <c r="AU181" s="232" t="s">
        <v>86</v>
      </c>
      <c r="AY181" s="18" t="s">
        <v>127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84</v>
      </c>
      <c r="BK181" s="233">
        <f>ROUND(I181*H181,2)</f>
        <v>0</v>
      </c>
      <c r="BL181" s="18" t="s">
        <v>188</v>
      </c>
      <c r="BM181" s="232" t="s">
        <v>247</v>
      </c>
    </row>
    <row r="182" spans="1:51" s="13" customFormat="1" ht="12">
      <c r="A182" s="13"/>
      <c r="B182" s="244"/>
      <c r="C182" s="245"/>
      <c r="D182" s="246" t="s">
        <v>191</v>
      </c>
      <c r="E182" s="247" t="s">
        <v>1</v>
      </c>
      <c r="F182" s="248" t="s">
        <v>248</v>
      </c>
      <c r="G182" s="245"/>
      <c r="H182" s="249">
        <v>1.08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191</v>
      </c>
      <c r="AU182" s="255" t="s">
        <v>86</v>
      </c>
      <c r="AV182" s="13" t="s">
        <v>86</v>
      </c>
      <c r="AW182" s="13" t="s">
        <v>32</v>
      </c>
      <c r="AX182" s="13" t="s">
        <v>76</v>
      </c>
      <c r="AY182" s="255" t="s">
        <v>127</v>
      </c>
    </row>
    <row r="183" spans="1:51" s="13" customFormat="1" ht="12">
      <c r="A183" s="13"/>
      <c r="B183" s="244"/>
      <c r="C183" s="245"/>
      <c r="D183" s="246" t="s">
        <v>191</v>
      </c>
      <c r="E183" s="247" t="s">
        <v>1</v>
      </c>
      <c r="F183" s="248" t="s">
        <v>249</v>
      </c>
      <c r="G183" s="245"/>
      <c r="H183" s="249">
        <v>2.4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191</v>
      </c>
      <c r="AU183" s="255" t="s">
        <v>86</v>
      </c>
      <c r="AV183" s="13" t="s">
        <v>86</v>
      </c>
      <c r="AW183" s="13" t="s">
        <v>32</v>
      </c>
      <c r="AX183" s="13" t="s">
        <v>76</v>
      </c>
      <c r="AY183" s="255" t="s">
        <v>127</v>
      </c>
    </row>
    <row r="184" spans="1:51" s="14" customFormat="1" ht="12">
      <c r="A184" s="14"/>
      <c r="B184" s="256"/>
      <c r="C184" s="257"/>
      <c r="D184" s="246" t="s">
        <v>191</v>
      </c>
      <c r="E184" s="258" t="s">
        <v>1</v>
      </c>
      <c r="F184" s="259" t="s">
        <v>195</v>
      </c>
      <c r="G184" s="257"/>
      <c r="H184" s="260">
        <v>3.48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191</v>
      </c>
      <c r="AU184" s="266" t="s">
        <v>86</v>
      </c>
      <c r="AV184" s="14" t="s">
        <v>188</v>
      </c>
      <c r="AW184" s="14" t="s">
        <v>32</v>
      </c>
      <c r="AX184" s="14" t="s">
        <v>84</v>
      </c>
      <c r="AY184" s="266" t="s">
        <v>127</v>
      </c>
    </row>
    <row r="185" spans="1:65" s="2" customFormat="1" ht="24.15" customHeight="1">
      <c r="A185" s="39"/>
      <c r="B185" s="40"/>
      <c r="C185" s="220" t="s">
        <v>250</v>
      </c>
      <c r="D185" s="220" t="s">
        <v>130</v>
      </c>
      <c r="E185" s="221" t="s">
        <v>251</v>
      </c>
      <c r="F185" s="222" t="s">
        <v>252</v>
      </c>
      <c r="G185" s="223" t="s">
        <v>205</v>
      </c>
      <c r="H185" s="224">
        <v>4.3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41</v>
      </c>
      <c r="O185" s="92"/>
      <c r="P185" s="230">
        <f>O185*H185</f>
        <v>0</v>
      </c>
      <c r="Q185" s="230">
        <v>0.17818</v>
      </c>
      <c r="R185" s="230">
        <f>Q185*H185</f>
        <v>0.766174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188</v>
      </c>
      <c r="AT185" s="232" t="s">
        <v>130</v>
      </c>
      <c r="AU185" s="232" t="s">
        <v>86</v>
      </c>
      <c r="AY185" s="18" t="s">
        <v>127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84</v>
      </c>
      <c r="BK185" s="233">
        <f>ROUND(I185*H185,2)</f>
        <v>0</v>
      </c>
      <c r="BL185" s="18" t="s">
        <v>188</v>
      </c>
      <c r="BM185" s="232" t="s">
        <v>253</v>
      </c>
    </row>
    <row r="186" spans="1:47" s="2" customFormat="1" ht="12">
      <c r="A186" s="39"/>
      <c r="B186" s="40"/>
      <c r="C186" s="41"/>
      <c r="D186" s="234" t="s">
        <v>135</v>
      </c>
      <c r="E186" s="41"/>
      <c r="F186" s="235" t="s">
        <v>254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135</v>
      </c>
      <c r="AU186" s="18" t="s">
        <v>86</v>
      </c>
    </row>
    <row r="187" spans="1:51" s="13" customFormat="1" ht="12">
      <c r="A187" s="13"/>
      <c r="B187" s="244"/>
      <c r="C187" s="245"/>
      <c r="D187" s="246" t="s">
        <v>191</v>
      </c>
      <c r="E187" s="247" t="s">
        <v>1</v>
      </c>
      <c r="F187" s="248" t="s">
        <v>255</v>
      </c>
      <c r="G187" s="245"/>
      <c r="H187" s="249">
        <v>1.1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191</v>
      </c>
      <c r="AU187" s="255" t="s">
        <v>86</v>
      </c>
      <c r="AV187" s="13" t="s">
        <v>86</v>
      </c>
      <c r="AW187" s="13" t="s">
        <v>32</v>
      </c>
      <c r="AX187" s="13" t="s">
        <v>76</v>
      </c>
      <c r="AY187" s="255" t="s">
        <v>127</v>
      </c>
    </row>
    <row r="188" spans="1:51" s="13" customFormat="1" ht="12">
      <c r="A188" s="13"/>
      <c r="B188" s="244"/>
      <c r="C188" s="245"/>
      <c r="D188" s="246" t="s">
        <v>191</v>
      </c>
      <c r="E188" s="247" t="s">
        <v>1</v>
      </c>
      <c r="F188" s="248" t="s">
        <v>256</v>
      </c>
      <c r="G188" s="245"/>
      <c r="H188" s="249">
        <v>3.2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191</v>
      </c>
      <c r="AU188" s="255" t="s">
        <v>86</v>
      </c>
      <c r="AV188" s="13" t="s">
        <v>86</v>
      </c>
      <c r="AW188" s="13" t="s">
        <v>32</v>
      </c>
      <c r="AX188" s="13" t="s">
        <v>76</v>
      </c>
      <c r="AY188" s="255" t="s">
        <v>127</v>
      </c>
    </row>
    <row r="189" spans="1:51" s="14" customFormat="1" ht="12">
      <c r="A189" s="14"/>
      <c r="B189" s="256"/>
      <c r="C189" s="257"/>
      <c r="D189" s="246" t="s">
        <v>191</v>
      </c>
      <c r="E189" s="258" t="s">
        <v>1</v>
      </c>
      <c r="F189" s="259" t="s">
        <v>195</v>
      </c>
      <c r="G189" s="257"/>
      <c r="H189" s="260">
        <v>4.3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6" t="s">
        <v>191</v>
      </c>
      <c r="AU189" s="266" t="s">
        <v>86</v>
      </c>
      <c r="AV189" s="14" t="s">
        <v>188</v>
      </c>
      <c r="AW189" s="14" t="s">
        <v>32</v>
      </c>
      <c r="AX189" s="14" t="s">
        <v>84</v>
      </c>
      <c r="AY189" s="266" t="s">
        <v>127</v>
      </c>
    </row>
    <row r="190" spans="1:63" s="12" customFormat="1" ht="22.8" customHeight="1">
      <c r="A190" s="12"/>
      <c r="B190" s="204"/>
      <c r="C190" s="205"/>
      <c r="D190" s="206" t="s">
        <v>75</v>
      </c>
      <c r="E190" s="218" t="s">
        <v>188</v>
      </c>
      <c r="F190" s="218" t="s">
        <v>257</v>
      </c>
      <c r="G190" s="205"/>
      <c r="H190" s="205"/>
      <c r="I190" s="208"/>
      <c r="J190" s="219">
        <f>BK190</f>
        <v>0</v>
      </c>
      <c r="K190" s="205"/>
      <c r="L190" s="210"/>
      <c r="M190" s="211"/>
      <c r="N190" s="212"/>
      <c r="O190" s="212"/>
      <c r="P190" s="213">
        <f>SUM(P191:P203)</f>
        <v>0</v>
      </c>
      <c r="Q190" s="212"/>
      <c r="R190" s="213">
        <f>SUM(R191:R203)</f>
        <v>0.85949539</v>
      </c>
      <c r="S190" s="212"/>
      <c r="T190" s="214">
        <f>SUM(T191:T203)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5" t="s">
        <v>84</v>
      </c>
      <c r="AT190" s="216" t="s">
        <v>75</v>
      </c>
      <c r="AU190" s="216" t="s">
        <v>84</v>
      </c>
      <c r="AY190" s="215" t="s">
        <v>127</v>
      </c>
      <c r="BK190" s="217">
        <f>SUM(BK191:BK203)</f>
        <v>0</v>
      </c>
    </row>
    <row r="191" spans="1:65" s="2" customFormat="1" ht="16.5" customHeight="1">
      <c r="A191" s="39"/>
      <c r="B191" s="40"/>
      <c r="C191" s="220" t="s">
        <v>258</v>
      </c>
      <c r="D191" s="220" t="s">
        <v>130</v>
      </c>
      <c r="E191" s="221" t="s">
        <v>259</v>
      </c>
      <c r="F191" s="222" t="s">
        <v>260</v>
      </c>
      <c r="G191" s="223" t="s">
        <v>187</v>
      </c>
      <c r="H191" s="224">
        <v>0.338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41</v>
      </c>
      <c r="O191" s="92"/>
      <c r="P191" s="230">
        <f>O191*H191</f>
        <v>0</v>
      </c>
      <c r="Q191" s="230">
        <v>2.50201</v>
      </c>
      <c r="R191" s="230">
        <f>Q191*H191</f>
        <v>0.84567938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188</v>
      </c>
      <c r="AT191" s="232" t="s">
        <v>130</v>
      </c>
      <c r="AU191" s="232" t="s">
        <v>86</v>
      </c>
      <c r="AY191" s="18" t="s">
        <v>127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84</v>
      </c>
      <c r="BK191" s="233">
        <f>ROUND(I191*H191,2)</f>
        <v>0</v>
      </c>
      <c r="BL191" s="18" t="s">
        <v>188</v>
      </c>
      <c r="BM191" s="232" t="s">
        <v>261</v>
      </c>
    </row>
    <row r="192" spans="1:47" s="2" customFormat="1" ht="12">
      <c r="A192" s="39"/>
      <c r="B192" s="40"/>
      <c r="C192" s="41"/>
      <c r="D192" s="234" t="s">
        <v>135</v>
      </c>
      <c r="E192" s="41"/>
      <c r="F192" s="235" t="s">
        <v>262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135</v>
      </c>
      <c r="AU192" s="18" t="s">
        <v>86</v>
      </c>
    </row>
    <row r="193" spans="1:51" s="15" customFormat="1" ht="12">
      <c r="A193" s="15"/>
      <c r="B193" s="267"/>
      <c r="C193" s="268"/>
      <c r="D193" s="246" t="s">
        <v>191</v>
      </c>
      <c r="E193" s="269" t="s">
        <v>1</v>
      </c>
      <c r="F193" s="270" t="s">
        <v>263</v>
      </c>
      <c r="G193" s="268"/>
      <c r="H193" s="269" t="s">
        <v>1</v>
      </c>
      <c r="I193" s="271"/>
      <c r="J193" s="268"/>
      <c r="K193" s="268"/>
      <c r="L193" s="272"/>
      <c r="M193" s="273"/>
      <c r="N193" s="274"/>
      <c r="O193" s="274"/>
      <c r="P193" s="274"/>
      <c r="Q193" s="274"/>
      <c r="R193" s="274"/>
      <c r="S193" s="274"/>
      <c r="T193" s="27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6" t="s">
        <v>191</v>
      </c>
      <c r="AU193" s="276" t="s">
        <v>86</v>
      </c>
      <c r="AV193" s="15" t="s">
        <v>84</v>
      </c>
      <c r="AW193" s="15" t="s">
        <v>32</v>
      </c>
      <c r="AX193" s="15" t="s">
        <v>76</v>
      </c>
      <c r="AY193" s="276" t="s">
        <v>127</v>
      </c>
    </row>
    <row r="194" spans="1:51" s="15" customFormat="1" ht="12">
      <c r="A194" s="15"/>
      <c r="B194" s="267"/>
      <c r="C194" s="268"/>
      <c r="D194" s="246" t="s">
        <v>191</v>
      </c>
      <c r="E194" s="269" t="s">
        <v>1</v>
      </c>
      <c r="F194" s="270" t="s">
        <v>264</v>
      </c>
      <c r="G194" s="268"/>
      <c r="H194" s="269" t="s">
        <v>1</v>
      </c>
      <c r="I194" s="271"/>
      <c r="J194" s="268"/>
      <c r="K194" s="268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191</v>
      </c>
      <c r="AU194" s="276" t="s">
        <v>86</v>
      </c>
      <c r="AV194" s="15" t="s">
        <v>84</v>
      </c>
      <c r="AW194" s="15" t="s">
        <v>32</v>
      </c>
      <c r="AX194" s="15" t="s">
        <v>76</v>
      </c>
      <c r="AY194" s="276" t="s">
        <v>127</v>
      </c>
    </row>
    <row r="195" spans="1:51" s="13" customFormat="1" ht="12">
      <c r="A195" s="13"/>
      <c r="B195" s="244"/>
      <c r="C195" s="245"/>
      <c r="D195" s="246" t="s">
        <v>191</v>
      </c>
      <c r="E195" s="247" t="s">
        <v>1</v>
      </c>
      <c r="F195" s="248" t="s">
        <v>265</v>
      </c>
      <c r="G195" s="245"/>
      <c r="H195" s="249">
        <v>0.05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191</v>
      </c>
      <c r="AU195" s="255" t="s">
        <v>86</v>
      </c>
      <c r="AV195" s="13" t="s">
        <v>86</v>
      </c>
      <c r="AW195" s="13" t="s">
        <v>32</v>
      </c>
      <c r="AX195" s="13" t="s">
        <v>76</v>
      </c>
      <c r="AY195" s="255" t="s">
        <v>127</v>
      </c>
    </row>
    <row r="196" spans="1:51" s="15" customFormat="1" ht="12">
      <c r="A196" s="15"/>
      <c r="B196" s="267"/>
      <c r="C196" s="268"/>
      <c r="D196" s="246" t="s">
        <v>191</v>
      </c>
      <c r="E196" s="269" t="s">
        <v>1</v>
      </c>
      <c r="F196" s="270" t="s">
        <v>266</v>
      </c>
      <c r="G196" s="268"/>
      <c r="H196" s="269" t="s">
        <v>1</v>
      </c>
      <c r="I196" s="271"/>
      <c r="J196" s="268"/>
      <c r="K196" s="268"/>
      <c r="L196" s="272"/>
      <c r="M196" s="273"/>
      <c r="N196" s="274"/>
      <c r="O196" s="274"/>
      <c r="P196" s="274"/>
      <c r="Q196" s="274"/>
      <c r="R196" s="274"/>
      <c r="S196" s="274"/>
      <c r="T196" s="27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6" t="s">
        <v>191</v>
      </c>
      <c r="AU196" s="276" t="s">
        <v>86</v>
      </c>
      <c r="AV196" s="15" t="s">
        <v>84</v>
      </c>
      <c r="AW196" s="15" t="s">
        <v>32</v>
      </c>
      <c r="AX196" s="15" t="s">
        <v>76</v>
      </c>
      <c r="AY196" s="276" t="s">
        <v>127</v>
      </c>
    </row>
    <row r="197" spans="1:51" s="13" customFormat="1" ht="12">
      <c r="A197" s="13"/>
      <c r="B197" s="244"/>
      <c r="C197" s="245"/>
      <c r="D197" s="246" t="s">
        <v>191</v>
      </c>
      <c r="E197" s="247" t="s">
        <v>1</v>
      </c>
      <c r="F197" s="248" t="s">
        <v>267</v>
      </c>
      <c r="G197" s="245"/>
      <c r="H197" s="249">
        <v>0.288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191</v>
      </c>
      <c r="AU197" s="255" t="s">
        <v>86</v>
      </c>
      <c r="AV197" s="13" t="s">
        <v>86</v>
      </c>
      <c r="AW197" s="13" t="s">
        <v>32</v>
      </c>
      <c r="AX197" s="13" t="s">
        <v>76</v>
      </c>
      <c r="AY197" s="255" t="s">
        <v>127</v>
      </c>
    </row>
    <row r="198" spans="1:51" s="14" customFormat="1" ht="12">
      <c r="A198" s="14"/>
      <c r="B198" s="256"/>
      <c r="C198" s="257"/>
      <c r="D198" s="246" t="s">
        <v>191</v>
      </c>
      <c r="E198" s="258" t="s">
        <v>1</v>
      </c>
      <c r="F198" s="259" t="s">
        <v>195</v>
      </c>
      <c r="G198" s="257"/>
      <c r="H198" s="260">
        <v>0.338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191</v>
      </c>
      <c r="AU198" s="266" t="s">
        <v>86</v>
      </c>
      <c r="AV198" s="14" t="s">
        <v>188</v>
      </c>
      <c r="AW198" s="14" t="s">
        <v>32</v>
      </c>
      <c r="AX198" s="14" t="s">
        <v>84</v>
      </c>
      <c r="AY198" s="266" t="s">
        <v>127</v>
      </c>
    </row>
    <row r="199" spans="1:65" s="2" customFormat="1" ht="16.5" customHeight="1">
      <c r="A199" s="39"/>
      <c r="B199" s="40"/>
      <c r="C199" s="220" t="s">
        <v>268</v>
      </c>
      <c r="D199" s="220" t="s">
        <v>130</v>
      </c>
      <c r="E199" s="221" t="s">
        <v>269</v>
      </c>
      <c r="F199" s="222" t="s">
        <v>270</v>
      </c>
      <c r="G199" s="223" t="s">
        <v>198</v>
      </c>
      <c r="H199" s="224">
        <v>0.013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41</v>
      </c>
      <c r="O199" s="92"/>
      <c r="P199" s="230">
        <f>O199*H199</f>
        <v>0</v>
      </c>
      <c r="Q199" s="230">
        <v>1.06277</v>
      </c>
      <c r="R199" s="230">
        <f>Q199*H199</f>
        <v>0.01381601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188</v>
      </c>
      <c r="AT199" s="232" t="s">
        <v>130</v>
      </c>
      <c r="AU199" s="232" t="s">
        <v>86</v>
      </c>
      <c r="AY199" s="18" t="s">
        <v>127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84</v>
      </c>
      <c r="BK199" s="233">
        <f>ROUND(I199*H199,2)</f>
        <v>0</v>
      </c>
      <c r="BL199" s="18" t="s">
        <v>188</v>
      </c>
      <c r="BM199" s="232" t="s">
        <v>271</v>
      </c>
    </row>
    <row r="200" spans="1:47" s="2" customFormat="1" ht="12">
      <c r="A200" s="39"/>
      <c r="B200" s="40"/>
      <c r="C200" s="41"/>
      <c r="D200" s="234" t="s">
        <v>135</v>
      </c>
      <c r="E200" s="41"/>
      <c r="F200" s="235" t="s">
        <v>272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135</v>
      </c>
      <c r="AU200" s="18" t="s">
        <v>86</v>
      </c>
    </row>
    <row r="201" spans="1:51" s="15" customFormat="1" ht="12">
      <c r="A201" s="15"/>
      <c r="B201" s="267"/>
      <c r="C201" s="268"/>
      <c r="D201" s="246" t="s">
        <v>191</v>
      </c>
      <c r="E201" s="269" t="s">
        <v>1</v>
      </c>
      <c r="F201" s="270" t="s">
        <v>263</v>
      </c>
      <c r="G201" s="268"/>
      <c r="H201" s="269" t="s">
        <v>1</v>
      </c>
      <c r="I201" s="271"/>
      <c r="J201" s="268"/>
      <c r="K201" s="268"/>
      <c r="L201" s="272"/>
      <c r="M201" s="273"/>
      <c r="N201" s="274"/>
      <c r="O201" s="274"/>
      <c r="P201" s="274"/>
      <c r="Q201" s="274"/>
      <c r="R201" s="274"/>
      <c r="S201" s="274"/>
      <c r="T201" s="27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6" t="s">
        <v>191</v>
      </c>
      <c r="AU201" s="276" t="s">
        <v>86</v>
      </c>
      <c r="AV201" s="15" t="s">
        <v>84</v>
      </c>
      <c r="AW201" s="15" t="s">
        <v>32</v>
      </c>
      <c r="AX201" s="15" t="s">
        <v>76</v>
      </c>
      <c r="AY201" s="276" t="s">
        <v>127</v>
      </c>
    </row>
    <row r="202" spans="1:51" s="15" customFormat="1" ht="12">
      <c r="A202" s="15"/>
      <c r="B202" s="267"/>
      <c r="C202" s="268"/>
      <c r="D202" s="246" t="s">
        <v>191</v>
      </c>
      <c r="E202" s="269" t="s">
        <v>1</v>
      </c>
      <c r="F202" s="270" t="s">
        <v>273</v>
      </c>
      <c r="G202" s="268"/>
      <c r="H202" s="269" t="s">
        <v>1</v>
      </c>
      <c r="I202" s="271"/>
      <c r="J202" s="268"/>
      <c r="K202" s="268"/>
      <c r="L202" s="272"/>
      <c r="M202" s="273"/>
      <c r="N202" s="274"/>
      <c r="O202" s="274"/>
      <c r="P202" s="274"/>
      <c r="Q202" s="274"/>
      <c r="R202" s="274"/>
      <c r="S202" s="274"/>
      <c r="T202" s="27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6" t="s">
        <v>191</v>
      </c>
      <c r="AU202" s="276" t="s">
        <v>86</v>
      </c>
      <c r="AV202" s="15" t="s">
        <v>84</v>
      </c>
      <c r="AW202" s="15" t="s">
        <v>32</v>
      </c>
      <c r="AX202" s="15" t="s">
        <v>76</v>
      </c>
      <c r="AY202" s="276" t="s">
        <v>127</v>
      </c>
    </row>
    <row r="203" spans="1:51" s="13" customFormat="1" ht="12">
      <c r="A203" s="13"/>
      <c r="B203" s="244"/>
      <c r="C203" s="245"/>
      <c r="D203" s="246" t="s">
        <v>191</v>
      </c>
      <c r="E203" s="247" t="s">
        <v>1</v>
      </c>
      <c r="F203" s="248" t="s">
        <v>274</v>
      </c>
      <c r="G203" s="245"/>
      <c r="H203" s="249">
        <v>0.013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191</v>
      </c>
      <c r="AU203" s="255" t="s">
        <v>86</v>
      </c>
      <c r="AV203" s="13" t="s">
        <v>86</v>
      </c>
      <c r="AW203" s="13" t="s">
        <v>32</v>
      </c>
      <c r="AX203" s="13" t="s">
        <v>84</v>
      </c>
      <c r="AY203" s="255" t="s">
        <v>127</v>
      </c>
    </row>
    <row r="204" spans="1:63" s="12" customFormat="1" ht="22.8" customHeight="1">
      <c r="A204" s="12"/>
      <c r="B204" s="204"/>
      <c r="C204" s="205"/>
      <c r="D204" s="206" t="s">
        <v>75</v>
      </c>
      <c r="E204" s="218" t="s">
        <v>226</v>
      </c>
      <c r="F204" s="218" t="s">
        <v>275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SUM(P205:P303)</f>
        <v>0</v>
      </c>
      <c r="Q204" s="212"/>
      <c r="R204" s="213">
        <f>SUM(R205:R303)</f>
        <v>11.881545560000001</v>
      </c>
      <c r="S204" s="212"/>
      <c r="T204" s="214">
        <f>SUM(T205:T303)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84</v>
      </c>
      <c r="AT204" s="216" t="s">
        <v>75</v>
      </c>
      <c r="AU204" s="216" t="s">
        <v>84</v>
      </c>
      <c r="AY204" s="215" t="s">
        <v>127</v>
      </c>
      <c r="BK204" s="217">
        <f>SUM(BK205:BK303)</f>
        <v>0</v>
      </c>
    </row>
    <row r="205" spans="1:65" s="2" customFormat="1" ht="24.15" customHeight="1">
      <c r="A205" s="39"/>
      <c r="B205" s="40"/>
      <c r="C205" s="220" t="s">
        <v>276</v>
      </c>
      <c r="D205" s="220" t="s">
        <v>130</v>
      </c>
      <c r="E205" s="221" t="s">
        <v>277</v>
      </c>
      <c r="F205" s="222" t="s">
        <v>278</v>
      </c>
      <c r="G205" s="223" t="s">
        <v>205</v>
      </c>
      <c r="H205" s="224">
        <v>54.51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41</v>
      </c>
      <c r="O205" s="92"/>
      <c r="P205" s="230">
        <f>O205*H205</f>
        <v>0</v>
      </c>
      <c r="Q205" s="230">
        <v>0.017</v>
      </c>
      <c r="R205" s="230">
        <f>Q205*H205</f>
        <v>0.92667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188</v>
      </c>
      <c r="AT205" s="232" t="s">
        <v>130</v>
      </c>
      <c r="AU205" s="232" t="s">
        <v>86</v>
      </c>
      <c r="AY205" s="18" t="s">
        <v>127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84</v>
      </c>
      <c r="BK205" s="233">
        <f>ROUND(I205*H205,2)</f>
        <v>0</v>
      </c>
      <c r="BL205" s="18" t="s">
        <v>188</v>
      </c>
      <c r="BM205" s="232" t="s">
        <v>279</v>
      </c>
    </row>
    <row r="206" spans="1:47" s="2" customFormat="1" ht="12">
      <c r="A206" s="39"/>
      <c r="B206" s="40"/>
      <c r="C206" s="41"/>
      <c r="D206" s="234" t="s">
        <v>135</v>
      </c>
      <c r="E206" s="41"/>
      <c r="F206" s="235" t="s">
        <v>280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135</v>
      </c>
      <c r="AU206" s="18" t="s">
        <v>86</v>
      </c>
    </row>
    <row r="207" spans="1:51" s="13" customFormat="1" ht="12">
      <c r="A207" s="13"/>
      <c r="B207" s="244"/>
      <c r="C207" s="245"/>
      <c r="D207" s="246" t="s">
        <v>191</v>
      </c>
      <c r="E207" s="247" t="s">
        <v>1</v>
      </c>
      <c r="F207" s="248" t="s">
        <v>281</v>
      </c>
      <c r="G207" s="245"/>
      <c r="H207" s="249">
        <v>2.7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5" t="s">
        <v>191</v>
      </c>
      <c r="AU207" s="255" t="s">
        <v>86</v>
      </c>
      <c r="AV207" s="13" t="s">
        <v>86</v>
      </c>
      <c r="AW207" s="13" t="s">
        <v>32</v>
      </c>
      <c r="AX207" s="13" t="s">
        <v>76</v>
      </c>
      <c r="AY207" s="255" t="s">
        <v>127</v>
      </c>
    </row>
    <row r="208" spans="1:51" s="13" customFormat="1" ht="12">
      <c r="A208" s="13"/>
      <c r="B208" s="244"/>
      <c r="C208" s="245"/>
      <c r="D208" s="246" t="s">
        <v>191</v>
      </c>
      <c r="E208" s="247" t="s">
        <v>1</v>
      </c>
      <c r="F208" s="248" t="s">
        <v>282</v>
      </c>
      <c r="G208" s="245"/>
      <c r="H208" s="249">
        <v>2.7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191</v>
      </c>
      <c r="AU208" s="255" t="s">
        <v>86</v>
      </c>
      <c r="AV208" s="13" t="s">
        <v>86</v>
      </c>
      <c r="AW208" s="13" t="s">
        <v>32</v>
      </c>
      <c r="AX208" s="13" t="s">
        <v>76</v>
      </c>
      <c r="AY208" s="255" t="s">
        <v>127</v>
      </c>
    </row>
    <row r="209" spans="1:51" s="13" customFormat="1" ht="12">
      <c r="A209" s="13"/>
      <c r="B209" s="244"/>
      <c r="C209" s="245"/>
      <c r="D209" s="246" t="s">
        <v>191</v>
      </c>
      <c r="E209" s="247" t="s">
        <v>1</v>
      </c>
      <c r="F209" s="248" t="s">
        <v>283</v>
      </c>
      <c r="G209" s="245"/>
      <c r="H209" s="249">
        <v>3.2</v>
      </c>
      <c r="I209" s="250"/>
      <c r="J209" s="245"/>
      <c r="K209" s="245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191</v>
      </c>
      <c r="AU209" s="255" t="s">
        <v>86</v>
      </c>
      <c r="AV209" s="13" t="s">
        <v>86</v>
      </c>
      <c r="AW209" s="13" t="s">
        <v>32</v>
      </c>
      <c r="AX209" s="13" t="s">
        <v>76</v>
      </c>
      <c r="AY209" s="255" t="s">
        <v>127</v>
      </c>
    </row>
    <row r="210" spans="1:51" s="13" customFormat="1" ht="12">
      <c r="A210" s="13"/>
      <c r="B210" s="244"/>
      <c r="C210" s="245"/>
      <c r="D210" s="246" t="s">
        <v>191</v>
      </c>
      <c r="E210" s="247" t="s">
        <v>1</v>
      </c>
      <c r="F210" s="248" t="s">
        <v>284</v>
      </c>
      <c r="G210" s="245"/>
      <c r="H210" s="249">
        <v>3.4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191</v>
      </c>
      <c r="AU210" s="255" t="s">
        <v>86</v>
      </c>
      <c r="AV210" s="13" t="s">
        <v>86</v>
      </c>
      <c r="AW210" s="13" t="s">
        <v>32</v>
      </c>
      <c r="AX210" s="13" t="s">
        <v>76</v>
      </c>
      <c r="AY210" s="255" t="s">
        <v>127</v>
      </c>
    </row>
    <row r="211" spans="1:51" s="13" customFormat="1" ht="12">
      <c r="A211" s="13"/>
      <c r="B211" s="244"/>
      <c r="C211" s="245"/>
      <c r="D211" s="246" t="s">
        <v>191</v>
      </c>
      <c r="E211" s="247" t="s">
        <v>1</v>
      </c>
      <c r="F211" s="248" t="s">
        <v>285</v>
      </c>
      <c r="G211" s="245"/>
      <c r="H211" s="249">
        <v>1.4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191</v>
      </c>
      <c r="AU211" s="255" t="s">
        <v>86</v>
      </c>
      <c r="AV211" s="13" t="s">
        <v>86</v>
      </c>
      <c r="AW211" s="13" t="s">
        <v>32</v>
      </c>
      <c r="AX211" s="13" t="s">
        <v>76</v>
      </c>
      <c r="AY211" s="255" t="s">
        <v>127</v>
      </c>
    </row>
    <row r="212" spans="1:51" s="13" customFormat="1" ht="12">
      <c r="A212" s="13"/>
      <c r="B212" s="244"/>
      <c r="C212" s="245"/>
      <c r="D212" s="246" t="s">
        <v>191</v>
      </c>
      <c r="E212" s="247" t="s">
        <v>1</v>
      </c>
      <c r="F212" s="248" t="s">
        <v>286</v>
      </c>
      <c r="G212" s="245"/>
      <c r="H212" s="249">
        <v>1.4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191</v>
      </c>
      <c r="AU212" s="255" t="s">
        <v>86</v>
      </c>
      <c r="AV212" s="13" t="s">
        <v>86</v>
      </c>
      <c r="AW212" s="13" t="s">
        <v>32</v>
      </c>
      <c r="AX212" s="13" t="s">
        <v>76</v>
      </c>
      <c r="AY212" s="255" t="s">
        <v>127</v>
      </c>
    </row>
    <row r="213" spans="1:51" s="13" customFormat="1" ht="12">
      <c r="A213" s="13"/>
      <c r="B213" s="244"/>
      <c r="C213" s="245"/>
      <c r="D213" s="246" t="s">
        <v>191</v>
      </c>
      <c r="E213" s="247" t="s">
        <v>1</v>
      </c>
      <c r="F213" s="248" t="s">
        <v>287</v>
      </c>
      <c r="G213" s="245"/>
      <c r="H213" s="249">
        <v>1.35</v>
      </c>
      <c r="I213" s="250"/>
      <c r="J213" s="245"/>
      <c r="K213" s="245"/>
      <c r="L213" s="251"/>
      <c r="M213" s="252"/>
      <c r="N213" s="253"/>
      <c r="O213" s="253"/>
      <c r="P213" s="253"/>
      <c r="Q213" s="253"/>
      <c r="R213" s="253"/>
      <c r="S213" s="253"/>
      <c r="T213" s="25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5" t="s">
        <v>191</v>
      </c>
      <c r="AU213" s="255" t="s">
        <v>86</v>
      </c>
      <c r="AV213" s="13" t="s">
        <v>86</v>
      </c>
      <c r="AW213" s="13" t="s">
        <v>32</v>
      </c>
      <c r="AX213" s="13" t="s">
        <v>76</v>
      </c>
      <c r="AY213" s="255" t="s">
        <v>127</v>
      </c>
    </row>
    <row r="214" spans="1:51" s="13" customFormat="1" ht="12">
      <c r="A214" s="13"/>
      <c r="B214" s="244"/>
      <c r="C214" s="245"/>
      <c r="D214" s="246" t="s">
        <v>191</v>
      </c>
      <c r="E214" s="247" t="s">
        <v>1</v>
      </c>
      <c r="F214" s="248" t="s">
        <v>288</v>
      </c>
      <c r="G214" s="245"/>
      <c r="H214" s="249">
        <v>4.5</v>
      </c>
      <c r="I214" s="250"/>
      <c r="J214" s="245"/>
      <c r="K214" s="245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191</v>
      </c>
      <c r="AU214" s="255" t="s">
        <v>86</v>
      </c>
      <c r="AV214" s="13" t="s">
        <v>86</v>
      </c>
      <c r="AW214" s="13" t="s">
        <v>32</v>
      </c>
      <c r="AX214" s="13" t="s">
        <v>76</v>
      </c>
      <c r="AY214" s="255" t="s">
        <v>127</v>
      </c>
    </row>
    <row r="215" spans="1:51" s="13" customFormat="1" ht="12">
      <c r="A215" s="13"/>
      <c r="B215" s="244"/>
      <c r="C215" s="245"/>
      <c r="D215" s="246" t="s">
        <v>191</v>
      </c>
      <c r="E215" s="247" t="s">
        <v>1</v>
      </c>
      <c r="F215" s="248" t="s">
        <v>289</v>
      </c>
      <c r="G215" s="245"/>
      <c r="H215" s="249">
        <v>2.7</v>
      </c>
      <c r="I215" s="250"/>
      <c r="J215" s="245"/>
      <c r="K215" s="245"/>
      <c r="L215" s="251"/>
      <c r="M215" s="252"/>
      <c r="N215" s="253"/>
      <c r="O215" s="253"/>
      <c r="P215" s="253"/>
      <c r="Q215" s="253"/>
      <c r="R215" s="253"/>
      <c r="S215" s="253"/>
      <c r="T215" s="25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5" t="s">
        <v>191</v>
      </c>
      <c r="AU215" s="255" t="s">
        <v>86</v>
      </c>
      <c r="AV215" s="13" t="s">
        <v>86</v>
      </c>
      <c r="AW215" s="13" t="s">
        <v>32</v>
      </c>
      <c r="AX215" s="13" t="s">
        <v>76</v>
      </c>
      <c r="AY215" s="255" t="s">
        <v>127</v>
      </c>
    </row>
    <row r="216" spans="1:51" s="13" customFormat="1" ht="12">
      <c r="A216" s="13"/>
      <c r="B216" s="244"/>
      <c r="C216" s="245"/>
      <c r="D216" s="246" t="s">
        <v>191</v>
      </c>
      <c r="E216" s="247" t="s">
        <v>1</v>
      </c>
      <c r="F216" s="248" t="s">
        <v>290</v>
      </c>
      <c r="G216" s="245"/>
      <c r="H216" s="249">
        <v>7.36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191</v>
      </c>
      <c r="AU216" s="255" t="s">
        <v>86</v>
      </c>
      <c r="AV216" s="13" t="s">
        <v>86</v>
      </c>
      <c r="AW216" s="13" t="s">
        <v>32</v>
      </c>
      <c r="AX216" s="13" t="s">
        <v>76</v>
      </c>
      <c r="AY216" s="255" t="s">
        <v>127</v>
      </c>
    </row>
    <row r="217" spans="1:51" s="13" customFormat="1" ht="12">
      <c r="A217" s="13"/>
      <c r="B217" s="244"/>
      <c r="C217" s="245"/>
      <c r="D217" s="246" t="s">
        <v>191</v>
      </c>
      <c r="E217" s="247" t="s">
        <v>1</v>
      </c>
      <c r="F217" s="248" t="s">
        <v>291</v>
      </c>
      <c r="G217" s="245"/>
      <c r="H217" s="249">
        <v>12.2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191</v>
      </c>
      <c r="AU217" s="255" t="s">
        <v>86</v>
      </c>
      <c r="AV217" s="13" t="s">
        <v>86</v>
      </c>
      <c r="AW217" s="13" t="s">
        <v>32</v>
      </c>
      <c r="AX217" s="13" t="s">
        <v>76</v>
      </c>
      <c r="AY217" s="255" t="s">
        <v>127</v>
      </c>
    </row>
    <row r="218" spans="1:51" s="13" customFormat="1" ht="12">
      <c r="A218" s="13"/>
      <c r="B218" s="244"/>
      <c r="C218" s="245"/>
      <c r="D218" s="246" t="s">
        <v>191</v>
      </c>
      <c r="E218" s="247" t="s">
        <v>1</v>
      </c>
      <c r="F218" s="248" t="s">
        <v>292</v>
      </c>
      <c r="G218" s="245"/>
      <c r="H218" s="249">
        <v>2.3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191</v>
      </c>
      <c r="AU218" s="255" t="s">
        <v>86</v>
      </c>
      <c r="AV218" s="13" t="s">
        <v>86</v>
      </c>
      <c r="AW218" s="13" t="s">
        <v>32</v>
      </c>
      <c r="AX218" s="13" t="s">
        <v>76</v>
      </c>
      <c r="AY218" s="255" t="s">
        <v>127</v>
      </c>
    </row>
    <row r="219" spans="1:51" s="13" customFormat="1" ht="12">
      <c r="A219" s="13"/>
      <c r="B219" s="244"/>
      <c r="C219" s="245"/>
      <c r="D219" s="246" t="s">
        <v>191</v>
      </c>
      <c r="E219" s="247" t="s">
        <v>1</v>
      </c>
      <c r="F219" s="248" t="s">
        <v>293</v>
      </c>
      <c r="G219" s="245"/>
      <c r="H219" s="249">
        <v>1.3</v>
      </c>
      <c r="I219" s="250"/>
      <c r="J219" s="245"/>
      <c r="K219" s="245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191</v>
      </c>
      <c r="AU219" s="255" t="s">
        <v>86</v>
      </c>
      <c r="AV219" s="13" t="s">
        <v>86</v>
      </c>
      <c r="AW219" s="13" t="s">
        <v>32</v>
      </c>
      <c r="AX219" s="13" t="s">
        <v>76</v>
      </c>
      <c r="AY219" s="255" t="s">
        <v>127</v>
      </c>
    </row>
    <row r="220" spans="1:51" s="13" customFormat="1" ht="12">
      <c r="A220" s="13"/>
      <c r="B220" s="244"/>
      <c r="C220" s="245"/>
      <c r="D220" s="246" t="s">
        <v>191</v>
      </c>
      <c r="E220" s="247" t="s">
        <v>1</v>
      </c>
      <c r="F220" s="248" t="s">
        <v>294</v>
      </c>
      <c r="G220" s="245"/>
      <c r="H220" s="249">
        <v>3.5</v>
      </c>
      <c r="I220" s="250"/>
      <c r="J220" s="245"/>
      <c r="K220" s="245"/>
      <c r="L220" s="251"/>
      <c r="M220" s="252"/>
      <c r="N220" s="253"/>
      <c r="O220" s="253"/>
      <c r="P220" s="253"/>
      <c r="Q220" s="253"/>
      <c r="R220" s="253"/>
      <c r="S220" s="253"/>
      <c r="T220" s="25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5" t="s">
        <v>191</v>
      </c>
      <c r="AU220" s="255" t="s">
        <v>86</v>
      </c>
      <c r="AV220" s="13" t="s">
        <v>86</v>
      </c>
      <c r="AW220" s="13" t="s">
        <v>32</v>
      </c>
      <c r="AX220" s="13" t="s">
        <v>76</v>
      </c>
      <c r="AY220" s="255" t="s">
        <v>127</v>
      </c>
    </row>
    <row r="221" spans="1:51" s="13" customFormat="1" ht="12">
      <c r="A221" s="13"/>
      <c r="B221" s="244"/>
      <c r="C221" s="245"/>
      <c r="D221" s="246" t="s">
        <v>191</v>
      </c>
      <c r="E221" s="247" t="s">
        <v>1</v>
      </c>
      <c r="F221" s="248" t="s">
        <v>295</v>
      </c>
      <c r="G221" s="245"/>
      <c r="H221" s="249">
        <v>4.5</v>
      </c>
      <c r="I221" s="250"/>
      <c r="J221" s="245"/>
      <c r="K221" s="245"/>
      <c r="L221" s="251"/>
      <c r="M221" s="252"/>
      <c r="N221" s="253"/>
      <c r="O221" s="253"/>
      <c r="P221" s="253"/>
      <c r="Q221" s="253"/>
      <c r="R221" s="253"/>
      <c r="S221" s="253"/>
      <c r="T221" s="25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5" t="s">
        <v>191</v>
      </c>
      <c r="AU221" s="255" t="s">
        <v>86</v>
      </c>
      <c r="AV221" s="13" t="s">
        <v>86</v>
      </c>
      <c r="AW221" s="13" t="s">
        <v>32</v>
      </c>
      <c r="AX221" s="13" t="s">
        <v>76</v>
      </c>
      <c r="AY221" s="255" t="s">
        <v>127</v>
      </c>
    </row>
    <row r="222" spans="1:51" s="14" customFormat="1" ht="12">
      <c r="A222" s="14"/>
      <c r="B222" s="256"/>
      <c r="C222" s="257"/>
      <c r="D222" s="246" t="s">
        <v>191</v>
      </c>
      <c r="E222" s="258" t="s">
        <v>159</v>
      </c>
      <c r="F222" s="259" t="s">
        <v>195</v>
      </c>
      <c r="G222" s="257"/>
      <c r="H222" s="260">
        <v>54.51</v>
      </c>
      <c r="I222" s="261"/>
      <c r="J222" s="257"/>
      <c r="K222" s="257"/>
      <c r="L222" s="262"/>
      <c r="M222" s="263"/>
      <c r="N222" s="264"/>
      <c r="O222" s="264"/>
      <c r="P222" s="264"/>
      <c r="Q222" s="264"/>
      <c r="R222" s="264"/>
      <c r="S222" s="264"/>
      <c r="T222" s="26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6" t="s">
        <v>191</v>
      </c>
      <c r="AU222" s="266" t="s">
        <v>86</v>
      </c>
      <c r="AV222" s="14" t="s">
        <v>188</v>
      </c>
      <c r="AW222" s="14" t="s">
        <v>32</v>
      </c>
      <c r="AX222" s="14" t="s">
        <v>84</v>
      </c>
      <c r="AY222" s="266" t="s">
        <v>127</v>
      </c>
    </row>
    <row r="223" spans="1:65" s="2" customFormat="1" ht="24.15" customHeight="1">
      <c r="A223" s="39"/>
      <c r="B223" s="40"/>
      <c r="C223" s="220" t="s">
        <v>296</v>
      </c>
      <c r="D223" s="220" t="s">
        <v>130</v>
      </c>
      <c r="E223" s="221" t="s">
        <v>297</v>
      </c>
      <c r="F223" s="222" t="s">
        <v>298</v>
      </c>
      <c r="G223" s="223" t="s">
        <v>205</v>
      </c>
      <c r="H223" s="224">
        <v>91.68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0.0154</v>
      </c>
      <c r="R223" s="230">
        <f>Q223*H223</f>
        <v>1.4118720000000002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188</v>
      </c>
      <c r="AT223" s="232" t="s">
        <v>130</v>
      </c>
      <c r="AU223" s="232" t="s">
        <v>86</v>
      </c>
      <c r="AY223" s="18" t="s">
        <v>127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188</v>
      </c>
      <c r="BM223" s="232" t="s">
        <v>299</v>
      </c>
    </row>
    <row r="224" spans="1:47" s="2" customFormat="1" ht="12">
      <c r="A224" s="39"/>
      <c r="B224" s="40"/>
      <c r="C224" s="41"/>
      <c r="D224" s="234" t="s">
        <v>135</v>
      </c>
      <c r="E224" s="41"/>
      <c r="F224" s="235" t="s">
        <v>300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135</v>
      </c>
      <c r="AU224" s="18" t="s">
        <v>86</v>
      </c>
    </row>
    <row r="225" spans="1:51" s="15" customFormat="1" ht="12">
      <c r="A225" s="15"/>
      <c r="B225" s="267"/>
      <c r="C225" s="268"/>
      <c r="D225" s="246" t="s">
        <v>191</v>
      </c>
      <c r="E225" s="269" t="s">
        <v>1</v>
      </c>
      <c r="F225" s="270" t="s">
        <v>301</v>
      </c>
      <c r="G225" s="268"/>
      <c r="H225" s="269" t="s">
        <v>1</v>
      </c>
      <c r="I225" s="271"/>
      <c r="J225" s="268"/>
      <c r="K225" s="268"/>
      <c r="L225" s="272"/>
      <c r="M225" s="273"/>
      <c r="N225" s="274"/>
      <c r="O225" s="274"/>
      <c r="P225" s="274"/>
      <c r="Q225" s="274"/>
      <c r="R225" s="274"/>
      <c r="S225" s="274"/>
      <c r="T225" s="27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6" t="s">
        <v>191</v>
      </c>
      <c r="AU225" s="276" t="s">
        <v>86</v>
      </c>
      <c r="AV225" s="15" t="s">
        <v>84</v>
      </c>
      <c r="AW225" s="15" t="s">
        <v>32</v>
      </c>
      <c r="AX225" s="15" t="s">
        <v>76</v>
      </c>
      <c r="AY225" s="276" t="s">
        <v>127</v>
      </c>
    </row>
    <row r="226" spans="1:51" s="13" customFormat="1" ht="12">
      <c r="A226" s="13"/>
      <c r="B226" s="244"/>
      <c r="C226" s="245"/>
      <c r="D226" s="246" t="s">
        <v>191</v>
      </c>
      <c r="E226" s="247" t="s">
        <v>1</v>
      </c>
      <c r="F226" s="248" t="s">
        <v>146</v>
      </c>
      <c r="G226" s="245"/>
      <c r="H226" s="249">
        <v>91.68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191</v>
      </c>
      <c r="AU226" s="255" t="s">
        <v>86</v>
      </c>
      <c r="AV226" s="13" t="s">
        <v>86</v>
      </c>
      <c r="AW226" s="13" t="s">
        <v>32</v>
      </c>
      <c r="AX226" s="13" t="s">
        <v>84</v>
      </c>
      <c r="AY226" s="255" t="s">
        <v>127</v>
      </c>
    </row>
    <row r="227" spans="1:65" s="2" customFormat="1" ht="24.15" customHeight="1">
      <c r="A227" s="39"/>
      <c r="B227" s="40"/>
      <c r="C227" s="220" t="s">
        <v>302</v>
      </c>
      <c r="D227" s="220" t="s">
        <v>130</v>
      </c>
      <c r="E227" s="221" t="s">
        <v>303</v>
      </c>
      <c r="F227" s="222" t="s">
        <v>304</v>
      </c>
      <c r="G227" s="223" t="s">
        <v>205</v>
      </c>
      <c r="H227" s="224">
        <v>216.912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41</v>
      </c>
      <c r="O227" s="92"/>
      <c r="P227" s="230">
        <f>O227*H227</f>
        <v>0</v>
      </c>
      <c r="Q227" s="230">
        <v>0.01838</v>
      </c>
      <c r="R227" s="230">
        <f>Q227*H227</f>
        <v>3.9868425600000004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188</v>
      </c>
      <c r="AT227" s="232" t="s">
        <v>130</v>
      </c>
      <c r="AU227" s="232" t="s">
        <v>86</v>
      </c>
      <c r="AY227" s="18" t="s">
        <v>127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188</v>
      </c>
      <c r="BM227" s="232" t="s">
        <v>305</v>
      </c>
    </row>
    <row r="228" spans="1:47" s="2" customFormat="1" ht="12">
      <c r="A228" s="39"/>
      <c r="B228" s="40"/>
      <c r="C228" s="41"/>
      <c r="D228" s="234" t="s">
        <v>135</v>
      </c>
      <c r="E228" s="41"/>
      <c r="F228" s="235" t="s">
        <v>306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135</v>
      </c>
      <c r="AU228" s="18" t="s">
        <v>86</v>
      </c>
    </row>
    <row r="229" spans="1:51" s="15" customFormat="1" ht="12">
      <c r="A229" s="15"/>
      <c r="B229" s="267"/>
      <c r="C229" s="268"/>
      <c r="D229" s="246" t="s">
        <v>191</v>
      </c>
      <c r="E229" s="269" t="s">
        <v>1</v>
      </c>
      <c r="F229" s="270" t="s">
        <v>307</v>
      </c>
      <c r="G229" s="268"/>
      <c r="H229" s="269" t="s">
        <v>1</v>
      </c>
      <c r="I229" s="271"/>
      <c r="J229" s="268"/>
      <c r="K229" s="268"/>
      <c r="L229" s="272"/>
      <c r="M229" s="273"/>
      <c r="N229" s="274"/>
      <c r="O229" s="274"/>
      <c r="P229" s="274"/>
      <c r="Q229" s="274"/>
      <c r="R229" s="274"/>
      <c r="S229" s="274"/>
      <c r="T229" s="27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6" t="s">
        <v>191</v>
      </c>
      <c r="AU229" s="276" t="s">
        <v>86</v>
      </c>
      <c r="AV229" s="15" t="s">
        <v>84</v>
      </c>
      <c r="AW229" s="15" t="s">
        <v>32</v>
      </c>
      <c r="AX229" s="15" t="s">
        <v>76</v>
      </c>
      <c r="AY229" s="276" t="s">
        <v>127</v>
      </c>
    </row>
    <row r="230" spans="1:51" s="13" customFormat="1" ht="12">
      <c r="A230" s="13"/>
      <c r="B230" s="244"/>
      <c r="C230" s="245"/>
      <c r="D230" s="246" t="s">
        <v>191</v>
      </c>
      <c r="E230" s="247" t="s">
        <v>1</v>
      </c>
      <c r="F230" s="248" t="s">
        <v>308</v>
      </c>
      <c r="G230" s="245"/>
      <c r="H230" s="249">
        <v>26.04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191</v>
      </c>
      <c r="AU230" s="255" t="s">
        <v>86</v>
      </c>
      <c r="AV230" s="13" t="s">
        <v>86</v>
      </c>
      <c r="AW230" s="13" t="s">
        <v>32</v>
      </c>
      <c r="AX230" s="13" t="s">
        <v>76</v>
      </c>
      <c r="AY230" s="255" t="s">
        <v>127</v>
      </c>
    </row>
    <row r="231" spans="1:51" s="13" customFormat="1" ht="12">
      <c r="A231" s="13"/>
      <c r="B231" s="244"/>
      <c r="C231" s="245"/>
      <c r="D231" s="246" t="s">
        <v>191</v>
      </c>
      <c r="E231" s="247" t="s">
        <v>1</v>
      </c>
      <c r="F231" s="248" t="s">
        <v>309</v>
      </c>
      <c r="G231" s="245"/>
      <c r="H231" s="249">
        <v>-1.576</v>
      </c>
      <c r="I231" s="250"/>
      <c r="J231" s="245"/>
      <c r="K231" s="245"/>
      <c r="L231" s="251"/>
      <c r="M231" s="252"/>
      <c r="N231" s="253"/>
      <c r="O231" s="253"/>
      <c r="P231" s="253"/>
      <c r="Q231" s="253"/>
      <c r="R231" s="253"/>
      <c r="S231" s="253"/>
      <c r="T231" s="25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5" t="s">
        <v>191</v>
      </c>
      <c r="AU231" s="255" t="s">
        <v>86</v>
      </c>
      <c r="AV231" s="13" t="s">
        <v>86</v>
      </c>
      <c r="AW231" s="13" t="s">
        <v>32</v>
      </c>
      <c r="AX231" s="13" t="s">
        <v>76</v>
      </c>
      <c r="AY231" s="255" t="s">
        <v>127</v>
      </c>
    </row>
    <row r="232" spans="1:51" s="13" customFormat="1" ht="12">
      <c r="A232" s="13"/>
      <c r="B232" s="244"/>
      <c r="C232" s="245"/>
      <c r="D232" s="246" t="s">
        <v>191</v>
      </c>
      <c r="E232" s="247" t="s">
        <v>1</v>
      </c>
      <c r="F232" s="248" t="s">
        <v>310</v>
      </c>
      <c r="G232" s="245"/>
      <c r="H232" s="249">
        <v>10.85</v>
      </c>
      <c r="I232" s="250"/>
      <c r="J232" s="245"/>
      <c r="K232" s="245"/>
      <c r="L232" s="251"/>
      <c r="M232" s="252"/>
      <c r="N232" s="253"/>
      <c r="O232" s="253"/>
      <c r="P232" s="253"/>
      <c r="Q232" s="253"/>
      <c r="R232" s="253"/>
      <c r="S232" s="253"/>
      <c r="T232" s="25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5" t="s">
        <v>191</v>
      </c>
      <c r="AU232" s="255" t="s">
        <v>86</v>
      </c>
      <c r="AV232" s="13" t="s">
        <v>86</v>
      </c>
      <c r="AW232" s="13" t="s">
        <v>32</v>
      </c>
      <c r="AX232" s="13" t="s">
        <v>76</v>
      </c>
      <c r="AY232" s="255" t="s">
        <v>127</v>
      </c>
    </row>
    <row r="233" spans="1:51" s="13" customFormat="1" ht="12">
      <c r="A233" s="13"/>
      <c r="B233" s="244"/>
      <c r="C233" s="245"/>
      <c r="D233" s="246" t="s">
        <v>191</v>
      </c>
      <c r="E233" s="247" t="s">
        <v>1</v>
      </c>
      <c r="F233" s="248" t="s">
        <v>311</v>
      </c>
      <c r="G233" s="245"/>
      <c r="H233" s="249">
        <v>14.26</v>
      </c>
      <c r="I233" s="250"/>
      <c r="J233" s="245"/>
      <c r="K233" s="245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191</v>
      </c>
      <c r="AU233" s="255" t="s">
        <v>86</v>
      </c>
      <c r="AV233" s="13" t="s">
        <v>86</v>
      </c>
      <c r="AW233" s="13" t="s">
        <v>32</v>
      </c>
      <c r="AX233" s="13" t="s">
        <v>76</v>
      </c>
      <c r="AY233" s="255" t="s">
        <v>127</v>
      </c>
    </row>
    <row r="234" spans="1:51" s="13" customFormat="1" ht="12">
      <c r="A234" s="13"/>
      <c r="B234" s="244"/>
      <c r="C234" s="245"/>
      <c r="D234" s="246" t="s">
        <v>191</v>
      </c>
      <c r="E234" s="247" t="s">
        <v>1</v>
      </c>
      <c r="F234" s="248" t="s">
        <v>312</v>
      </c>
      <c r="G234" s="245"/>
      <c r="H234" s="249">
        <v>-4.728</v>
      </c>
      <c r="I234" s="250"/>
      <c r="J234" s="245"/>
      <c r="K234" s="245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191</v>
      </c>
      <c r="AU234" s="255" t="s">
        <v>86</v>
      </c>
      <c r="AV234" s="13" t="s">
        <v>86</v>
      </c>
      <c r="AW234" s="13" t="s">
        <v>32</v>
      </c>
      <c r="AX234" s="13" t="s">
        <v>76</v>
      </c>
      <c r="AY234" s="255" t="s">
        <v>127</v>
      </c>
    </row>
    <row r="235" spans="1:51" s="13" customFormat="1" ht="12">
      <c r="A235" s="13"/>
      <c r="B235" s="244"/>
      <c r="C235" s="245"/>
      <c r="D235" s="246" t="s">
        <v>191</v>
      </c>
      <c r="E235" s="247" t="s">
        <v>1</v>
      </c>
      <c r="F235" s="248" t="s">
        <v>313</v>
      </c>
      <c r="G235" s="245"/>
      <c r="H235" s="249">
        <v>4.2</v>
      </c>
      <c r="I235" s="250"/>
      <c r="J235" s="245"/>
      <c r="K235" s="245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191</v>
      </c>
      <c r="AU235" s="255" t="s">
        <v>86</v>
      </c>
      <c r="AV235" s="13" t="s">
        <v>86</v>
      </c>
      <c r="AW235" s="13" t="s">
        <v>32</v>
      </c>
      <c r="AX235" s="13" t="s">
        <v>76</v>
      </c>
      <c r="AY235" s="255" t="s">
        <v>127</v>
      </c>
    </row>
    <row r="236" spans="1:51" s="13" customFormat="1" ht="12">
      <c r="A236" s="13"/>
      <c r="B236" s="244"/>
      <c r="C236" s="245"/>
      <c r="D236" s="246" t="s">
        <v>191</v>
      </c>
      <c r="E236" s="247" t="s">
        <v>1</v>
      </c>
      <c r="F236" s="248" t="s">
        <v>314</v>
      </c>
      <c r="G236" s="245"/>
      <c r="H236" s="249">
        <v>23.56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191</v>
      </c>
      <c r="AU236" s="255" t="s">
        <v>86</v>
      </c>
      <c r="AV236" s="13" t="s">
        <v>86</v>
      </c>
      <c r="AW236" s="13" t="s">
        <v>32</v>
      </c>
      <c r="AX236" s="13" t="s">
        <v>76</v>
      </c>
      <c r="AY236" s="255" t="s">
        <v>127</v>
      </c>
    </row>
    <row r="237" spans="1:51" s="13" customFormat="1" ht="12">
      <c r="A237" s="13"/>
      <c r="B237" s="244"/>
      <c r="C237" s="245"/>
      <c r="D237" s="246" t="s">
        <v>191</v>
      </c>
      <c r="E237" s="247" t="s">
        <v>1</v>
      </c>
      <c r="F237" s="248" t="s">
        <v>315</v>
      </c>
      <c r="G237" s="245"/>
      <c r="H237" s="249">
        <v>-3.152</v>
      </c>
      <c r="I237" s="250"/>
      <c r="J237" s="245"/>
      <c r="K237" s="245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191</v>
      </c>
      <c r="AU237" s="255" t="s">
        <v>86</v>
      </c>
      <c r="AV237" s="13" t="s">
        <v>86</v>
      </c>
      <c r="AW237" s="13" t="s">
        <v>32</v>
      </c>
      <c r="AX237" s="13" t="s">
        <v>76</v>
      </c>
      <c r="AY237" s="255" t="s">
        <v>127</v>
      </c>
    </row>
    <row r="238" spans="1:51" s="13" customFormat="1" ht="12">
      <c r="A238" s="13"/>
      <c r="B238" s="244"/>
      <c r="C238" s="245"/>
      <c r="D238" s="246" t="s">
        <v>191</v>
      </c>
      <c r="E238" s="247" t="s">
        <v>1</v>
      </c>
      <c r="F238" s="248" t="s">
        <v>316</v>
      </c>
      <c r="G238" s="245"/>
      <c r="H238" s="249">
        <v>37.82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191</v>
      </c>
      <c r="AU238" s="255" t="s">
        <v>86</v>
      </c>
      <c r="AV238" s="13" t="s">
        <v>86</v>
      </c>
      <c r="AW238" s="13" t="s">
        <v>32</v>
      </c>
      <c r="AX238" s="13" t="s">
        <v>76</v>
      </c>
      <c r="AY238" s="255" t="s">
        <v>127</v>
      </c>
    </row>
    <row r="239" spans="1:51" s="13" customFormat="1" ht="12">
      <c r="A239" s="13"/>
      <c r="B239" s="244"/>
      <c r="C239" s="245"/>
      <c r="D239" s="246" t="s">
        <v>191</v>
      </c>
      <c r="E239" s="247" t="s">
        <v>1</v>
      </c>
      <c r="F239" s="248" t="s">
        <v>315</v>
      </c>
      <c r="G239" s="245"/>
      <c r="H239" s="249">
        <v>-3.152</v>
      </c>
      <c r="I239" s="250"/>
      <c r="J239" s="245"/>
      <c r="K239" s="245"/>
      <c r="L239" s="251"/>
      <c r="M239" s="252"/>
      <c r="N239" s="253"/>
      <c r="O239" s="253"/>
      <c r="P239" s="253"/>
      <c r="Q239" s="253"/>
      <c r="R239" s="253"/>
      <c r="S239" s="253"/>
      <c r="T239" s="25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5" t="s">
        <v>191</v>
      </c>
      <c r="AU239" s="255" t="s">
        <v>86</v>
      </c>
      <c r="AV239" s="13" t="s">
        <v>86</v>
      </c>
      <c r="AW239" s="13" t="s">
        <v>32</v>
      </c>
      <c r="AX239" s="13" t="s">
        <v>76</v>
      </c>
      <c r="AY239" s="255" t="s">
        <v>127</v>
      </c>
    </row>
    <row r="240" spans="1:51" s="13" customFormat="1" ht="12">
      <c r="A240" s="13"/>
      <c r="B240" s="244"/>
      <c r="C240" s="245"/>
      <c r="D240" s="246" t="s">
        <v>191</v>
      </c>
      <c r="E240" s="247" t="s">
        <v>1</v>
      </c>
      <c r="F240" s="248" t="s">
        <v>317</v>
      </c>
      <c r="G240" s="245"/>
      <c r="H240" s="249">
        <v>14.44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191</v>
      </c>
      <c r="AU240" s="255" t="s">
        <v>86</v>
      </c>
      <c r="AV240" s="13" t="s">
        <v>86</v>
      </c>
      <c r="AW240" s="13" t="s">
        <v>32</v>
      </c>
      <c r="AX240" s="13" t="s">
        <v>76</v>
      </c>
      <c r="AY240" s="255" t="s">
        <v>127</v>
      </c>
    </row>
    <row r="241" spans="1:51" s="13" customFormat="1" ht="12">
      <c r="A241" s="13"/>
      <c r="B241" s="244"/>
      <c r="C241" s="245"/>
      <c r="D241" s="246" t="s">
        <v>191</v>
      </c>
      <c r="E241" s="247" t="s">
        <v>1</v>
      </c>
      <c r="F241" s="248" t="s">
        <v>318</v>
      </c>
      <c r="G241" s="245"/>
      <c r="H241" s="249">
        <v>-2.955</v>
      </c>
      <c r="I241" s="250"/>
      <c r="J241" s="245"/>
      <c r="K241" s="245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191</v>
      </c>
      <c r="AU241" s="255" t="s">
        <v>86</v>
      </c>
      <c r="AV241" s="13" t="s">
        <v>86</v>
      </c>
      <c r="AW241" s="13" t="s">
        <v>32</v>
      </c>
      <c r="AX241" s="13" t="s">
        <v>76</v>
      </c>
      <c r="AY241" s="255" t="s">
        <v>127</v>
      </c>
    </row>
    <row r="242" spans="1:51" s="13" customFormat="1" ht="12">
      <c r="A242" s="13"/>
      <c r="B242" s="244"/>
      <c r="C242" s="245"/>
      <c r="D242" s="246" t="s">
        <v>191</v>
      </c>
      <c r="E242" s="247" t="s">
        <v>1</v>
      </c>
      <c r="F242" s="248" t="s">
        <v>319</v>
      </c>
      <c r="G242" s="245"/>
      <c r="H242" s="249">
        <v>4.83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191</v>
      </c>
      <c r="AU242" s="255" t="s">
        <v>86</v>
      </c>
      <c r="AV242" s="13" t="s">
        <v>86</v>
      </c>
      <c r="AW242" s="13" t="s">
        <v>32</v>
      </c>
      <c r="AX242" s="13" t="s">
        <v>76</v>
      </c>
      <c r="AY242" s="255" t="s">
        <v>127</v>
      </c>
    </row>
    <row r="243" spans="1:51" s="13" customFormat="1" ht="12">
      <c r="A243" s="13"/>
      <c r="B243" s="244"/>
      <c r="C243" s="245"/>
      <c r="D243" s="246" t="s">
        <v>191</v>
      </c>
      <c r="E243" s="247" t="s">
        <v>1</v>
      </c>
      <c r="F243" s="248" t="s">
        <v>320</v>
      </c>
      <c r="G243" s="245"/>
      <c r="H243" s="249">
        <v>5.32</v>
      </c>
      <c r="I243" s="250"/>
      <c r="J243" s="245"/>
      <c r="K243" s="245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191</v>
      </c>
      <c r="AU243" s="255" t="s">
        <v>86</v>
      </c>
      <c r="AV243" s="13" t="s">
        <v>86</v>
      </c>
      <c r="AW243" s="13" t="s">
        <v>32</v>
      </c>
      <c r="AX243" s="13" t="s">
        <v>76</v>
      </c>
      <c r="AY243" s="255" t="s">
        <v>127</v>
      </c>
    </row>
    <row r="244" spans="1:51" s="13" customFormat="1" ht="12">
      <c r="A244" s="13"/>
      <c r="B244" s="244"/>
      <c r="C244" s="245"/>
      <c r="D244" s="246" t="s">
        <v>191</v>
      </c>
      <c r="E244" s="247" t="s">
        <v>1</v>
      </c>
      <c r="F244" s="248" t="s">
        <v>321</v>
      </c>
      <c r="G244" s="245"/>
      <c r="H244" s="249">
        <v>-2.758</v>
      </c>
      <c r="I244" s="250"/>
      <c r="J244" s="245"/>
      <c r="K244" s="245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191</v>
      </c>
      <c r="AU244" s="255" t="s">
        <v>86</v>
      </c>
      <c r="AV244" s="13" t="s">
        <v>86</v>
      </c>
      <c r="AW244" s="13" t="s">
        <v>32</v>
      </c>
      <c r="AX244" s="13" t="s">
        <v>76</v>
      </c>
      <c r="AY244" s="255" t="s">
        <v>127</v>
      </c>
    </row>
    <row r="245" spans="1:51" s="13" customFormat="1" ht="12">
      <c r="A245" s="13"/>
      <c r="B245" s="244"/>
      <c r="C245" s="245"/>
      <c r="D245" s="246" t="s">
        <v>191</v>
      </c>
      <c r="E245" s="247" t="s">
        <v>1</v>
      </c>
      <c r="F245" s="248" t="s">
        <v>322</v>
      </c>
      <c r="G245" s="245"/>
      <c r="H245" s="249">
        <v>4.4</v>
      </c>
      <c r="I245" s="250"/>
      <c r="J245" s="245"/>
      <c r="K245" s="245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191</v>
      </c>
      <c r="AU245" s="255" t="s">
        <v>86</v>
      </c>
      <c r="AV245" s="13" t="s">
        <v>86</v>
      </c>
      <c r="AW245" s="13" t="s">
        <v>32</v>
      </c>
      <c r="AX245" s="13" t="s">
        <v>76</v>
      </c>
      <c r="AY245" s="255" t="s">
        <v>127</v>
      </c>
    </row>
    <row r="246" spans="1:51" s="13" customFormat="1" ht="12">
      <c r="A246" s="13"/>
      <c r="B246" s="244"/>
      <c r="C246" s="245"/>
      <c r="D246" s="246" t="s">
        <v>191</v>
      </c>
      <c r="E246" s="247" t="s">
        <v>1</v>
      </c>
      <c r="F246" s="248" t="s">
        <v>323</v>
      </c>
      <c r="G246" s="245"/>
      <c r="H246" s="249">
        <v>0.93</v>
      </c>
      <c r="I246" s="250"/>
      <c r="J246" s="245"/>
      <c r="K246" s="245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191</v>
      </c>
      <c r="AU246" s="255" t="s">
        <v>86</v>
      </c>
      <c r="AV246" s="13" t="s">
        <v>86</v>
      </c>
      <c r="AW246" s="13" t="s">
        <v>32</v>
      </c>
      <c r="AX246" s="13" t="s">
        <v>76</v>
      </c>
      <c r="AY246" s="255" t="s">
        <v>127</v>
      </c>
    </row>
    <row r="247" spans="1:51" s="13" customFormat="1" ht="12">
      <c r="A247" s="13"/>
      <c r="B247" s="244"/>
      <c r="C247" s="245"/>
      <c r="D247" s="246" t="s">
        <v>191</v>
      </c>
      <c r="E247" s="247" t="s">
        <v>1</v>
      </c>
      <c r="F247" s="248" t="s">
        <v>324</v>
      </c>
      <c r="G247" s="245"/>
      <c r="H247" s="249">
        <v>9</v>
      </c>
      <c r="I247" s="250"/>
      <c r="J247" s="245"/>
      <c r="K247" s="245"/>
      <c r="L247" s="251"/>
      <c r="M247" s="252"/>
      <c r="N247" s="253"/>
      <c r="O247" s="253"/>
      <c r="P247" s="253"/>
      <c r="Q247" s="253"/>
      <c r="R247" s="253"/>
      <c r="S247" s="253"/>
      <c r="T247" s="25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5" t="s">
        <v>191</v>
      </c>
      <c r="AU247" s="255" t="s">
        <v>86</v>
      </c>
      <c r="AV247" s="13" t="s">
        <v>86</v>
      </c>
      <c r="AW247" s="13" t="s">
        <v>32</v>
      </c>
      <c r="AX247" s="13" t="s">
        <v>76</v>
      </c>
      <c r="AY247" s="255" t="s">
        <v>127</v>
      </c>
    </row>
    <row r="248" spans="1:51" s="13" customFormat="1" ht="12">
      <c r="A248" s="13"/>
      <c r="B248" s="244"/>
      <c r="C248" s="245"/>
      <c r="D248" s="246" t="s">
        <v>191</v>
      </c>
      <c r="E248" s="247" t="s">
        <v>1</v>
      </c>
      <c r="F248" s="248" t="s">
        <v>325</v>
      </c>
      <c r="G248" s="245"/>
      <c r="H248" s="249">
        <v>16.12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191</v>
      </c>
      <c r="AU248" s="255" t="s">
        <v>86</v>
      </c>
      <c r="AV248" s="13" t="s">
        <v>86</v>
      </c>
      <c r="AW248" s="13" t="s">
        <v>32</v>
      </c>
      <c r="AX248" s="13" t="s">
        <v>76</v>
      </c>
      <c r="AY248" s="255" t="s">
        <v>127</v>
      </c>
    </row>
    <row r="249" spans="1:51" s="13" customFormat="1" ht="12">
      <c r="A249" s="13"/>
      <c r="B249" s="244"/>
      <c r="C249" s="245"/>
      <c r="D249" s="246" t="s">
        <v>191</v>
      </c>
      <c r="E249" s="247" t="s">
        <v>1</v>
      </c>
      <c r="F249" s="248" t="s">
        <v>309</v>
      </c>
      <c r="G249" s="245"/>
      <c r="H249" s="249">
        <v>-1.576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191</v>
      </c>
      <c r="AU249" s="255" t="s">
        <v>86</v>
      </c>
      <c r="AV249" s="13" t="s">
        <v>86</v>
      </c>
      <c r="AW249" s="13" t="s">
        <v>32</v>
      </c>
      <c r="AX249" s="13" t="s">
        <v>76</v>
      </c>
      <c r="AY249" s="255" t="s">
        <v>127</v>
      </c>
    </row>
    <row r="250" spans="1:51" s="13" customFormat="1" ht="12">
      <c r="A250" s="13"/>
      <c r="B250" s="244"/>
      <c r="C250" s="245"/>
      <c r="D250" s="246" t="s">
        <v>191</v>
      </c>
      <c r="E250" s="247" t="s">
        <v>1</v>
      </c>
      <c r="F250" s="248" t="s">
        <v>326</v>
      </c>
      <c r="G250" s="245"/>
      <c r="H250" s="249">
        <v>15.19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191</v>
      </c>
      <c r="AU250" s="255" t="s">
        <v>86</v>
      </c>
      <c r="AV250" s="13" t="s">
        <v>86</v>
      </c>
      <c r="AW250" s="13" t="s">
        <v>32</v>
      </c>
      <c r="AX250" s="13" t="s">
        <v>76</v>
      </c>
      <c r="AY250" s="255" t="s">
        <v>127</v>
      </c>
    </row>
    <row r="251" spans="1:51" s="13" customFormat="1" ht="12">
      <c r="A251" s="13"/>
      <c r="B251" s="244"/>
      <c r="C251" s="245"/>
      <c r="D251" s="246" t="s">
        <v>191</v>
      </c>
      <c r="E251" s="247" t="s">
        <v>1</v>
      </c>
      <c r="F251" s="248" t="s">
        <v>309</v>
      </c>
      <c r="G251" s="245"/>
      <c r="H251" s="249">
        <v>-1.576</v>
      </c>
      <c r="I251" s="250"/>
      <c r="J251" s="245"/>
      <c r="K251" s="245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191</v>
      </c>
      <c r="AU251" s="255" t="s">
        <v>86</v>
      </c>
      <c r="AV251" s="13" t="s">
        <v>86</v>
      </c>
      <c r="AW251" s="13" t="s">
        <v>32</v>
      </c>
      <c r="AX251" s="13" t="s">
        <v>76</v>
      </c>
      <c r="AY251" s="255" t="s">
        <v>127</v>
      </c>
    </row>
    <row r="252" spans="1:51" s="13" customFormat="1" ht="12">
      <c r="A252" s="13"/>
      <c r="B252" s="244"/>
      <c r="C252" s="245"/>
      <c r="D252" s="246" t="s">
        <v>191</v>
      </c>
      <c r="E252" s="247" t="s">
        <v>1</v>
      </c>
      <c r="F252" s="248" t="s">
        <v>327</v>
      </c>
      <c r="G252" s="245"/>
      <c r="H252" s="249">
        <v>9.88</v>
      </c>
      <c r="I252" s="250"/>
      <c r="J252" s="245"/>
      <c r="K252" s="245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191</v>
      </c>
      <c r="AU252" s="255" t="s">
        <v>86</v>
      </c>
      <c r="AV252" s="13" t="s">
        <v>86</v>
      </c>
      <c r="AW252" s="13" t="s">
        <v>32</v>
      </c>
      <c r="AX252" s="13" t="s">
        <v>76</v>
      </c>
      <c r="AY252" s="255" t="s">
        <v>127</v>
      </c>
    </row>
    <row r="253" spans="1:51" s="13" customFormat="1" ht="12">
      <c r="A253" s="13"/>
      <c r="B253" s="244"/>
      <c r="C253" s="245"/>
      <c r="D253" s="246" t="s">
        <v>191</v>
      </c>
      <c r="E253" s="247" t="s">
        <v>1</v>
      </c>
      <c r="F253" s="248" t="s">
        <v>328</v>
      </c>
      <c r="G253" s="245"/>
      <c r="H253" s="249">
        <v>-2.955</v>
      </c>
      <c r="I253" s="250"/>
      <c r="J253" s="245"/>
      <c r="K253" s="245"/>
      <c r="L253" s="251"/>
      <c r="M253" s="252"/>
      <c r="N253" s="253"/>
      <c r="O253" s="253"/>
      <c r="P253" s="253"/>
      <c r="Q253" s="253"/>
      <c r="R253" s="253"/>
      <c r="S253" s="253"/>
      <c r="T253" s="25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5" t="s">
        <v>191</v>
      </c>
      <c r="AU253" s="255" t="s">
        <v>86</v>
      </c>
      <c r="AV253" s="13" t="s">
        <v>86</v>
      </c>
      <c r="AW253" s="13" t="s">
        <v>32</v>
      </c>
      <c r="AX253" s="13" t="s">
        <v>76</v>
      </c>
      <c r="AY253" s="255" t="s">
        <v>127</v>
      </c>
    </row>
    <row r="254" spans="1:51" s="13" customFormat="1" ht="12">
      <c r="A254" s="13"/>
      <c r="B254" s="244"/>
      <c r="C254" s="245"/>
      <c r="D254" s="246" t="s">
        <v>191</v>
      </c>
      <c r="E254" s="247" t="s">
        <v>1</v>
      </c>
      <c r="F254" s="248" t="s">
        <v>329</v>
      </c>
      <c r="G254" s="245"/>
      <c r="H254" s="249">
        <v>7.2</v>
      </c>
      <c r="I254" s="250"/>
      <c r="J254" s="245"/>
      <c r="K254" s="245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191</v>
      </c>
      <c r="AU254" s="255" t="s">
        <v>86</v>
      </c>
      <c r="AV254" s="13" t="s">
        <v>86</v>
      </c>
      <c r="AW254" s="13" t="s">
        <v>32</v>
      </c>
      <c r="AX254" s="13" t="s">
        <v>76</v>
      </c>
      <c r="AY254" s="255" t="s">
        <v>127</v>
      </c>
    </row>
    <row r="255" spans="1:51" s="13" customFormat="1" ht="12">
      <c r="A255" s="13"/>
      <c r="B255" s="244"/>
      <c r="C255" s="245"/>
      <c r="D255" s="246" t="s">
        <v>191</v>
      </c>
      <c r="E255" s="247" t="s">
        <v>1</v>
      </c>
      <c r="F255" s="248" t="s">
        <v>330</v>
      </c>
      <c r="G255" s="245"/>
      <c r="H255" s="249">
        <v>17.6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191</v>
      </c>
      <c r="AU255" s="255" t="s">
        <v>86</v>
      </c>
      <c r="AV255" s="13" t="s">
        <v>86</v>
      </c>
      <c r="AW255" s="13" t="s">
        <v>32</v>
      </c>
      <c r="AX255" s="13" t="s">
        <v>76</v>
      </c>
      <c r="AY255" s="255" t="s">
        <v>127</v>
      </c>
    </row>
    <row r="256" spans="1:51" s="13" customFormat="1" ht="12">
      <c r="A256" s="13"/>
      <c r="B256" s="244"/>
      <c r="C256" s="245"/>
      <c r="D256" s="246" t="s">
        <v>191</v>
      </c>
      <c r="E256" s="247" t="s">
        <v>1</v>
      </c>
      <c r="F256" s="248" t="s">
        <v>331</v>
      </c>
      <c r="G256" s="245"/>
      <c r="H256" s="249">
        <v>19.7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191</v>
      </c>
      <c r="AU256" s="255" t="s">
        <v>86</v>
      </c>
      <c r="AV256" s="13" t="s">
        <v>86</v>
      </c>
      <c r="AW256" s="13" t="s">
        <v>32</v>
      </c>
      <c r="AX256" s="13" t="s">
        <v>76</v>
      </c>
      <c r="AY256" s="255" t="s">
        <v>127</v>
      </c>
    </row>
    <row r="257" spans="1:51" s="14" customFormat="1" ht="12">
      <c r="A257" s="14"/>
      <c r="B257" s="256"/>
      <c r="C257" s="257"/>
      <c r="D257" s="246" t="s">
        <v>191</v>
      </c>
      <c r="E257" s="258" t="s">
        <v>154</v>
      </c>
      <c r="F257" s="259" t="s">
        <v>195</v>
      </c>
      <c r="G257" s="257"/>
      <c r="H257" s="260">
        <v>216.912</v>
      </c>
      <c r="I257" s="261"/>
      <c r="J257" s="257"/>
      <c r="K257" s="257"/>
      <c r="L257" s="262"/>
      <c r="M257" s="263"/>
      <c r="N257" s="264"/>
      <c r="O257" s="264"/>
      <c r="P257" s="264"/>
      <c r="Q257" s="264"/>
      <c r="R257" s="264"/>
      <c r="S257" s="264"/>
      <c r="T257" s="26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6" t="s">
        <v>191</v>
      </c>
      <c r="AU257" s="266" t="s">
        <v>86</v>
      </c>
      <c r="AV257" s="14" t="s">
        <v>188</v>
      </c>
      <c r="AW257" s="14" t="s">
        <v>32</v>
      </c>
      <c r="AX257" s="14" t="s">
        <v>84</v>
      </c>
      <c r="AY257" s="266" t="s">
        <v>127</v>
      </c>
    </row>
    <row r="258" spans="1:65" s="2" customFormat="1" ht="24.15" customHeight="1">
      <c r="A258" s="39"/>
      <c r="B258" s="40"/>
      <c r="C258" s="220" t="s">
        <v>8</v>
      </c>
      <c r="D258" s="220" t="s">
        <v>130</v>
      </c>
      <c r="E258" s="221" t="s">
        <v>332</v>
      </c>
      <c r="F258" s="222" t="s">
        <v>333</v>
      </c>
      <c r="G258" s="223" t="s">
        <v>205</v>
      </c>
      <c r="H258" s="224">
        <v>313.127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41</v>
      </c>
      <c r="O258" s="92"/>
      <c r="P258" s="230">
        <f>O258*H258</f>
        <v>0</v>
      </c>
      <c r="Q258" s="230">
        <v>0.017</v>
      </c>
      <c r="R258" s="230">
        <f>Q258*H258</f>
        <v>5.323159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188</v>
      </c>
      <c r="AT258" s="232" t="s">
        <v>130</v>
      </c>
      <c r="AU258" s="232" t="s">
        <v>86</v>
      </c>
      <c r="AY258" s="18" t="s">
        <v>127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84</v>
      </c>
      <c r="BK258" s="233">
        <f>ROUND(I258*H258,2)</f>
        <v>0</v>
      </c>
      <c r="BL258" s="18" t="s">
        <v>188</v>
      </c>
      <c r="BM258" s="232" t="s">
        <v>334</v>
      </c>
    </row>
    <row r="259" spans="1:47" s="2" customFormat="1" ht="12">
      <c r="A259" s="39"/>
      <c r="B259" s="40"/>
      <c r="C259" s="41"/>
      <c r="D259" s="234" t="s">
        <v>135</v>
      </c>
      <c r="E259" s="41"/>
      <c r="F259" s="235" t="s">
        <v>335</v>
      </c>
      <c r="G259" s="41"/>
      <c r="H259" s="41"/>
      <c r="I259" s="236"/>
      <c r="J259" s="41"/>
      <c r="K259" s="41"/>
      <c r="L259" s="45"/>
      <c r="M259" s="237"/>
      <c r="N259" s="23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135</v>
      </c>
      <c r="AU259" s="18" t="s">
        <v>86</v>
      </c>
    </row>
    <row r="260" spans="1:51" s="15" customFormat="1" ht="12">
      <c r="A260" s="15"/>
      <c r="B260" s="267"/>
      <c r="C260" s="268"/>
      <c r="D260" s="246" t="s">
        <v>191</v>
      </c>
      <c r="E260" s="269" t="s">
        <v>1</v>
      </c>
      <c r="F260" s="270" t="s">
        <v>336</v>
      </c>
      <c r="G260" s="268"/>
      <c r="H260" s="269" t="s">
        <v>1</v>
      </c>
      <c r="I260" s="271"/>
      <c r="J260" s="268"/>
      <c r="K260" s="268"/>
      <c r="L260" s="272"/>
      <c r="M260" s="273"/>
      <c r="N260" s="274"/>
      <c r="O260" s="274"/>
      <c r="P260" s="274"/>
      <c r="Q260" s="274"/>
      <c r="R260" s="274"/>
      <c r="S260" s="274"/>
      <c r="T260" s="27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6" t="s">
        <v>191</v>
      </c>
      <c r="AU260" s="276" t="s">
        <v>86</v>
      </c>
      <c r="AV260" s="15" t="s">
        <v>84</v>
      </c>
      <c r="AW260" s="15" t="s">
        <v>32</v>
      </c>
      <c r="AX260" s="15" t="s">
        <v>76</v>
      </c>
      <c r="AY260" s="276" t="s">
        <v>127</v>
      </c>
    </row>
    <row r="261" spans="1:51" s="13" customFormat="1" ht="12">
      <c r="A261" s="13"/>
      <c r="B261" s="244"/>
      <c r="C261" s="245"/>
      <c r="D261" s="246" t="s">
        <v>191</v>
      </c>
      <c r="E261" s="247" t="s">
        <v>1</v>
      </c>
      <c r="F261" s="248" t="s">
        <v>337</v>
      </c>
      <c r="G261" s="245"/>
      <c r="H261" s="249">
        <v>56.1</v>
      </c>
      <c r="I261" s="250"/>
      <c r="J261" s="245"/>
      <c r="K261" s="245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191</v>
      </c>
      <c r="AU261" s="255" t="s">
        <v>86</v>
      </c>
      <c r="AV261" s="13" t="s">
        <v>86</v>
      </c>
      <c r="AW261" s="13" t="s">
        <v>32</v>
      </c>
      <c r="AX261" s="13" t="s">
        <v>76</v>
      </c>
      <c r="AY261" s="255" t="s">
        <v>127</v>
      </c>
    </row>
    <row r="262" spans="1:51" s="13" customFormat="1" ht="12">
      <c r="A262" s="13"/>
      <c r="B262" s="244"/>
      <c r="C262" s="245"/>
      <c r="D262" s="246" t="s">
        <v>191</v>
      </c>
      <c r="E262" s="247" t="s">
        <v>1</v>
      </c>
      <c r="F262" s="248" t="s">
        <v>338</v>
      </c>
      <c r="G262" s="245"/>
      <c r="H262" s="249">
        <v>-5.628</v>
      </c>
      <c r="I262" s="250"/>
      <c r="J262" s="245"/>
      <c r="K262" s="245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191</v>
      </c>
      <c r="AU262" s="255" t="s">
        <v>86</v>
      </c>
      <c r="AV262" s="13" t="s">
        <v>86</v>
      </c>
      <c r="AW262" s="13" t="s">
        <v>32</v>
      </c>
      <c r="AX262" s="13" t="s">
        <v>76</v>
      </c>
      <c r="AY262" s="255" t="s">
        <v>127</v>
      </c>
    </row>
    <row r="263" spans="1:51" s="13" customFormat="1" ht="12">
      <c r="A263" s="13"/>
      <c r="B263" s="244"/>
      <c r="C263" s="245"/>
      <c r="D263" s="246" t="s">
        <v>191</v>
      </c>
      <c r="E263" s="247" t="s">
        <v>1</v>
      </c>
      <c r="F263" s="248" t="s">
        <v>339</v>
      </c>
      <c r="G263" s="245"/>
      <c r="H263" s="249">
        <v>2</v>
      </c>
      <c r="I263" s="250"/>
      <c r="J263" s="245"/>
      <c r="K263" s="245"/>
      <c r="L263" s="251"/>
      <c r="M263" s="252"/>
      <c r="N263" s="253"/>
      <c r="O263" s="253"/>
      <c r="P263" s="253"/>
      <c r="Q263" s="253"/>
      <c r="R263" s="253"/>
      <c r="S263" s="253"/>
      <c r="T263" s="25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5" t="s">
        <v>191</v>
      </c>
      <c r="AU263" s="255" t="s">
        <v>86</v>
      </c>
      <c r="AV263" s="13" t="s">
        <v>86</v>
      </c>
      <c r="AW263" s="13" t="s">
        <v>32</v>
      </c>
      <c r="AX263" s="13" t="s">
        <v>76</v>
      </c>
      <c r="AY263" s="255" t="s">
        <v>127</v>
      </c>
    </row>
    <row r="264" spans="1:51" s="13" customFormat="1" ht="12">
      <c r="A264" s="13"/>
      <c r="B264" s="244"/>
      <c r="C264" s="245"/>
      <c r="D264" s="246" t="s">
        <v>191</v>
      </c>
      <c r="E264" s="247" t="s">
        <v>1</v>
      </c>
      <c r="F264" s="248" t="s">
        <v>340</v>
      </c>
      <c r="G264" s="245"/>
      <c r="H264" s="249">
        <v>3.1</v>
      </c>
      <c r="I264" s="250"/>
      <c r="J264" s="245"/>
      <c r="K264" s="245"/>
      <c r="L264" s="251"/>
      <c r="M264" s="252"/>
      <c r="N264" s="253"/>
      <c r="O264" s="253"/>
      <c r="P264" s="253"/>
      <c r="Q264" s="253"/>
      <c r="R264" s="253"/>
      <c r="S264" s="253"/>
      <c r="T264" s="25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5" t="s">
        <v>191</v>
      </c>
      <c r="AU264" s="255" t="s">
        <v>86</v>
      </c>
      <c r="AV264" s="13" t="s">
        <v>86</v>
      </c>
      <c r="AW264" s="13" t="s">
        <v>32</v>
      </c>
      <c r="AX264" s="13" t="s">
        <v>76</v>
      </c>
      <c r="AY264" s="255" t="s">
        <v>127</v>
      </c>
    </row>
    <row r="265" spans="1:51" s="13" customFormat="1" ht="12">
      <c r="A265" s="13"/>
      <c r="B265" s="244"/>
      <c r="C265" s="245"/>
      <c r="D265" s="246" t="s">
        <v>191</v>
      </c>
      <c r="E265" s="247" t="s">
        <v>1</v>
      </c>
      <c r="F265" s="248" t="s">
        <v>314</v>
      </c>
      <c r="G265" s="245"/>
      <c r="H265" s="249">
        <v>23.56</v>
      </c>
      <c r="I265" s="250"/>
      <c r="J265" s="245"/>
      <c r="K265" s="245"/>
      <c r="L265" s="251"/>
      <c r="M265" s="252"/>
      <c r="N265" s="253"/>
      <c r="O265" s="253"/>
      <c r="P265" s="253"/>
      <c r="Q265" s="253"/>
      <c r="R265" s="253"/>
      <c r="S265" s="253"/>
      <c r="T265" s="25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5" t="s">
        <v>191</v>
      </c>
      <c r="AU265" s="255" t="s">
        <v>86</v>
      </c>
      <c r="AV265" s="13" t="s">
        <v>86</v>
      </c>
      <c r="AW265" s="13" t="s">
        <v>32</v>
      </c>
      <c r="AX265" s="13" t="s">
        <v>76</v>
      </c>
      <c r="AY265" s="255" t="s">
        <v>127</v>
      </c>
    </row>
    <row r="266" spans="1:51" s="13" customFormat="1" ht="12">
      <c r="A266" s="13"/>
      <c r="B266" s="244"/>
      <c r="C266" s="245"/>
      <c r="D266" s="246" t="s">
        <v>191</v>
      </c>
      <c r="E266" s="247" t="s">
        <v>1</v>
      </c>
      <c r="F266" s="248" t="s">
        <v>341</v>
      </c>
      <c r="G266" s="245"/>
      <c r="H266" s="249">
        <v>-7.888</v>
      </c>
      <c r="I266" s="250"/>
      <c r="J266" s="245"/>
      <c r="K266" s="245"/>
      <c r="L266" s="251"/>
      <c r="M266" s="252"/>
      <c r="N266" s="253"/>
      <c r="O266" s="253"/>
      <c r="P266" s="253"/>
      <c r="Q266" s="253"/>
      <c r="R266" s="253"/>
      <c r="S266" s="253"/>
      <c r="T266" s="25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5" t="s">
        <v>191</v>
      </c>
      <c r="AU266" s="255" t="s">
        <v>86</v>
      </c>
      <c r="AV266" s="13" t="s">
        <v>86</v>
      </c>
      <c r="AW266" s="13" t="s">
        <v>32</v>
      </c>
      <c r="AX266" s="13" t="s">
        <v>76</v>
      </c>
      <c r="AY266" s="255" t="s">
        <v>127</v>
      </c>
    </row>
    <row r="267" spans="1:51" s="13" customFormat="1" ht="12">
      <c r="A267" s="13"/>
      <c r="B267" s="244"/>
      <c r="C267" s="245"/>
      <c r="D267" s="246" t="s">
        <v>191</v>
      </c>
      <c r="E267" s="247" t="s">
        <v>1</v>
      </c>
      <c r="F267" s="248" t="s">
        <v>342</v>
      </c>
      <c r="G267" s="245"/>
      <c r="H267" s="249">
        <v>3.31</v>
      </c>
      <c r="I267" s="250"/>
      <c r="J267" s="245"/>
      <c r="K267" s="245"/>
      <c r="L267" s="251"/>
      <c r="M267" s="252"/>
      <c r="N267" s="253"/>
      <c r="O267" s="253"/>
      <c r="P267" s="253"/>
      <c r="Q267" s="253"/>
      <c r="R267" s="253"/>
      <c r="S267" s="253"/>
      <c r="T267" s="25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5" t="s">
        <v>191</v>
      </c>
      <c r="AU267" s="255" t="s">
        <v>86</v>
      </c>
      <c r="AV267" s="13" t="s">
        <v>86</v>
      </c>
      <c r="AW267" s="13" t="s">
        <v>32</v>
      </c>
      <c r="AX267" s="13" t="s">
        <v>76</v>
      </c>
      <c r="AY267" s="255" t="s">
        <v>127</v>
      </c>
    </row>
    <row r="268" spans="1:51" s="13" customFormat="1" ht="12">
      <c r="A268" s="13"/>
      <c r="B268" s="244"/>
      <c r="C268" s="245"/>
      <c r="D268" s="246" t="s">
        <v>191</v>
      </c>
      <c r="E268" s="247" t="s">
        <v>1</v>
      </c>
      <c r="F268" s="248" t="s">
        <v>343</v>
      </c>
      <c r="G268" s="245"/>
      <c r="H268" s="249">
        <v>1.976</v>
      </c>
      <c r="I268" s="250"/>
      <c r="J268" s="245"/>
      <c r="K268" s="245"/>
      <c r="L268" s="251"/>
      <c r="M268" s="252"/>
      <c r="N268" s="253"/>
      <c r="O268" s="253"/>
      <c r="P268" s="253"/>
      <c r="Q268" s="253"/>
      <c r="R268" s="253"/>
      <c r="S268" s="253"/>
      <c r="T268" s="25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5" t="s">
        <v>191</v>
      </c>
      <c r="AU268" s="255" t="s">
        <v>86</v>
      </c>
      <c r="AV268" s="13" t="s">
        <v>86</v>
      </c>
      <c r="AW268" s="13" t="s">
        <v>32</v>
      </c>
      <c r="AX268" s="13" t="s">
        <v>76</v>
      </c>
      <c r="AY268" s="255" t="s">
        <v>127</v>
      </c>
    </row>
    <row r="269" spans="1:51" s="13" customFormat="1" ht="12">
      <c r="A269" s="13"/>
      <c r="B269" s="244"/>
      <c r="C269" s="245"/>
      <c r="D269" s="246" t="s">
        <v>191</v>
      </c>
      <c r="E269" s="247" t="s">
        <v>1</v>
      </c>
      <c r="F269" s="248" t="s">
        <v>344</v>
      </c>
      <c r="G269" s="245"/>
      <c r="H269" s="249">
        <v>11.78</v>
      </c>
      <c r="I269" s="250"/>
      <c r="J269" s="245"/>
      <c r="K269" s="245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191</v>
      </c>
      <c r="AU269" s="255" t="s">
        <v>86</v>
      </c>
      <c r="AV269" s="13" t="s">
        <v>86</v>
      </c>
      <c r="AW269" s="13" t="s">
        <v>32</v>
      </c>
      <c r="AX269" s="13" t="s">
        <v>76</v>
      </c>
      <c r="AY269" s="255" t="s">
        <v>127</v>
      </c>
    </row>
    <row r="270" spans="1:51" s="13" customFormat="1" ht="12">
      <c r="A270" s="13"/>
      <c r="B270" s="244"/>
      <c r="C270" s="245"/>
      <c r="D270" s="246" t="s">
        <v>191</v>
      </c>
      <c r="E270" s="247" t="s">
        <v>1</v>
      </c>
      <c r="F270" s="248" t="s">
        <v>345</v>
      </c>
      <c r="G270" s="245"/>
      <c r="H270" s="249">
        <v>-2.54</v>
      </c>
      <c r="I270" s="250"/>
      <c r="J270" s="245"/>
      <c r="K270" s="245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191</v>
      </c>
      <c r="AU270" s="255" t="s">
        <v>86</v>
      </c>
      <c r="AV270" s="13" t="s">
        <v>86</v>
      </c>
      <c r="AW270" s="13" t="s">
        <v>32</v>
      </c>
      <c r="AX270" s="13" t="s">
        <v>76</v>
      </c>
      <c r="AY270" s="255" t="s">
        <v>127</v>
      </c>
    </row>
    <row r="271" spans="1:51" s="13" customFormat="1" ht="12">
      <c r="A271" s="13"/>
      <c r="B271" s="244"/>
      <c r="C271" s="245"/>
      <c r="D271" s="246" t="s">
        <v>191</v>
      </c>
      <c r="E271" s="247" t="s">
        <v>1</v>
      </c>
      <c r="F271" s="248" t="s">
        <v>343</v>
      </c>
      <c r="G271" s="245"/>
      <c r="H271" s="249">
        <v>1.976</v>
      </c>
      <c r="I271" s="250"/>
      <c r="J271" s="245"/>
      <c r="K271" s="245"/>
      <c r="L271" s="251"/>
      <c r="M271" s="252"/>
      <c r="N271" s="253"/>
      <c r="O271" s="253"/>
      <c r="P271" s="253"/>
      <c r="Q271" s="253"/>
      <c r="R271" s="253"/>
      <c r="S271" s="253"/>
      <c r="T271" s="25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5" t="s">
        <v>191</v>
      </c>
      <c r="AU271" s="255" t="s">
        <v>86</v>
      </c>
      <c r="AV271" s="13" t="s">
        <v>86</v>
      </c>
      <c r="AW271" s="13" t="s">
        <v>32</v>
      </c>
      <c r="AX271" s="13" t="s">
        <v>76</v>
      </c>
      <c r="AY271" s="255" t="s">
        <v>127</v>
      </c>
    </row>
    <row r="272" spans="1:51" s="13" customFormat="1" ht="12">
      <c r="A272" s="13"/>
      <c r="B272" s="244"/>
      <c r="C272" s="245"/>
      <c r="D272" s="246" t="s">
        <v>191</v>
      </c>
      <c r="E272" s="247" t="s">
        <v>1</v>
      </c>
      <c r="F272" s="248" t="s">
        <v>346</v>
      </c>
      <c r="G272" s="245"/>
      <c r="H272" s="249">
        <v>12.54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191</v>
      </c>
      <c r="AU272" s="255" t="s">
        <v>86</v>
      </c>
      <c r="AV272" s="13" t="s">
        <v>86</v>
      </c>
      <c r="AW272" s="13" t="s">
        <v>32</v>
      </c>
      <c r="AX272" s="13" t="s">
        <v>76</v>
      </c>
      <c r="AY272" s="255" t="s">
        <v>127</v>
      </c>
    </row>
    <row r="273" spans="1:51" s="13" customFormat="1" ht="12">
      <c r="A273" s="13"/>
      <c r="B273" s="244"/>
      <c r="C273" s="245"/>
      <c r="D273" s="246" t="s">
        <v>191</v>
      </c>
      <c r="E273" s="247" t="s">
        <v>1</v>
      </c>
      <c r="F273" s="248" t="s">
        <v>309</v>
      </c>
      <c r="G273" s="245"/>
      <c r="H273" s="249">
        <v>-1.576</v>
      </c>
      <c r="I273" s="250"/>
      <c r="J273" s="245"/>
      <c r="K273" s="245"/>
      <c r="L273" s="251"/>
      <c r="M273" s="252"/>
      <c r="N273" s="253"/>
      <c r="O273" s="253"/>
      <c r="P273" s="253"/>
      <c r="Q273" s="253"/>
      <c r="R273" s="253"/>
      <c r="S273" s="253"/>
      <c r="T273" s="25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5" t="s">
        <v>191</v>
      </c>
      <c r="AU273" s="255" t="s">
        <v>86</v>
      </c>
      <c r="AV273" s="13" t="s">
        <v>86</v>
      </c>
      <c r="AW273" s="13" t="s">
        <v>32</v>
      </c>
      <c r="AX273" s="13" t="s">
        <v>76</v>
      </c>
      <c r="AY273" s="255" t="s">
        <v>127</v>
      </c>
    </row>
    <row r="274" spans="1:51" s="13" customFormat="1" ht="12">
      <c r="A274" s="13"/>
      <c r="B274" s="244"/>
      <c r="C274" s="245"/>
      <c r="D274" s="246" t="s">
        <v>191</v>
      </c>
      <c r="E274" s="247" t="s">
        <v>1</v>
      </c>
      <c r="F274" s="248" t="s">
        <v>347</v>
      </c>
      <c r="G274" s="245"/>
      <c r="H274" s="249">
        <v>11.66</v>
      </c>
      <c r="I274" s="250"/>
      <c r="J274" s="245"/>
      <c r="K274" s="245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191</v>
      </c>
      <c r="AU274" s="255" t="s">
        <v>86</v>
      </c>
      <c r="AV274" s="13" t="s">
        <v>86</v>
      </c>
      <c r="AW274" s="13" t="s">
        <v>32</v>
      </c>
      <c r="AX274" s="13" t="s">
        <v>76</v>
      </c>
      <c r="AY274" s="255" t="s">
        <v>127</v>
      </c>
    </row>
    <row r="275" spans="1:51" s="13" customFormat="1" ht="12">
      <c r="A275" s="13"/>
      <c r="B275" s="244"/>
      <c r="C275" s="245"/>
      <c r="D275" s="246" t="s">
        <v>191</v>
      </c>
      <c r="E275" s="247" t="s">
        <v>1</v>
      </c>
      <c r="F275" s="248" t="s">
        <v>348</v>
      </c>
      <c r="G275" s="245"/>
      <c r="H275" s="249">
        <v>6.38</v>
      </c>
      <c r="I275" s="250"/>
      <c r="J275" s="245"/>
      <c r="K275" s="245"/>
      <c r="L275" s="251"/>
      <c r="M275" s="252"/>
      <c r="N275" s="253"/>
      <c r="O275" s="253"/>
      <c r="P275" s="253"/>
      <c r="Q275" s="253"/>
      <c r="R275" s="253"/>
      <c r="S275" s="253"/>
      <c r="T275" s="25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5" t="s">
        <v>191</v>
      </c>
      <c r="AU275" s="255" t="s">
        <v>86</v>
      </c>
      <c r="AV275" s="13" t="s">
        <v>86</v>
      </c>
      <c r="AW275" s="13" t="s">
        <v>32</v>
      </c>
      <c r="AX275" s="13" t="s">
        <v>76</v>
      </c>
      <c r="AY275" s="255" t="s">
        <v>127</v>
      </c>
    </row>
    <row r="276" spans="1:51" s="13" customFormat="1" ht="12">
      <c r="A276" s="13"/>
      <c r="B276" s="244"/>
      <c r="C276" s="245"/>
      <c r="D276" s="246" t="s">
        <v>191</v>
      </c>
      <c r="E276" s="247" t="s">
        <v>1</v>
      </c>
      <c r="F276" s="248" t="s">
        <v>322</v>
      </c>
      <c r="G276" s="245"/>
      <c r="H276" s="249">
        <v>4.4</v>
      </c>
      <c r="I276" s="250"/>
      <c r="J276" s="245"/>
      <c r="K276" s="245"/>
      <c r="L276" s="251"/>
      <c r="M276" s="252"/>
      <c r="N276" s="253"/>
      <c r="O276" s="253"/>
      <c r="P276" s="253"/>
      <c r="Q276" s="253"/>
      <c r="R276" s="253"/>
      <c r="S276" s="253"/>
      <c r="T276" s="25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5" t="s">
        <v>191</v>
      </c>
      <c r="AU276" s="255" t="s">
        <v>86</v>
      </c>
      <c r="AV276" s="13" t="s">
        <v>86</v>
      </c>
      <c r="AW276" s="13" t="s">
        <v>32</v>
      </c>
      <c r="AX276" s="13" t="s">
        <v>76</v>
      </c>
      <c r="AY276" s="255" t="s">
        <v>127</v>
      </c>
    </row>
    <row r="277" spans="1:51" s="13" customFormat="1" ht="12">
      <c r="A277" s="13"/>
      <c r="B277" s="244"/>
      <c r="C277" s="245"/>
      <c r="D277" s="246" t="s">
        <v>191</v>
      </c>
      <c r="E277" s="247" t="s">
        <v>1</v>
      </c>
      <c r="F277" s="248" t="s">
        <v>349</v>
      </c>
      <c r="G277" s="245"/>
      <c r="H277" s="249">
        <v>32.86</v>
      </c>
      <c r="I277" s="250"/>
      <c r="J277" s="245"/>
      <c r="K277" s="245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191</v>
      </c>
      <c r="AU277" s="255" t="s">
        <v>86</v>
      </c>
      <c r="AV277" s="13" t="s">
        <v>86</v>
      </c>
      <c r="AW277" s="13" t="s">
        <v>32</v>
      </c>
      <c r="AX277" s="13" t="s">
        <v>76</v>
      </c>
      <c r="AY277" s="255" t="s">
        <v>127</v>
      </c>
    </row>
    <row r="278" spans="1:51" s="13" customFormat="1" ht="12">
      <c r="A278" s="13"/>
      <c r="B278" s="244"/>
      <c r="C278" s="245"/>
      <c r="D278" s="246" t="s">
        <v>191</v>
      </c>
      <c r="E278" s="247" t="s">
        <v>1</v>
      </c>
      <c r="F278" s="248" t="s">
        <v>350</v>
      </c>
      <c r="G278" s="245"/>
      <c r="H278" s="249">
        <v>-4.494</v>
      </c>
      <c r="I278" s="250"/>
      <c r="J278" s="245"/>
      <c r="K278" s="245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191</v>
      </c>
      <c r="AU278" s="255" t="s">
        <v>86</v>
      </c>
      <c r="AV278" s="13" t="s">
        <v>86</v>
      </c>
      <c r="AW278" s="13" t="s">
        <v>32</v>
      </c>
      <c r="AX278" s="13" t="s">
        <v>76</v>
      </c>
      <c r="AY278" s="255" t="s">
        <v>127</v>
      </c>
    </row>
    <row r="279" spans="1:51" s="13" customFormat="1" ht="12">
      <c r="A279" s="13"/>
      <c r="B279" s="244"/>
      <c r="C279" s="245"/>
      <c r="D279" s="246" t="s">
        <v>191</v>
      </c>
      <c r="E279" s="247" t="s">
        <v>1</v>
      </c>
      <c r="F279" s="248" t="s">
        <v>351</v>
      </c>
      <c r="G279" s="245"/>
      <c r="H279" s="249">
        <v>0.45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191</v>
      </c>
      <c r="AU279" s="255" t="s">
        <v>86</v>
      </c>
      <c r="AV279" s="13" t="s">
        <v>86</v>
      </c>
      <c r="AW279" s="13" t="s">
        <v>32</v>
      </c>
      <c r="AX279" s="13" t="s">
        <v>76</v>
      </c>
      <c r="AY279" s="255" t="s">
        <v>127</v>
      </c>
    </row>
    <row r="280" spans="1:51" s="13" customFormat="1" ht="12">
      <c r="A280" s="13"/>
      <c r="B280" s="244"/>
      <c r="C280" s="245"/>
      <c r="D280" s="246" t="s">
        <v>191</v>
      </c>
      <c r="E280" s="247" t="s">
        <v>1</v>
      </c>
      <c r="F280" s="248" t="s">
        <v>352</v>
      </c>
      <c r="G280" s="245"/>
      <c r="H280" s="249">
        <v>0.935</v>
      </c>
      <c r="I280" s="250"/>
      <c r="J280" s="245"/>
      <c r="K280" s="245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191</v>
      </c>
      <c r="AU280" s="255" t="s">
        <v>86</v>
      </c>
      <c r="AV280" s="13" t="s">
        <v>86</v>
      </c>
      <c r="AW280" s="13" t="s">
        <v>32</v>
      </c>
      <c r="AX280" s="13" t="s">
        <v>76</v>
      </c>
      <c r="AY280" s="255" t="s">
        <v>127</v>
      </c>
    </row>
    <row r="281" spans="1:51" s="13" customFormat="1" ht="12">
      <c r="A281" s="13"/>
      <c r="B281" s="244"/>
      <c r="C281" s="245"/>
      <c r="D281" s="246" t="s">
        <v>191</v>
      </c>
      <c r="E281" s="247" t="s">
        <v>1</v>
      </c>
      <c r="F281" s="248" t="s">
        <v>353</v>
      </c>
      <c r="G281" s="245"/>
      <c r="H281" s="249">
        <v>26.66</v>
      </c>
      <c r="I281" s="250"/>
      <c r="J281" s="245"/>
      <c r="K281" s="245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191</v>
      </c>
      <c r="AU281" s="255" t="s">
        <v>86</v>
      </c>
      <c r="AV281" s="13" t="s">
        <v>86</v>
      </c>
      <c r="AW281" s="13" t="s">
        <v>32</v>
      </c>
      <c r="AX281" s="13" t="s">
        <v>76</v>
      </c>
      <c r="AY281" s="255" t="s">
        <v>127</v>
      </c>
    </row>
    <row r="282" spans="1:51" s="13" customFormat="1" ht="12">
      <c r="A282" s="13"/>
      <c r="B282" s="244"/>
      <c r="C282" s="245"/>
      <c r="D282" s="246" t="s">
        <v>191</v>
      </c>
      <c r="E282" s="247" t="s">
        <v>1</v>
      </c>
      <c r="F282" s="248" t="s">
        <v>354</v>
      </c>
      <c r="G282" s="245"/>
      <c r="H282" s="249">
        <v>-4.651</v>
      </c>
      <c r="I282" s="250"/>
      <c r="J282" s="245"/>
      <c r="K282" s="245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191</v>
      </c>
      <c r="AU282" s="255" t="s">
        <v>86</v>
      </c>
      <c r="AV282" s="13" t="s">
        <v>86</v>
      </c>
      <c r="AW282" s="13" t="s">
        <v>32</v>
      </c>
      <c r="AX282" s="13" t="s">
        <v>76</v>
      </c>
      <c r="AY282" s="255" t="s">
        <v>127</v>
      </c>
    </row>
    <row r="283" spans="1:51" s="13" customFormat="1" ht="12">
      <c r="A283" s="13"/>
      <c r="B283" s="244"/>
      <c r="C283" s="245"/>
      <c r="D283" s="246" t="s">
        <v>191</v>
      </c>
      <c r="E283" s="247" t="s">
        <v>1</v>
      </c>
      <c r="F283" s="248" t="s">
        <v>355</v>
      </c>
      <c r="G283" s="245"/>
      <c r="H283" s="249">
        <v>0.96</v>
      </c>
      <c r="I283" s="250"/>
      <c r="J283" s="245"/>
      <c r="K283" s="245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191</v>
      </c>
      <c r="AU283" s="255" t="s">
        <v>86</v>
      </c>
      <c r="AV283" s="13" t="s">
        <v>86</v>
      </c>
      <c r="AW283" s="13" t="s">
        <v>32</v>
      </c>
      <c r="AX283" s="13" t="s">
        <v>76</v>
      </c>
      <c r="AY283" s="255" t="s">
        <v>127</v>
      </c>
    </row>
    <row r="284" spans="1:51" s="13" customFormat="1" ht="12">
      <c r="A284" s="13"/>
      <c r="B284" s="244"/>
      <c r="C284" s="245"/>
      <c r="D284" s="246" t="s">
        <v>191</v>
      </c>
      <c r="E284" s="247" t="s">
        <v>1</v>
      </c>
      <c r="F284" s="248" t="s">
        <v>356</v>
      </c>
      <c r="G284" s="245"/>
      <c r="H284" s="249">
        <v>11.4</v>
      </c>
      <c r="I284" s="250"/>
      <c r="J284" s="245"/>
      <c r="K284" s="245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191</v>
      </c>
      <c r="AU284" s="255" t="s">
        <v>86</v>
      </c>
      <c r="AV284" s="13" t="s">
        <v>86</v>
      </c>
      <c r="AW284" s="13" t="s">
        <v>32</v>
      </c>
      <c r="AX284" s="13" t="s">
        <v>76</v>
      </c>
      <c r="AY284" s="255" t="s">
        <v>127</v>
      </c>
    </row>
    <row r="285" spans="1:51" s="13" customFormat="1" ht="12">
      <c r="A285" s="13"/>
      <c r="B285" s="244"/>
      <c r="C285" s="245"/>
      <c r="D285" s="246" t="s">
        <v>191</v>
      </c>
      <c r="E285" s="247" t="s">
        <v>1</v>
      </c>
      <c r="F285" s="248" t="s">
        <v>357</v>
      </c>
      <c r="G285" s="245"/>
      <c r="H285" s="249">
        <v>-1.435</v>
      </c>
      <c r="I285" s="250"/>
      <c r="J285" s="245"/>
      <c r="K285" s="245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191</v>
      </c>
      <c r="AU285" s="255" t="s">
        <v>86</v>
      </c>
      <c r="AV285" s="13" t="s">
        <v>86</v>
      </c>
      <c r="AW285" s="13" t="s">
        <v>32</v>
      </c>
      <c r="AX285" s="13" t="s">
        <v>76</v>
      </c>
      <c r="AY285" s="255" t="s">
        <v>127</v>
      </c>
    </row>
    <row r="286" spans="1:51" s="13" customFormat="1" ht="12">
      <c r="A286" s="13"/>
      <c r="B286" s="244"/>
      <c r="C286" s="245"/>
      <c r="D286" s="246" t="s">
        <v>191</v>
      </c>
      <c r="E286" s="247" t="s">
        <v>1</v>
      </c>
      <c r="F286" s="248" t="s">
        <v>358</v>
      </c>
      <c r="G286" s="245"/>
      <c r="H286" s="249">
        <v>34.1</v>
      </c>
      <c r="I286" s="250"/>
      <c r="J286" s="245"/>
      <c r="K286" s="245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191</v>
      </c>
      <c r="AU286" s="255" t="s">
        <v>86</v>
      </c>
      <c r="AV286" s="13" t="s">
        <v>86</v>
      </c>
      <c r="AW286" s="13" t="s">
        <v>32</v>
      </c>
      <c r="AX286" s="13" t="s">
        <v>76</v>
      </c>
      <c r="AY286" s="255" t="s">
        <v>127</v>
      </c>
    </row>
    <row r="287" spans="1:51" s="13" customFormat="1" ht="12">
      <c r="A287" s="13"/>
      <c r="B287" s="244"/>
      <c r="C287" s="245"/>
      <c r="D287" s="246" t="s">
        <v>191</v>
      </c>
      <c r="E287" s="247" t="s">
        <v>1</v>
      </c>
      <c r="F287" s="248" t="s">
        <v>359</v>
      </c>
      <c r="G287" s="245"/>
      <c r="H287" s="249">
        <v>-4.116</v>
      </c>
      <c r="I287" s="250"/>
      <c r="J287" s="245"/>
      <c r="K287" s="245"/>
      <c r="L287" s="251"/>
      <c r="M287" s="252"/>
      <c r="N287" s="253"/>
      <c r="O287" s="253"/>
      <c r="P287" s="253"/>
      <c r="Q287" s="253"/>
      <c r="R287" s="253"/>
      <c r="S287" s="253"/>
      <c r="T287" s="25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5" t="s">
        <v>191</v>
      </c>
      <c r="AU287" s="255" t="s">
        <v>86</v>
      </c>
      <c r="AV287" s="13" t="s">
        <v>86</v>
      </c>
      <c r="AW287" s="13" t="s">
        <v>32</v>
      </c>
      <c r="AX287" s="13" t="s">
        <v>76</v>
      </c>
      <c r="AY287" s="255" t="s">
        <v>127</v>
      </c>
    </row>
    <row r="288" spans="1:51" s="13" customFormat="1" ht="12">
      <c r="A288" s="13"/>
      <c r="B288" s="244"/>
      <c r="C288" s="245"/>
      <c r="D288" s="246" t="s">
        <v>191</v>
      </c>
      <c r="E288" s="247" t="s">
        <v>1</v>
      </c>
      <c r="F288" s="248" t="s">
        <v>360</v>
      </c>
      <c r="G288" s="245"/>
      <c r="H288" s="249">
        <v>0.988</v>
      </c>
      <c r="I288" s="250"/>
      <c r="J288" s="245"/>
      <c r="K288" s="245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191</v>
      </c>
      <c r="AU288" s="255" t="s">
        <v>86</v>
      </c>
      <c r="AV288" s="13" t="s">
        <v>86</v>
      </c>
      <c r="AW288" s="13" t="s">
        <v>32</v>
      </c>
      <c r="AX288" s="13" t="s">
        <v>76</v>
      </c>
      <c r="AY288" s="255" t="s">
        <v>127</v>
      </c>
    </row>
    <row r="289" spans="1:51" s="13" customFormat="1" ht="12">
      <c r="A289" s="13"/>
      <c r="B289" s="244"/>
      <c r="C289" s="245"/>
      <c r="D289" s="246" t="s">
        <v>191</v>
      </c>
      <c r="E289" s="247" t="s">
        <v>1</v>
      </c>
      <c r="F289" s="248" t="s">
        <v>361</v>
      </c>
      <c r="G289" s="245"/>
      <c r="H289" s="249">
        <v>40.92</v>
      </c>
      <c r="I289" s="250"/>
      <c r="J289" s="245"/>
      <c r="K289" s="245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191</v>
      </c>
      <c r="AU289" s="255" t="s">
        <v>86</v>
      </c>
      <c r="AV289" s="13" t="s">
        <v>86</v>
      </c>
      <c r="AW289" s="13" t="s">
        <v>32</v>
      </c>
      <c r="AX289" s="13" t="s">
        <v>76</v>
      </c>
      <c r="AY289" s="255" t="s">
        <v>127</v>
      </c>
    </row>
    <row r="290" spans="1:51" s="13" customFormat="1" ht="12">
      <c r="A290" s="13"/>
      <c r="B290" s="244"/>
      <c r="C290" s="245"/>
      <c r="D290" s="246" t="s">
        <v>191</v>
      </c>
      <c r="E290" s="247" t="s">
        <v>1</v>
      </c>
      <c r="F290" s="248" t="s">
        <v>362</v>
      </c>
      <c r="G290" s="245"/>
      <c r="H290" s="249">
        <v>-1.35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5" t="s">
        <v>191</v>
      </c>
      <c r="AU290" s="255" t="s">
        <v>86</v>
      </c>
      <c r="AV290" s="13" t="s">
        <v>86</v>
      </c>
      <c r="AW290" s="13" t="s">
        <v>32</v>
      </c>
      <c r="AX290" s="13" t="s">
        <v>76</v>
      </c>
      <c r="AY290" s="255" t="s">
        <v>127</v>
      </c>
    </row>
    <row r="291" spans="1:51" s="13" customFormat="1" ht="12">
      <c r="A291" s="13"/>
      <c r="B291" s="244"/>
      <c r="C291" s="245"/>
      <c r="D291" s="246" t="s">
        <v>191</v>
      </c>
      <c r="E291" s="247" t="s">
        <v>1</v>
      </c>
      <c r="F291" s="248" t="s">
        <v>363</v>
      </c>
      <c r="G291" s="245"/>
      <c r="H291" s="249">
        <v>0.825</v>
      </c>
      <c r="I291" s="250"/>
      <c r="J291" s="245"/>
      <c r="K291" s="245"/>
      <c r="L291" s="251"/>
      <c r="M291" s="252"/>
      <c r="N291" s="253"/>
      <c r="O291" s="253"/>
      <c r="P291" s="253"/>
      <c r="Q291" s="253"/>
      <c r="R291" s="253"/>
      <c r="S291" s="253"/>
      <c r="T291" s="25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5" t="s">
        <v>191</v>
      </c>
      <c r="AU291" s="255" t="s">
        <v>86</v>
      </c>
      <c r="AV291" s="13" t="s">
        <v>86</v>
      </c>
      <c r="AW291" s="13" t="s">
        <v>32</v>
      </c>
      <c r="AX291" s="13" t="s">
        <v>76</v>
      </c>
      <c r="AY291" s="255" t="s">
        <v>127</v>
      </c>
    </row>
    <row r="292" spans="1:51" s="13" customFormat="1" ht="12">
      <c r="A292" s="13"/>
      <c r="B292" s="244"/>
      <c r="C292" s="245"/>
      <c r="D292" s="246" t="s">
        <v>191</v>
      </c>
      <c r="E292" s="247" t="s">
        <v>1</v>
      </c>
      <c r="F292" s="248" t="s">
        <v>364</v>
      </c>
      <c r="G292" s="245"/>
      <c r="H292" s="249">
        <v>7.245</v>
      </c>
      <c r="I292" s="250"/>
      <c r="J292" s="245"/>
      <c r="K292" s="245"/>
      <c r="L292" s="251"/>
      <c r="M292" s="252"/>
      <c r="N292" s="253"/>
      <c r="O292" s="253"/>
      <c r="P292" s="253"/>
      <c r="Q292" s="253"/>
      <c r="R292" s="253"/>
      <c r="S292" s="253"/>
      <c r="T292" s="25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5" t="s">
        <v>191</v>
      </c>
      <c r="AU292" s="255" t="s">
        <v>86</v>
      </c>
      <c r="AV292" s="13" t="s">
        <v>86</v>
      </c>
      <c r="AW292" s="13" t="s">
        <v>32</v>
      </c>
      <c r="AX292" s="13" t="s">
        <v>76</v>
      </c>
      <c r="AY292" s="255" t="s">
        <v>127</v>
      </c>
    </row>
    <row r="293" spans="1:51" s="13" customFormat="1" ht="12">
      <c r="A293" s="13"/>
      <c r="B293" s="244"/>
      <c r="C293" s="245"/>
      <c r="D293" s="246" t="s">
        <v>191</v>
      </c>
      <c r="E293" s="247" t="s">
        <v>1</v>
      </c>
      <c r="F293" s="248" t="s">
        <v>365</v>
      </c>
      <c r="G293" s="245"/>
      <c r="H293" s="249">
        <v>3.04</v>
      </c>
      <c r="I293" s="250"/>
      <c r="J293" s="245"/>
      <c r="K293" s="245"/>
      <c r="L293" s="251"/>
      <c r="M293" s="252"/>
      <c r="N293" s="253"/>
      <c r="O293" s="253"/>
      <c r="P293" s="253"/>
      <c r="Q293" s="253"/>
      <c r="R293" s="253"/>
      <c r="S293" s="253"/>
      <c r="T293" s="25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5" t="s">
        <v>191</v>
      </c>
      <c r="AU293" s="255" t="s">
        <v>86</v>
      </c>
      <c r="AV293" s="13" t="s">
        <v>86</v>
      </c>
      <c r="AW293" s="13" t="s">
        <v>32</v>
      </c>
      <c r="AX293" s="13" t="s">
        <v>76</v>
      </c>
      <c r="AY293" s="255" t="s">
        <v>127</v>
      </c>
    </row>
    <row r="294" spans="1:51" s="13" customFormat="1" ht="12">
      <c r="A294" s="13"/>
      <c r="B294" s="244"/>
      <c r="C294" s="245"/>
      <c r="D294" s="246" t="s">
        <v>191</v>
      </c>
      <c r="E294" s="247" t="s">
        <v>1</v>
      </c>
      <c r="F294" s="248" t="s">
        <v>366</v>
      </c>
      <c r="G294" s="245"/>
      <c r="H294" s="249">
        <v>11.04</v>
      </c>
      <c r="I294" s="250"/>
      <c r="J294" s="245"/>
      <c r="K294" s="245"/>
      <c r="L294" s="251"/>
      <c r="M294" s="252"/>
      <c r="N294" s="253"/>
      <c r="O294" s="253"/>
      <c r="P294" s="253"/>
      <c r="Q294" s="253"/>
      <c r="R294" s="253"/>
      <c r="S294" s="253"/>
      <c r="T294" s="25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5" t="s">
        <v>191</v>
      </c>
      <c r="AU294" s="255" t="s">
        <v>86</v>
      </c>
      <c r="AV294" s="13" t="s">
        <v>86</v>
      </c>
      <c r="AW294" s="13" t="s">
        <v>32</v>
      </c>
      <c r="AX294" s="13" t="s">
        <v>76</v>
      </c>
      <c r="AY294" s="255" t="s">
        <v>127</v>
      </c>
    </row>
    <row r="295" spans="1:51" s="13" customFormat="1" ht="12">
      <c r="A295" s="13"/>
      <c r="B295" s="244"/>
      <c r="C295" s="245"/>
      <c r="D295" s="246" t="s">
        <v>191</v>
      </c>
      <c r="E295" s="247" t="s">
        <v>1</v>
      </c>
      <c r="F295" s="248" t="s">
        <v>367</v>
      </c>
      <c r="G295" s="245"/>
      <c r="H295" s="249">
        <v>6.6</v>
      </c>
      <c r="I295" s="250"/>
      <c r="J295" s="245"/>
      <c r="K295" s="245"/>
      <c r="L295" s="251"/>
      <c r="M295" s="252"/>
      <c r="N295" s="253"/>
      <c r="O295" s="253"/>
      <c r="P295" s="253"/>
      <c r="Q295" s="253"/>
      <c r="R295" s="253"/>
      <c r="S295" s="253"/>
      <c r="T295" s="25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5" t="s">
        <v>191</v>
      </c>
      <c r="AU295" s="255" t="s">
        <v>86</v>
      </c>
      <c r="AV295" s="13" t="s">
        <v>86</v>
      </c>
      <c r="AW295" s="13" t="s">
        <v>32</v>
      </c>
      <c r="AX295" s="13" t="s">
        <v>76</v>
      </c>
      <c r="AY295" s="255" t="s">
        <v>127</v>
      </c>
    </row>
    <row r="296" spans="1:51" s="13" customFormat="1" ht="12">
      <c r="A296" s="13"/>
      <c r="B296" s="244"/>
      <c r="C296" s="245"/>
      <c r="D296" s="246" t="s">
        <v>191</v>
      </c>
      <c r="E296" s="247" t="s">
        <v>1</v>
      </c>
      <c r="F296" s="248" t="s">
        <v>368</v>
      </c>
      <c r="G296" s="245"/>
      <c r="H296" s="249">
        <v>1.6</v>
      </c>
      <c r="I296" s="250"/>
      <c r="J296" s="245"/>
      <c r="K296" s="245"/>
      <c r="L296" s="251"/>
      <c r="M296" s="252"/>
      <c r="N296" s="253"/>
      <c r="O296" s="253"/>
      <c r="P296" s="253"/>
      <c r="Q296" s="253"/>
      <c r="R296" s="253"/>
      <c r="S296" s="253"/>
      <c r="T296" s="25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5" t="s">
        <v>191</v>
      </c>
      <c r="AU296" s="255" t="s">
        <v>86</v>
      </c>
      <c r="AV296" s="13" t="s">
        <v>86</v>
      </c>
      <c r="AW296" s="13" t="s">
        <v>32</v>
      </c>
      <c r="AX296" s="13" t="s">
        <v>76</v>
      </c>
      <c r="AY296" s="255" t="s">
        <v>127</v>
      </c>
    </row>
    <row r="297" spans="1:51" s="13" customFormat="1" ht="12">
      <c r="A297" s="13"/>
      <c r="B297" s="244"/>
      <c r="C297" s="245"/>
      <c r="D297" s="246" t="s">
        <v>191</v>
      </c>
      <c r="E297" s="247" t="s">
        <v>1</v>
      </c>
      <c r="F297" s="248" t="s">
        <v>369</v>
      </c>
      <c r="G297" s="245"/>
      <c r="H297" s="249">
        <v>28.4</v>
      </c>
      <c r="I297" s="250"/>
      <c r="J297" s="245"/>
      <c r="K297" s="245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191</v>
      </c>
      <c r="AU297" s="255" t="s">
        <v>86</v>
      </c>
      <c r="AV297" s="13" t="s">
        <v>86</v>
      </c>
      <c r="AW297" s="13" t="s">
        <v>32</v>
      </c>
      <c r="AX297" s="13" t="s">
        <v>76</v>
      </c>
      <c r="AY297" s="255" t="s">
        <v>127</v>
      </c>
    </row>
    <row r="298" spans="1:51" s="14" customFormat="1" ht="12">
      <c r="A298" s="14"/>
      <c r="B298" s="256"/>
      <c r="C298" s="257"/>
      <c r="D298" s="246" t="s">
        <v>191</v>
      </c>
      <c r="E298" s="258" t="s">
        <v>157</v>
      </c>
      <c r="F298" s="259" t="s">
        <v>195</v>
      </c>
      <c r="G298" s="257"/>
      <c r="H298" s="260">
        <v>313.127</v>
      </c>
      <c r="I298" s="261"/>
      <c r="J298" s="257"/>
      <c r="K298" s="257"/>
      <c r="L298" s="262"/>
      <c r="M298" s="263"/>
      <c r="N298" s="264"/>
      <c r="O298" s="264"/>
      <c r="P298" s="264"/>
      <c r="Q298" s="264"/>
      <c r="R298" s="264"/>
      <c r="S298" s="264"/>
      <c r="T298" s="26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6" t="s">
        <v>191</v>
      </c>
      <c r="AU298" s="266" t="s">
        <v>86</v>
      </c>
      <c r="AV298" s="14" t="s">
        <v>188</v>
      </c>
      <c r="AW298" s="14" t="s">
        <v>32</v>
      </c>
      <c r="AX298" s="14" t="s">
        <v>84</v>
      </c>
      <c r="AY298" s="266" t="s">
        <v>127</v>
      </c>
    </row>
    <row r="299" spans="1:65" s="2" customFormat="1" ht="21.75" customHeight="1">
      <c r="A299" s="39"/>
      <c r="B299" s="40"/>
      <c r="C299" s="220" t="s">
        <v>370</v>
      </c>
      <c r="D299" s="220" t="s">
        <v>130</v>
      </c>
      <c r="E299" s="221" t="s">
        <v>371</v>
      </c>
      <c r="F299" s="222" t="s">
        <v>372</v>
      </c>
      <c r="G299" s="223" t="s">
        <v>205</v>
      </c>
      <c r="H299" s="224">
        <v>8.9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41</v>
      </c>
      <c r="O299" s="92"/>
      <c r="P299" s="230">
        <f>O299*H299</f>
        <v>0</v>
      </c>
      <c r="Q299" s="230">
        <v>0.02618</v>
      </c>
      <c r="R299" s="230">
        <f>Q299*H299</f>
        <v>0.233002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188</v>
      </c>
      <c r="AT299" s="232" t="s">
        <v>130</v>
      </c>
      <c r="AU299" s="232" t="s">
        <v>86</v>
      </c>
      <c r="AY299" s="18" t="s">
        <v>127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84</v>
      </c>
      <c r="BK299" s="233">
        <f>ROUND(I299*H299,2)</f>
        <v>0</v>
      </c>
      <c r="BL299" s="18" t="s">
        <v>188</v>
      </c>
      <c r="BM299" s="232" t="s">
        <v>373</v>
      </c>
    </row>
    <row r="300" spans="1:51" s="13" customFormat="1" ht="12">
      <c r="A300" s="13"/>
      <c r="B300" s="244"/>
      <c r="C300" s="245"/>
      <c r="D300" s="246" t="s">
        <v>191</v>
      </c>
      <c r="E300" s="247" t="s">
        <v>1</v>
      </c>
      <c r="F300" s="248" t="s">
        <v>374</v>
      </c>
      <c r="G300" s="245"/>
      <c r="H300" s="249">
        <v>3</v>
      </c>
      <c r="I300" s="250"/>
      <c r="J300" s="245"/>
      <c r="K300" s="245"/>
      <c r="L300" s="251"/>
      <c r="M300" s="252"/>
      <c r="N300" s="253"/>
      <c r="O300" s="253"/>
      <c r="P300" s="253"/>
      <c r="Q300" s="253"/>
      <c r="R300" s="253"/>
      <c r="S300" s="253"/>
      <c r="T300" s="25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5" t="s">
        <v>191</v>
      </c>
      <c r="AU300" s="255" t="s">
        <v>86</v>
      </c>
      <c r="AV300" s="13" t="s">
        <v>86</v>
      </c>
      <c r="AW300" s="13" t="s">
        <v>32</v>
      </c>
      <c r="AX300" s="13" t="s">
        <v>76</v>
      </c>
      <c r="AY300" s="255" t="s">
        <v>127</v>
      </c>
    </row>
    <row r="301" spans="1:51" s="13" customFormat="1" ht="12">
      <c r="A301" s="13"/>
      <c r="B301" s="244"/>
      <c r="C301" s="245"/>
      <c r="D301" s="246" t="s">
        <v>191</v>
      </c>
      <c r="E301" s="247" t="s">
        <v>1</v>
      </c>
      <c r="F301" s="248" t="s">
        <v>375</v>
      </c>
      <c r="G301" s="245"/>
      <c r="H301" s="249">
        <v>2</v>
      </c>
      <c r="I301" s="250"/>
      <c r="J301" s="245"/>
      <c r="K301" s="245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191</v>
      </c>
      <c r="AU301" s="255" t="s">
        <v>86</v>
      </c>
      <c r="AV301" s="13" t="s">
        <v>86</v>
      </c>
      <c r="AW301" s="13" t="s">
        <v>32</v>
      </c>
      <c r="AX301" s="13" t="s">
        <v>76</v>
      </c>
      <c r="AY301" s="255" t="s">
        <v>127</v>
      </c>
    </row>
    <row r="302" spans="1:51" s="13" customFormat="1" ht="12">
      <c r="A302" s="13"/>
      <c r="B302" s="244"/>
      <c r="C302" s="245"/>
      <c r="D302" s="246" t="s">
        <v>191</v>
      </c>
      <c r="E302" s="247" t="s">
        <v>1</v>
      </c>
      <c r="F302" s="248" t="s">
        <v>376</v>
      </c>
      <c r="G302" s="245"/>
      <c r="H302" s="249">
        <v>3.9</v>
      </c>
      <c r="I302" s="250"/>
      <c r="J302" s="245"/>
      <c r="K302" s="245"/>
      <c r="L302" s="251"/>
      <c r="M302" s="252"/>
      <c r="N302" s="253"/>
      <c r="O302" s="253"/>
      <c r="P302" s="253"/>
      <c r="Q302" s="253"/>
      <c r="R302" s="253"/>
      <c r="S302" s="253"/>
      <c r="T302" s="25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5" t="s">
        <v>191</v>
      </c>
      <c r="AU302" s="255" t="s">
        <v>86</v>
      </c>
      <c r="AV302" s="13" t="s">
        <v>86</v>
      </c>
      <c r="AW302" s="13" t="s">
        <v>32</v>
      </c>
      <c r="AX302" s="13" t="s">
        <v>76</v>
      </c>
      <c r="AY302" s="255" t="s">
        <v>127</v>
      </c>
    </row>
    <row r="303" spans="1:51" s="14" customFormat="1" ht="12">
      <c r="A303" s="14"/>
      <c r="B303" s="256"/>
      <c r="C303" s="257"/>
      <c r="D303" s="246" t="s">
        <v>191</v>
      </c>
      <c r="E303" s="258" t="s">
        <v>1</v>
      </c>
      <c r="F303" s="259" t="s">
        <v>195</v>
      </c>
      <c r="G303" s="257"/>
      <c r="H303" s="260">
        <v>8.9</v>
      </c>
      <c r="I303" s="261"/>
      <c r="J303" s="257"/>
      <c r="K303" s="257"/>
      <c r="L303" s="262"/>
      <c r="M303" s="263"/>
      <c r="N303" s="264"/>
      <c r="O303" s="264"/>
      <c r="P303" s="264"/>
      <c r="Q303" s="264"/>
      <c r="R303" s="264"/>
      <c r="S303" s="264"/>
      <c r="T303" s="26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6" t="s">
        <v>191</v>
      </c>
      <c r="AU303" s="266" t="s">
        <v>86</v>
      </c>
      <c r="AV303" s="14" t="s">
        <v>188</v>
      </c>
      <c r="AW303" s="14" t="s">
        <v>32</v>
      </c>
      <c r="AX303" s="14" t="s">
        <v>84</v>
      </c>
      <c r="AY303" s="266" t="s">
        <v>127</v>
      </c>
    </row>
    <row r="304" spans="1:63" s="12" customFormat="1" ht="22.8" customHeight="1">
      <c r="A304" s="12"/>
      <c r="B304" s="204"/>
      <c r="C304" s="205"/>
      <c r="D304" s="206" t="s">
        <v>75</v>
      </c>
      <c r="E304" s="218" t="s">
        <v>244</v>
      </c>
      <c r="F304" s="218" t="s">
        <v>377</v>
      </c>
      <c r="G304" s="205"/>
      <c r="H304" s="205"/>
      <c r="I304" s="208"/>
      <c r="J304" s="219">
        <f>BK304</f>
        <v>0</v>
      </c>
      <c r="K304" s="205"/>
      <c r="L304" s="210"/>
      <c r="M304" s="211"/>
      <c r="N304" s="212"/>
      <c r="O304" s="212"/>
      <c r="P304" s="213">
        <f>SUM(P305:P306)</f>
        <v>0</v>
      </c>
      <c r="Q304" s="212"/>
      <c r="R304" s="213">
        <f>SUM(R305:R306)</f>
        <v>0</v>
      </c>
      <c r="S304" s="212"/>
      <c r="T304" s="214">
        <f>SUM(T305:T306)</f>
        <v>0.15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5" t="s">
        <v>84</v>
      </c>
      <c r="AT304" s="216" t="s">
        <v>75</v>
      </c>
      <c r="AU304" s="216" t="s">
        <v>84</v>
      </c>
      <c r="AY304" s="215" t="s">
        <v>127</v>
      </c>
      <c r="BK304" s="217">
        <f>SUM(BK305:BK306)</f>
        <v>0</v>
      </c>
    </row>
    <row r="305" spans="1:65" s="2" customFormat="1" ht="24.15" customHeight="1">
      <c r="A305" s="39"/>
      <c r="B305" s="40"/>
      <c r="C305" s="220" t="s">
        <v>378</v>
      </c>
      <c r="D305" s="220" t="s">
        <v>130</v>
      </c>
      <c r="E305" s="221" t="s">
        <v>379</v>
      </c>
      <c r="F305" s="222" t="s">
        <v>380</v>
      </c>
      <c r="G305" s="223" t="s">
        <v>381</v>
      </c>
      <c r="H305" s="224">
        <v>1</v>
      </c>
      <c r="I305" s="225"/>
      <c r="J305" s="226">
        <f>ROUND(I305*H305,2)</f>
        <v>0</v>
      </c>
      <c r="K305" s="227"/>
      <c r="L305" s="45"/>
      <c r="M305" s="228" t="s">
        <v>1</v>
      </c>
      <c r="N305" s="229" t="s">
        <v>41</v>
      </c>
      <c r="O305" s="92"/>
      <c r="P305" s="230">
        <f>O305*H305</f>
        <v>0</v>
      </c>
      <c r="Q305" s="230">
        <v>0</v>
      </c>
      <c r="R305" s="230">
        <f>Q305*H305</f>
        <v>0</v>
      </c>
      <c r="S305" s="230">
        <v>0.15</v>
      </c>
      <c r="T305" s="231">
        <f>S305*H305</f>
        <v>0.15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188</v>
      </c>
      <c r="AT305" s="232" t="s">
        <v>130</v>
      </c>
      <c r="AU305" s="232" t="s">
        <v>86</v>
      </c>
      <c r="AY305" s="18" t="s">
        <v>127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84</v>
      </c>
      <c r="BK305" s="233">
        <f>ROUND(I305*H305,2)</f>
        <v>0</v>
      </c>
      <c r="BL305" s="18" t="s">
        <v>188</v>
      </c>
      <c r="BM305" s="232" t="s">
        <v>382</v>
      </c>
    </row>
    <row r="306" spans="1:47" s="2" customFormat="1" ht="12">
      <c r="A306" s="39"/>
      <c r="B306" s="40"/>
      <c r="C306" s="41"/>
      <c r="D306" s="234" t="s">
        <v>135</v>
      </c>
      <c r="E306" s="41"/>
      <c r="F306" s="235" t="s">
        <v>383</v>
      </c>
      <c r="G306" s="41"/>
      <c r="H306" s="41"/>
      <c r="I306" s="236"/>
      <c r="J306" s="41"/>
      <c r="K306" s="41"/>
      <c r="L306" s="45"/>
      <c r="M306" s="237"/>
      <c r="N306" s="238"/>
      <c r="O306" s="92"/>
      <c r="P306" s="92"/>
      <c r="Q306" s="92"/>
      <c r="R306" s="92"/>
      <c r="S306" s="92"/>
      <c r="T306" s="93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135</v>
      </c>
      <c r="AU306" s="18" t="s">
        <v>86</v>
      </c>
    </row>
    <row r="307" spans="1:63" s="12" customFormat="1" ht="22.8" customHeight="1">
      <c r="A307" s="12"/>
      <c r="B307" s="204"/>
      <c r="C307" s="205"/>
      <c r="D307" s="206" t="s">
        <v>75</v>
      </c>
      <c r="E307" s="218" t="s">
        <v>250</v>
      </c>
      <c r="F307" s="218" t="s">
        <v>384</v>
      </c>
      <c r="G307" s="205"/>
      <c r="H307" s="205"/>
      <c r="I307" s="208"/>
      <c r="J307" s="219">
        <f>BK307</f>
        <v>0</v>
      </c>
      <c r="K307" s="205"/>
      <c r="L307" s="210"/>
      <c r="M307" s="211"/>
      <c r="N307" s="212"/>
      <c r="O307" s="212"/>
      <c r="P307" s="213">
        <f>SUM(P308:P382)</f>
        <v>0</v>
      </c>
      <c r="Q307" s="212"/>
      <c r="R307" s="213">
        <f>SUM(R308:R382)</f>
        <v>0.024548</v>
      </c>
      <c r="S307" s="212"/>
      <c r="T307" s="214">
        <f>SUM(T308:T382)</f>
        <v>26.582545000000003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5" t="s">
        <v>84</v>
      </c>
      <c r="AT307" s="216" t="s">
        <v>75</v>
      </c>
      <c r="AU307" s="216" t="s">
        <v>84</v>
      </c>
      <c r="AY307" s="215" t="s">
        <v>127</v>
      </c>
      <c r="BK307" s="217">
        <f>SUM(BK308:BK382)</f>
        <v>0</v>
      </c>
    </row>
    <row r="308" spans="1:65" s="2" customFormat="1" ht="33" customHeight="1">
      <c r="A308" s="39"/>
      <c r="B308" s="40"/>
      <c r="C308" s="220" t="s">
        <v>385</v>
      </c>
      <c r="D308" s="220" t="s">
        <v>130</v>
      </c>
      <c r="E308" s="221" t="s">
        <v>386</v>
      </c>
      <c r="F308" s="222" t="s">
        <v>387</v>
      </c>
      <c r="G308" s="223" t="s">
        <v>205</v>
      </c>
      <c r="H308" s="224">
        <v>144.4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41</v>
      </c>
      <c r="O308" s="92"/>
      <c r="P308" s="230">
        <f>O308*H308</f>
        <v>0</v>
      </c>
      <c r="Q308" s="230">
        <v>0.00013</v>
      </c>
      <c r="R308" s="230">
        <f>Q308*H308</f>
        <v>0.018772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188</v>
      </c>
      <c r="AT308" s="232" t="s">
        <v>130</v>
      </c>
      <c r="AU308" s="232" t="s">
        <v>86</v>
      </c>
      <c r="AY308" s="18" t="s">
        <v>127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84</v>
      </c>
      <c r="BK308" s="233">
        <f>ROUND(I308*H308,2)</f>
        <v>0</v>
      </c>
      <c r="BL308" s="18" t="s">
        <v>188</v>
      </c>
      <c r="BM308" s="232" t="s">
        <v>388</v>
      </c>
    </row>
    <row r="309" spans="1:47" s="2" customFormat="1" ht="12">
      <c r="A309" s="39"/>
      <c r="B309" s="40"/>
      <c r="C309" s="41"/>
      <c r="D309" s="234" t="s">
        <v>135</v>
      </c>
      <c r="E309" s="41"/>
      <c r="F309" s="235" t="s">
        <v>389</v>
      </c>
      <c r="G309" s="41"/>
      <c r="H309" s="41"/>
      <c r="I309" s="236"/>
      <c r="J309" s="41"/>
      <c r="K309" s="41"/>
      <c r="L309" s="45"/>
      <c r="M309" s="237"/>
      <c r="N309" s="23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135</v>
      </c>
      <c r="AU309" s="18" t="s">
        <v>86</v>
      </c>
    </row>
    <row r="310" spans="1:51" s="13" customFormat="1" ht="12">
      <c r="A310" s="13"/>
      <c r="B310" s="244"/>
      <c r="C310" s="245"/>
      <c r="D310" s="246" t="s">
        <v>191</v>
      </c>
      <c r="E310" s="247" t="s">
        <v>1</v>
      </c>
      <c r="F310" s="248" t="s">
        <v>152</v>
      </c>
      <c r="G310" s="245"/>
      <c r="H310" s="249">
        <v>144.4</v>
      </c>
      <c r="I310" s="250"/>
      <c r="J310" s="245"/>
      <c r="K310" s="245"/>
      <c r="L310" s="251"/>
      <c r="M310" s="252"/>
      <c r="N310" s="253"/>
      <c r="O310" s="253"/>
      <c r="P310" s="253"/>
      <c r="Q310" s="253"/>
      <c r="R310" s="253"/>
      <c r="S310" s="253"/>
      <c r="T310" s="25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5" t="s">
        <v>191</v>
      </c>
      <c r="AU310" s="255" t="s">
        <v>86</v>
      </c>
      <c r="AV310" s="13" t="s">
        <v>86</v>
      </c>
      <c r="AW310" s="13" t="s">
        <v>32</v>
      </c>
      <c r="AX310" s="13" t="s">
        <v>84</v>
      </c>
      <c r="AY310" s="255" t="s">
        <v>127</v>
      </c>
    </row>
    <row r="311" spans="1:65" s="2" customFormat="1" ht="24.15" customHeight="1">
      <c r="A311" s="39"/>
      <c r="B311" s="40"/>
      <c r="C311" s="220" t="s">
        <v>390</v>
      </c>
      <c r="D311" s="220" t="s">
        <v>130</v>
      </c>
      <c r="E311" s="221" t="s">
        <v>391</v>
      </c>
      <c r="F311" s="222" t="s">
        <v>392</v>
      </c>
      <c r="G311" s="223" t="s">
        <v>205</v>
      </c>
      <c r="H311" s="224">
        <v>144.4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41</v>
      </c>
      <c r="O311" s="92"/>
      <c r="P311" s="230">
        <f>O311*H311</f>
        <v>0</v>
      </c>
      <c r="Q311" s="230">
        <v>4E-05</v>
      </c>
      <c r="R311" s="230">
        <f>Q311*H311</f>
        <v>0.005776000000000001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188</v>
      </c>
      <c r="AT311" s="232" t="s">
        <v>130</v>
      </c>
      <c r="AU311" s="232" t="s">
        <v>86</v>
      </c>
      <c r="AY311" s="18" t="s">
        <v>127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84</v>
      </c>
      <c r="BK311" s="233">
        <f>ROUND(I311*H311,2)</f>
        <v>0</v>
      </c>
      <c r="BL311" s="18" t="s">
        <v>188</v>
      </c>
      <c r="BM311" s="232" t="s">
        <v>393</v>
      </c>
    </row>
    <row r="312" spans="1:47" s="2" customFormat="1" ht="12">
      <c r="A312" s="39"/>
      <c r="B312" s="40"/>
      <c r="C312" s="41"/>
      <c r="D312" s="234" t="s">
        <v>135</v>
      </c>
      <c r="E312" s="41"/>
      <c r="F312" s="235" t="s">
        <v>394</v>
      </c>
      <c r="G312" s="41"/>
      <c r="H312" s="41"/>
      <c r="I312" s="236"/>
      <c r="J312" s="41"/>
      <c r="K312" s="41"/>
      <c r="L312" s="45"/>
      <c r="M312" s="237"/>
      <c r="N312" s="238"/>
      <c r="O312" s="92"/>
      <c r="P312" s="92"/>
      <c r="Q312" s="92"/>
      <c r="R312" s="92"/>
      <c r="S312" s="92"/>
      <c r="T312" s="93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135</v>
      </c>
      <c r="AU312" s="18" t="s">
        <v>86</v>
      </c>
    </row>
    <row r="313" spans="1:51" s="13" customFormat="1" ht="12">
      <c r="A313" s="13"/>
      <c r="B313" s="244"/>
      <c r="C313" s="245"/>
      <c r="D313" s="246" t="s">
        <v>191</v>
      </c>
      <c r="E313" s="247" t="s">
        <v>1</v>
      </c>
      <c r="F313" s="248" t="s">
        <v>152</v>
      </c>
      <c r="G313" s="245"/>
      <c r="H313" s="249">
        <v>144.4</v>
      </c>
      <c r="I313" s="250"/>
      <c r="J313" s="245"/>
      <c r="K313" s="245"/>
      <c r="L313" s="251"/>
      <c r="M313" s="252"/>
      <c r="N313" s="253"/>
      <c r="O313" s="253"/>
      <c r="P313" s="253"/>
      <c r="Q313" s="253"/>
      <c r="R313" s="253"/>
      <c r="S313" s="253"/>
      <c r="T313" s="25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5" t="s">
        <v>191</v>
      </c>
      <c r="AU313" s="255" t="s">
        <v>86</v>
      </c>
      <c r="AV313" s="13" t="s">
        <v>86</v>
      </c>
      <c r="AW313" s="13" t="s">
        <v>32</v>
      </c>
      <c r="AX313" s="13" t="s">
        <v>84</v>
      </c>
      <c r="AY313" s="255" t="s">
        <v>127</v>
      </c>
    </row>
    <row r="314" spans="1:65" s="2" customFormat="1" ht="21.75" customHeight="1">
      <c r="A314" s="39"/>
      <c r="B314" s="40"/>
      <c r="C314" s="220" t="s">
        <v>395</v>
      </c>
      <c r="D314" s="220" t="s">
        <v>130</v>
      </c>
      <c r="E314" s="221" t="s">
        <v>396</v>
      </c>
      <c r="F314" s="222" t="s">
        <v>397</v>
      </c>
      <c r="G314" s="223" t="s">
        <v>205</v>
      </c>
      <c r="H314" s="224">
        <v>31.395</v>
      </c>
      <c r="I314" s="225"/>
      <c r="J314" s="226">
        <f>ROUND(I314*H314,2)</f>
        <v>0</v>
      </c>
      <c r="K314" s="227"/>
      <c r="L314" s="45"/>
      <c r="M314" s="228" t="s">
        <v>1</v>
      </c>
      <c r="N314" s="229" t="s">
        <v>41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0.261</v>
      </c>
      <c r="T314" s="231">
        <f>S314*H314</f>
        <v>8.194095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188</v>
      </c>
      <c r="AT314" s="232" t="s">
        <v>130</v>
      </c>
      <c r="AU314" s="232" t="s">
        <v>86</v>
      </c>
      <c r="AY314" s="18" t="s">
        <v>127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84</v>
      </c>
      <c r="BK314" s="233">
        <f>ROUND(I314*H314,2)</f>
        <v>0</v>
      </c>
      <c r="BL314" s="18" t="s">
        <v>188</v>
      </c>
      <c r="BM314" s="232" t="s">
        <v>398</v>
      </c>
    </row>
    <row r="315" spans="1:47" s="2" customFormat="1" ht="12">
      <c r="A315" s="39"/>
      <c r="B315" s="40"/>
      <c r="C315" s="41"/>
      <c r="D315" s="234" t="s">
        <v>135</v>
      </c>
      <c r="E315" s="41"/>
      <c r="F315" s="235" t="s">
        <v>399</v>
      </c>
      <c r="G315" s="41"/>
      <c r="H315" s="41"/>
      <c r="I315" s="236"/>
      <c r="J315" s="41"/>
      <c r="K315" s="41"/>
      <c r="L315" s="45"/>
      <c r="M315" s="237"/>
      <c r="N315" s="238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135</v>
      </c>
      <c r="AU315" s="18" t="s">
        <v>86</v>
      </c>
    </row>
    <row r="316" spans="1:51" s="13" customFormat="1" ht="12">
      <c r="A316" s="13"/>
      <c r="B316" s="244"/>
      <c r="C316" s="245"/>
      <c r="D316" s="246" t="s">
        <v>191</v>
      </c>
      <c r="E316" s="247" t="s">
        <v>1</v>
      </c>
      <c r="F316" s="248" t="s">
        <v>400</v>
      </c>
      <c r="G316" s="245"/>
      <c r="H316" s="249">
        <v>14.835</v>
      </c>
      <c r="I316" s="250"/>
      <c r="J316" s="245"/>
      <c r="K316" s="245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191</v>
      </c>
      <c r="AU316" s="255" t="s">
        <v>86</v>
      </c>
      <c r="AV316" s="13" t="s">
        <v>86</v>
      </c>
      <c r="AW316" s="13" t="s">
        <v>32</v>
      </c>
      <c r="AX316" s="13" t="s">
        <v>76</v>
      </c>
      <c r="AY316" s="255" t="s">
        <v>127</v>
      </c>
    </row>
    <row r="317" spans="1:51" s="13" customFormat="1" ht="12">
      <c r="A317" s="13"/>
      <c r="B317" s="244"/>
      <c r="C317" s="245"/>
      <c r="D317" s="246" t="s">
        <v>191</v>
      </c>
      <c r="E317" s="247" t="s">
        <v>1</v>
      </c>
      <c r="F317" s="248" t="s">
        <v>401</v>
      </c>
      <c r="G317" s="245"/>
      <c r="H317" s="249">
        <v>7.59</v>
      </c>
      <c r="I317" s="250"/>
      <c r="J317" s="245"/>
      <c r="K317" s="245"/>
      <c r="L317" s="251"/>
      <c r="M317" s="252"/>
      <c r="N317" s="253"/>
      <c r="O317" s="253"/>
      <c r="P317" s="253"/>
      <c r="Q317" s="253"/>
      <c r="R317" s="253"/>
      <c r="S317" s="253"/>
      <c r="T317" s="25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5" t="s">
        <v>191</v>
      </c>
      <c r="AU317" s="255" t="s">
        <v>86</v>
      </c>
      <c r="AV317" s="13" t="s">
        <v>86</v>
      </c>
      <c r="AW317" s="13" t="s">
        <v>32</v>
      </c>
      <c r="AX317" s="13" t="s">
        <v>76</v>
      </c>
      <c r="AY317" s="255" t="s">
        <v>127</v>
      </c>
    </row>
    <row r="318" spans="1:51" s="13" customFormat="1" ht="12">
      <c r="A318" s="13"/>
      <c r="B318" s="244"/>
      <c r="C318" s="245"/>
      <c r="D318" s="246" t="s">
        <v>191</v>
      </c>
      <c r="E318" s="247" t="s">
        <v>1</v>
      </c>
      <c r="F318" s="248" t="s">
        <v>402</v>
      </c>
      <c r="G318" s="245"/>
      <c r="H318" s="249">
        <v>8.97</v>
      </c>
      <c r="I318" s="250"/>
      <c r="J318" s="245"/>
      <c r="K318" s="245"/>
      <c r="L318" s="251"/>
      <c r="M318" s="252"/>
      <c r="N318" s="253"/>
      <c r="O318" s="253"/>
      <c r="P318" s="253"/>
      <c r="Q318" s="253"/>
      <c r="R318" s="253"/>
      <c r="S318" s="253"/>
      <c r="T318" s="25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5" t="s">
        <v>191</v>
      </c>
      <c r="AU318" s="255" t="s">
        <v>86</v>
      </c>
      <c r="AV318" s="13" t="s">
        <v>86</v>
      </c>
      <c r="AW318" s="13" t="s">
        <v>32</v>
      </c>
      <c r="AX318" s="13" t="s">
        <v>76</v>
      </c>
      <c r="AY318" s="255" t="s">
        <v>127</v>
      </c>
    </row>
    <row r="319" spans="1:51" s="14" customFormat="1" ht="12">
      <c r="A319" s="14"/>
      <c r="B319" s="256"/>
      <c r="C319" s="257"/>
      <c r="D319" s="246" t="s">
        <v>191</v>
      </c>
      <c r="E319" s="258" t="s">
        <v>1</v>
      </c>
      <c r="F319" s="259" t="s">
        <v>195</v>
      </c>
      <c r="G319" s="257"/>
      <c r="H319" s="260">
        <v>31.395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66" t="s">
        <v>191</v>
      </c>
      <c r="AU319" s="266" t="s">
        <v>86</v>
      </c>
      <c r="AV319" s="14" t="s">
        <v>188</v>
      </c>
      <c r="AW319" s="14" t="s">
        <v>32</v>
      </c>
      <c r="AX319" s="14" t="s">
        <v>84</v>
      </c>
      <c r="AY319" s="266" t="s">
        <v>127</v>
      </c>
    </row>
    <row r="320" spans="1:65" s="2" customFormat="1" ht="24.15" customHeight="1">
      <c r="A320" s="39"/>
      <c r="B320" s="40"/>
      <c r="C320" s="220" t="s">
        <v>7</v>
      </c>
      <c r="D320" s="220" t="s">
        <v>130</v>
      </c>
      <c r="E320" s="221" t="s">
        <v>403</v>
      </c>
      <c r="F320" s="222" t="s">
        <v>404</v>
      </c>
      <c r="G320" s="223" t="s">
        <v>187</v>
      </c>
      <c r="H320" s="224">
        <v>2.5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41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2.2</v>
      </c>
      <c r="T320" s="231">
        <f>S320*H320</f>
        <v>5.5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188</v>
      </c>
      <c r="AT320" s="232" t="s">
        <v>130</v>
      </c>
      <c r="AU320" s="232" t="s">
        <v>86</v>
      </c>
      <c r="AY320" s="18" t="s">
        <v>127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84</v>
      </c>
      <c r="BK320" s="233">
        <f>ROUND(I320*H320,2)</f>
        <v>0</v>
      </c>
      <c r="BL320" s="18" t="s">
        <v>188</v>
      </c>
      <c r="BM320" s="232" t="s">
        <v>405</v>
      </c>
    </row>
    <row r="321" spans="1:47" s="2" customFormat="1" ht="12">
      <c r="A321" s="39"/>
      <c r="B321" s="40"/>
      <c r="C321" s="41"/>
      <c r="D321" s="234" t="s">
        <v>135</v>
      </c>
      <c r="E321" s="41"/>
      <c r="F321" s="235" t="s">
        <v>406</v>
      </c>
      <c r="G321" s="41"/>
      <c r="H321" s="41"/>
      <c r="I321" s="236"/>
      <c r="J321" s="41"/>
      <c r="K321" s="41"/>
      <c r="L321" s="45"/>
      <c r="M321" s="237"/>
      <c r="N321" s="23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135</v>
      </c>
      <c r="AU321" s="18" t="s">
        <v>86</v>
      </c>
    </row>
    <row r="322" spans="1:51" s="15" customFormat="1" ht="12">
      <c r="A322" s="15"/>
      <c r="B322" s="267"/>
      <c r="C322" s="268"/>
      <c r="D322" s="246" t="s">
        <v>191</v>
      </c>
      <c r="E322" s="269" t="s">
        <v>1</v>
      </c>
      <c r="F322" s="270" t="s">
        <v>407</v>
      </c>
      <c r="G322" s="268"/>
      <c r="H322" s="269" t="s">
        <v>1</v>
      </c>
      <c r="I322" s="271"/>
      <c r="J322" s="268"/>
      <c r="K322" s="268"/>
      <c r="L322" s="272"/>
      <c r="M322" s="273"/>
      <c r="N322" s="274"/>
      <c r="O322" s="274"/>
      <c r="P322" s="274"/>
      <c r="Q322" s="274"/>
      <c r="R322" s="274"/>
      <c r="S322" s="274"/>
      <c r="T322" s="27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76" t="s">
        <v>191</v>
      </c>
      <c r="AU322" s="276" t="s">
        <v>86</v>
      </c>
      <c r="AV322" s="15" t="s">
        <v>84</v>
      </c>
      <c r="AW322" s="15" t="s">
        <v>32</v>
      </c>
      <c r="AX322" s="15" t="s">
        <v>76</v>
      </c>
      <c r="AY322" s="276" t="s">
        <v>127</v>
      </c>
    </row>
    <row r="323" spans="1:51" s="13" customFormat="1" ht="12">
      <c r="A323" s="13"/>
      <c r="B323" s="244"/>
      <c r="C323" s="245"/>
      <c r="D323" s="246" t="s">
        <v>191</v>
      </c>
      <c r="E323" s="247" t="s">
        <v>1</v>
      </c>
      <c r="F323" s="248" t="s">
        <v>408</v>
      </c>
      <c r="G323" s="245"/>
      <c r="H323" s="249">
        <v>2.5</v>
      </c>
      <c r="I323" s="250"/>
      <c r="J323" s="245"/>
      <c r="K323" s="245"/>
      <c r="L323" s="251"/>
      <c r="M323" s="252"/>
      <c r="N323" s="253"/>
      <c r="O323" s="253"/>
      <c r="P323" s="253"/>
      <c r="Q323" s="253"/>
      <c r="R323" s="253"/>
      <c r="S323" s="253"/>
      <c r="T323" s="25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5" t="s">
        <v>191</v>
      </c>
      <c r="AU323" s="255" t="s">
        <v>86</v>
      </c>
      <c r="AV323" s="13" t="s">
        <v>86</v>
      </c>
      <c r="AW323" s="13" t="s">
        <v>32</v>
      </c>
      <c r="AX323" s="13" t="s">
        <v>84</v>
      </c>
      <c r="AY323" s="255" t="s">
        <v>127</v>
      </c>
    </row>
    <row r="324" spans="1:65" s="2" customFormat="1" ht="21.75" customHeight="1">
      <c r="A324" s="39"/>
      <c r="B324" s="40"/>
      <c r="C324" s="220" t="s">
        <v>409</v>
      </c>
      <c r="D324" s="220" t="s">
        <v>130</v>
      </c>
      <c r="E324" s="221" t="s">
        <v>410</v>
      </c>
      <c r="F324" s="222" t="s">
        <v>411</v>
      </c>
      <c r="G324" s="223" t="s">
        <v>205</v>
      </c>
      <c r="H324" s="224">
        <v>1.35</v>
      </c>
      <c r="I324" s="225"/>
      <c r="J324" s="226">
        <f>ROUND(I324*H324,2)</f>
        <v>0</v>
      </c>
      <c r="K324" s="227"/>
      <c r="L324" s="45"/>
      <c r="M324" s="228" t="s">
        <v>1</v>
      </c>
      <c r="N324" s="229" t="s">
        <v>41</v>
      </c>
      <c r="O324" s="92"/>
      <c r="P324" s="230">
        <f>O324*H324</f>
        <v>0</v>
      </c>
      <c r="Q324" s="230">
        <v>0</v>
      </c>
      <c r="R324" s="230">
        <f>Q324*H324</f>
        <v>0</v>
      </c>
      <c r="S324" s="230">
        <v>0.082</v>
      </c>
      <c r="T324" s="231">
        <f>S324*H324</f>
        <v>0.1107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2" t="s">
        <v>188</v>
      </c>
      <c r="AT324" s="232" t="s">
        <v>130</v>
      </c>
      <c r="AU324" s="232" t="s">
        <v>86</v>
      </c>
      <c r="AY324" s="18" t="s">
        <v>127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8" t="s">
        <v>84</v>
      </c>
      <c r="BK324" s="233">
        <f>ROUND(I324*H324,2)</f>
        <v>0</v>
      </c>
      <c r="BL324" s="18" t="s">
        <v>188</v>
      </c>
      <c r="BM324" s="232" t="s">
        <v>412</v>
      </c>
    </row>
    <row r="325" spans="1:47" s="2" customFormat="1" ht="12">
      <c r="A325" s="39"/>
      <c r="B325" s="40"/>
      <c r="C325" s="41"/>
      <c r="D325" s="234" t="s">
        <v>135</v>
      </c>
      <c r="E325" s="41"/>
      <c r="F325" s="235" t="s">
        <v>413</v>
      </c>
      <c r="G325" s="41"/>
      <c r="H325" s="41"/>
      <c r="I325" s="236"/>
      <c r="J325" s="41"/>
      <c r="K325" s="41"/>
      <c r="L325" s="45"/>
      <c r="M325" s="237"/>
      <c r="N325" s="238"/>
      <c r="O325" s="92"/>
      <c r="P325" s="92"/>
      <c r="Q325" s="92"/>
      <c r="R325" s="92"/>
      <c r="S325" s="92"/>
      <c r="T325" s="93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135</v>
      </c>
      <c r="AU325" s="18" t="s">
        <v>86</v>
      </c>
    </row>
    <row r="326" spans="1:51" s="13" customFormat="1" ht="12">
      <c r="A326" s="13"/>
      <c r="B326" s="244"/>
      <c r="C326" s="245"/>
      <c r="D326" s="246" t="s">
        <v>191</v>
      </c>
      <c r="E326" s="247" t="s">
        <v>1</v>
      </c>
      <c r="F326" s="248" t="s">
        <v>414</v>
      </c>
      <c r="G326" s="245"/>
      <c r="H326" s="249">
        <v>1.35</v>
      </c>
      <c r="I326" s="250"/>
      <c r="J326" s="245"/>
      <c r="K326" s="245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191</v>
      </c>
      <c r="AU326" s="255" t="s">
        <v>86</v>
      </c>
      <c r="AV326" s="13" t="s">
        <v>86</v>
      </c>
      <c r="AW326" s="13" t="s">
        <v>32</v>
      </c>
      <c r="AX326" s="13" t="s">
        <v>84</v>
      </c>
      <c r="AY326" s="255" t="s">
        <v>127</v>
      </c>
    </row>
    <row r="327" spans="1:65" s="2" customFormat="1" ht="21.75" customHeight="1">
      <c r="A327" s="39"/>
      <c r="B327" s="40"/>
      <c r="C327" s="220" t="s">
        <v>415</v>
      </c>
      <c r="D327" s="220" t="s">
        <v>130</v>
      </c>
      <c r="E327" s="221" t="s">
        <v>416</v>
      </c>
      <c r="F327" s="222" t="s">
        <v>417</v>
      </c>
      <c r="G327" s="223" t="s">
        <v>205</v>
      </c>
      <c r="H327" s="224">
        <v>10.8</v>
      </c>
      <c r="I327" s="225"/>
      <c r="J327" s="226">
        <f>ROUND(I327*H327,2)</f>
        <v>0</v>
      </c>
      <c r="K327" s="227"/>
      <c r="L327" s="45"/>
      <c r="M327" s="228" t="s">
        <v>1</v>
      </c>
      <c r="N327" s="229" t="s">
        <v>41</v>
      </c>
      <c r="O327" s="92"/>
      <c r="P327" s="230">
        <f>O327*H327</f>
        <v>0</v>
      </c>
      <c r="Q327" s="230">
        <v>0</v>
      </c>
      <c r="R327" s="230">
        <f>Q327*H327</f>
        <v>0</v>
      </c>
      <c r="S327" s="230">
        <v>0.076</v>
      </c>
      <c r="T327" s="231">
        <f>S327*H327</f>
        <v>0.8208000000000001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188</v>
      </c>
      <c r="AT327" s="232" t="s">
        <v>130</v>
      </c>
      <c r="AU327" s="232" t="s">
        <v>86</v>
      </c>
      <c r="AY327" s="18" t="s">
        <v>127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84</v>
      </c>
      <c r="BK327" s="233">
        <f>ROUND(I327*H327,2)</f>
        <v>0</v>
      </c>
      <c r="BL327" s="18" t="s">
        <v>188</v>
      </c>
      <c r="BM327" s="232" t="s">
        <v>418</v>
      </c>
    </row>
    <row r="328" spans="1:47" s="2" customFormat="1" ht="12">
      <c r="A328" s="39"/>
      <c r="B328" s="40"/>
      <c r="C328" s="41"/>
      <c r="D328" s="234" t="s">
        <v>135</v>
      </c>
      <c r="E328" s="41"/>
      <c r="F328" s="235" t="s">
        <v>419</v>
      </c>
      <c r="G328" s="41"/>
      <c r="H328" s="41"/>
      <c r="I328" s="236"/>
      <c r="J328" s="41"/>
      <c r="K328" s="41"/>
      <c r="L328" s="45"/>
      <c r="M328" s="237"/>
      <c r="N328" s="23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135</v>
      </c>
      <c r="AU328" s="18" t="s">
        <v>86</v>
      </c>
    </row>
    <row r="329" spans="1:51" s="13" customFormat="1" ht="12">
      <c r="A329" s="13"/>
      <c r="B329" s="244"/>
      <c r="C329" s="245"/>
      <c r="D329" s="246" t="s">
        <v>191</v>
      </c>
      <c r="E329" s="247" t="s">
        <v>1</v>
      </c>
      <c r="F329" s="248" t="s">
        <v>420</v>
      </c>
      <c r="G329" s="245"/>
      <c r="H329" s="249">
        <v>10.8</v>
      </c>
      <c r="I329" s="250"/>
      <c r="J329" s="245"/>
      <c r="K329" s="245"/>
      <c r="L329" s="251"/>
      <c r="M329" s="252"/>
      <c r="N329" s="253"/>
      <c r="O329" s="253"/>
      <c r="P329" s="253"/>
      <c r="Q329" s="253"/>
      <c r="R329" s="253"/>
      <c r="S329" s="253"/>
      <c r="T329" s="25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5" t="s">
        <v>191</v>
      </c>
      <c r="AU329" s="255" t="s">
        <v>86</v>
      </c>
      <c r="AV329" s="13" t="s">
        <v>86</v>
      </c>
      <c r="AW329" s="13" t="s">
        <v>32</v>
      </c>
      <c r="AX329" s="13" t="s">
        <v>84</v>
      </c>
      <c r="AY329" s="255" t="s">
        <v>127</v>
      </c>
    </row>
    <row r="330" spans="1:65" s="2" customFormat="1" ht="24.15" customHeight="1">
      <c r="A330" s="39"/>
      <c r="B330" s="40"/>
      <c r="C330" s="220" t="s">
        <v>421</v>
      </c>
      <c r="D330" s="220" t="s">
        <v>130</v>
      </c>
      <c r="E330" s="221" t="s">
        <v>422</v>
      </c>
      <c r="F330" s="222" t="s">
        <v>423</v>
      </c>
      <c r="G330" s="223" t="s">
        <v>205</v>
      </c>
      <c r="H330" s="224">
        <v>16.24</v>
      </c>
      <c r="I330" s="225"/>
      <c r="J330" s="226">
        <f>ROUND(I330*H330,2)</f>
        <v>0</v>
      </c>
      <c r="K330" s="227"/>
      <c r="L330" s="45"/>
      <c r="M330" s="228" t="s">
        <v>1</v>
      </c>
      <c r="N330" s="229" t="s">
        <v>41</v>
      </c>
      <c r="O330" s="92"/>
      <c r="P330" s="230">
        <f>O330*H330</f>
        <v>0</v>
      </c>
      <c r="Q330" s="230">
        <v>0</v>
      </c>
      <c r="R330" s="230">
        <f>Q330*H330</f>
        <v>0</v>
      </c>
      <c r="S330" s="230">
        <v>0.019</v>
      </c>
      <c r="T330" s="231">
        <f>S330*H330</f>
        <v>0.30855999999999995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2" t="s">
        <v>188</v>
      </c>
      <c r="AT330" s="232" t="s">
        <v>130</v>
      </c>
      <c r="AU330" s="232" t="s">
        <v>86</v>
      </c>
      <c r="AY330" s="18" t="s">
        <v>127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84</v>
      </c>
      <c r="BK330" s="233">
        <f>ROUND(I330*H330,2)</f>
        <v>0</v>
      </c>
      <c r="BL330" s="18" t="s">
        <v>188</v>
      </c>
      <c r="BM330" s="232" t="s">
        <v>424</v>
      </c>
    </row>
    <row r="331" spans="1:47" s="2" customFormat="1" ht="12">
      <c r="A331" s="39"/>
      <c r="B331" s="40"/>
      <c r="C331" s="41"/>
      <c r="D331" s="234" t="s">
        <v>135</v>
      </c>
      <c r="E331" s="41"/>
      <c r="F331" s="235" t="s">
        <v>425</v>
      </c>
      <c r="G331" s="41"/>
      <c r="H331" s="41"/>
      <c r="I331" s="236"/>
      <c r="J331" s="41"/>
      <c r="K331" s="41"/>
      <c r="L331" s="45"/>
      <c r="M331" s="237"/>
      <c r="N331" s="238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135</v>
      </c>
      <c r="AU331" s="18" t="s">
        <v>86</v>
      </c>
    </row>
    <row r="332" spans="1:51" s="13" customFormat="1" ht="12">
      <c r="A332" s="13"/>
      <c r="B332" s="244"/>
      <c r="C332" s="245"/>
      <c r="D332" s="246" t="s">
        <v>191</v>
      </c>
      <c r="E332" s="247" t="s">
        <v>1</v>
      </c>
      <c r="F332" s="248" t="s">
        <v>426</v>
      </c>
      <c r="G332" s="245"/>
      <c r="H332" s="249">
        <v>16.24</v>
      </c>
      <c r="I332" s="250"/>
      <c r="J332" s="245"/>
      <c r="K332" s="245"/>
      <c r="L332" s="251"/>
      <c r="M332" s="252"/>
      <c r="N332" s="253"/>
      <c r="O332" s="253"/>
      <c r="P332" s="253"/>
      <c r="Q332" s="253"/>
      <c r="R332" s="253"/>
      <c r="S332" s="253"/>
      <c r="T332" s="25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5" t="s">
        <v>191</v>
      </c>
      <c r="AU332" s="255" t="s">
        <v>86</v>
      </c>
      <c r="AV332" s="13" t="s">
        <v>86</v>
      </c>
      <c r="AW332" s="13" t="s">
        <v>32</v>
      </c>
      <c r="AX332" s="13" t="s">
        <v>84</v>
      </c>
      <c r="AY332" s="255" t="s">
        <v>127</v>
      </c>
    </row>
    <row r="333" spans="1:65" s="2" customFormat="1" ht="24.15" customHeight="1">
      <c r="A333" s="39"/>
      <c r="B333" s="40"/>
      <c r="C333" s="220" t="s">
        <v>427</v>
      </c>
      <c r="D333" s="220" t="s">
        <v>130</v>
      </c>
      <c r="E333" s="221" t="s">
        <v>428</v>
      </c>
      <c r="F333" s="222" t="s">
        <v>429</v>
      </c>
      <c r="G333" s="223" t="s">
        <v>381</v>
      </c>
      <c r="H333" s="224">
        <v>3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41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0.004</v>
      </c>
      <c r="T333" s="231">
        <f>S333*H333</f>
        <v>0.012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188</v>
      </c>
      <c r="AT333" s="232" t="s">
        <v>130</v>
      </c>
      <c r="AU333" s="232" t="s">
        <v>86</v>
      </c>
      <c r="AY333" s="18" t="s">
        <v>127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84</v>
      </c>
      <c r="BK333" s="233">
        <f>ROUND(I333*H333,2)</f>
        <v>0</v>
      </c>
      <c r="BL333" s="18" t="s">
        <v>188</v>
      </c>
      <c r="BM333" s="232" t="s">
        <v>430</v>
      </c>
    </row>
    <row r="334" spans="1:47" s="2" customFormat="1" ht="12">
      <c r="A334" s="39"/>
      <c r="B334" s="40"/>
      <c r="C334" s="41"/>
      <c r="D334" s="234" t="s">
        <v>135</v>
      </c>
      <c r="E334" s="41"/>
      <c r="F334" s="235" t="s">
        <v>431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135</v>
      </c>
      <c r="AU334" s="18" t="s">
        <v>86</v>
      </c>
    </row>
    <row r="335" spans="1:65" s="2" customFormat="1" ht="24.15" customHeight="1">
      <c r="A335" s="39"/>
      <c r="B335" s="40"/>
      <c r="C335" s="220" t="s">
        <v>432</v>
      </c>
      <c r="D335" s="220" t="s">
        <v>130</v>
      </c>
      <c r="E335" s="221" t="s">
        <v>433</v>
      </c>
      <c r="F335" s="222" t="s">
        <v>434</v>
      </c>
      <c r="G335" s="223" t="s">
        <v>381</v>
      </c>
      <c r="H335" s="224">
        <v>3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41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0.074</v>
      </c>
      <c r="T335" s="231">
        <f>S335*H335</f>
        <v>0.22199999999999998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188</v>
      </c>
      <c r="AT335" s="232" t="s">
        <v>130</v>
      </c>
      <c r="AU335" s="232" t="s">
        <v>86</v>
      </c>
      <c r="AY335" s="18" t="s">
        <v>127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84</v>
      </c>
      <c r="BK335" s="233">
        <f>ROUND(I335*H335,2)</f>
        <v>0</v>
      </c>
      <c r="BL335" s="18" t="s">
        <v>188</v>
      </c>
      <c r="BM335" s="232" t="s">
        <v>435</v>
      </c>
    </row>
    <row r="336" spans="1:47" s="2" customFormat="1" ht="12">
      <c r="A336" s="39"/>
      <c r="B336" s="40"/>
      <c r="C336" s="41"/>
      <c r="D336" s="234" t="s">
        <v>135</v>
      </c>
      <c r="E336" s="41"/>
      <c r="F336" s="235" t="s">
        <v>436</v>
      </c>
      <c r="G336" s="41"/>
      <c r="H336" s="41"/>
      <c r="I336" s="236"/>
      <c r="J336" s="41"/>
      <c r="K336" s="41"/>
      <c r="L336" s="45"/>
      <c r="M336" s="237"/>
      <c r="N336" s="23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135</v>
      </c>
      <c r="AU336" s="18" t="s">
        <v>86</v>
      </c>
    </row>
    <row r="337" spans="1:65" s="2" customFormat="1" ht="24.15" customHeight="1">
      <c r="A337" s="39"/>
      <c r="B337" s="40"/>
      <c r="C337" s="220" t="s">
        <v>437</v>
      </c>
      <c r="D337" s="220" t="s">
        <v>130</v>
      </c>
      <c r="E337" s="221" t="s">
        <v>438</v>
      </c>
      <c r="F337" s="222" t="s">
        <v>439</v>
      </c>
      <c r="G337" s="223" t="s">
        <v>205</v>
      </c>
      <c r="H337" s="224">
        <v>3.6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41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0.27</v>
      </c>
      <c r="T337" s="231">
        <f>S337*H337</f>
        <v>0.9720000000000001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188</v>
      </c>
      <c r="AT337" s="232" t="s">
        <v>130</v>
      </c>
      <c r="AU337" s="232" t="s">
        <v>86</v>
      </c>
      <c r="AY337" s="18" t="s">
        <v>127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84</v>
      </c>
      <c r="BK337" s="233">
        <f>ROUND(I337*H337,2)</f>
        <v>0</v>
      </c>
      <c r="BL337" s="18" t="s">
        <v>188</v>
      </c>
      <c r="BM337" s="232" t="s">
        <v>440</v>
      </c>
    </row>
    <row r="338" spans="1:47" s="2" customFormat="1" ht="12">
      <c r="A338" s="39"/>
      <c r="B338" s="40"/>
      <c r="C338" s="41"/>
      <c r="D338" s="234" t="s">
        <v>135</v>
      </c>
      <c r="E338" s="41"/>
      <c r="F338" s="235" t="s">
        <v>441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135</v>
      </c>
      <c r="AU338" s="18" t="s">
        <v>86</v>
      </c>
    </row>
    <row r="339" spans="1:51" s="13" customFormat="1" ht="12">
      <c r="A339" s="13"/>
      <c r="B339" s="244"/>
      <c r="C339" s="245"/>
      <c r="D339" s="246" t="s">
        <v>191</v>
      </c>
      <c r="E339" s="247" t="s">
        <v>1</v>
      </c>
      <c r="F339" s="248" t="s">
        <v>442</v>
      </c>
      <c r="G339" s="245"/>
      <c r="H339" s="249">
        <v>3.6</v>
      </c>
      <c r="I339" s="250"/>
      <c r="J339" s="245"/>
      <c r="K339" s="245"/>
      <c r="L339" s="251"/>
      <c r="M339" s="252"/>
      <c r="N339" s="253"/>
      <c r="O339" s="253"/>
      <c r="P339" s="253"/>
      <c r="Q339" s="253"/>
      <c r="R339" s="253"/>
      <c r="S339" s="253"/>
      <c r="T339" s="25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5" t="s">
        <v>191</v>
      </c>
      <c r="AU339" s="255" t="s">
        <v>86</v>
      </c>
      <c r="AV339" s="13" t="s">
        <v>86</v>
      </c>
      <c r="AW339" s="13" t="s">
        <v>32</v>
      </c>
      <c r="AX339" s="13" t="s">
        <v>84</v>
      </c>
      <c r="AY339" s="255" t="s">
        <v>127</v>
      </c>
    </row>
    <row r="340" spans="1:65" s="2" customFormat="1" ht="24.15" customHeight="1">
      <c r="A340" s="39"/>
      <c r="B340" s="40"/>
      <c r="C340" s="220" t="s">
        <v>443</v>
      </c>
      <c r="D340" s="220" t="s">
        <v>130</v>
      </c>
      <c r="E340" s="221" t="s">
        <v>444</v>
      </c>
      <c r="F340" s="222" t="s">
        <v>445</v>
      </c>
      <c r="G340" s="223" t="s">
        <v>187</v>
      </c>
      <c r="H340" s="224">
        <v>1.39</v>
      </c>
      <c r="I340" s="225"/>
      <c r="J340" s="226">
        <f>ROUND(I340*H340,2)</f>
        <v>0</v>
      </c>
      <c r="K340" s="227"/>
      <c r="L340" s="45"/>
      <c r="M340" s="228" t="s">
        <v>1</v>
      </c>
      <c r="N340" s="229" t="s">
        <v>41</v>
      </c>
      <c r="O340" s="92"/>
      <c r="P340" s="230">
        <f>O340*H340</f>
        <v>0</v>
      </c>
      <c r="Q340" s="230">
        <v>0</v>
      </c>
      <c r="R340" s="230">
        <f>Q340*H340</f>
        <v>0</v>
      </c>
      <c r="S340" s="230">
        <v>1.8</v>
      </c>
      <c r="T340" s="231">
        <f>S340*H340</f>
        <v>2.502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188</v>
      </c>
      <c r="AT340" s="232" t="s">
        <v>130</v>
      </c>
      <c r="AU340" s="232" t="s">
        <v>86</v>
      </c>
      <c r="AY340" s="18" t="s">
        <v>127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84</v>
      </c>
      <c r="BK340" s="233">
        <f>ROUND(I340*H340,2)</f>
        <v>0</v>
      </c>
      <c r="BL340" s="18" t="s">
        <v>188</v>
      </c>
      <c r="BM340" s="232" t="s">
        <v>446</v>
      </c>
    </row>
    <row r="341" spans="1:47" s="2" customFormat="1" ht="12">
      <c r="A341" s="39"/>
      <c r="B341" s="40"/>
      <c r="C341" s="41"/>
      <c r="D341" s="234" t="s">
        <v>135</v>
      </c>
      <c r="E341" s="41"/>
      <c r="F341" s="235" t="s">
        <v>447</v>
      </c>
      <c r="G341" s="41"/>
      <c r="H341" s="41"/>
      <c r="I341" s="236"/>
      <c r="J341" s="41"/>
      <c r="K341" s="41"/>
      <c r="L341" s="45"/>
      <c r="M341" s="237"/>
      <c r="N341" s="238"/>
      <c r="O341" s="92"/>
      <c r="P341" s="92"/>
      <c r="Q341" s="92"/>
      <c r="R341" s="92"/>
      <c r="S341" s="92"/>
      <c r="T341" s="93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135</v>
      </c>
      <c r="AU341" s="18" t="s">
        <v>86</v>
      </c>
    </row>
    <row r="342" spans="1:51" s="15" customFormat="1" ht="12">
      <c r="A342" s="15"/>
      <c r="B342" s="267"/>
      <c r="C342" s="268"/>
      <c r="D342" s="246" t="s">
        <v>191</v>
      </c>
      <c r="E342" s="269" t="s">
        <v>1</v>
      </c>
      <c r="F342" s="270" t="s">
        <v>448</v>
      </c>
      <c r="G342" s="268"/>
      <c r="H342" s="269" t="s">
        <v>1</v>
      </c>
      <c r="I342" s="271"/>
      <c r="J342" s="268"/>
      <c r="K342" s="268"/>
      <c r="L342" s="272"/>
      <c r="M342" s="273"/>
      <c r="N342" s="274"/>
      <c r="O342" s="274"/>
      <c r="P342" s="274"/>
      <c r="Q342" s="274"/>
      <c r="R342" s="274"/>
      <c r="S342" s="274"/>
      <c r="T342" s="27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6" t="s">
        <v>191</v>
      </c>
      <c r="AU342" s="276" t="s">
        <v>86</v>
      </c>
      <c r="AV342" s="15" t="s">
        <v>84</v>
      </c>
      <c r="AW342" s="15" t="s">
        <v>32</v>
      </c>
      <c r="AX342" s="15" t="s">
        <v>76</v>
      </c>
      <c r="AY342" s="276" t="s">
        <v>127</v>
      </c>
    </row>
    <row r="343" spans="1:51" s="13" customFormat="1" ht="12">
      <c r="A343" s="13"/>
      <c r="B343" s="244"/>
      <c r="C343" s="245"/>
      <c r="D343" s="246" t="s">
        <v>191</v>
      </c>
      <c r="E343" s="247" t="s">
        <v>1</v>
      </c>
      <c r="F343" s="248" t="s">
        <v>449</v>
      </c>
      <c r="G343" s="245"/>
      <c r="H343" s="249">
        <v>1.39</v>
      </c>
      <c r="I343" s="250"/>
      <c r="J343" s="245"/>
      <c r="K343" s="245"/>
      <c r="L343" s="251"/>
      <c r="M343" s="252"/>
      <c r="N343" s="253"/>
      <c r="O343" s="253"/>
      <c r="P343" s="253"/>
      <c r="Q343" s="253"/>
      <c r="R343" s="253"/>
      <c r="S343" s="253"/>
      <c r="T343" s="25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5" t="s">
        <v>191</v>
      </c>
      <c r="AU343" s="255" t="s">
        <v>86</v>
      </c>
      <c r="AV343" s="13" t="s">
        <v>86</v>
      </c>
      <c r="AW343" s="13" t="s">
        <v>32</v>
      </c>
      <c r="AX343" s="13" t="s">
        <v>84</v>
      </c>
      <c r="AY343" s="255" t="s">
        <v>127</v>
      </c>
    </row>
    <row r="344" spans="1:65" s="2" customFormat="1" ht="24.15" customHeight="1">
      <c r="A344" s="39"/>
      <c r="B344" s="40"/>
      <c r="C344" s="220" t="s">
        <v>450</v>
      </c>
      <c r="D344" s="220" t="s">
        <v>130</v>
      </c>
      <c r="E344" s="221" t="s">
        <v>451</v>
      </c>
      <c r="F344" s="222" t="s">
        <v>452</v>
      </c>
      <c r="G344" s="223" t="s">
        <v>453</v>
      </c>
      <c r="H344" s="224">
        <v>53.2</v>
      </c>
      <c r="I344" s="225"/>
      <c r="J344" s="226">
        <f>ROUND(I344*H344,2)</f>
        <v>0</v>
      </c>
      <c r="K344" s="227"/>
      <c r="L344" s="45"/>
      <c r="M344" s="228" t="s">
        <v>1</v>
      </c>
      <c r="N344" s="229" t="s">
        <v>41</v>
      </c>
      <c r="O344" s="92"/>
      <c r="P344" s="230">
        <f>O344*H344</f>
        <v>0</v>
      </c>
      <c r="Q344" s="230">
        <v>0</v>
      </c>
      <c r="R344" s="230">
        <f>Q344*H344</f>
        <v>0</v>
      </c>
      <c r="S344" s="230">
        <v>0.007</v>
      </c>
      <c r="T344" s="231">
        <f>S344*H344</f>
        <v>0.3724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2" t="s">
        <v>188</v>
      </c>
      <c r="AT344" s="232" t="s">
        <v>130</v>
      </c>
      <c r="AU344" s="232" t="s">
        <v>86</v>
      </c>
      <c r="AY344" s="18" t="s">
        <v>127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84</v>
      </c>
      <c r="BK344" s="233">
        <f>ROUND(I344*H344,2)</f>
        <v>0</v>
      </c>
      <c r="BL344" s="18" t="s">
        <v>188</v>
      </c>
      <c r="BM344" s="232" t="s">
        <v>454</v>
      </c>
    </row>
    <row r="345" spans="1:47" s="2" customFormat="1" ht="12">
      <c r="A345" s="39"/>
      <c r="B345" s="40"/>
      <c r="C345" s="41"/>
      <c r="D345" s="234" t="s">
        <v>135</v>
      </c>
      <c r="E345" s="41"/>
      <c r="F345" s="235" t="s">
        <v>455</v>
      </c>
      <c r="G345" s="41"/>
      <c r="H345" s="41"/>
      <c r="I345" s="236"/>
      <c r="J345" s="41"/>
      <c r="K345" s="41"/>
      <c r="L345" s="45"/>
      <c r="M345" s="237"/>
      <c r="N345" s="238"/>
      <c r="O345" s="92"/>
      <c r="P345" s="92"/>
      <c r="Q345" s="92"/>
      <c r="R345" s="92"/>
      <c r="S345" s="92"/>
      <c r="T345" s="93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135</v>
      </c>
      <c r="AU345" s="18" t="s">
        <v>86</v>
      </c>
    </row>
    <row r="346" spans="1:51" s="13" customFormat="1" ht="12">
      <c r="A346" s="13"/>
      <c r="B346" s="244"/>
      <c r="C346" s="245"/>
      <c r="D346" s="246" t="s">
        <v>191</v>
      </c>
      <c r="E346" s="247" t="s">
        <v>1</v>
      </c>
      <c r="F346" s="248" t="s">
        <v>456</v>
      </c>
      <c r="G346" s="245"/>
      <c r="H346" s="249">
        <v>53.2</v>
      </c>
      <c r="I346" s="250"/>
      <c r="J346" s="245"/>
      <c r="K346" s="245"/>
      <c r="L346" s="251"/>
      <c r="M346" s="252"/>
      <c r="N346" s="253"/>
      <c r="O346" s="253"/>
      <c r="P346" s="253"/>
      <c r="Q346" s="253"/>
      <c r="R346" s="253"/>
      <c r="S346" s="253"/>
      <c r="T346" s="25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5" t="s">
        <v>191</v>
      </c>
      <c r="AU346" s="255" t="s">
        <v>86</v>
      </c>
      <c r="AV346" s="13" t="s">
        <v>86</v>
      </c>
      <c r="AW346" s="13" t="s">
        <v>32</v>
      </c>
      <c r="AX346" s="13" t="s">
        <v>84</v>
      </c>
      <c r="AY346" s="255" t="s">
        <v>127</v>
      </c>
    </row>
    <row r="347" spans="1:65" s="2" customFormat="1" ht="24.15" customHeight="1">
      <c r="A347" s="39"/>
      <c r="B347" s="40"/>
      <c r="C347" s="220" t="s">
        <v>457</v>
      </c>
      <c r="D347" s="220" t="s">
        <v>130</v>
      </c>
      <c r="E347" s="221" t="s">
        <v>458</v>
      </c>
      <c r="F347" s="222" t="s">
        <v>459</v>
      </c>
      <c r="G347" s="223" t="s">
        <v>453</v>
      </c>
      <c r="H347" s="224">
        <v>41.8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41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0.009</v>
      </c>
      <c r="T347" s="231">
        <f>S347*H347</f>
        <v>0.3761999999999999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188</v>
      </c>
      <c r="AT347" s="232" t="s">
        <v>130</v>
      </c>
      <c r="AU347" s="232" t="s">
        <v>86</v>
      </c>
      <c r="AY347" s="18" t="s">
        <v>127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84</v>
      </c>
      <c r="BK347" s="233">
        <f>ROUND(I347*H347,2)</f>
        <v>0</v>
      </c>
      <c r="BL347" s="18" t="s">
        <v>188</v>
      </c>
      <c r="BM347" s="232" t="s">
        <v>460</v>
      </c>
    </row>
    <row r="348" spans="1:47" s="2" customFormat="1" ht="12">
      <c r="A348" s="39"/>
      <c r="B348" s="40"/>
      <c r="C348" s="41"/>
      <c r="D348" s="234" t="s">
        <v>135</v>
      </c>
      <c r="E348" s="41"/>
      <c r="F348" s="235" t="s">
        <v>461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135</v>
      </c>
      <c r="AU348" s="18" t="s">
        <v>86</v>
      </c>
    </row>
    <row r="349" spans="1:51" s="13" customFormat="1" ht="12">
      <c r="A349" s="13"/>
      <c r="B349" s="244"/>
      <c r="C349" s="245"/>
      <c r="D349" s="246" t="s">
        <v>191</v>
      </c>
      <c r="E349" s="247" t="s">
        <v>1</v>
      </c>
      <c r="F349" s="248" t="s">
        <v>462</v>
      </c>
      <c r="G349" s="245"/>
      <c r="H349" s="249">
        <v>41.8</v>
      </c>
      <c r="I349" s="250"/>
      <c r="J349" s="245"/>
      <c r="K349" s="245"/>
      <c r="L349" s="251"/>
      <c r="M349" s="252"/>
      <c r="N349" s="253"/>
      <c r="O349" s="253"/>
      <c r="P349" s="253"/>
      <c r="Q349" s="253"/>
      <c r="R349" s="253"/>
      <c r="S349" s="253"/>
      <c r="T349" s="25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5" t="s">
        <v>191</v>
      </c>
      <c r="AU349" s="255" t="s">
        <v>86</v>
      </c>
      <c r="AV349" s="13" t="s">
        <v>86</v>
      </c>
      <c r="AW349" s="13" t="s">
        <v>32</v>
      </c>
      <c r="AX349" s="13" t="s">
        <v>84</v>
      </c>
      <c r="AY349" s="255" t="s">
        <v>127</v>
      </c>
    </row>
    <row r="350" spans="1:65" s="2" customFormat="1" ht="24.15" customHeight="1">
      <c r="A350" s="39"/>
      <c r="B350" s="40"/>
      <c r="C350" s="220" t="s">
        <v>463</v>
      </c>
      <c r="D350" s="220" t="s">
        <v>130</v>
      </c>
      <c r="E350" s="221" t="s">
        <v>464</v>
      </c>
      <c r="F350" s="222" t="s">
        <v>465</v>
      </c>
      <c r="G350" s="223" t="s">
        <v>381</v>
      </c>
      <c r="H350" s="224">
        <v>8</v>
      </c>
      <c r="I350" s="225"/>
      <c r="J350" s="226">
        <f>ROUND(I350*H350,2)</f>
        <v>0</v>
      </c>
      <c r="K350" s="227"/>
      <c r="L350" s="45"/>
      <c r="M350" s="228" t="s">
        <v>1</v>
      </c>
      <c r="N350" s="229" t="s">
        <v>41</v>
      </c>
      <c r="O350" s="92"/>
      <c r="P350" s="230">
        <f>O350*H350</f>
        <v>0</v>
      </c>
      <c r="Q350" s="230">
        <v>0</v>
      </c>
      <c r="R350" s="230">
        <f>Q350*H350</f>
        <v>0</v>
      </c>
      <c r="S350" s="230">
        <v>0.018</v>
      </c>
      <c r="T350" s="231">
        <f>S350*H350</f>
        <v>0.144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188</v>
      </c>
      <c r="AT350" s="232" t="s">
        <v>130</v>
      </c>
      <c r="AU350" s="232" t="s">
        <v>86</v>
      </c>
      <c r="AY350" s="18" t="s">
        <v>127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84</v>
      </c>
      <c r="BK350" s="233">
        <f>ROUND(I350*H350,2)</f>
        <v>0</v>
      </c>
      <c r="BL350" s="18" t="s">
        <v>188</v>
      </c>
      <c r="BM350" s="232" t="s">
        <v>466</v>
      </c>
    </row>
    <row r="351" spans="1:47" s="2" customFormat="1" ht="12">
      <c r="A351" s="39"/>
      <c r="B351" s="40"/>
      <c r="C351" s="41"/>
      <c r="D351" s="234" t="s">
        <v>135</v>
      </c>
      <c r="E351" s="41"/>
      <c r="F351" s="235" t="s">
        <v>467</v>
      </c>
      <c r="G351" s="41"/>
      <c r="H351" s="41"/>
      <c r="I351" s="236"/>
      <c r="J351" s="41"/>
      <c r="K351" s="41"/>
      <c r="L351" s="45"/>
      <c r="M351" s="237"/>
      <c r="N351" s="238"/>
      <c r="O351" s="92"/>
      <c r="P351" s="92"/>
      <c r="Q351" s="92"/>
      <c r="R351" s="92"/>
      <c r="S351" s="92"/>
      <c r="T351" s="93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135</v>
      </c>
      <c r="AU351" s="18" t="s">
        <v>86</v>
      </c>
    </row>
    <row r="352" spans="1:51" s="15" customFormat="1" ht="12">
      <c r="A352" s="15"/>
      <c r="B352" s="267"/>
      <c r="C352" s="268"/>
      <c r="D352" s="246" t="s">
        <v>191</v>
      </c>
      <c r="E352" s="269" t="s">
        <v>1</v>
      </c>
      <c r="F352" s="270" t="s">
        <v>468</v>
      </c>
      <c r="G352" s="268"/>
      <c r="H352" s="269" t="s">
        <v>1</v>
      </c>
      <c r="I352" s="271"/>
      <c r="J352" s="268"/>
      <c r="K352" s="268"/>
      <c r="L352" s="272"/>
      <c r="M352" s="273"/>
      <c r="N352" s="274"/>
      <c r="O352" s="274"/>
      <c r="P352" s="274"/>
      <c r="Q352" s="274"/>
      <c r="R352" s="274"/>
      <c r="S352" s="274"/>
      <c r="T352" s="27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6" t="s">
        <v>191</v>
      </c>
      <c r="AU352" s="276" t="s">
        <v>86</v>
      </c>
      <c r="AV352" s="15" t="s">
        <v>84</v>
      </c>
      <c r="AW352" s="15" t="s">
        <v>32</v>
      </c>
      <c r="AX352" s="15" t="s">
        <v>76</v>
      </c>
      <c r="AY352" s="276" t="s">
        <v>127</v>
      </c>
    </row>
    <row r="353" spans="1:51" s="13" customFormat="1" ht="12">
      <c r="A353" s="13"/>
      <c r="B353" s="244"/>
      <c r="C353" s="245"/>
      <c r="D353" s="246" t="s">
        <v>191</v>
      </c>
      <c r="E353" s="247" t="s">
        <v>1</v>
      </c>
      <c r="F353" s="248" t="s">
        <v>469</v>
      </c>
      <c r="G353" s="245"/>
      <c r="H353" s="249">
        <v>8</v>
      </c>
      <c r="I353" s="250"/>
      <c r="J353" s="245"/>
      <c r="K353" s="245"/>
      <c r="L353" s="251"/>
      <c r="M353" s="252"/>
      <c r="N353" s="253"/>
      <c r="O353" s="253"/>
      <c r="P353" s="253"/>
      <c r="Q353" s="253"/>
      <c r="R353" s="253"/>
      <c r="S353" s="253"/>
      <c r="T353" s="25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5" t="s">
        <v>191</v>
      </c>
      <c r="AU353" s="255" t="s">
        <v>86</v>
      </c>
      <c r="AV353" s="13" t="s">
        <v>86</v>
      </c>
      <c r="AW353" s="13" t="s">
        <v>32</v>
      </c>
      <c r="AX353" s="13" t="s">
        <v>84</v>
      </c>
      <c r="AY353" s="255" t="s">
        <v>127</v>
      </c>
    </row>
    <row r="354" spans="1:65" s="2" customFormat="1" ht="33" customHeight="1">
      <c r="A354" s="39"/>
      <c r="B354" s="40"/>
      <c r="C354" s="220" t="s">
        <v>470</v>
      </c>
      <c r="D354" s="220" t="s">
        <v>130</v>
      </c>
      <c r="E354" s="221" t="s">
        <v>471</v>
      </c>
      <c r="F354" s="222" t="s">
        <v>472</v>
      </c>
      <c r="G354" s="223" t="s">
        <v>453</v>
      </c>
      <c r="H354" s="224">
        <v>23.6</v>
      </c>
      <c r="I354" s="225"/>
      <c r="J354" s="226">
        <f>ROUND(I354*H354,2)</f>
        <v>0</v>
      </c>
      <c r="K354" s="227"/>
      <c r="L354" s="45"/>
      <c r="M354" s="228" t="s">
        <v>1</v>
      </c>
      <c r="N354" s="229" t="s">
        <v>41</v>
      </c>
      <c r="O354" s="92"/>
      <c r="P354" s="230">
        <f>O354*H354</f>
        <v>0</v>
      </c>
      <c r="Q354" s="230">
        <v>0</v>
      </c>
      <c r="R354" s="230">
        <f>Q354*H354</f>
        <v>0</v>
      </c>
      <c r="S354" s="230">
        <v>0.027</v>
      </c>
      <c r="T354" s="231">
        <f>S354*H354</f>
        <v>0.6372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2" t="s">
        <v>188</v>
      </c>
      <c r="AT354" s="232" t="s">
        <v>130</v>
      </c>
      <c r="AU354" s="232" t="s">
        <v>86</v>
      </c>
      <c r="AY354" s="18" t="s">
        <v>127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84</v>
      </c>
      <c r="BK354" s="233">
        <f>ROUND(I354*H354,2)</f>
        <v>0</v>
      </c>
      <c r="BL354" s="18" t="s">
        <v>188</v>
      </c>
      <c r="BM354" s="232" t="s">
        <v>473</v>
      </c>
    </row>
    <row r="355" spans="1:47" s="2" customFormat="1" ht="12">
      <c r="A355" s="39"/>
      <c r="B355" s="40"/>
      <c r="C355" s="41"/>
      <c r="D355" s="234" t="s">
        <v>135</v>
      </c>
      <c r="E355" s="41"/>
      <c r="F355" s="235" t="s">
        <v>474</v>
      </c>
      <c r="G355" s="41"/>
      <c r="H355" s="41"/>
      <c r="I355" s="236"/>
      <c r="J355" s="41"/>
      <c r="K355" s="41"/>
      <c r="L355" s="45"/>
      <c r="M355" s="237"/>
      <c r="N355" s="238"/>
      <c r="O355" s="92"/>
      <c r="P355" s="92"/>
      <c r="Q355" s="92"/>
      <c r="R355" s="92"/>
      <c r="S355" s="92"/>
      <c r="T355" s="93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135</v>
      </c>
      <c r="AU355" s="18" t="s">
        <v>86</v>
      </c>
    </row>
    <row r="356" spans="1:51" s="13" customFormat="1" ht="12">
      <c r="A356" s="13"/>
      <c r="B356" s="244"/>
      <c r="C356" s="245"/>
      <c r="D356" s="246" t="s">
        <v>191</v>
      </c>
      <c r="E356" s="247" t="s">
        <v>1</v>
      </c>
      <c r="F356" s="248" t="s">
        <v>475</v>
      </c>
      <c r="G356" s="245"/>
      <c r="H356" s="249">
        <v>4.4</v>
      </c>
      <c r="I356" s="250"/>
      <c r="J356" s="245"/>
      <c r="K356" s="245"/>
      <c r="L356" s="251"/>
      <c r="M356" s="252"/>
      <c r="N356" s="253"/>
      <c r="O356" s="253"/>
      <c r="P356" s="253"/>
      <c r="Q356" s="253"/>
      <c r="R356" s="253"/>
      <c r="S356" s="253"/>
      <c r="T356" s="25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5" t="s">
        <v>191</v>
      </c>
      <c r="AU356" s="255" t="s">
        <v>86</v>
      </c>
      <c r="AV356" s="13" t="s">
        <v>86</v>
      </c>
      <c r="AW356" s="13" t="s">
        <v>32</v>
      </c>
      <c r="AX356" s="13" t="s">
        <v>76</v>
      </c>
      <c r="AY356" s="255" t="s">
        <v>127</v>
      </c>
    </row>
    <row r="357" spans="1:51" s="13" customFormat="1" ht="12">
      <c r="A357" s="13"/>
      <c r="B357" s="244"/>
      <c r="C357" s="245"/>
      <c r="D357" s="246" t="s">
        <v>191</v>
      </c>
      <c r="E357" s="247" t="s">
        <v>1</v>
      </c>
      <c r="F357" s="248" t="s">
        <v>476</v>
      </c>
      <c r="G357" s="245"/>
      <c r="H357" s="249">
        <v>19.2</v>
      </c>
      <c r="I357" s="250"/>
      <c r="J357" s="245"/>
      <c r="K357" s="245"/>
      <c r="L357" s="251"/>
      <c r="M357" s="252"/>
      <c r="N357" s="253"/>
      <c r="O357" s="253"/>
      <c r="P357" s="253"/>
      <c r="Q357" s="253"/>
      <c r="R357" s="253"/>
      <c r="S357" s="253"/>
      <c r="T357" s="25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5" t="s">
        <v>191</v>
      </c>
      <c r="AU357" s="255" t="s">
        <v>86</v>
      </c>
      <c r="AV357" s="13" t="s">
        <v>86</v>
      </c>
      <c r="AW357" s="13" t="s">
        <v>32</v>
      </c>
      <c r="AX357" s="13" t="s">
        <v>76</v>
      </c>
      <c r="AY357" s="255" t="s">
        <v>127</v>
      </c>
    </row>
    <row r="358" spans="1:51" s="14" customFormat="1" ht="12">
      <c r="A358" s="14"/>
      <c r="B358" s="256"/>
      <c r="C358" s="257"/>
      <c r="D358" s="246" t="s">
        <v>191</v>
      </c>
      <c r="E358" s="258" t="s">
        <v>1</v>
      </c>
      <c r="F358" s="259" t="s">
        <v>195</v>
      </c>
      <c r="G358" s="257"/>
      <c r="H358" s="260">
        <v>23.6</v>
      </c>
      <c r="I358" s="261"/>
      <c r="J358" s="257"/>
      <c r="K358" s="257"/>
      <c r="L358" s="262"/>
      <c r="M358" s="263"/>
      <c r="N358" s="264"/>
      <c r="O358" s="264"/>
      <c r="P358" s="264"/>
      <c r="Q358" s="264"/>
      <c r="R358" s="264"/>
      <c r="S358" s="264"/>
      <c r="T358" s="26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6" t="s">
        <v>191</v>
      </c>
      <c r="AU358" s="266" t="s">
        <v>86</v>
      </c>
      <c r="AV358" s="14" t="s">
        <v>188</v>
      </c>
      <c r="AW358" s="14" t="s">
        <v>32</v>
      </c>
      <c r="AX358" s="14" t="s">
        <v>84</v>
      </c>
      <c r="AY358" s="266" t="s">
        <v>127</v>
      </c>
    </row>
    <row r="359" spans="1:65" s="2" customFormat="1" ht="37.8" customHeight="1">
      <c r="A359" s="39"/>
      <c r="B359" s="40"/>
      <c r="C359" s="220" t="s">
        <v>477</v>
      </c>
      <c r="D359" s="220" t="s">
        <v>130</v>
      </c>
      <c r="E359" s="221" t="s">
        <v>478</v>
      </c>
      <c r="F359" s="222" t="s">
        <v>479</v>
      </c>
      <c r="G359" s="223" t="s">
        <v>205</v>
      </c>
      <c r="H359" s="224">
        <v>54.51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41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0.01</v>
      </c>
      <c r="T359" s="231">
        <f>S359*H359</f>
        <v>0.5451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188</v>
      </c>
      <c r="AT359" s="232" t="s">
        <v>130</v>
      </c>
      <c r="AU359" s="232" t="s">
        <v>86</v>
      </c>
      <c r="AY359" s="18" t="s">
        <v>127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84</v>
      </c>
      <c r="BK359" s="233">
        <f>ROUND(I359*H359,2)</f>
        <v>0</v>
      </c>
      <c r="BL359" s="18" t="s">
        <v>188</v>
      </c>
      <c r="BM359" s="232" t="s">
        <v>480</v>
      </c>
    </row>
    <row r="360" spans="1:47" s="2" customFormat="1" ht="12">
      <c r="A360" s="39"/>
      <c r="B360" s="40"/>
      <c r="C360" s="41"/>
      <c r="D360" s="234" t="s">
        <v>135</v>
      </c>
      <c r="E360" s="41"/>
      <c r="F360" s="235" t="s">
        <v>481</v>
      </c>
      <c r="G360" s="41"/>
      <c r="H360" s="41"/>
      <c r="I360" s="236"/>
      <c r="J360" s="41"/>
      <c r="K360" s="41"/>
      <c r="L360" s="45"/>
      <c r="M360" s="237"/>
      <c r="N360" s="238"/>
      <c r="O360" s="92"/>
      <c r="P360" s="92"/>
      <c r="Q360" s="92"/>
      <c r="R360" s="92"/>
      <c r="S360" s="92"/>
      <c r="T360" s="93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135</v>
      </c>
      <c r="AU360" s="18" t="s">
        <v>86</v>
      </c>
    </row>
    <row r="361" spans="1:51" s="13" customFormat="1" ht="12">
      <c r="A361" s="13"/>
      <c r="B361" s="244"/>
      <c r="C361" s="245"/>
      <c r="D361" s="246" t="s">
        <v>191</v>
      </c>
      <c r="E361" s="247" t="s">
        <v>1</v>
      </c>
      <c r="F361" s="248" t="s">
        <v>159</v>
      </c>
      <c r="G361" s="245"/>
      <c r="H361" s="249">
        <v>54.51</v>
      </c>
      <c r="I361" s="250"/>
      <c r="J361" s="245"/>
      <c r="K361" s="245"/>
      <c r="L361" s="251"/>
      <c r="M361" s="252"/>
      <c r="N361" s="253"/>
      <c r="O361" s="253"/>
      <c r="P361" s="253"/>
      <c r="Q361" s="253"/>
      <c r="R361" s="253"/>
      <c r="S361" s="253"/>
      <c r="T361" s="25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5" t="s">
        <v>191</v>
      </c>
      <c r="AU361" s="255" t="s">
        <v>86</v>
      </c>
      <c r="AV361" s="13" t="s">
        <v>86</v>
      </c>
      <c r="AW361" s="13" t="s">
        <v>32</v>
      </c>
      <c r="AX361" s="13" t="s">
        <v>84</v>
      </c>
      <c r="AY361" s="255" t="s">
        <v>127</v>
      </c>
    </row>
    <row r="362" spans="1:65" s="2" customFormat="1" ht="37.8" customHeight="1">
      <c r="A362" s="39"/>
      <c r="B362" s="40"/>
      <c r="C362" s="220" t="s">
        <v>482</v>
      </c>
      <c r="D362" s="220" t="s">
        <v>130</v>
      </c>
      <c r="E362" s="221" t="s">
        <v>483</v>
      </c>
      <c r="F362" s="222" t="s">
        <v>484</v>
      </c>
      <c r="G362" s="223" t="s">
        <v>205</v>
      </c>
      <c r="H362" s="224">
        <v>313.127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41</v>
      </c>
      <c r="O362" s="92"/>
      <c r="P362" s="230">
        <f>O362*H362</f>
        <v>0</v>
      </c>
      <c r="Q362" s="230">
        <v>0</v>
      </c>
      <c r="R362" s="230">
        <f>Q362*H362</f>
        <v>0</v>
      </c>
      <c r="S362" s="230">
        <v>0.01</v>
      </c>
      <c r="T362" s="231">
        <f>S362*H362</f>
        <v>3.13127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188</v>
      </c>
      <c r="AT362" s="232" t="s">
        <v>130</v>
      </c>
      <c r="AU362" s="232" t="s">
        <v>86</v>
      </c>
      <c r="AY362" s="18" t="s">
        <v>127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84</v>
      </c>
      <c r="BK362" s="233">
        <f>ROUND(I362*H362,2)</f>
        <v>0</v>
      </c>
      <c r="BL362" s="18" t="s">
        <v>188</v>
      </c>
      <c r="BM362" s="232" t="s">
        <v>485</v>
      </c>
    </row>
    <row r="363" spans="1:47" s="2" customFormat="1" ht="12">
      <c r="A363" s="39"/>
      <c r="B363" s="40"/>
      <c r="C363" s="41"/>
      <c r="D363" s="234" t="s">
        <v>135</v>
      </c>
      <c r="E363" s="41"/>
      <c r="F363" s="235" t="s">
        <v>486</v>
      </c>
      <c r="G363" s="41"/>
      <c r="H363" s="41"/>
      <c r="I363" s="236"/>
      <c r="J363" s="41"/>
      <c r="K363" s="41"/>
      <c r="L363" s="45"/>
      <c r="M363" s="237"/>
      <c r="N363" s="238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135</v>
      </c>
      <c r="AU363" s="18" t="s">
        <v>86</v>
      </c>
    </row>
    <row r="364" spans="1:51" s="13" customFormat="1" ht="12">
      <c r="A364" s="13"/>
      <c r="B364" s="244"/>
      <c r="C364" s="245"/>
      <c r="D364" s="246" t="s">
        <v>191</v>
      </c>
      <c r="E364" s="247" t="s">
        <v>1</v>
      </c>
      <c r="F364" s="248" t="s">
        <v>157</v>
      </c>
      <c r="G364" s="245"/>
      <c r="H364" s="249">
        <v>313.127</v>
      </c>
      <c r="I364" s="250"/>
      <c r="J364" s="245"/>
      <c r="K364" s="245"/>
      <c r="L364" s="251"/>
      <c r="M364" s="252"/>
      <c r="N364" s="253"/>
      <c r="O364" s="253"/>
      <c r="P364" s="253"/>
      <c r="Q364" s="253"/>
      <c r="R364" s="253"/>
      <c r="S364" s="253"/>
      <c r="T364" s="25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5" t="s">
        <v>191</v>
      </c>
      <c r="AU364" s="255" t="s">
        <v>86</v>
      </c>
      <c r="AV364" s="13" t="s">
        <v>86</v>
      </c>
      <c r="AW364" s="13" t="s">
        <v>32</v>
      </c>
      <c r="AX364" s="13" t="s">
        <v>84</v>
      </c>
      <c r="AY364" s="255" t="s">
        <v>127</v>
      </c>
    </row>
    <row r="365" spans="1:65" s="2" customFormat="1" ht="37.8" customHeight="1">
      <c r="A365" s="39"/>
      <c r="B365" s="40"/>
      <c r="C365" s="220" t="s">
        <v>487</v>
      </c>
      <c r="D365" s="220" t="s">
        <v>130</v>
      </c>
      <c r="E365" s="221" t="s">
        <v>488</v>
      </c>
      <c r="F365" s="222" t="s">
        <v>489</v>
      </c>
      <c r="G365" s="223" t="s">
        <v>205</v>
      </c>
      <c r="H365" s="224">
        <v>48.57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41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0.046</v>
      </c>
      <c r="T365" s="231">
        <f>S365*H365</f>
        <v>2.23422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188</v>
      </c>
      <c r="AT365" s="232" t="s">
        <v>130</v>
      </c>
      <c r="AU365" s="232" t="s">
        <v>86</v>
      </c>
      <c r="AY365" s="18" t="s">
        <v>127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84</v>
      </c>
      <c r="BK365" s="233">
        <f>ROUND(I365*H365,2)</f>
        <v>0</v>
      </c>
      <c r="BL365" s="18" t="s">
        <v>188</v>
      </c>
      <c r="BM365" s="232" t="s">
        <v>490</v>
      </c>
    </row>
    <row r="366" spans="1:47" s="2" customFormat="1" ht="12">
      <c r="A366" s="39"/>
      <c r="B366" s="40"/>
      <c r="C366" s="41"/>
      <c r="D366" s="234" t="s">
        <v>135</v>
      </c>
      <c r="E366" s="41"/>
      <c r="F366" s="235" t="s">
        <v>491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135</v>
      </c>
      <c r="AU366" s="18" t="s">
        <v>86</v>
      </c>
    </row>
    <row r="367" spans="1:51" s="15" customFormat="1" ht="12">
      <c r="A367" s="15"/>
      <c r="B367" s="267"/>
      <c r="C367" s="268"/>
      <c r="D367" s="246" t="s">
        <v>191</v>
      </c>
      <c r="E367" s="269" t="s">
        <v>1</v>
      </c>
      <c r="F367" s="270" t="s">
        <v>492</v>
      </c>
      <c r="G367" s="268"/>
      <c r="H367" s="269" t="s">
        <v>1</v>
      </c>
      <c r="I367" s="271"/>
      <c r="J367" s="268"/>
      <c r="K367" s="268"/>
      <c r="L367" s="272"/>
      <c r="M367" s="273"/>
      <c r="N367" s="274"/>
      <c r="O367" s="274"/>
      <c r="P367" s="274"/>
      <c r="Q367" s="274"/>
      <c r="R367" s="274"/>
      <c r="S367" s="274"/>
      <c r="T367" s="27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6" t="s">
        <v>191</v>
      </c>
      <c r="AU367" s="276" t="s">
        <v>86</v>
      </c>
      <c r="AV367" s="15" t="s">
        <v>84</v>
      </c>
      <c r="AW367" s="15" t="s">
        <v>32</v>
      </c>
      <c r="AX367" s="15" t="s">
        <v>76</v>
      </c>
      <c r="AY367" s="276" t="s">
        <v>127</v>
      </c>
    </row>
    <row r="368" spans="1:51" s="13" customFormat="1" ht="12">
      <c r="A368" s="13"/>
      <c r="B368" s="244"/>
      <c r="C368" s="245"/>
      <c r="D368" s="246" t="s">
        <v>191</v>
      </c>
      <c r="E368" s="247" t="s">
        <v>1</v>
      </c>
      <c r="F368" s="248" t="s">
        <v>493</v>
      </c>
      <c r="G368" s="245"/>
      <c r="H368" s="249">
        <v>1.35</v>
      </c>
      <c r="I368" s="250"/>
      <c r="J368" s="245"/>
      <c r="K368" s="245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191</v>
      </c>
      <c r="AU368" s="255" t="s">
        <v>86</v>
      </c>
      <c r="AV368" s="13" t="s">
        <v>86</v>
      </c>
      <c r="AW368" s="13" t="s">
        <v>32</v>
      </c>
      <c r="AX368" s="13" t="s">
        <v>76</v>
      </c>
      <c r="AY368" s="255" t="s">
        <v>127</v>
      </c>
    </row>
    <row r="369" spans="1:51" s="13" customFormat="1" ht="12">
      <c r="A369" s="13"/>
      <c r="B369" s="244"/>
      <c r="C369" s="245"/>
      <c r="D369" s="246" t="s">
        <v>191</v>
      </c>
      <c r="E369" s="247" t="s">
        <v>1</v>
      </c>
      <c r="F369" s="248" t="s">
        <v>494</v>
      </c>
      <c r="G369" s="245"/>
      <c r="H369" s="249">
        <v>1.35</v>
      </c>
      <c r="I369" s="250"/>
      <c r="J369" s="245"/>
      <c r="K369" s="245"/>
      <c r="L369" s="251"/>
      <c r="M369" s="252"/>
      <c r="N369" s="253"/>
      <c r="O369" s="253"/>
      <c r="P369" s="253"/>
      <c r="Q369" s="253"/>
      <c r="R369" s="253"/>
      <c r="S369" s="253"/>
      <c r="T369" s="25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5" t="s">
        <v>191</v>
      </c>
      <c r="AU369" s="255" t="s">
        <v>86</v>
      </c>
      <c r="AV369" s="13" t="s">
        <v>86</v>
      </c>
      <c r="AW369" s="13" t="s">
        <v>32</v>
      </c>
      <c r="AX369" s="13" t="s">
        <v>76</v>
      </c>
      <c r="AY369" s="255" t="s">
        <v>127</v>
      </c>
    </row>
    <row r="370" spans="1:51" s="13" customFormat="1" ht="12">
      <c r="A370" s="13"/>
      <c r="B370" s="244"/>
      <c r="C370" s="245"/>
      <c r="D370" s="246" t="s">
        <v>191</v>
      </c>
      <c r="E370" s="247" t="s">
        <v>1</v>
      </c>
      <c r="F370" s="248" t="s">
        <v>495</v>
      </c>
      <c r="G370" s="245"/>
      <c r="H370" s="249">
        <v>2.4</v>
      </c>
      <c r="I370" s="250"/>
      <c r="J370" s="245"/>
      <c r="K370" s="245"/>
      <c r="L370" s="251"/>
      <c r="M370" s="252"/>
      <c r="N370" s="253"/>
      <c r="O370" s="253"/>
      <c r="P370" s="253"/>
      <c r="Q370" s="253"/>
      <c r="R370" s="253"/>
      <c r="S370" s="253"/>
      <c r="T370" s="25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5" t="s">
        <v>191</v>
      </c>
      <c r="AU370" s="255" t="s">
        <v>86</v>
      </c>
      <c r="AV370" s="13" t="s">
        <v>86</v>
      </c>
      <c r="AW370" s="13" t="s">
        <v>32</v>
      </c>
      <c r="AX370" s="13" t="s">
        <v>76</v>
      </c>
      <c r="AY370" s="255" t="s">
        <v>127</v>
      </c>
    </row>
    <row r="371" spans="1:51" s="13" customFormat="1" ht="12">
      <c r="A371" s="13"/>
      <c r="B371" s="244"/>
      <c r="C371" s="245"/>
      <c r="D371" s="246" t="s">
        <v>191</v>
      </c>
      <c r="E371" s="247" t="s">
        <v>1</v>
      </c>
      <c r="F371" s="248" t="s">
        <v>496</v>
      </c>
      <c r="G371" s="245"/>
      <c r="H371" s="249">
        <v>1.98</v>
      </c>
      <c r="I371" s="250"/>
      <c r="J371" s="245"/>
      <c r="K371" s="245"/>
      <c r="L371" s="251"/>
      <c r="M371" s="252"/>
      <c r="N371" s="253"/>
      <c r="O371" s="253"/>
      <c r="P371" s="253"/>
      <c r="Q371" s="253"/>
      <c r="R371" s="253"/>
      <c r="S371" s="253"/>
      <c r="T371" s="25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5" t="s">
        <v>191</v>
      </c>
      <c r="AU371" s="255" t="s">
        <v>86</v>
      </c>
      <c r="AV371" s="13" t="s">
        <v>86</v>
      </c>
      <c r="AW371" s="13" t="s">
        <v>32</v>
      </c>
      <c r="AX371" s="13" t="s">
        <v>76</v>
      </c>
      <c r="AY371" s="255" t="s">
        <v>127</v>
      </c>
    </row>
    <row r="372" spans="1:51" s="13" customFormat="1" ht="12">
      <c r="A372" s="13"/>
      <c r="B372" s="244"/>
      <c r="C372" s="245"/>
      <c r="D372" s="246" t="s">
        <v>191</v>
      </c>
      <c r="E372" s="247" t="s">
        <v>1</v>
      </c>
      <c r="F372" s="248" t="s">
        <v>497</v>
      </c>
      <c r="G372" s="245"/>
      <c r="H372" s="249">
        <v>3.78</v>
      </c>
      <c r="I372" s="250"/>
      <c r="J372" s="245"/>
      <c r="K372" s="245"/>
      <c r="L372" s="251"/>
      <c r="M372" s="252"/>
      <c r="N372" s="253"/>
      <c r="O372" s="253"/>
      <c r="P372" s="253"/>
      <c r="Q372" s="253"/>
      <c r="R372" s="253"/>
      <c r="S372" s="253"/>
      <c r="T372" s="25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5" t="s">
        <v>191</v>
      </c>
      <c r="AU372" s="255" t="s">
        <v>86</v>
      </c>
      <c r="AV372" s="13" t="s">
        <v>86</v>
      </c>
      <c r="AW372" s="13" t="s">
        <v>32</v>
      </c>
      <c r="AX372" s="13" t="s">
        <v>76</v>
      </c>
      <c r="AY372" s="255" t="s">
        <v>127</v>
      </c>
    </row>
    <row r="373" spans="1:51" s="13" customFormat="1" ht="12">
      <c r="A373" s="13"/>
      <c r="B373" s="244"/>
      <c r="C373" s="245"/>
      <c r="D373" s="246" t="s">
        <v>191</v>
      </c>
      <c r="E373" s="247" t="s">
        <v>1</v>
      </c>
      <c r="F373" s="248" t="s">
        <v>498</v>
      </c>
      <c r="G373" s="245"/>
      <c r="H373" s="249">
        <v>6.3</v>
      </c>
      <c r="I373" s="250"/>
      <c r="J373" s="245"/>
      <c r="K373" s="245"/>
      <c r="L373" s="251"/>
      <c r="M373" s="252"/>
      <c r="N373" s="253"/>
      <c r="O373" s="253"/>
      <c r="P373" s="253"/>
      <c r="Q373" s="253"/>
      <c r="R373" s="253"/>
      <c r="S373" s="253"/>
      <c r="T373" s="25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5" t="s">
        <v>191</v>
      </c>
      <c r="AU373" s="255" t="s">
        <v>86</v>
      </c>
      <c r="AV373" s="13" t="s">
        <v>86</v>
      </c>
      <c r="AW373" s="13" t="s">
        <v>32</v>
      </c>
      <c r="AX373" s="13" t="s">
        <v>76</v>
      </c>
      <c r="AY373" s="255" t="s">
        <v>127</v>
      </c>
    </row>
    <row r="374" spans="1:51" s="13" customFormat="1" ht="12">
      <c r="A374" s="13"/>
      <c r="B374" s="244"/>
      <c r="C374" s="245"/>
      <c r="D374" s="246" t="s">
        <v>191</v>
      </c>
      <c r="E374" s="247" t="s">
        <v>1</v>
      </c>
      <c r="F374" s="248" t="s">
        <v>499</v>
      </c>
      <c r="G374" s="245"/>
      <c r="H374" s="249">
        <v>10.26</v>
      </c>
      <c r="I374" s="250"/>
      <c r="J374" s="245"/>
      <c r="K374" s="245"/>
      <c r="L374" s="251"/>
      <c r="M374" s="252"/>
      <c r="N374" s="253"/>
      <c r="O374" s="253"/>
      <c r="P374" s="253"/>
      <c r="Q374" s="253"/>
      <c r="R374" s="253"/>
      <c r="S374" s="253"/>
      <c r="T374" s="25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5" t="s">
        <v>191</v>
      </c>
      <c r="AU374" s="255" t="s">
        <v>86</v>
      </c>
      <c r="AV374" s="13" t="s">
        <v>86</v>
      </c>
      <c r="AW374" s="13" t="s">
        <v>32</v>
      </c>
      <c r="AX374" s="13" t="s">
        <v>76</v>
      </c>
      <c r="AY374" s="255" t="s">
        <v>127</v>
      </c>
    </row>
    <row r="375" spans="1:51" s="13" customFormat="1" ht="12">
      <c r="A375" s="13"/>
      <c r="B375" s="244"/>
      <c r="C375" s="245"/>
      <c r="D375" s="246" t="s">
        <v>191</v>
      </c>
      <c r="E375" s="247" t="s">
        <v>1</v>
      </c>
      <c r="F375" s="248" t="s">
        <v>500</v>
      </c>
      <c r="G375" s="245"/>
      <c r="H375" s="249">
        <v>3</v>
      </c>
      <c r="I375" s="250"/>
      <c r="J375" s="245"/>
      <c r="K375" s="245"/>
      <c r="L375" s="251"/>
      <c r="M375" s="252"/>
      <c r="N375" s="253"/>
      <c r="O375" s="253"/>
      <c r="P375" s="253"/>
      <c r="Q375" s="253"/>
      <c r="R375" s="253"/>
      <c r="S375" s="253"/>
      <c r="T375" s="25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5" t="s">
        <v>191</v>
      </c>
      <c r="AU375" s="255" t="s">
        <v>86</v>
      </c>
      <c r="AV375" s="13" t="s">
        <v>86</v>
      </c>
      <c r="AW375" s="13" t="s">
        <v>32</v>
      </c>
      <c r="AX375" s="13" t="s">
        <v>76</v>
      </c>
      <c r="AY375" s="255" t="s">
        <v>127</v>
      </c>
    </row>
    <row r="376" spans="1:51" s="13" customFormat="1" ht="12">
      <c r="A376" s="13"/>
      <c r="B376" s="244"/>
      <c r="C376" s="245"/>
      <c r="D376" s="246" t="s">
        <v>191</v>
      </c>
      <c r="E376" s="247" t="s">
        <v>1</v>
      </c>
      <c r="F376" s="248" t="s">
        <v>501</v>
      </c>
      <c r="G376" s="245"/>
      <c r="H376" s="249">
        <v>4.65</v>
      </c>
      <c r="I376" s="250"/>
      <c r="J376" s="245"/>
      <c r="K376" s="245"/>
      <c r="L376" s="251"/>
      <c r="M376" s="252"/>
      <c r="N376" s="253"/>
      <c r="O376" s="253"/>
      <c r="P376" s="253"/>
      <c r="Q376" s="253"/>
      <c r="R376" s="253"/>
      <c r="S376" s="253"/>
      <c r="T376" s="25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5" t="s">
        <v>191</v>
      </c>
      <c r="AU376" s="255" t="s">
        <v>86</v>
      </c>
      <c r="AV376" s="13" t="s">
        <v>86</v>
      </c>
      <c r="AW376" s="13" t="s">
        <v>32</v>
      </c>
      <c r="AX376" s="13" t="s">
        <v>76</v>
      </c>
      <c r="AY376" s="255" t="s">
        <v>127</v>
      </c>
    </row>
    <row r="377" spans="1:51" s="13" customFormat="1" ht="12">
      <c r="A377" s="13"/>
      <c r="B377" s="244"/>
      <c r="C377" s="245"/>
      <c r="D377" s="246" t="s">
        <v>191</v>
      </c>
      <c r="E377" s="247" t="s">
        <v>1</v>
      </c>
      <c r="F377" s="248" t="s">
        <v>502</v>
      </c>
      <c r="G377" s="245"/>
      <c r="H377" s="249">
        <v>6.3</v>
      </c>
      <c r="I377" s="250"/>
      <c r="J377" s="245"/>
      <c r="K377" s="245"/>
      <c r="L377" s="251"/>
      <c r="M377" s="252"/>
      <c r="N377" s="253"/>
      <c r="O377" s="253"/>
      <c r="P377" s="253"/>
      <c r="Q377" s="253"/>
      <c r="R377" s="253"/>
      <c r="S377" s="253"/>
      <c r="T377" s="25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5" t="s">
        <v>191</v>
      </c>
      <c r="AU377" s="255" t="s">
        <v>86</v>
      </c>
      <c r="AV377" s="13" t="s">
        <v>86</v>
      </c>
      <c r="AW377" s="13" t="s">
        <v>32</v>
      </c>
      <c r="AX377" s="13" t="s">
        <v>76</v>
      </c>
      <c r="AY377" s="255" t="s">
        <v>127</v>
      </c>
    </row>
    <row r="378" spans="1:51" s="13" customFormat="1" ht="12">
      <c r="A378" s="13"/>
      <c r="B378" s="244"/>
      <c r="C378" s="245"/>
      <c r="D378" s="246" t="s">
        <v>191</v>
      </c>
      <c r="E378" s="247" t="s">
        <v>1</v>
      </c>
      <c r="F378" s="248" t="s">
        <v>503</v>
      </c>
      <c r="G378" s="245"/>
      <c r="H378" s="249">
        <v>5.58</v>
      </c>
      <c r="I378" s="250"/>
      <c r="J378" s="245"/>
      <c r="K378" s="245"/>
      <c r="L378" s="251"/>
      <c r="M378" s="252"/>
      <c r="N378" s="253"/>
      <c r="O378" s="253"/>
      <c r="P378" s="253"/>
      <c r="Q378" s="253"/>
      <c r="R378" s="253"/>
      <c r="S378" s="253"/>
      <c r="T378" s="25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5" t="s">
        <v>191</v>
      </c>
      <c r="AU378" s="255" t="s">
        <v>86</v>
      </c>
      <c r="AV378" s="13" t="s">
        <v>86</v>
      </c>
      <c r="AW378" s="13" t="s">
        <v>32</v>
      </c>
      <c r="AX378" s="13" t="s">
        <v>76</v>
      </c>
      <c r="AY378" s="255" t="s">
        <v>127</v>
      </c>
    </row>
    <row r="379" spans="1:51" s="13" customFormat="1" ht="12">
      <c r="A379" s="13"/>
      <c r="B379" s="244"/>
      <c r="C379" s="245"/>
      <c r="D379" s="246" t="s">
        <v>191</v>
      </c>
      <c r="E379" s="247" t="s">
        <v>1</v>
      </c>
      <c r="F379" s="248" t="s">
        <v>504</v>
      </c>
      <c r="G379" s="245"/>
      <c r="H379" s="249">
        <v>1.62</v>
      </c>
      <c r="I379" s="250"/>
      <c r="J379" s="245"/>
      <c r="K379" s="245"/>
      <c r="L379" s="251"/>
      <c r="M379" s="252"/>
      <c r="N379" s="253"/>
      <c r="O379" s="253"/>
      <c r="P379" s="253"/>
      <c r="Q379" s="253"/>
      <c r="R379" s="253"/>
      <c r="S379" s="253"/>
      <c r="T379" s="25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5" t="s">
        <v>191</v>
      </c>
      <c r="AU379" s="255" t="s">
        <v>86</v>
      </c>
      <c r="AV379" s="13" t="s">
        <v>86</v>
      </c>
      <c r="AW379" s="13" t="s">
        <v>32</v>
      </c>
      <c r="AX379" s="13" t="s">
        <v>76</v>
      </c>
      <c r="AY379" s="255" t="s">
        <v>127</v>
      </c>
    </row>
    <row r="380" spans="1:51" s="14" customFormat="1" ht="12">
      <c r="A380" s="14"/>
      <c r="B380" s="256"/>
      <c r="C380" s="257"/>
      <c r="D380" s="246" t="s">
        <v>191</v>
      </c>
      <c r="E380" s="258" t="s">
        <v>1</v>
      </c>
      <c r="F380" s="259" t="s">
        <v>195</v>
      </c>
      <c r="G380" s="257"/>
      <c r="H380" s="260">
        <v>48.57</v>
      </c>
      <c r="I380" s="261"/>
      <c r="J380" s="257"/>
      <c r="K380" s="257"/>
      <c r="L380" s="262"/>
      <c r="M380" s="263"/>
      <c r="N380" s="264"/>
      <c r="O380" s="264"/>
      <c r="P380" s="264"/>
      <c r="Q380" s="264"/>
      <c r="R380" s="264"/>
      <c r="S380" s="264"/>
      <c r="T380" s="26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6" t="s">
        <v>191</v>
      </c>
      <c r="AU380" s="266" t="s">
        <v>86</v>
      </c>
      <c r="AV380" s="14" t="s">
        <v>188</v>
      </c>
      <c r="AW380" s="14" t="s">
        <v>32</v>
      </c>
      <c r="AX380" s="14" t="s">
        <v>84</v>
      </c>
      <c r="AY380" s="266" t="s">
        <v>127</v>
      </c>
    </row>
    <row r="381" spans="1:65" s="2" customFormat="1" ht="24.15" customHeight="1">
      <c r="A381" s="39"/>
      <c r="B381" s="40"/>
      <c r="C381" s="220" t="s">
        <v>505</v>
      </c>
      <c r="D381" s="220" t="s">
        <v>130</v>
      </c>
      <c r="E381" s="221" t="s">
        <v>506</v>
      </c>
      <c r="F381" s="222" t="s">
        <v>507</v>
      </c>
      <c r="G381" s="223" t="s">
        <v>132</v>
      </c>
      <c r="H381" s="224">
        <v>1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41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0.5</v>
      </c>
      <c r="T381" s="231">
        <f>S381*H381</f>
        <v>0.5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188</v>
      </c>
      <c r="AT381" s="232" t="s">
        <v>130</v>
      </c>
      <c r="AU381" s="232" t="s">
        <v>86</v>
      </c>
      <c r="AY381" s="18" t="s">
        <v>127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84</v>
      </c>
      <c r="BK381" s="233">
        <f>ROUND(I381*H381,2)</f>
        <v>0</v>
      </c>
      <c r="BL381" s="18" t="s">
        <v>188</v>
      </c>
      <c r="BM381" s="232" t="s">
        <v>508</v>
      </c>
    </row>
    <row r="382" spans="1:65" s="2" customFormat="1" ht="24.15" customHeight="1">
      <c r="A382" s="39"/>
      <c r="B382" s="40"/>
      <c r="C382" s="220" t="s">
        <v>509</v>
      </c>
      <c r="D382" s="220" t="s">
        <v>130</v>
      </c>
      <c r="E382" s="221" t="s">
        <v>510</v>
      </c>
      <c r="F382" s="222" t="s">
        <v>511</v>
      </c>
      <c r="G382" s="223" t="s">
        <v>512</v>
      </c>
      <c r="H382" s="224">
        <v>150</v>
      </c>
      <c r="I382" s="225"/>
      <c r="J382" s="226">
        <f>ROUND(I382*H382,2)</f>
        <v>0</v>
      </c>
      <c r="K382" s="227"/>
      <c r="L382" s="45"/>
      <c r="M382" s="228" t="s">
        <v>1</v>
      </c>
      <c r="N382" s="229" t="s">
        <v>41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188</v>
      </c>
      <c r="AT382" s="232" t="s">
        <v>130</v>
      </c>
      <c r="AU382" s="232" t="s">
        <v>86</v>
      </c>
      <c r="AY382" s="18" t="s">
        <v>127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84</v>
      </c>
      <c r="BK382" s="233">
        <f>ROUND(I382*H382,2)</f>
        <v>0</v>
      </c>
      <c r="BL382" s="18" t="s">
        <v>188</v>
      </c>
      <c r="BM382" s="232" t="s">
        <v>513</v>
      </c>
    </row>
    <row r="383" spans="1:63" s="12" customFormat="1" ht="22.8" customHeight="1">
      <c r="A383" s="12"/>
      <c r="B383" s="204"/>
      <c r="C383" s="205"/>
      <c r="D383" s="206" t="s">
        <v>75</v>
      </c>
      <c r="E383" s="218" t="s">
        <v>514</v>
      </c>
      <c r="F383" s="218" t="s">
        <v>515</v>
      </c>
      <c r="G383" s="205"/>
      <c r="H383" s="205"/>
      <c r="I383" s="208"/>
      <c r="J383" s="219">
        <f>BK383</f>
        <v>0</v>
      </c>
      <c r="K383" s="205"/>
      <c r="L383" s="210"/>
      <c r="M383" s="211"/>
      <c r="N383" s="212"/>
      <c r="O383" s="212"/>
      <c r="P383" s="213">
        <f>SUM(P384:P392)</f>
        <v>0</v>
      </c>
      <c r="Q383" s="212"/>
      <c r="R383" s="213">
        <f>SUM(R384:R392)</f>
        <v>0</v>
      </c>
      <c r="S383" s="212"/>
      <c r="T383" s="214">
        <f>SUM(T384:T392)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5" t="s">
        <v>84</v>
      </c>
      <c r="AT383" s="216" t="s">
        <v>75</v>
      </c>
      <c r="AU383" s="216" t="s">
        <v>84</v>
      </c>
      <c r="AY383" s="215" t="s">
        <v>127</v>
      </c>
      <c r="BK383" s="217">
        <f>SUM(BK384:BK392)</f>
        <v>0</v>
      </c>
    </row>
    <row r="384" spans="1:65" s="2" customFormat="1" ht="24.15" customHeight="1">
      <c r="A384" s="39"/>
      <c r="B384" s="40"/>
      <c r="C384" s="220" t="s">
        <v>516</v>
      </c>
      <c r="D384" s="220" t="s">
        <v>130</v>
      </c>
      <c r="E384" s="221" t="s">
        <v>517</v>
      </c>
      <c r="F384" s="222" t="s">
        <v>518</v>
      </c>
      <c r="G384" s="223" t="s">
        <v>198</v>
      </c>
      <c r="H384" s="224">
        <v>30.2</v>
      </c>
      <c r="I384" s="225"/>
      <c r="J384" s="226">
        <f>ROUND(I384*H384,2)</f>
        <v>0</v>
      </c>
      <c r="K384" s="227"/>
      <c r="L384" s="45"/>
      <c r="M384" s="228" t="s">
        <v>1</v>
      </c>
      <c r="N384" s="229" t="s">
        <v>41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188</v>
      </c>
      <c r="AT384" s="232" t="s">
        <v>130</v>
      </c>
      <c r="AU384" s="232" t="s">
        <v>86</v>
      </c>
      <c r="AY384" s="18" t="s">
        <v>127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84</v>
      </c>
      <c r="BK384" s="233">
        <f>ROUND(I384*H384,2)</f>
        <v>0</v>
      </c>
      <c r="BL384" s="18" t="s">
        <v>188</v>
      </c>
      <c r="BM384" s="232" t="s">
        <v>519</v>
      </c>
    </row>
    <row r="385" spans="1:47" s="2" customFormat="1" ht="12">
      <c r="A385" s="39"/>
      <c r="B385" s="40"/>
      <c r="C385" s="41"/>
      <c r="D385" s="234" t="s">
        <v>135</v>
      </c>
      <c r="E385" s="41"/>
      <c r="F385" s="235" t="s">
        <v>520</v>
      </c>
      <c r="G385" s="41"/>
      <c r="H385" s="41"/>
      <c r="I385" s="236"/>
      <c r="J385" s="41"/>
      <c r="K385" s="41"/>
      <c r="L385" s="45"/>
      <c r="M385" s="237"/>
      <c r="N385" s="238"/>
      <c r="O385" s="92"/>
      <c r="P385" s="92"/>
      <c r="Q385" s="92"/>
      <c r="R385" s="92"/>
      <c r="S385" s="92"/>
      <c r="T385" s="93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T385" s="18" t="s">
        <v>135</v>
      </c>
      <c r="AU385" s="18" t="s">
        <v>86</v>
      </c>
    </row>
    <row r="386" spans="1:65" s="2" customFormat="1" ht="24.15" customHeight="1">
      <c r="A386" s="39"/>
      <c r="B386" s="40"/>
      <c r="C386" s="220" t="s">
        <v>521</v>
      </c>
      <c r="D386" s="220" t="s">
        <v>130</v>
      </c>
      <c r="E386" s="221" t="s">
        <v>522</v>
      </c>
      <c r="F386" s="222" t="s">
        <v>523</v>
      </c>
      <c r="G386" s="223" t="s">
        <v>198</v>
      </c>
      <c r="H386" s="224">
        <v>30.2</v>
      </c>
      <c r="I386" s="225"/>
      <c r="J386" s="226">
        <f>ROUND(I386*H386,2)</f>
        <v>0</v>
      </c>
      <c r="K386" s="227"/>
      <c r="L386" s="45"/>
      <c r="M386" s="228" t="s">
        <v>1</v>
      </c>
      <c r="N386" s="229" t="s">
        <v>41</v>
      </c>
      <c r="O386" s="92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2" t="s">
        <v>188</v>
      </c>
      <c r="AT386" s="232" t="s">
        <v>130</v>
      </c>
      <c r="AU386" s="232" t="s">
        <v>86</v>
      </c>
      <c r="AY386" s="18" t="s">
        <v>127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8" t="s">
        <v>84</v>
      </c>
      <c r="BK386" s="233">
        <f>ROUND(I386*H386,2)</f>
        <v>0</v>
      </c>
      <c r="BL386" s="18" t="s">
        <v>188</v>
      </c>
      <c r="BM386" s="232" t="s">
        <v>524</v>
      </c>
    </row>
    <row r="387" spans="1:47" s="2" customFormat="1" ht="12">
      <c r="A387" s="39"/>
      <c r="B387" s="40"/>
      <c r="C387" s="41"/>
      <c r="D387" s="234" t="s">
        <v>135</v>
      </c>
      <c r="E387" s="41"/>
      <c r="F387" s="235" t="s">
        <v>525</v>
      </c>
      <c r="G387" s="41"/>
      <c r="H387" s="41"/>
      <c r="I387" s="236"/>
      <c r="J387" s="41"/>
      <c r="K387" s="41"/>
      <c r="L387" s="45"/>
      <c r="M387" s="237"/>
      <c r="N387" s="238"/>
      <c r="O387" s="92"/>
      <c r="P387" s="92"/>
      <c r="Q387" s="92"/>
      <c r="R387" s="92"/>
      <c r="S387" s="92"/>
      <c r="T387" s="93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135</v>
      </c>
      <c r="AU387" s="18" t="s">
        <v>86</v>
      </c>
    </row>
    <row r="388" spans="1:65" s="2" customFormat="1" ht="24.15" customHeight="1">
      <c r="A388" s="39"/>
      <c r="B388" s="40"/>
      <c r="C388" s="220" t="s">
        <v>526</v>
      </c>
      <c r="D388" s="220" t="s">
        <v>130</v>
      </c>
      <c r="E388" s="221" t="s">
        <v>527</v>
      </c>
      <c r="F388" s="222" t="s">
        <v>528</v>
      </c>
      <c r="G388" s="223" t="s">
        <v>198</v>
      </c>
      <c r="H388" s="224">
        <v>271.8</v>
      </c>
      <c r="I388" s="225"/>
      <c r="J388" s="226">
        <f>ROUND(I388*H388,2)</f>
        <v>0</v>
      </c>
      <c r="K388" s="227"/>
      <c r="L388" s="45"/>
      <c r="M388" s="228" t="s">
        <v>1</v>
      </c>
      <c r="N388" s="229" t="s">
        <v>41</v>
      </c>
      <c r="O388" s="92"/>
      <c r="P388" s="230">
        <f>O388*H388</f>
        <v>0</v>
      </c>
      <c r="Q388" s="230">
        <v>0</v>
      </c>
      <c r="R388" s="230">
        <f>Q388*H388</f>
        <v>0</v>
      </c>
      <c r="S388" s="230">
        <v>0</v>
      </c>
      <c r="T388" s="231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2" t="s">
        <v>188</v>
      </c>
      <c r="AT388" s="232" t="s">
        <v>130</v>
      </c>
      <c r="AU388" s="232" t="s">
        <v>86</v>
      </c>
      <c r="AY388" s="18" t="s">
        <v>127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8" t="s">
        <v>84</v>
      </c>
      <c r="BK388" s="233">
        <f>ROUND(I388*H388,2)</f>
        <v>0</v>
      </c>
      <c r="BL388" s="18" t="s">
        <v>188</v>
      </c>
      <c r="BM388" s="232" t="s">
        <v>529</v>
      </c>
    </row>
    <row r="389" spans="1:47" s="2" customFormat="1" ht="12">
      <c r="A389" s="39"/>
      <c r="B389" s="40"/>
      <c r="C389" s="41"/>
      <c r="D389" s="234" t="s">
        <v>135</v>
      </c>
      <c r="E389" s="41"/>
      <c r="F389" s="235" t="s">
        <v>530</v>
      </c>
      <c r="G389" s="41"/>
      <c r="H389" s="41"/>
      <c r="I389" s="236"/>
      <c r="J389" s="41"/>
      <c r="K389" s="41"/>
      <c r="L389" s="45"/>
      <c r="M389" s="237"/>
      <c r="N389" s="238"/>
      <c r="O389" s="92"/>
      <c r="P389" s="92"/>
      <c r="Q389" s="92"/>
      <c r="R389" s="92"/>
      <c r="S389" s="92"/>
      <c r="T389" s="93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135</v>
      </c>
      <c r="AU389" s="18" t="s">
        <v>86</v>
      </c>
    </row>
    <row r="390" spans="1:51" s="13" customFormat="1" ht="12">
      <c r="A390" s="13"/>
      <c r="B390" s="244"/>
      <c r="C390" s="245"/>
      <c r="D390" s="246" t="s">
        <v>191</v>
      </c>
      <c r="E390" s="245"/>
      <c r="F390" s="248" t="s">
        <v>531</v>
      </c>
      <c r="G390" s="245"/>
      <c r="H390" s="249">
        <v>271.8</v>
      </c>
      <c r="I390" s="250"/>
      <c r="J390" s="245"/>
      <c r="K390" s="245"/>
      <c r="L390" s="251"/>
      <c r="M390" s="252"/>
      <c r="N390" s="253"/>
      <c r="O390" s="253"/>
      <c r="P390" s="253"/>
      <c r="Q390" s="253"/>
      <c r="R390" s="253"/>
      <c r="S390" s="253"/>
      <c r="T390" s="25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5" t="s">
        <v>191</v>
      </c>
      <c r="AU390" s="255" t="s">
        <v>86</v>
      </c>
      <c r="AV390" s="13" t="s">
        <v>86</v>
      </c>
      <c r="AW390" s="13" t="s">
        <v>4</v>
      </c>
      <c r="AX390" s="13" t="s">
        <v>84</v>
      </c>
      <c r="AY390" s="255" t="s">
        <v>127</v>
      </c>
    </row>
    <row r="391" spans="1:65" s="2" customFormat="1" ht="33" customHeight="1">
      <c r="A391" s="39"/>
      <c r="B391" s="40"/>
      <c r="C391" s="220" t="s">
        <v>532</v>
      </c>
      <c r="D391" s="220" t="s">
        <v>130</v>
      </c>
      <c r="E391" s="221" t="s">
        <v>533</v>
      </c>
      <c r="F391" s="222" t="s">
        <v>534</v>
      </c>
      <c r="G391" s="223" t="s">
        <v>198</v>
      </c>
      <c r="H391" s="224">
        <v>30.2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41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188</v>
      </c>
      <c r="AT391" s="232" t="s">
        <v>130</v>
      </c>
      <c r="AU391" s="232" t="s">
        <v>86</v>
      </c>
      <c r="AY391" s="18" t="s">
        <v>127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84</v>
      </c>
      <c r="BK391" s="233">
        <f>ROUND(I391*H391,2)</f>
        <v>0</v>
      </c>
      <c r="BL391" s="18" t="s">
        <v>188</v>
      </c>
      <c r="BM391" s="232" t="s">
        <v>535</v>
      </c>
    </row>
    <row r="392" spans="1:47" s="2" customFormat="1" ht="12">
      <c r="A392" s="39"/>
      <c r="B392" s="40"/>
      <c r="C392" s="41"/>
      <c r="D392" s="234" t="s">
        <v>135</v>
      </c>
      <c r="E392" s="41"/>
      <c r="F392" s="235" t="s">
        <v>536</v>
      </c>
      <c r="G392" s="41"/>
      <c r="H392" s="41"/>
      <c r="I392" s="236"/>
      <c r="J392" s="41"/>
      <c r="K392" s="41"/>
      <c r="L392" s="45"/>
      <c r="M392" s="237"/>
      <c r="N392" s="238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135</v>
      </c>
      <c r="AU392" s="18" t="s">
        <v>86</v>
      </c>
    </row>
    <row r="393" spans="1:63" s="12" customFormat="1" ht="22.8" customHeight="1">
      <c r="A393" s="12"/>
      <c r="B393" s="204"/>
      <c r="C393" s="205"/>
      <c r="D393" s="206" t="s">
        <v>75</v>
      </c>
      <c r="E393" s="218" t="s">
        <v>537</v>
      </c>
      <c r="F393" s="218" t="s">
        <v>538</v>
      </c>
      <c r="G393" s="205"/>
      <c r="H393" s="205"/>
      <c r="I393" s="208"/>
      <c r="J393" s="219">
        <f>BK393</f>
        <v>0</v>
      </c>
      <c r="K393" s="205"/>
      <c r="L393" s="210"/>
      <c r="M393" s="211"/>
      <c r="N393" s="212"/>
      <c r="O393" s="212"/>
      <c r="P393" s="213">
        <f>SUM(P394:P395)</f>
        <v>0</v>
      </c>
      <c r="Q393" s="212"/>
      <c r="R393" s="213">
        <f>SUM(R394:R395)</f>
        <v>0</v>
      </c>
      <c r="S393" s="212"/>
      <c r="T393" s="214">
        <f>SUM(T394:T395)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5" t="s">
        <v>84</v>
      </c>
      <c r="AT393" s="216" t="s">
        <v>75</v>
      </c>
      <c r="AU393" s="216" t="s">
        <v>84</v>
      </c>
      <c r="AY393" s="215" t="s">
        <v>127</v>
      </c>
      <c r="BK393" s="217">
        <f>SUM(BK394:BK395)</f>
        <v>0</v>
      </c>
    </row>
    <row r="394" spans="1:65" s="2" customFormat="1" ht="16.5" customHeight="1">
      <c r="A394" s="39"/>
      <c r="B394" s="40"/>
      <c r="C394" s="220" t="s">
        <v>539</v>
      </c>
      <c r="D394" s="220" t="s">
        <v>130</v>
      </c>
      <c r="E394" s="221" t="s">
        <v>540</v>
      </c>
      <c r="F394" s="222" t="s">
        <v>541</v>
      </c>
      <c r="G394" s="223" t="s">
        <v>198</v>
      </c>
      <c r="H394" s="224">
        <v>26.912</v>
      </c>
      <c r="I394" s="225"/>
      <c r="J394" s="226">
        <f>ROUND(I394*H394,2)</f>
        <v>0</v>
      </c>
      <c r="K394" s="227"/>
      <c r="L394" s="45"/>
      <c r="M394" s="228" t="s">
        <v>1</v>
      </c>
      <c r="N394" s="229" t="s">
        <v>41</v>
      </c>
      <c r="O394" s="92"/>
      <c r="P394" s="230">
        <f>O394*H394</f>
        <v>0</v>
      </c>
      <c r="Q394" s="230">
        <v>0</v>
      </c>
      <c r="R394" s="230">
        <f>Q394*H394</f>
        <v>0</v>
      </c>
      <c r="S394" s="230">
        <v>0</v>
      </c>
      <c r="T394" s="231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2" t="s">
        <v>188</v>
      </c>
      <c r="AT394" s="232" t="s">
        <v>130</v>
      </c>
      <c r="AU394" s="232" t="s">
        <v>86</v>
      </c>
      <c r="AY394" s="18" t="s">
        <v>127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8" t="s">
        <v>84</v>
      </c>
      <c r="BK394" s="233">
        <f>ROUND(I394*H394,2)</f>
        <v>0</v>
      </c>
      <c r="BL394" s="18" t="s">
        <v>188</v>
      </c>
      <c r="BM394" s="232" t="s">
        <v>542</v>
      </c>
    </row>
    <row r="395" spans="1:47" s="2" customFormat="1" ht="12">
      <c r="A395" s="39"/>
      <c r="B395" s="40"/>
      <c r="C395" s="41"/>
      <c r="D395" s="234" t="s">
        <v>135</v>
      </c>
      <c r="E395" s="41"/>
      <c r="F395" s="235" t="s">
        <v>543</v>
      </c>
      <c r="G395" s="41"/>
      <c r="H395" s="41"/>
      <c r="I395" s="236"/>
      <c r="J395" s="41"/>
      <c r="K395" s="41"/>
      <c r="L395" s="45"/>
      <c r="M395" s="237"/>
      <c r="N395" s="238"/>
      <c r="O395" s="92"/>
      <c r="P395" s="92"/>
      <c r="Q395" s="92"/>
      <c r="R395" s="92"/>
      <c r="S395" s="92"/>
      <c r="T395" s="93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T395" s="18" t="s">
        <v>135</v>
      </c>
      <c r="AU395" s="18" t="s">
        <v>86</v>
      </c>
    </row>
    <row r="396" spans="1:63" s="12" customFormat="1" ht="25.9" customHeight="1">
      <c r="A396" s="12"/>
      <c r="B396" s="204"/>
      <c r="C396" s="205"/>
      <c r="D396" s="206" t="s">
        <v>75</v>
      </c>
      <c r="E396" s="207" t="s">
        <v>544</v>
      </c>
      <c r="F396" s="207" t="s">
        <v>545</v>
      </c>
      <c r="G396" s="205"/>
      <c r="H396" s="205"/>
      <c r="I396" s="208"/>
      <c r="J396" s="209">
        <f>BK396</f>
        <v>0</v>
      </c>
      <c r="K396" s="205"/>
      <c r="L396" s="210"/>
      <c r="M396" s="211"/>
      <c r="N396" s="212"/>
      <c r="O396" s="212"/>
      <c r="P396" s="213">
        <f>P397+P400+P463+P469+P512+P524+P608+P666+P688+P700</f>
        <v>0</v>
      </c>
      <c r="Q396" s="212"/>
      <c r="R396" s="213">
        <f>R397+R400+R463+R469+R512+R524+R608+R666+R688+R700</f>
        <v>13.221517460000003</v>
      </c>
      <c r="S396" s="212"/>
      <c r="T396" s="214">
        <f>T397+T400+T463+T469+T512+T524+T608+T666+T688+T700</f>
        <v>3.4675872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15" t="s">
        <v>86</v>
      </c>
      <c r="AT396" s="216" t="s">
        <v>75</v>
      </c>
      <c r="AU396" s="216" t="s">
        <v>76</v>
      </c>
      <c r="AY396" s="215" t="s">
        <v>127</v>
      </c>
      <c r="BK396" s="217">
        <f>BK397+BK400+BK463+BK469+BK512+BK524+BK608+BK666+BK688+BK700</f>
        <v>0</v>
      </c>
    </row>
    <row r="397" spans="1:63" s="12" customFormat="1" ht="22.8" customHeight="1">
      <c r="A397" s="12"/>
      <c r="B397" s="204"/>
      <c r="C397" s="205"/>
      <c r="D397" s="206" t="s">
        <v>75</v>
      </c>
      <c r="E397" s="218" t="s">
        <v>546</v>
      </c>
      <c r="F397" s="218" t="s">
        <v>547</v>
      </c>
      <c r="G397" s="205"/>
      <c r="H397" s="205"/>
      <c r="I397" s="208"/>
      <c r="J397" s="219">
        <f>BK397</f>
        <v>0</v>
      </c>
      <c r="K397" s="205"/>
      <c r="L397" s="210"/>
      <c r="M397" s="211"/>
      <c r="N397" s="212"/>
      <c r="O397" s="212"/>
      <c r="P397" s="213">
        <f>SUM(P398:P399)</f>
        <v>0</v>
      </c>
      <c r="Q397" s="212"/>
      <c r="R397" s="213">
        <f>SUM(R398:R399)</f>
        <v>0</v>
      </c>
      <c r="S397" s="212"/>
      <c r="T397" s="214">
        <f>SUM(T398:T399)</f>
        <v>2.898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5" t="s">
        <v>86</v>
      </c>
      <c r="AT397" s="216" t="s">
        <v>75</v>
      </c>
      <c r="AU397" s="216" t="s">
        <v>84</v>
      </c>
      <c r="AY397" s="215" t="s">
        <v>127</v>
      </c>
      <c r="BK397" s="217">
        <f>SUM(BK398:BK399)</f>
        <v>0</v>
      </c>
    </row>
    <row r="398" spans="1:65" s="2" customFormat="1" ht="16.5" customHeight="1">
      <c r="A398" s="39"/>
      <c r="B398" s="40"/>
      <c r="C398" s="220" t="s">
        <v>548</v>
      </c>
      <c r="D398" s="220" t="s">
        <v>130</v>
      </c>
      <c r="E398" s="221" t="s">
        <v>549</v>
      </c>
      <c r="F398" s="222" t="s">
        <v>550</v>
      </c>
      <c r="G398" s="223" t="s">
        <v>205</v>
      </c>
      <c r="H398" s="224">
        <v>27.6</v>
      </c>
      <c r="I398" s="225"/>
      <c r="J398" s="226">
        <f>ROUND(I398*H398,2)</f>
        <v>0</v>
      </c>
      <c r="K398" s="227"/>
      <c r="L398" s="45"/>
      <c r="M398" s="228" t="s">
        <v>1</v>
      </c>
      <c r="N398" s="229" t="s">
        <v>41</v>
      </c>
      <c r="O398" s="92"/>
      <c r="P398" s="230">
        <f>O398*H398</f>
        <v>0</v>
      </c>
      <c r="Q398" s="230">
        <v>0</v>
      </c>
      <c r="R398" s="230">
        <f>Q398*H398</f>
        <v>0</v>
      </c>
      <c r="S398" s="230">
        <v>0.105</v>
      </c>
      <c r="T398" s="231">
        <f>S398*H398</f>
        <v>2.898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2" t="s">
        <v>370</v>
      </c>
      <c r="AT398" s="232" t="s">
        <v>130</v>
      </c>
      <c r="AU398" s="232" t="s">
        <v>86</v>
      </c>
      <c r="AY398" s="18" t="s">
        <v>127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8" t="s">
        <v>84</v>
      </c>
      <c r="BK398" s="233">
        <f>ROUND(I398*H398,2)</f>
        <v>0</v>
      </c>
      <c r="BL398" s="18" t="s">
        <v>370</v>
      </c>
      <c r="BM398" s="232" t="s">
        <v>551</v>
      </c>
    </row>
    <row r="399" spans="1:51" s="13" customFormat="1" ht="12">
      <c r="A399" s="13"/>
      <c r="B399" s="244"/>
      <c r="C399" s="245"/>
      <c r="D399" s="246" t="s">
        <v>191</v>
      </c>
      <c r="E399" s="247" t="s">
        <v>1</v>
      </c>
      <c r="F399" s="248" t="s">
        <v>552</v>
      </c>
      <c r="G399" s="245"/>
      <c r="H399" s="249">
        <v>27.6</v>
      </c>
      <c r="I399" s="250"/>
      <c r="J399" s="245"/>
      <c r="K399" s="245"/>
      <c r="L399" s="251"/>
      <c r="M399" s="252"/>
      <c r="N399" s="253"/>
      <c r="O399" s="253"/>
      <c r="P399" s="253"/>
      <c r="Q399" s="253"/>
      <c r="R399" s="253"/>
      <c r="S399" s="253"/>
      <c r="T399" s="25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5" t="s">
        <v>191</v>
      </c>
      <c r="AU399" s="255" t="s">
        <v>86</v>
      </c>
      <c r="AV399" s="13" t="s">
        <v>86</v>
      </c>
      <c r="AW399" s="13" t="s">
        <v>32</v>
      </c>
      <c r="AX399" s="13" t="s">
        <v>84</v>
      </c>
      <c r="AY399" s="255" t="s">
        <v>127</v>
      </c>
    </row>
    <row r="400" spans="1:63" s="12" customFormat="1" ht="22.8" customHeight="1">
      <c r="A400" s="12"/>
      <c r="B400" s="204"/>
      <c r="C400" s="205"/>
      <c r="D400" s="206" t="s">
        <v>75</v>
      </c>
      <c r="E400" s="218" t="s">
        <v>553</v>
      </c>
      <c r="F400" s="218" t="s">
        <v>554</v>
      </c>
      <c r="G400" s="205"/>
      <c r="H400" s="205"/>
      <c r="I400" s="208"/>
      <c r="J400" s="219">
        <f>BK400</f>
        <v>0</v>
      </c>
      <c r="K400" s="205"/>
      <c r="L400" s="210"/>
      <c r="M400" s="211"/>
      <c r="N400" s="212"/>
      <c r="O400" s="212"/>
      <c r="P400" s="213">
        <f>SUM(P401:P462)</f>
        <v>0</v>
      </c>
      <c r="Q400" s="212"/>
      <c r="R400" s="213">
        <f>SUM(R401:R462)</f>
        <v>2.0404370500000004</v>
      </c>
      <c r="S400" s="212"/>
      <c r="T400" s="214">
        <f>SUM(T401:T462)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15" t="s">
        <v>86</v>
      </c>
      <c r="AT400" s="216" t="s">
        <v>75</v>
      </c>
      <c r="AU400" s="216" t="s">
        <v>84</v>
      </c>
      <c r="AY400" s="215" t="s">
        <v>127</v>
      </c>
      <c r="BK400" s="217">
        <f>SUM(BK401:BK462)</f>
        <v>0</v>
      </c>
    </row>
    <row r="401" spans="1:65" s="2" customFormat="1" ht="24.15" customHeight="1">
      <c r="A401" s="39"/>
      <c r="B401" s="40"/>
      <c r="C401" s="220" t="s">
        <v>555</v>
      </c>
      <c r="D401" s="220" t="s">
        <v>130</v>
      </c>
      <c r="E401" s="221" t="s">
        <v>556</v>
      </c>
      <c r="F401" s="222" t="s">
        <v>557</v>
      </c>
      <c r="G401" s="223" t="s">
        <v>205</v>
      </c>
      <c r="H401" s="224">
        <v>6.08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41</v>
      </c>
      <c r="O401" s="92"/>
      <c r="P401" s="230">
        <f>O401*H401</f>
        <v>0</v>
      </c>
      <c r="Q401" s="230">
        <v>0.02618</v>
      </c>
      <c r="R401" s="230">
        <f>Q401*H401</f>
        <v>0.1591744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370</v>
      </c>
      <c r="AT401" s="232" t="s">
        <v>130</v>
      </c>
      <c r="AU401" s="232" t="s">
        <v>86</v>
      </c>
      <c r="AY401" s="18" t="s">
        <v>127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84</v>
      </c>
      <c r="BK401" s="233">
        <f>ROUND(I401*H401,2)</f>
        <v>0</v>
      </c>
      <c r="BL401" s="18" t="s">
        <v>370</v>
      </c>
      <c r="BM401" s="232" t="s">
        <v>558</v>
      </c>
    </row>
    <row r="402" spans="1:47" s="2" customFormat="1" ht="12">
      <c r="A402" s="39"/>
      <c r="B402" s="40"/>
      <c r="C402" s="41"/>
      <c r="D402" s="234" t="s">
        <v>135</v>
      </c>
      <c r="E402" s="41"/>
      <c r="F402" s="235" t="s">
        <v>559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135</v>
      </c>
      <c r="AU402" s="18" t="s">
        <v>86</v>
      </c>
    </row>
    <row r="403" spans="1:51" s="13" customFormat="1" ht="12">
      <c r="A403" s="13"/>
      <c r="B403" s="244"/>
      <c r="C403" s="245"/>
      <c r="D403" s="246" t="s">
        <v>191</v>
      </c>
      <c r="E403" s="247" t="s">
        <v>1</v>
      </c>
      <c r="F403" s="248" t="s">
        <v>560</v>
      </c>
      <c r="G403" s="245"/>
      <c r="H403" s="249">
        <v>6.08</v>
      </c>
      <c r="I403" s="250"/>
      <c r="J403" s="245"/>
      <c r="K403" s="245"/>
      <c r="L403" s="251"/>
      <c r="M403" s="252"/>
      <c r="N403" s="253"/>
      <c r="O403" s="253"/>
      <c r="P403" s="253"/>
      <c r="Q403" s="253"/>
      <c r="R403" s="253"/>
      <c r="S403" s="253"/>
      <c r="T403" s="25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5" t="s">
        <v>191</v>
      </c>
      <c r="AU403" s="255" t="s">
        <v>86</v>
      </c>
      <c r="AV403" s="13" t="s">
        <v>86</v>
      </c>
      <c r="AW403" s="13" t="s">
        <v>32</v>
      </c>
      <c r="AX403" s="13" t="s">
        <v>84</v>
      </c>
      <c r="AY403" s="255" t="s">
        <v>127</v>
      </c>
    </row>
    <row r="404" spans="1:65" s="2" customFormat="1" ht="21.75" customHeight="1">
      <c r="A404" s="39"/>
      <c r="B404" s="40"/>
      <c r="C404" s="220" t="s">
        <v>561</v>
      </c>
      <c r="D404" s="220" t="s">
        <v>130</v>
      </c>
      <c r="E404" s="221" t="s">
        <v>562</v>
      </c>
      <c r="F404" s="222" t="s">
        <v>563</v>
      </c>
      <c r="G404" s="223" t="s">
        <v>205</v>
      </c>
      <c r="H404" s="224">
        <v>6.08</v>
      </c>
      <c r="I404" s="225"/>
      <c r="J404" s="226">
        <f>ROUND(I404*H404,2)</f>
        <v>0</v>
      </c>
      <c r="K404" s="227"/>
      <c r="L404" s="45"/>
      <c r="M404" s="228" t="s">
        <v>1</v>
      </c>
      <c r="N404" s="229" t="s">
        <v>41</v>
      </c>
      <c r="O404" s="92"/>
      <c r="P404" s="230">
        <f>O404*H404</f>
        <v>0</v>
      </c>
      <c r="Q404" s="230">
        <v>0.0002</v>
      </c>
      <c r="R404" s="230">
        <f>Q404*H404</f>
        <v>0.001216</v>
      </c>
      <c r="S404" s="230">
        <v>0</v>
      </c>
      <c r="T404" s="231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2" t="s">
        <v>370</v>
      </c>
      <c r="AT404" s="232" t="s">
        <v>130</v>
      </c>
      <c r="AU404" s="232" t="s">
        <v>86</v>
      </c>
      <c r="AY404" s="18" t="s">
        <v>127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8" t="s">
        <v>84</v>
      </c>
      <c r="BK404" s="233">
        <f>ROUND(I404*H404,2)</f>
        <v>0</v>
      </c>
      <c r="BL404" s="18" t="s">
        <v>370</v>
      </c>
      <c r="BM404" s="232" t="s">
        <v>564</v>
      </c>
    </row>
    <row r="405" spans="1:47" s="2" customFormat="1" ht="12">
      <c r="A405" s="39"/>
      <c r="B405" s="40"/>
      <c r="C405" s="41"/>
      <c r="D405" s="234" t="s">
        <v>135</v>
      </c>
      <c r="E405" s="41"/>
      <c r="F405" s="235" t="s">
        <v>565</v>
      </c>
      <c r="G405" s="41"/>
      <c r="H405" s="41"/>
      <c r="I405" s="236"/>
      <c r="J405" s="41"/>
      <c r="K405" s="41"/>
      <c r="L405" s="45"/>
      <c r="M405" s="237"/>
      <c r="N405" s="238"/>
      <c r="O405" s="92"/>
      <c r="P405" s="92"/>
      <c r="Q405" s="92"/>
      <c r="R405" s="92"/>
      <c r="S405" s="92"/>
      <c r="T405" s="93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T405" s="18" t="s">
        <v>135</v>
      </c>
      <c r="AU405" s="18" t="s">
        <v>86</v>
      </c>
    </row>
    <row r="406" spans="1:65" s="2" customFormat="1" ht="24.15" customHeight="1">
      <c r="A406" s="39"/>
      <c r="B406" s="40"/>
      <c r="C406" s="220" t="s">
        <v>566</v>
      </c>
      <c r="D406" s="220" t="s">
        <v>130</v>
      </c>
      <c r="E406" s="221" t="s">
        <v>567</v>
      </c>
      <c r="F406" s="222" t="s">
        <v>568</v>
      </c>
      <c r="G406" s="223" t="s">
        <v>205</v>
      </c>
      <c r="H406" s="224">
        <v>128.09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41</v>
      </c>
      <c r="O406" s="92"/>
      <c r="P406" s="230">
        <f>O406*H406</f>
        <v>0</v>
      </c>
      <c r="Q406" s="230">
        <v>0.0122</v>
      </c>
      <c r="R406" s="230">
        <f>Q406*H406</f>
        <v>1.5626980000000001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370</v>
      </c>
      <c r="AT406" s="232" t="s">
        <v>130</v>
      </c>
      <c r="AU406" s="232" t="s">
        <v>86</v>
      </c>
      <c r="AY406" s="18" t="s">
        <v>127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84</v>
      </c>
      <c r="BK406" s="233">
        <f>ROUND(I406*H406,2)</f>
        <v>0</v>
      </c>
      <c r="BL406" s="18" t="s">
        <v>370</v>
      </c>
      <c r="BM406" s="232" t="s">
        <v>569</v>
      </c>
    </row>
    <row r="407" spans="1:47" s="2" customFormat="1" ht="12">
      <c r="A407" s="39"/>
      <c r="B407" s="40"/>
      <c r="C407" s="41"/>
      <c r="D407" s="234" t="s">
        <v>135</v>
      </c>
      <c r="E407" s="41"/>
      <c r="F407" s="235" t="s">
        <v>570</v>
      </c>
      <c r="G407" s="41"/>
      <c r="H407" s="41"/>
      <c r="I407" s="236"/>
      <c r="J407" s="41"/>
      <c r="K407" s="41"/>
      <c r="L407" s="45"/>
      <c r="M407" s="237"/>
      <c r="N407" s="23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135</v>
      </c>
      <c r="AU407" s="18" t="s">
        <v>86</v>
      </c>
    </row>
    <row r="408" spans="1:51" s="13" customFormat="1" ht="12">
      <c r="A408" s="13"/>
      <c r="B408" s="244"/>
      <c r="C408" s="245"/>
      <c r="D408" s="246" t="s">
        <v>191</v>
      </c>
      <c r="E408" s="247" t="s">
        <v>1</v>
      </c>
      <c r="F408" s="248" t="s">
        <v>571</v>
      </c>
      <c r="G408" s="245"/>
      <c r="H408" s="249">
        <v>30.8</v>
      </c>
      <c r="I408" s="250"/>
      <c r="J408" s="245"/>
      <c r="K408" s="245"/>
      <c r="L408" s="251"/>
      <c r="M408" s="252"/>
      <c r="N408" s="253"/>
      <c r="O408" s="253"/>
      <c r="P408" s="253"/>
      <c r="Q408" s="253"/>
      <c r="R408" s="253"/>
      <c r="S408" s="253"/>
      <c r="T408" s="25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5" t="s">
        <v>191</v>
      </c>
      <c r="AU408" s="255" t="s">
        <v>86</v>
      </c>
      <c r="AV408" s="13" t="s">
        <v>86</v>
      </c>
      <c r="AW408" s="13" t="s">
        <v>32</v>
      </c>
      <c r="AX408" s="13" t="s">
        <v>76</v>
      </c>
      <c r="AY408" s="255" t="s">
        <v>127</v>
      </c>
    </row>
    <row r="409" spans="1:51" s="13" customFormat="1" ht="12">
      <c r="A409" s="13"/>
      <c r="B409" s="244"/>
      <c r="C409" s="245"/>
      <c r="D409" s="246" t="s">
        <v>191</v>
      </c>
      <c r="E409" s="247" t="s">
        <v>1</v>
      </c>
      <c r="F409" s="248" t="s">
        <v>572</v>
      </c>
      <c r="G409" s="245"/>
      <c r="H409" s="249">
        <v>11.1</v>
      </c>
      <c r="I409" s="250"/>
      <c r="J409" s="245"/>
      <c r="K409" s="245"/>
      <c r="L409" s="251"/>
      <c r="M409" s="252"/>
      <c r="N409" s="253"/>
      <c r="O409" s="253"/>
      <c r="P409" s="253"/>
      <c r="Q409" s="253"/>
      <c r="R409" s="253"/>
      <c r="S409" s="253"/>
      <c r="T409" s="25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5" t="s">
        <v>191</v>
      </c>
      <c r="AU409" s="255" t="s">
        <v>86</v>
      </c>
      <c r="AV409" s="13" t="s">
        <v>86</v>
      </c>
      <c r="AW409" s="13" t="s">
        <v>32</v>
      </c>
      <c r="AX409" s="13" t="s">
        <v>76</v>
      </c>
      <c r="AY409" s="255" t="s">
        <v>127</v>
      </c>
    </row>
    <row r="410" spans="1:51" s="13" customFormat="1" ht="12">
      <c r="A410" s="13"/>
      <c r="B410" s="244"/>
      <c r="C410" s="245"/>
      <c r="D410" s="246" t="s">
        <v>191</v>
      </c>
      <c r="E410" s="247" t="s">
        <v>1</v>
      </c>
      <c r="F410" s="248" t="s">
        <v>573</v>
      </c>
      <c r="G410" s="245"/>
      <c r="H410" s="249">
        <v>12.8</v>
      </c>
      <c r="I410" s="250"/>
      <c r="J410" s="245"/>
      <c r="K410" s="245"/>
      <c r="L410" s="251"/>
      <c r="M410" s="252"/>
      <c r="N410" s="253"/>
      <c r="O410" s="253"/>
      <c r="P410" s="253"/>
      <c r="Q410" s="253"/>
      <c r="R410" s="253"/>
      <c r="S410" s="253"/>
      <c r="T410" s="25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5" t="s">
        <v>191</v>
      </c>
      <c r="AU410" s="255" t="s">
        <v>86</v>
      </c>
      <c r="AV410" s="13" t="s">
        <v>86</v>
      </c>
      <c r="AW410" s="13" t="s">
        <v>32</v>
      </c>
      <c r="AX410" s="13" t="s">
        <v>76</v>
      </c>
      <c r="AY410" s="255" t="s">
        <v>127</v>
      </c>
    </row>
    <row r="411" spans="1:51" s="13" customFormat="1" ht="12">
      <c r="A411" s="13"/>
      <c r="B411" s="244"/>
      <c r="C411" s="245"/>
      <c r="D411" s="246" t="s">
        <v>191</v>
      </c>
      <c r="E411" s="247" t="s">
        <v>1</v>
      </c>
      <c r="F411" s="248" t="s">
        <v>574</v>
      </c>
      <c r="G411" s="245"/>
      <c r="H411" s="249">
        <v>5.15</v>
      </c>
      <c r="I411" s="250"/>
      <c r="J411" s="245"/>
      <c r="K411" s="245"/>
      <c r="L411" s="251"/>
      <c r="M411" s="252"/>
      <c r="N411" s="253"/>
      <c r="O411" s="253"/>
      <c r="P411" s="253"/>
      <c r="Q411" s="253"/>
      <c r="R411" s="253"/>
      <c r="S411" s="253"/>
      <c r="T411" s="25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5" t="s">
        <v>191</v>
      </c>
      <c r="AU411" s="255" t="s">
        <v>86</v>
      </c>
      <c r="AV411" s="13" t="s">
        <v>86</v>
      </c>
      <c r="AW411" s="13" t="s">
        <v>32</v>
      </c>
      <c r="AX411" s="13" t="s">
        <v>76</v>
      </c>
      <c r="AY411" s="255" t="s">
        <v>127</v>
      </c>
    </row>
    <row r="412" spans="1:51" s="13" customFormat="1" ht="12">
      <c r="A412" s="13"/>
      <c r="B412" s="244"/>
      <c r="C412" s="245"/>
      <c r="D412" s="246" t="s">
        <v>191</v>
      </c>
      <c r="E412" s="247" t="s">
        <v>1</v>
      </c>
      <c r="F412" s="248" t="s">
        <v>575</v>
      </c>
      <c r="G412" s="245"/>
      <c r="H412" s="249">
        <v>4.6</v>
      </c>
      <c r="I412" s="250"/>
      <c r="J412" s="245"/>
      <c r="K412" s="245"/>
      <c r="L412" s="251"/>
      <c r="M412" s="252"/>
      <c r="N412" s="253"/>
      <c r="O412" s="253"/>
      <c r="P412" s="253"/>
      <c r="Q412" s="253"/>
      <c r="R412" s="253"/>
      <c r="S412" s="253"/>
      <c r="T412" s="25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5" t="s">
        <v>191</v>
      </c>
      <c r="AU412" s="255" t="s">
        <v>86</v>
      </c>
      <c r="AV412" s="13" t="s">
        <v>86</v>
      </c>
      <c r="AW412" s="13" t="s">
        <v>32</v>
      </c>
      <c r="AX412" s="13" t="s">
        <v>76</v>
      </c>
      <c r="AY412" s="255" t="s">
        <v>127</v>
      </c>
    </row>
    <row r="413" spans="1:51" s="13" customFormat="1" ht="12">
      <c r="A413" s="13"/>
      <c r="B413" s="244"/>
      <c r="C413" s="245"/>
      <c r="D413" s="246" t="s">
        <v>191</v>
      </c>
      <c r="E413" s="247" t="s">
        <v>1</v>
      </c>
      <c r="F413" s="248" t="s">
        <v>576</v>
      </c>
      <c r="G413" s="245"/>
      <c r="H413" s="249">
        <v>12.5</v>
      </c>
      <c r="I413" s="250"/>
      <c r="J413" s="245"/>
      <c r="K413" s="245"/>
      <c r="L413" s="251"/>
      <c r="M413" s="252"/>
      <c r="N413" s="253"/>
      <c r="O413" s="253"/>
      <c r="P413" s="253"/>
      <c r="Q413" s="253"/>
      <c r="R413" s="253"/>
      <c r="S413" s="253"/>
      <c r="T413" s="25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5" t="s">
        <v>191</v>
      </c>
      <c r="AU413" s="255" t="s">
        <v>86</v>
      </c>
      <c r="AV413" s="13" t="s">
        <v>86</v>
      </c>
      <c r="AW413" s="13" t="s">
        <v>32</v>
      </c>
      <c r="AX413" s="13" t="s">
        <v>76</v>
      </c>
      <c r="AY413" s="255" t="s">
        <v>127</v>
      </c>
    </row>
    <row r="414" spans="1:51" s="13" customFormat="1" ht="12">
      <c r="A414" s="13"/>
      <c r="B414" s="244"/>
      <c r="C414" s="245"/>
      <c r="D414" s="246" t="s">
        <v>191</v>
      </c>
      <c r="E414" s="247" t="s">
        <v>1</v>
      </c>
      <c r="F414" s="248" t="s">
        <v>577</v>
      </c>
      <c r="G414" s="245"/>
      <c r="H414" s="249">
        <v>13.44</v>
      </c>
      <c r="I414" s="250"/>
      <c r="J414" s="245"/>
      <c r="K414" s="245"/>
      <c r="L414" s="251"/>
      <c r="M414" s="252"/>
      <c r="N414" s="253"/>
      <c r="O414" s="253"/>
      <c r="P414" s="253"/>
      <c r="Q414" s="253"/>
      <c r="R414" s="253"/>
      <c r="S414" s="253"/>
      <c r="T414" s="25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5" t="s">
        <v>191</v>
      </c>
      <c r="AU414" s="255" t="s">
        <v>86</v>
      </c>
      <c r="AV414" s="13" t="s">
        <v>86</v>
      </c>
      <c r="AW414" s="13" t="s">
        <v>32</v>
      </c>
      <c r="AX414" s="13" t="s">
        <v>76</v>
      </c>
      <c r="AY414" s="255" t="s">
        <v>127</v>
      </c>
    </row>
    <row r="415" spans="1:51" s="13" customFormat="1" ht="12">
      <c r="A415" s="13"/>
      <c r="B415" s="244"/>
      <c r="C415" s="245"/>
      <c r="D415" s="246" t="s">
        <v>191</v>
      </c>
      <c r="E415" s="247" t="s">
        <v>1</v>
      </c>
      <c r="F415" s="248" t="s">
        <v>578</v>
      </c>
      <c r="G415" s="245"/>
      <c r="H415" s="249">
        <v>12.2</v>
      </c>
      <c r="I415" s="250"/>
      <c r="J415" s="245"/>
      <c r="K415" s="245"/>
      <c r="L415" s="251"/>
      <c r="M415" s="252"/>
      <c r="N415" s="253"/>
      <c r="O415" s="253"/>
      <c r="P415" s="253"/>
      <c r="Q415" s="253"/>
      <c r="R415" s="253"/>
      <c r="S415" s="253"/>
      <c r="T415" s="25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5" t="s">
        <v>191</v>
      </c>
      <c r="AU415" s="255" t="s">
        <v>86</v>
      </c>
      <c r="AV415" s="13" t="s">
        <v>86</v>
      </c>
      <c r="AW415" s="13" t="s">
        <v>32</v>
      </c>
      <c r="AX415" s="13" t="s">
        <v>76</v>
      </c>
      <c r="AY415" s="255" t="s">
        <v>127</v>
      </c>
    </row>
    <row r="416" spans="1:51" s="13" customFormat="1" ht="12">
      <c r="A416" s="13"/>
      <c r="B416" s="244"/>
      <c r="C416" s="245"/>
      <c r="D416" s="246" t="s">
        <v>191</v>
      </c>
      <c r="E416" s="247" t="s">
        <v>1</v>
      </c>
      <c r="F416" s="248" t="s">
        <v>283</v>
      </c>
      <c r="G416" s="245"/>
      <c r="H416" s="249">
        <v>3.2</v>
      </c>
      <c r="I416" s="250"/>
      <c r="J416" s="245"/>
      <c r="K416" s="245"/>
      <c r="L416" s="251"/>
      <c r="M416" s="252"/>
      <c r="N416" s="253"/>
      <c r="O416" s="253"/>
      <c r="P416" s="253"/>
      <c r="Q416" s="253"/>
      <c r="R416" s="253"/>
      <c r="S416" s="253"/>
      <c r="T416" s="25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5" t="s">
        <v>191</v>
      </c>
      <c r="AU416" s="255" t="s">
        <v>86</v>
      </c>
      <c r="AV416" s="13" t="s">
        <v>86</v>
      </c>
      <c r="AW416" s="13" t="s">
        <v>32</v>
      </c>
      <c r="AX416" s="13" t="s">
        <v>76</v>
      </c>
      <c r="AY416" s="255" t="s">
        <v>127</v>
      </c>
    </row>
    <row r="417" spans="1:51" s="13" customFormat="1" ht="12">
      <c r="A417" s="13"/>
      <c r="B417" s="244"/>
      <c r="C417" s="245"/>
      <c r="D417" s="246" t="s">
        <v>191</v>
      </c>
      <c r="E417" s="247" t="s">
        <v>1</v>
      </c>
      <c r="F417" s="248" t="s">
        <v>284</v>
      </c>
      <c r="G417" s="245"/>
      <c r="H417" s="249">
        <v>3.4</v>
      </c>
      <c r="I417" s="250"/>
      <c r="J417" s="245"/>
      <c r="K417" s="245"/>
      <c r="L417" s="251"/>
      <c r="M417" s="252"/>
      <c r="N417" s="253"/>
      <c r="O417" s="253"/>
      <c r="P417" s="253"/>
      <c r="Q417" s="253"/>
      <c r="R417" s="253"/>
      <c r="S417" s="253"/>
      <c r="T417" s="25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5" t="s">
        <v>191</v>
      </c>
      <c r="AU417" s="255" t="s">
        <v>86</v>
      </c>
      <c r="AV417" s="13" t="s">
        <v>86</v>
      </c>
      <c r="AW417" s="13" t="s">
        <v>32</v>
      </c>
      <c r="AX417" s="13" t="s">
        <v>76</v>
      </c>
      <c r="AY417" s="255" t="s">
        <v>127</v>
      </c>
    </row>
    <row r="418" spans="1:51" s="13" customFormat="1" ht="12">
      <c r="A418" s="13"/>
      <c r="B418" s="244"/>
      <c r="C418" s="245"/>
      <c r="D418" s="246" t="s">
        <v>191</v>
      </c>
      <c r="E418" s="247" t="s">
        <v>1</v>
      </c>
      <c r="F418" s="248" t="s">
        <v>285</v>
      </c>
      <c r="G418" s="245"/>
      <c r="H418" s="249">
        <v>1.4</v>
      </c>
      <c r="I418" s="250"/>
      <c r="J418" s="245"/>
      <c r="K418" s="245"/>
      <c r="L418" s="251"/>
      <c r="M418" s="252"/>
      <c r="N418" s="253"/>
      <c r="O418" s="253"/>
      <c r="P418" s="253"/>
      <c r="Q418" s="253"/>
      <c r="R418" s="253"/>
      <c r="S418" s="253"/>
      <c r="T418" s="25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5" t="s">
        <v>191</v>
      </c>
      <c r="AU418" s="255" t="s">
        <v>86</v>
      </c>
      <c r="AV418" s="13" t="s">
        <v>86</v>
      </c>
      <c r="AW418" s="13" t="s">
        <v>32</v>
      </c>
      <c r="AX418" s="13" t="s">
        <v>76</v>
      </c>
      <c r="AY418" s="255" t="s">
        <v>127</v>
      </c>
    </row>
    <row r="419" spans="1:51" s="13" customFormat="1" ht="12">
      <c r="A419" s="13"/>
      <c r="B419" s="244"/>
      <c r="C419" s="245"/>
      <c r="D419" s="246" t="s">
        <v>191</v>
      </c>
      <c r="E419" s="247" t="s">
        <v>1</v>
      </c>
      <c r="F419" s="248" t="s">
        <v>286</v>
      </c>
      <c r="G419" s="245"/>
      <c r="H419" s="249">
        <v>1.4</v>
      </c>
      <c r="I419" s="250"/>
      <c r="J419" s="245"/>
      <c r="K419" s="245"/>
      <c r="L419" s="251"/>
      <c r="M419" s="252"/>
      <c r="N419" s="253"/>
      <c r="O419" s="253"/>
      <c r="P419" s="253"/>
      <c r="Q419" s="253"/>
      <c r="R419" s="253"/>
      <c r="S419" s="253"/>
      <c r="T419" s="25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5" t="s">
        <v>191</v>
      </c>
      <c r="AU419" s="255" t="s">
        <v>86</v>
      </c>
      <c r="AV419" s="13" t="s">
        <v>86</v>
      </c>
      <c r="AW419" s="13" t="s">
        <v>32</v>
      </c>
      <c r="AX419" s="13" t="s">
        <v>76</v>
      </c>
      <c r="AY419" s="255" t="s">
        <v>127</v>
      </c>
    </row>
    <row r="420" spans="1:51" s="13" customFormat="1" ht="12">
      <c r="A420" s="13"/>
      <c r="B420" s="244"/>
      <c r="C420" s="245"/>
      <c r="D420" s="246" t="s">
        <v>191</v>
      </c>
      <c r="E420" s="247" t="s">
        <v>1</v>
      </c>
      <c r="F420" s="248" t="s">
        <v>288</v>
      </c>
      <c r="G420" s="245"/>
      <c r="H420" s="249">
        <v>4.5</v>
      </c>
      <c r="I420" s="250"/>
      <c r="J420" s="245"/>
      <c r="K420" s="245"/>
      <c r="L420" s="251"/>
      <c r="M420" s="252"/>
      <c r="N420" s="253"/>
      <c r="O420" s="253"/>
      <c r="P420" s="253"/>
      <c r="Q420" s="253"/>
      <c r="R420" s="253"/>
      <c r="S420" s="253"/>
      <c r="T420" s="25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55" t="s">
        <v>191</v>
      </c>
      <c r="AU420" s="255" t="s">
        <v>86</v>
      </c>
      <c r="AV420" s="13" t="s">
        <v>86</v>
      </c>
      <c r="AW420" s="13" t="s">
        <v>32</v>
      </c>
      <c r="AX420" s="13" t="s">
        <v>76</v>
      </c>
      <c r="AY420" s="255" t="s">
        <v>127</v>
      </c>
    </row>
    <row r="421" spans="1:51" s="13" customFormat="1" ht="12">
      <c r="A421" s="13"/>
      <c r="B421" s="244"/>
      <c r="C421" s="245"/>
      <c r="D421" s="246" t="s">
        <v>191</v>
      </c>
      <c r="E421" s="247" t="s">
        <v>1</v>
      </c>
      <c r="F421" s="248" t="s">
        <v>292</v>
      </c>
      <c r="G421" s="245"/>
      <c r="H421" s="249">
        <v>2.3</v>
      </c>
      <c r="I421" s="250"/>
      <c r="J421" s="245"/>
      <c r="K421" s="245"/>
      <c r="L421" s="251"/>
      <c r="M421" s="252"/>
      <c r="N421" s="253"/>
      <c r="O421" s="253"/>
      <c r="P421" s="253"/>
      <c r="Q421" s="253"/>
      <c r="R421" s="253"/>
      <c r="S421" s="253"/>
      <c r="T421" s="25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5" t="s">
        <v>191</v>
      </c>
      <c r="AU421" s="255" t="s">
        <v>86</v>
      </c>
      <c r="AV421" s="13" t="s">
        <v>86</v>
      </c>
      <c r="AW421" s="13" t="s">
        <v>32</v>
      </c>
      <c r="AX421" s="13" t="s">
        <v>76</v>
      </c>
      <c r="AY421" s="255" t="s">
        <v>127</v>
      </c>
    </row>
    <row r="422" spans="1:51" s="13" customFormat="1" ht="12">
      <c r="A422" s="13"/>
      <c r="B422" s="244"/>
      <c r="C422" s="245"/>
      <c r="D422" s="246" t="s">
        <v>191</v>
      </c>
      <c r="E422" s="247" t="s">
        <v>1</v>
      </c>
      <c r="F422" s="248" t="s">
        <v>293</v>
      </c>
      <c r="G422" s="245"/>
      <c r="H422" s="249">
        <v>1.3</v>
      </c>
      <c r="I422" s="250"/>
      <c r="J422" s="245"/>
      <c r="K422" s="245"/>
      <c r="L422" s="251"/>
      <c r="M422" s="252"/>
      <c r="N422" s="253"/>
      <c r="O422" s="253"/>
      <c r="P422" s="253"/>
      <c r="Q422" s="253"/>
      <c r="R422" s="253"/>
      <c r="S422" s="253"/>
      <c r="T422" s="25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5" t="s">
        <v>191</v>
      </c>
      <c r="AU422" s="255" t="s">
        <v>86</v>
      </c>
      <c r="AV422" s="13" t="s">
        <v>86</v>
      </c>
      <c r="AW422" s="13" t="s">
        <v>32</v>
      </c>
      <c r="AX422" s="13" t="s">
        <v>76</v>
      </c>
      <c r="AY422" s="255" t="s">
        <v>127</v>
      </c>
    </row>
    <row r="423" spans="1:51" s="13" customFormat="1" ht="12">
      <c r="A423" s="13"/>
      <c r="B423" s="244"/>
      <c r="C423" s="245"/>
      <c r="D423" s="246" t="s">
        <v>191</v>
      </c>
      <c r="E423" s="247" t="s">
        <v>1</v>
      </c>
      <c r="F423" s="248" t="s">
        <v>294</v>
      </c>
      <c r="G423" s="245"/>
      <c r="H423" s="249">
        <v>3.5</v>
      </c>
      <c r="I423" s="250"/>
      <c r="J423" s="245"/>
      <c r="K423" s="245"/>
      <c r="L423" s="251"/>
      <c r="M423" s="252"/>
      <c r="N423" s="253"/>
      <c r="O423" s="253"/>
      <c r="P423" s="253"/>
      <c r="Q423" s="253"/>
      <c r="R423" s="253"/>
      <c r="S423" s="253"/>
      <c r="T423" s="25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5" t="s">
        <v>191</v>
      </c>
      <c r="AU423" s="255" t="s">
        <v>86</v>
      </c>
      <c r="AV423" s="13" t="s">
        <v>86</v>
      </c>
      <c r="AW423" s="13" t="s">
        <v>32</v>
      </c>
      <c r="AX423" s="13" t="s">
        <v>76</v>
      </c>
      <c r="AY423" s="255" t="s">
        <v>127</v>
      </c>
    </row>
    <row r="424" spans="1:51" s="13" customFormat="1" ht="12">
      <c r="A424" s="13"/>
      <c r="B424" s="244"/>
      <c r="C424" s="245"/>
      <c r="D424" s="246" t="s">
        <v>191</v>
      </c>
      <c r="E424" s="247" t="s">
        <v>1</v>
      </c>
      <c r="F424" s="248" t="s">
        <v>295</v>
      </c>
      <c r="G424" s="245"/>
      <c r="H424" s="249">
        <v>4.5</v>
      </c>
      <c r="I424" s="250"/>
      <c r="J424" s="245"/>
      <c r="K424" s="245"/>
      <c r="L424" s="251"/>
      <c r="M424" s="252"/>
      <c r="N424" s="253"/>
      <c r="O424" s="253"/>
      <c r="P424" s="253"/>
      <c r="Q424" s="253"/>
      <c r="R424" s="253"/>
      <c r="S424" s="253"/>
      <c r="T424" s="25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5" t="s">
        <v>191</v>
      </c>
      <c r="AU424" s="255" t="s">
        <v>86</v>
      </c>
      <c r="AV424" s="13" t="s">
        <v>86</v>
      </c>
      <c r="AW424" s="13" t="s">
        <v>32</v>
      </c>
      <c r="AX424" s="13" t="s">
        <v>76</v>
      </c>
      <c r="AY424" s="255" t="s">
        <v>127</v>
      </c>
    </row>
    <row r="425" spans="1:51" s="14" customFormat="1" ht="12">
      <c r="A425" s="14"/>
      <c r="B425" s="256"/>
      <c r="C425" s="257"/>
      <c r="D425" s="246" t="s">
        <v>191</v>
      </c>
      <c r="E425" s="258" t="s">
        <v>1</v>
      </c>
      <c r="F425" s="259" t="s">
        <v>195</v>
      </c>
      <c r="G425" s="257"/>
      <c r="H425" s="260">
        <v>128.09</v>
      </c>
      <c r="I425" s="261"/>
      <c r="J425" s="257"/>
      <c r="K425" s="257"/>
      <c r="L425" s="262"/>
      <c r="M425" s="263"/>
      <c r="N425" s="264"/>
      <c r="O425" s="264"/>
      <c r="P425" s="264"/>
      <c r="Q425" s="264"/>
      <c r="R425" s="264"/>
      <c r="S425" s="264"/>
      <c r="T425" s="26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66" t="s">
        <v>191</v>
      </c>
      <c r="AU425" s="266" t="s">
        <v>86</v>
      </c>
      <c r="AV425" s="14" t="s">
        <v>188</v>
      </c>
      <c r="AW425" s="14" t="s">
        <v>32</v>
      </c>
      <c r="AX425" s="14" t="s">
        <v>84</v>
      </c>
      <c r="AY425" s="266" t="s">
        <v>127</v>
      </c>
    </row>
    <row r="426" spans="1:65" s="2" customFormat="1" ht="24.15" customHeight="1">
      <c r="A426" s="39"/>
      <c r="B426" s="40"/>
      <c r="C426" s="220" t="s">
        <v>579</v>
      </c>
      <c r="D426" s="220" t="s">
        <v>130</v>
      </c>
      <c r="E426" s="221" t="s">
        <v>580</v>
      </c>
      <c r="F426" s="222" t="s">
        <v>581</v>
      </c>
      <c r="G426" s="223" t="s">
        <v>205</v>
      </c>
      <c r="H426" s="224">
        <v>3.6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41</v>
      </c>
      <c r="O426" s="92"/>
      <c r="P426" s="230">
        <f>O426*H426</f>
        <v>0</v>
      </c>
      <c r="Q426" s="230">
        <v>0.03119</v>
      </c>
      <c r="R426" s="230">
        <f>Q426*H426</f>
        <v>0.112284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370</v>
      </c>
      <c r="AT426" s="232" t="s">
        <v>130</v>
      </c>
      <c r="AU426" s="232" t="s">
        <v>86</v>
      </c>
      <c r="AY426" s="18" t="s">
        <v>127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84</v>
      </c>
      <c r="BK426" s="233">
        <f>ROUND(I426*H426,2)</f>
        <v>0</v>
      </c>
      <c r="BL426" s="18" t="s">
        <v>370</v>
      </c>
      <c r="BM426" s="232" t="s">
        <v>582</v>
      </c>
    </row>
    <row r="427" spans="1:47" s="2" customFormat="1" ht="12">
      <c r="A427" s="39"/>
      <c r="B427" s="40"/>
      <c r="C427" s="41"/>
      <c r="D427" s="234" t="s">
        <v>135</v>
      </c>
      <c r="E427" s="41"/>
      <c r="F427" s="235" t="s">
        <v>583</v>
      </c>
      <c r="G427" s="41"/>
      <c r="H427" s="41"/>
      <c r="I427" s="236"/>
      <c r="J427" s="41"/>
      <c r="K427" s="41"/>
      <c r="L427" s="45"/>
      <c r="M427" s="237"/>
      <c r="N427" s="23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135</v>
      </c>
      <c r="AU427" s="18" t="s">
        <v>86</v>
      </c>
    </row>
    <row r="428" spans="1:51" s="15" customFormat="1" ht="12">
      <c r="A428" s="15"/>
      <c r="B428" s="267"/>
      <c r="C428" s="268"/>
      <c r="D428" s="246" t="s">
        <v>191</v>
      </c>
      <c r="E428" s="269" t="s">
        <v>1</v>
      </c>
      <c r="F428" s="270" t="s">
        <v>263</v>
      </c>
      <c r="G428" s="268"/>
      <c r="H428" s="269" t="s">
        <v>1</v>
      </c>
      <c r="I428" s="271"/>
      <c r="J428" s="268"/>
      <c r="K428" s="268"/>
      <c r="L428" s="272"/>
      <c r="M428" s="273"/>
      <c r="N428" s="274"/>
      <c r="O428" s="274"/>
      <c r="P428" s="274"/>
      <c r="Q428" s="274"/>
      <c r="R428" s="274"/>
      <c r="S428" s="274"/>
      <c r="T428" s="27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76" t="s">
        <v>191</v>
      </c>
      <c r="AU428" s="276" t="s">
        <v>86</v>
      </c>
      <c r="AV428" s="15" t="s">
        <v>84</v>
      </c>
      <c r="AW428" s="15" t="s">
        <v>32</v>
      </c>
      <c r="AX428" s="15" t="s">
        <v>76</v>
      </c>
      <c r="AY428" s="276" t="s">
        <v>127</v>
      </c>
    </row>
    <row r="429" spans="1:51" s="13" customFormat="1" ht="12">
      <c r="A429" s="13"/>
      <c r="B429" s="244"/>
      <c r="C429" s="245"/>
      <c r="D429" s="246" t="s">
        <v>191</v>
      </c>
      <c r="E429" s="247" t="s">
        <v>1</v>
      </c>
      <c r="F429" s="248" t="s">
        <v>584</v>
      </c>
      <c r="G429" s="245"/>
      <c r="H429" s="249">
        <v>3.6</v>
      </c>
      <c r="I429" s="250"/>
      <c r="J429" s="245"/>
      <c r="K429" s="245"/>
      <c r="L429" s="251"/>
      <c r="M429" s="252"/>
      <c r="N429" s="253"/>
      <c r="O429" s="253"/>
      <c r="P429" s="253"/>
      <c r="Q429" s="253"/>
      <c r="R429" s="253"/>
      <c r="S429" s="253"/>
      <c r="T429" s="25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5" t="s">
        <v>191</v>
      </c>
      <c r="AU429" s="255" t="s">
        <v>86</v>
      </c>
      <c r="AV429" s="13" t="s">
        <v>86</v>
      </c>
      <c r="AW429" s="13" t="s">
        <v>32</v>
      </c>
      <c r="AX429" s="13" t="s">
        <v>76</v>
      </c>
      <c r="AY429" s="255" t="s">
        <v>127</v>
      </c>
    </row>
    <row r="430" spans="1:51" s="14" customFormat="1" ht="12">
      <c r="A430" s="14"/>
      <c r="B430" s="256"/>
      <c r="C430" s="257"/>
      <c r="D430" s="246" t="s">
        <v>191</v>
      </c>
      <c r="E430" s="258" t="s">
        <v>150</v>
      </c>
      <c r="F430" s="259" t="s">
        <v>195</v>
      </c>
      <c r="G430" s="257"/>
      <c r="H430" s="260">
        <v>3.6</v>
      </c>
      <c r="I430" s="261"/>
      <c r="J430" s="257"/>
      <c r="K430" s="257"/>
      <c r="L430" s="262"/>
      <c r="M430" s="263"/>
      <c r="N430" s="264"/>
      <c r="O430" s="264"/>
      <c r="P430" s="264"/>
      <c r="Q430" s="264"/>
      <c r="R430" s="264"/>
      <c r="S430" s="264"/>
      <c r="T430" s="26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6" t="s">
        <v>191</v>
      </c>
      <c r="AU430" s="266" t="s">
        <v>86</v>
      </c>
      <c r="AV430" s="14" t="s">
        <v>188</v>
      </c>
      <c r="AW430" s="14" t="s">
        <v>32</v>
      </c>
      <c r="AX430" s="14" t="s">
        <v>84</v>
      </c>
      <c r="AY430" s="266" t="s">
        <v>127</v>
      </c>
    </row>
    <row r="431" spans="1:65" s="2" customFormat="1" ht="16.5" customHeight="1">
      <c r="A431" s="39"/>
      <c r="B431" s="40"/>
      <c r="C431" s="220" t="s">
        <v>585</v>
      </c>
      <c r="D431" s="220" t="s">
        <v>130</v>
      </c>
      <c r="E431" s="221" t="s">
        <v>586</v>
      </c>
      <c r="F431" s="222" t="s">
        <v>587</v>
      </c>
      <c r="G431" s="223" t="s">
        <v>205</v>
      </c>
      <c r="H431" s="224">
        <v>136.11</v>
      </c>
      <c r="I431" s="225"/>
      <c r="J431" s="226">
        <f>ROUND(I431*H431,2)</f>
        <v>0</v>
      </c>
      <c r="K431" s="227"/>
      <c r="L431" s="45"/>
      <c r="M431" s="228" t="s">
        <v>1</v>
      </c>
      <c r="N431" s="229" t="s">
        <v>41</v>
      </c>
      <c r="O431" s="92"/>
      <c r="P431" s="230">
        <f>O431*H431</f>
        <v>0</v>
      </c>
      <c r="Q431" s="230">
        <v>0.0001</v>
      </c>
      <c r="R431" s="230">
        <f>Q431*H431</f>
        <v>0.013611000000000002</v>
      </c>
      <c r="S431" s="230">
        <v>0</v>
      </c>
      <c r="T431" s="23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2" t="s">
        <v>370</v>
      </c>
      <c r="AT431" s="232" t="s">
        <v>130</v>
      </c>
      <c r="AU431" s="232" t="s">
        <v>86</v>
      </c>
      <c r="AY431" s="18" t="s">
        <v>127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8" t="s">
        <v>84</v>
      </c>
      <c r="BK431" s="233">
        <f>ROUND(I431*H431,2)</f>
        <v>0</v>
      </c>
      <c r="BL431" s="18" t="s">
        <v>370</v>
      </c>
      <c r="BM431" s="232" t="s">
        <v>588</v>
      </c>
    </row>
    <row r="432" spans="1:47" s="2" customFormat="1" ht="12">
      <c r="A432" s="39"/>
      <c r="B432" s="40"/>
      <c r="C432" s="41"/>
      <c r="D432" s="234" t="s">
        <v>135</v>
      </c>
      <c r="E432" s="41"/>
      <c r="F432" s="235" t="s">
        <v>589</v>
      </c>
      <c r="G432" s="41"/>
      <c r="H432" s="41"/>
      <c r="I432" s="236"/>
      <c r="J432" s="41"/>
      <c r="K432" s="41"/>
      <c r="L432" s="45"/>
      <c r="M432" s="237"/>
      <c r="N432" s="23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135</v>
      </c>
      <c r="AU432" s="18" t="s">
        <v>86</v>
      </c>
    </row>
    <row r="433" spans="1:51" s="13" customFormat="1" ht="12">
      <c r="A433" s="13"/>
      <c r="B433" s="244"/>
      <c r="C433" s="245"/>
      <c r="D433" s="246" t="s">
        <v>191</v>
      </c>
      <c r="E433" s="247" t="s">
        <v>1</v>
      </c>
      <c r="F433" s="248" t="s">
        <v>590</v>
      </c>
      <c r="G433" s="245"/>
      <c r="H433" s="249">
        <v>131.69</v>
      </c>
      <c r="I433" s="250"/>
      <c r="J433" s="245"/>
      <c r="K433" s="245"/>
      <c r="L433" s="251"/>
      <c r="M433" s="252"/>
      <c r="N433" s="253"/>
      <c r="O433" s="253"/>
      <c r="P433" s="253"/>
      <c r="Q433" s="253"/>
      <c r="R433" s="253"/>
      <c r="S433" s="253"/>
      <c r="T433" s="25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5" t="s">
        <v>191</v>
      </c>
      <c r="AU433" s="255" t="s">
        <v>86</v>
      </c>
      <c r="AV433" s="13" t="s">
        <v>86</v>
      </c>
      <c r="AW433" s="13" t="s">
        <v>32</v>
      </c>
      <c r="AX433" s="13" t="s">
        <v>76</v>
      </c>
      <c r="AY433" s="255" t="s">
        <v>127</v>
      </c>
    </row>
    <row r="434" spans="1:51" s="13" customFormat="1" ht="12">
      <c r="A434" s="13"/>
      <c r="B434" s="244"/>
      <c r="C434" s="245"/>
      <c r="D434" s="246" t="s">
        <v>191</v>
      </c>
      <c r="E434" s="247" t="s">
        <v>1</v>
      </c>
      <c r="F434" s="248" t="s">
        <v>591</v>
      </c>
      <c r="G434" s="245"/>
      <c r="H434" s="249">
        <v>1.86</v>
      </c>
      <c r="I434" s="250"/>
      <c r="J434" s="245"/>
      <c r="K434" s="245"/>
      <c r="L434" s="251"/>
      <c r="M434" s="252"/>
      <c r="N434" s="253"/>
      <c r="O434" s="253"/>
      <c r="P434" s="253"/>
      <c r="Q434" s="253"/>
      <c r="R434" s="253"/>
      <c r="S434" s="253"/>
      <c r="T434" s="25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5" t="s">
        <v>191</v>
      </c>
      <c r="AU434" s="255" t="s">
        <v>86</v>
      </c>
      <c r="AV434" s="13" t="s">
        <v>86</v>
      </c>
      <c r="AW434" s="13" t="s">
        <v>32</v>
      </c>
      <c r="AX434" s="13" t="s">
        <v>76</v>
      </c>
      <c r="AY434" s="255" t="s">
        <v>127</v>
      </c>
    </row>
    <row r="435" spans="1:51" s="13" customFormat="1" ht="12">
      <c r="A435" s="13"/>
      <c r="B435" s="244"/>
      <c r="C435" s="245"/>
      <c r="D435" s="246" t="s">
        <v>191</v>
      </c>
      <c r="E435" s="247" t="s">
        <v>1</v>
      </c>
      <c r="F435" s="248" t="s">
        <v>592</v>
      </c>
      <c r="G435" s="245"/>
      <c r="H435" s="249">
        <v>2.56</v>
      </c>
      <c r="I435" s="250"/>
      <c r="J435" s="245"/>
      <c r="K435" s="245"/>
      <c r="L435" s="251"/>
      <c r="M435" s="252"/>
      <c r="N435" s="253"/>
      <c r="O435" s="253"/>
      <c r="P435" s="253"/>
      <c r="Q435" s="253"/>
      <c r="R435" s="253"/>
      <c r="S435" s="253"/>
      <c r="T435" s="25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5" t="s">
        <v>191</v>
      </c>
      <c r="AU435" s="255" t="s">
        <v>86</v>
      </c>
      <c r="AV435" s="13" t="s">
        <v>86</v>
      </c>
      <c r="AW435" s="13" t="s">
        <v>32</v>
      </c>
      <c r="AX435" s="13" t="s">
        <v>76</v>
      </c>
      <c r="AY435" s="255" t="s">
        <v>127</v>
      </c>
    </row>
    <row r="436" spans="1:51" s="14" customFormat="1" ht="12">
      <c r="A436" s="14"/>
      <c r="B436" s="256"/>
      <c r="C436" s="257"/>
      <c r="D436" s="246" t="s">
        <v>191</v>
      </c>
      <c r="E436" s="258" t="s">
        <v>1</v>
      </c>
      <c r="F436" s="259" t="s">
        <v>195</v>
      </c>
      <c r="G436" s="257"/>
      <c r="H436" s="260">
        <v>136.11</v>
      </c>
      <c r="I436" s="261"/>
      <c r="J436" s="257"/>
      <c r="K436" s="257"/>
      <c r="L436" s="262"/>
      <c r="M436" s="263"/>
      <c r="N436" s="264"/>
      <c r="O436" s="264"/>
      <c r="P436" s="264"/>
      <c r="Q436" s="264"/>
      <c r="R436" s="264"/>
      <c r="S436" s="264"/>
      <c r="T436" s="26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6" t="s">
        <v>191</v>
      </c>
      <c r="AU436" s="266" t="s">
        <v>86</v>
      </c>
      <c r="AV436" s="14" t="s">
        <v>188</v>
      </c>
      <c r="AW436" s="14" t="s">
        <v>32</v>
      </c>
      <c r="AX436" s="14" t="s">
        <v>84</v>
      </c>
      <c r="AY436" s="266" t="s">
        <v>127</v>
      </c>
    </row>
    <row r="437" spans="1:65" s="2" customFormat="1" ht="16.5" customHeight="1">
      <c r="A437" s="39"/>
      <c r="B437" s="40"/>
      <c r="C437" s="220" t="s">
        <v>593</v>
      </c>
      <c r="D437" s="220" t="s">
        <v>130</v>
      </c>
      <c r="E437" s="221" t="s">
        <v>594</v>
      </c>
      <c r="F437" s="222" t="s">
        <v>595</v>
      </c>
      <c r="G437" s="223" t="s">
        <v>453</v>
      </c>
      <c r="H437" s="224">
        <v>16.7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41</v>
      </c>
      <c r="O437" s="92"/>
      <c r="P437" s="230">
        <f>O437*H437</f>
        <v>0</v>
      </c>
      <c r="Q437" s="230">
        <v>0.00663</v>
      </c>
      <c r="R437" s="230">
        <f>Q437*H437</f>
        <v>0.11072099999999999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370</v>
      </c>
      <c r="AT437" s="232" t="s">
        <v>130</v>
      </c>
      <c r="AU437" s="232" t="s">
        <v>86</v>
      </c>
      <c r="AY437" s="18" t="s">
        <v>127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84</v>
      </c>
      <c r="BK437" s="233">
        <f>ROUND(I437*H437,2)</f>
        <v>0</v>
      </c>
      <c r="BL437" s="18" t="s">
        <v>370</v>
      </c>
      <c r="BM437" s="232" t="s">
        <v>596</v>
      </c>
    </row>
    <row r="438" spans="1:47" s="2" customFormat="1" ht="12">
      <c r="A438" s="39"/>
      <c r="B438" s="40"/>
      <c r="C438" s="41"/>
      <c r="D438" s="234" t="s">
        <v>135</v>
      </c>
      <c r="E438" s="41"/>
      <c r="F438" s="235" t="s">
        <v>597</v>
      </c>
      <c r="G438" s="41"/>
      <c r="H438" s="41"/>
      <c r="I438" s="236"/>
      <c r="J438" s="41"/>
      <c r="K438" s="41"/>
      <c r="L438" s="45"/>
      <c r="M438" s="237"/>
      <c r="N438" s="23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135</v>
      </c>
      <c r="AU438" s="18" t="s">
        <v>86</v>
      </c>
    </row>
    <row r="439" spans="1:51" s="13" customFormat="1" ht="12">
      <c r="A439" s="13"/>
      <c r="B439" s="244"/>
      <c r="C439" s="245"/>
      <c r="D439" s="246" t="s">
        <v>191</v>
      </c>
      <c r="E439" s="247" t="s">
        <v>1</v>
      </c>
      <c r="F439" s="248" t="s">
        <v>598</v>
      </c>
      <c r="G439" s="245"/>
      <c r="H439" s="249">
        <v>4.5</v>
      </c>
      <c r="I439" s="250"/>
      <c r="J439" s="245"/>
      <c r="K439" s="245"/>
      <c r="L439" s="251"/>
      <c r="M439" s="252"/>
      <c r="N439" s="253"/>
      <c r="O439" s="253"/>
      <c r="P439" s="253"/>
      <c r="Q439" s="253"/>
      <c r="R439" s="253"/>
      <c r="S439" s="253"/>
      <c r="T439" s="25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5" t="s">
        <v>191</v>
      </c>
      <c r="AU439" s="255" t="s">
        <v>86</v>
      </c>
      <c r="AV439" s="13" t="s">
        <v>86</v>
      </c>
      <c r="AW439" s="13" t="s">
        <v>32</v>
      </c>
      <c r="AX439" s="13" t="s">
        <v>76</v>
      </c>
      <c r="AY439" s="255" t="s">
        <v>127</v>
      </c>
    </row>
    <row r="440" spans="1:51" s="13" customFormat="1" ht="12">
      <c r="A440" s="13"/>
      <c r="B440" s="244"/>
      <c r="C440" s="245"/>
      <c r="D440" s="246" t="s">
        <v>191</v>
      </c>
      <c r="E440" s="247" t="s">
        <v>1</v>
      </c>
      <c r="F440" s="248" t="s">
        <v>599</v>
      </c>
      <c r="G440" s="245"/>
      <c r="H440" s="249">
        <v>4.5</v>
      </c>
      <c r="I440" s="250"/>
      <c r="J440" s="245"/>
      <c r="K440" s="245"/>
      <c r="L440" s="251"/>
      <c r="M440" s="252"/>
      <c r="N440" s="253"/>
      <c r="O440" s="253"/>
      <c r="P440" s="253"/>
      <c r="Q440" s="253"/>
      <c r="R440" s="253"/>
      <c r="S440" s="253"/>
      <c r="T440" s="25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55" t="s">
        <v>191</v>
      </c>
      <c r="AU440" s="255" t="s">
        <v>86</v>
      </c>
      <c r="AV440" s="13" t="s">
        <v>86</v>
      </c>
      <c r="AW440" s="13" t="s">
        <v>32</v>
      </c>
      <c r="AX440" s="13" t="s">
        <v>76</v>
      </c>
      <c r="AY440" s="255" t="s">
        <v>127</v>
      </c>
    </row>
    <row r="441" spans="1:51" s="13" customFormat="1" ht="12">
      <c r="A441" s="13"/>
      <c r="B441" s="244"/>
      <c r="C441" s="245"/>
      <c r="D441" s="246" t="s">
        <v>191</v>
      </c>
      <c r="E441" s="247" t="s">
        <v>1</v>
      </c>
      <c r="F441" s="248" t="s">
        <v>600</v>
      </c>
      <c r="G441" s="245"/>
      <c r="H441" s="249">
        <v>4.5</v>
      </c>
      <c r="I441" s="250"/>
      <c r="J441" s="245"/>
      <c r="K441" s="245"/>
      <c r="L441" s="251"/>
      <c r="M441" s="252"/>
      <c r="N441" s="253"/>
      <c r="O441" s="253"/>
      <c r="P441" s="253"/>
      <c r="Q441" s="253"/>
      <c r="R441" s="253"/>
      <c r="S441" s="253"/>
      <c r="T441" s="25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5" t="s">
        <v>191</v>
      </c>
      <c r="AU441" s="255" t="s">
        <v>86</v>
      </c>
      <c r="AV441" s="13" t="s">
        <v>86</v>
      </c>
      <c r="AW441" s="13" t="s">
        <v>32</v>
      </c>
      <c r="AX441" s="13" t="s">
        <v>76</v>
      </c>
      <c r="AY441" s="255" t="s">
        <v>127</v>
      </c>
    </row>
    <row r="442" spans="1:51" s="13" customFormat="1" ht="12">
      <c r="A442" s="13"/>
      <c r="B442" s="244"/>
      <c r="C442" s="245"/>
      <c r="D442" s="246" t="s">
        <v>191</v>
      </c>
      <c r="E442" s="247" t="s">
        <v>1</v>
      </c>
      <c r="F442" s="248" t="s">
        <v>601</v>
      </c>
      <c r="G442" s="245"/>
      <c r="H442" s="249">
        <v>3.2</v>
      </c>
      <c r="I442" s="250"/>
      <c r="J442" s="245"/>
      <c r="K442" s="245"/>
      <c r="L442" s="251"/>
      <c r="M442" s="252"/>
      <c r="N442" s="253"/>
      <c r="O442" s="253"/>
      <c r="P442" s="253"/>
      <c r="Q442" s="253"/>
      <c r="R442" s="253"/>
      <c r="S442" s="253"/>
      <c r="T442" s="25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5" t="s">
        <v>191</v>
      </c>
      <c r="AU442" s="255" t="s">
        <v>86</v>
      </c>
      <c r="AV442" s="13" t="s">
        <v>86</v>
      </c>
      <c r="AW442" s="13" t="s">
        <v>32</v>
      </c>
      <c r="AX442" s="13" t="s">
        <v>76</v>
      </c>
      <c r="AY442" s="255" t="s">
        <v>127</v>
      </c>
    </row>
    <row r="443" spans="1:51" s="14" customFormat="1" ht="12">
      <c r="A443" s="14"/>
      <c r="B443" s="256"/>
      <c r="C443" s="257"/>
      <c r="D443" s="246" t="s">
        <v>191</v>
      </c>
      <c r="E443" s="258" t="s">
        <v>1</v>
      </c>
      <c r="F443" s="259" t="s">
        <v>195</v>
      </c>
      <c r="G443" s="257"/>
      <c r="H443" s="260">
        <v>16.7</v>
      </c>
      <c r="I443" s="261"/>
      <c r="J443" s="257"/>
      <c r="K443" s="257"/>
      <c r="L443" s="262"/>
      <c r="M443" s="263"/>
      <c r="N443" s="264"/>
      <c r="O443" s="264"/>
      <c r="P443" s="264"/>
      <c r="Q443" s="264"/>
      <c r="R443" s="264"/>
      <c r="S443" s="264"/>
      <c r="T443" s="26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6" t="s">
        <v>191</v>
      </c>
      <c r="AU443" s="266" t="s">
        <v>86</v>
      </c>
      <c r="AV443" s="14" t="s">
        <v>188</v>
      </c>
      <c r="AW443" s="14" t="s">
        <v>32</v>
      </c>
      <c r="AX443" s="14" t="s">
        <v>84</v>
      </c>
      <c r="AY443" s="266" t="s">
        <v>127</v>
      </c>
    </row>
    <row r="444" spans="1:65" s="2" customFormat="1" ht="21.75" customHeight="1">
      <c r="A444" s="39"/>
      <c r="B444" s="40"/>
      <c r="C444" s="220" t="s">
        <v>602</v>
      </c>
      <c r="D444" s="220" t="s">
        <v>130</v>
      </c>
      <c r="E444" s="221" t="s">
        <v>603</v>
      </c>
      <c r="F444" s="222" t="s">
        <v>604</v>
      </c>
      <c r="G444" s="223" t="s">
        <v>205</v>
      </c>
      <c r="H444" s="224">
        <v>3.6</v>
      </c>
      <c r="I444" s="225"/>
      <c r="J444" s="226">
        <f>ROUND(I444*H444,2)</f>
        <v>0</v>
      </c>
      <c r="K444" s="227"/>
      <c r="L444" s="45"/>
      <c r="M444" s="228" t="s">
        <v>1</v>
      </c>
      <c r="N444" s="229" t="s">
        <v>41</v>
      </c>
      <c r="O444" s="92"/>
      <c r="P444" s="230">
        <f>O444*H444</f>
        <v>0</v>
      </c>
      <c r="Q444" s="230">
        <v>0</v>
      </c>
      <c r="R444" s="230">
        <f>Q444*H444</f>
        <v>0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370</v>
      </c>
      <c r="AT444" s="232" t="s">
        <v>130</v>
      </c>
      <c r="AU444" s="232" t="s">
        <v>86</v>
      </c>
      <c r="AY444" s="18" t="s">
        <v>127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84</v>
      </c>
      <c r="BK444" s="233">
        <f>ROUND(I444*H444,2)</f>
        <v>0</v>
      </c>
      <c r="BL444" s="18" t="s">
        <v>370</v>
      </c>
      <c r="BM444" s="232" t="s">
        <v>605</v>
      </c>
    </row>
    <row r="445" spans="1:47" s="2" customFormat="1" ht="12">
      <c r="A445" s="39"/>
      <c r="B445" s="40"/>
      <c r="C445" s="41"/>
      <c r="D445" s="234" t="s">
        <v>135</v>
      </c>
      <c r="E445" s="41"/>
      <c r="F445" s="235" t="s">
        <v>606</v>
      </c>
      <c r="G445" s="41"/>
      <c r="H445" s="41"/>
      <c r="I445" s="236"/>
      <c r="J445" s="41"/>
      <c r="K445" s="41"/>
      <c r="L445" s="45"/>
      <c r="M445" s="237"/>
      <c r="N445" s="238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135</v>
      </c>
      <c r="AU445" s="18" t="s">
        <v>86</v>
      </c>
    </row>
    <row r="446" spans="1:51" s="13" customFormat="1" ht="12">
      <c r="A446" s="13"/>
      <c r="B446" s="244"/>
      <c r="C446" s="245"/>
      <c r="D446" s="246" t="s">
        <v>191</v>
      </c>
      <c r="E446" s="247" t="s">
        <v>1</v>
      </c>
      <c r="F446" s="248" t="s">
        <v>150</v>
      </c>
      <c r="G446" s="245"/>
      <c r="H446" s="249">
        <v>3.6</v>
      </c>
      <c r="I446" s="250"/>
      <c r="J446" s="245"/>
      <c r="K446" s="245"/>
      <c r="L446" s="251"/>
      <c r="M446" s="252"/>
      <c r="N446" s="253"/>
      <c r="O446" s="253"/>
      <c r="P446" s="253"/>
      <c r="Q446" s="253"/>
      <c r="R446" s="253"/>
      <c r="S446" s="253"/>
      <c r="T446" s="25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5" t="s">
        <v>191</v>
      </c>
      <c r="AU446" s="255" t="s">
        <v>86</v>
      </c>
      <c r="AV446" s="13" t="s">
        <v>86</v>
      </c>
      <c r="AW446" s="13" t="s">
        <v>32</v>
      </c>
      <c r="AX446" s="13" t="s">
        <v>84</v>
      </c>
      <c r="AY446" s="255" t="s">
        <v>127</v>
      </c>
    </row>
    <row r="447" spans="1:65" s="2" customFormat="1" ht="24.15" customHeight="1">
      <c r="A447" s="39"/>
      <c r="B447" s="40"/>
      <c r="C447" s="277" t="s">
        <v>607</v>
      </c>
      <c r="D447" s="277" t="s">
        <v>608</v>
      </c>
      <c r="E447" s="278" t="s">
        <v>609</v>
      </c>
      <c r="F447" s="279" t="s">
        <v>610</v>
      </c>
      <c r="G447" s="280" t="s">
        <v>205</v>
      </c>
      <c r="H447" s="281">
        <v>3.672</v>
      </c>
      <c r="I447" s="282"/>
      <c r="J447" s="283">
        <f>ROUND(I447*H447,2)</f>
        <v>0</v>
      </c>
      <c r="K447" s="284"/>
      <c r="L447" s="285"/>
      <c r="M447" s="286" t="s">
        <v>1</v>
      </c>
      <c r="N447" s="287" t="s">
        <v>41</v>
      </c>
      <c r="O447" s="92"/>
      <c r="P447" s="230">
        <f>O447*H447</f>
        <v>0</v>
      </c>
      <c r="Q447" s="230">
        <v>0.0028</v>
      </c>
      <c r="R447" s="230">
        <f>Q447*H447</f>
        <v>0.0102816</v>
      </c>
      <c r="S447" s="230">
        <v>0</v>
      </c>
      <c r="T447" s="23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2" t="s">
        <v>470</v>
      </c>
      <c r="AT447" s="232" t="s">
        <v>608</v>
      </c>
      <c r="AU447" s="232" t="s">
        <v>86</v>
      </c>
      <c r="AY447" s="18" t="s">
        <v>127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84</v>
      </c>
      <c r="BK447" s="233">
        <f>ROUND(I447*H447,2)</f>
        <v>0</v>
      </c>
      <c r="BL447" s="18" t="s">
        <v>370</v>
      </c>
      <c r="BM447" s="232" t="s">
        <v>611</v>
      </c>
    </row>
    <row r="448" spans="1:51" s="13" customFormat="1" ht="12">
      <c r="A448" s="13"/>
      <c r="B448" s="244"/>
      <c r="C448" s="245"/>
      <c r="D448" s="246" t="s">
        <v>191</v>
      </c>
      <c r="E448" s="247" t="s">
        <v>1</v>
      </c>
      <c r="F448" s="248" t="s">
        <v>612</v>
      </c>
      <c r="G448" s="245"/>
      <c r="H448" s="249">
        <v>3.672</v>
      </c>
      <c r="I448" s="250"/>
      <c r="J448" s="245"/>
      <c r="K448" s="245"/>
      <c r="L448" s="251"/>
      <c r="M448" s="252"/>
      <c r="N448" s="253"/>
      <c r="O448" s="253"/>
      <c r="P448" s="253"/>
      <c r="Q448" s="253"/>
      <c r="R448" s="253"/>
      <c r="S448" s="253"/>
      <c r="T448" s="25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5" t="s">
        <v>191</v>
      </c>
      <c r="AU448" s="255" t="s">
        <v>86</v>
      </c>
      <c r="AV448" s="13" t="s">
        <v>86</v>
      </c>
      <c r="AW448" s="13" t="s">
        <v>32</v>
      </c>
      <c r="AX448" s="13" t="s">
        <v>84</v>
      </c>
      <c r="AY448" s="255" t="s">
        <v>127</v>
      </c>
    </row>
    <row r="449" spans="1:65" s="2" customFormat="1" ht="21.75" customHeight="1">
      <c r="A449" s="39"/>
      <c r="B449" s="40"/>
      <c r="C449" s="220" t="s">
        <v>613</v>
      </c>
      <c r="D449" s="220" t="s">
        <v>130</v>
      </c>
      <c r="E449" s="221" t="s">
        <v>614</v>
      </c>
      <c r="F449" s="222" t="s">
        <v>615</v>
      </c>
      <c r="G449" s="223" t="s">
        <v>205</v>
      </c>
      <c r="H449" s="224">
        <v>9.405</v>
      </c>
      <c r="I449" s="225"/>
      <c r="J449" s="226">
        <f>ROUND(I449*H449,2)</f>
        <v>0</v>
      </c>
      <c r="K449" s="227"/>
      <c r="L449" s="45"/>
      <c r="M449" s="228" t="s">
        <v>1</v>
      </c>
      <c r="N449" s="229" t="s">
        <v>41</v>
      </c>
      <c r="O449" s="92"/>
      <c r="P449" s="230">
        <f>O449*H449</f>
        <v>0</v>
      </c>
      <c r="Q449" s="230">
        <v>0.00161</v>
      </c>
      <c r="R449" s="230">
        <f>Q449*H449</f>
        <v>0.01514205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370</v>
      </c>
      <c r="AT449" s="232" t="s">
        <v>130</v>
      </c>
      <c r="AU449" s="232" t="s">
        <v>86</v>
      </c>
      <c r="AY449" s="18" t="s">
        <v>127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84</v>
      </c>
      <c r="BK449" s="233">
        <f>ROUND(I449*H449,2)</f>
        <v>0</v>
      </c>
      <c r="BL449" s="18" t="s">
        <v>370</v>
      </c>
      <c r="BM449" s="232" t="s">
        <v>616</v>
      </c>
    </row>
    <row r="450" spans="1:47" s="2" customFormat="1" ht="12">
      <c r="A450" s="39"/>
      <c r="B450" s="40"/>
      <c r="C450" s="41"/>
      <c r="D450" s="234" t="s">
        <v>135</v>
      </c>
      <c r="E450" s="41"/>
      <c r="F450" s="235" t="s">
        <v>617</v>
      </c>
      <c r="G450" s="41"/>
      <c r="H450" s="41"/>
      <c r="I450" s="236"/>
      <c r="J450" s="41"/>
      <c r="K450" s="41"/>
      <c r="L450" s="45"/>
      <c r="M450" s="237"/>
      <c r="N450" s="238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135</v>
      </c>
      <c r="AU450" s="18" t="s">
        <v>86</v>
      </c>
    </row>
    <row r="451" spans="1:51" s="13" customFormat="1" ht="12">
      <c r="A451" s="13"/>
      <c r="B451" s="244"/>
      <c r="C451" s="245"/>
      <c r="D451" s="246" t="s">
        <v>191</v>
      </c>
      <c r="E451" s="247" t="s">
        <v>1</v>
      </c>
      <c r="F451" s="248" t="s">
        <v>618</v>
      </c>
      <c r="G451" s="245"/>
      <c r="H451" s="249">
        <v>1.98</v>
      </c>
      <c r="I451" s="250"/>
      <c r="J451" s="245"/>
      <c r="K451" s="245"/>
      <c r="L451" s="251"/>
      <c r="M451" s="252"/>
      <c r="N451" s="253"/>
      <c r="O451" s="253"/>
      <c r="P451" s="253"/>
      <c r="Q451" s="253"/>
      <c r="R451" s="253"/>
      <c r="S451" s="253"/>
      <c r="T451" s="25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5" t="s">
        <v>191</v>
      </c>
      <c r="AU451" s="255" t="s">
        <v>86</v>
      </c>
      <c r="AV451" s="13" t="s">
        <v>86</v>
      </c>
      <c r="AW451" s="13" t="s">
        <v>32</v>
      </c>
      <c r="AX451" s="13" t="s">
        <v>76</v>
      </c>
      <c r="AY451" s="255" t="s">
        <v>127</v>
      </c>
    </row>
    <row r="452" spans="1:51" s="13" customFormat="1" ht="12">
      <c r="A452" s="13"/>
      <c r="B452" s="244"/>
      <c r="C452" s="245"/>
      <c r="D452" s="246" t="s">
        <v>191</v>
      </c>
      <c r="E452" s="247" t="s">
        <v>1</v>
      </c>
      <c r="F452" s="248" t="s">
        <v>619</v>
      </c>
      <c r="G452" s="245"/>
      <c r="H452" s="249">
        <v>1.98</v>
      </c>
      <c r="I452" s="250"/>
      <c r="J452" s="245"/>
      <c r="K452" s="245"/>
      <c r="L452" s="251"/>
      <c r="M452" s="252"/>
      <c r="N452" s="253"/>
      <c r="O452" s="253"/>
      <c r="P452" s="253"/>
      <c r="Q452" s="253"/>
      <c r="R452" s="253"/>
      <c r="S452" s="253"/>
      <c r="T452" s="25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5" t="s">
        <v>191</v>
      </c>
      <c r="AU452" s="255" t="s">
        <v>86</v>
      </c>
      <c r="AV452" s="13" t="s">
        <v>86</v>
      </c>
      <c r="AW452" s="13" t="s">
        <v>32</v>
      </c>
      <c r="AX452" s="13" t="s">
        <v>76</v>
      </c>
      <c r="AY452" s="255" t="s">
        <v>127</v>
      </c>
    </row>
    <row r="453" spans="1:51" s="13" customFormat="1" ht="12">
      <c r="A453" s="13"/>
      <c r="B453" s="244"/>
      <c r="C453" s="245"/>
      <c r="D453" s="246" t="s">
        <v>191</v>
      </c>
      <c r="E453" s="247" t="s">
        <v>1</v>
      </c>
      <c r="F453" s="248" t="s">
        <v>620</v>
      </c>
      <c r="G453" s="245"/>
      <c r="H453" s="249">
        <v>3.465</v>
      </c>
      <c r="I453" s="250"/>
      <c r="J453" s="245"/>
      <c r="K453" s="245"/>
      <c r="L453" s="251"/>
      <c r="M453" s="252"/>
      <c r="N453" s="253"/>
      <c r="O453" s="253"/>
      <c r="P453" s="253"/>
      <c r="Q453" s="253"/>
      <c r="R453" s="253"/>
      <c r="S453" s="253"/>
      <c r="T453" s="25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5" t="s">
        <v>191</v>
      </c>
      <c r="AU453" s="255" t="s">
        <v>86</v>
      </c>
      <c r="AV453" s="13" t="s">
        <v>86</v>
      </c>
      <c r="AW453" s="13" t="s">
        <v>32</v>
      </c>
      <c r="AX453" s="13" t="s">
        <v>76</v>
      </c>
      <c r="AY453" s="255" t="s">
        <v>127</v>
      </c>
    </row>
    <row r="454" spans="1:51" s="13" customFormat="1" ht="12">
      <c r="A454" s="13"/>
      <c r="B454" s="244"/>
      <c r="C454" s="245"/>
      <c r="D454" s="246" t="s">
        <v>191</v>
      </c>
      <c r="E454" s="247" t="s">
        <v>1</v>
      </c>
      <c r="F454" s="248" t="s">
        <v>621</v>
      </c>
      <c r="G454" s="245"/>
      <c r="H454" s="249">
        <v>1.98</v>
      </c>
      <c r="I454" s="250"/>
      <c r="J454" s="245"/>
      <c r="K454" s="245"/>
      <c r="L454" s="251"/>
      <c r="M454" s="252"/>
      <c r="N454" s="253"/>
      <c r="O454" s="253"/>
      <c r="P454" s="253"/>
      <c r="Q454" s="253"/>
      <c r="R454" s="253"/>
      <c r="S454" s="253"/>
      <c r="T454" s="25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5" t="s">
        <v>191</v>
      </c>
      <c r="AU454" s="255" t="s">
        <v>86</v>
      </c>
      <c r="AV454" s="13" t="s">
        <v>86</v>
      </c>
      <c r="AW454" s="13" t="s">
        <v>32</v>
      </c>
      <c r="AX454" s="13" t="s">
        <v>76</v>
      </c>
      <c r="AY454" s="255" t="s">
        <v>127</v>
      </c>
    </row>
    <row r="455" spans="1:51" s="14" customFormat="1" ht="12">
      <c r="A455" s="14"/>
      <c r="B455" s="256"/>
      <c r="C455" s="257"/>
      <c r="D455" s="246" t="s">
        <v>191</v>
      </c>
      <c r="E455" s="258" t="s">
        <v>1</v>
      </c>
      <c r="F455" s="259" t="s">
        <v>195</v>
      </c>
      <c r="G455" s="257"/>
      <c r="H455" s="260">
        <v>9.405</v>
      </c>
      <c r="I455" s="261"/>
      <c r="J455" s="257"/>
      <c r="K455" s="257"/>
      <c r="L455" s="262"/>
      <c r="M455" s="263"/>
      <c r="N455" s="264"/>
      <c r="O455" s="264"/>
      <c r="P455" s="264"/>
      <c r="Q455" s="264"/>
      <c r="R455" s="264"/>
      <c r="S455" s="264"/>
      <c r="T455" s="26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6" t="s">
        <v>191</v>
      </c>
      <c r="AU455" s="266" t="s">
        <v>86</v>
      </c>
      <c r="AV455" s="14" t="s">
        <v>188</v>
      </c>
      <c r="AW455" s="14" t="s">
        <v>32</v>
      </c>
      <c r="AX455" s="14" t="s">
        <v>84</v>
      </c>
      <c r="AY455" s="266" t="s">
        <v>127</v>
      </c>
    </row>
    <row r="456" spans="1:65" s="2" customFormat="1" ht="24.15" customHeight="1">
      <c r="A456" s="39"/>
      <c r="B456" s="40"/>
      <c r="C456" s="220" t="s">
        <v>622</v>
      </c>
      <c r="D456" s="220" t="s">
        <v>130</v>
      </c>
      <c r="E456" s="221" t="s">
        <v>623</v>
      </c>
      <c r="F456" s="222" t="s">
        <v>624</v>
      </c>
      <c r="G456" s="223" t="s">
        <v>205</v>
      </c>
      <c r="H456" s="224">
        <v>128.09</v>
      </c>
      <c r="I456" s="225"/>
      <c r="J456" s="226">
        <f>ROUND(I456*H456,2)</f>
        <v>0</v>
      </c>
      <c r="K456" s="227"/>
      <c r="L456" s="45"/>
      <c r="M456" s="228" t="s">
        <v>1</v>
      </c>
      <c r="N456" s="229" t="s">
        <v>41</v>
      </c>
      <c r="O456" s="92"/>
      <c r="P456" s="230">
        <f>O456*H456</f>
        <v>0</v>
      </c>
      <c r="Q456" s="230">
        <v>0.0001</v>
      </c>
      <c r="R456" s="230">
        <f>Q456*H456</f>
        <v>0.012809000000000001</v>
      </c>
      <c r="S456" s="230">
        <v>0</v>
      </c>
      <c r="T456" s="23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2" t="s">
        <v>370</v>
      </c>
      <c r="AT456" s="232" t="s">
        <v>130</v>
      </c>
      <c r="AU456" s="232" t="s">
        <v>86</v>
      </c>
      <c r="AY456" s="18" t="s">
        <v>127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84</v>
      </c>
      <c r="BK456" s="233">
        <f>ROUND(I456*H456,2)</f>
        <v>0</v>
      </c>
      <c r="BL456" s="18" t="s">
        <v>370</v>
      </c>
      <c r="BM456" s="232" t="s">
        <v>625</v>
      </c>
    </row>
    <row r="457" spans="1:47" s="2" customFormat="1" ht="12">
      <c r="A457" s="39"/>
      <c r="B457" s="40"/>
      <c r="C457" s="41"/>
      <c r="D457" s="234" t="s">
        <v>135</v>
      </c>
      <c r="E457" s="41"/>
      <c r="F457" s="235" t="s">
        <v>626</v>
      </c>
      <c r="G457" s="41"/>
      <c r="H457" s="41"/>
      <c r="I457" s="236"/>
      <c r="J457" s="41"/>
      <c r="K457" s="41"/>
      <c r="L457" s="45"/>
      <c r="M457" s="237"/>
      <c r="N457" s="238"/>
      <c r="O457" s="92"/>
      <c r="P457" s="92"/>
      <c r="Q457" s="92"/>
      <c r="R457" s="92"/>
      <c r="S457" s="92"/>
      <c r="T457" s="93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135</v>
      </c>
      <c r="AU457" s="18" t="s">
        <v>86</v>
      </c>
    </row>
    <row r="458" spans="1:65" s="2" customFormat="1" ht="33" customHeight="1">
      <c r="A458" s="39"/>
      <c r="B458" s="40"/>
      <c r="C458" s="220" t="s">
        <v>627</v>
      </c>
      <c r="D458" s="220" t="s">
        <v>130</v>
      </c>
      <c r="E458" s="221" t="s">
        <v>628</v>
      </c>
      <c r="F458" s="222" t="s">
        <v>629</v>
      </c>
      <c r="G458" s="223" t="s">
        <v>381</v>
      </c>
      <c r="H458" s="224">
        <v>1</v>
      </c>
      <c r="I458" s="225"/>
      <c r="J458" s="226">
        <f>ROUND(I458*H458,2)</f>
        <v>0</v>
      </c>
      <c r="K458" s="227"/>
      <c r="L458" s="45"/>
      <c r="M458" s="228" t="s">
        <v>1</v>
      </c>
      <c r="N458" s="229" t="s">
        <v>41</v>
      </c>
      <c r="O458" s="92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2" t="s">
        <v>370</v>
      </c>
      <c r="AT458" s="232" t="s">
        <v>130</v>
      </c>
      <c r="AU458" s="232" t="s">
        <v>86</v>
      </c>
      <c r="AY458" s="18" t="s">
        <v>127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84</v>
      </c>
      <c r="BK458" s="233">
        <f>ROUND(I458*H458,2)</f>
        <v>0</v>
      </c>
      <c r="BL458" s="18" t="s">
        <v>370</v>
      </c>
      <c r="BM458" s="232" t="s">
        <v>630</v>
      </c>
    </row>
    <row r="459" spans="1:47" s="2" customFormat="1" ht="12">
      <c r="A459" s="39"/>
      <c r="B459" s="40"/>
      <c r="C459" s="41"/>
      <c r="D459" s="234" t="s">
        <v>135</v>
      </c>
      <c r="E459" s="41"/>
      <c r="F459" s="235" t="s">
        <v>631</v>
      </c>
      <c r="G459" s="41"/>
      <c r="H459" s="41"/>
      <c r="I459" s="236"/>
      <c r="J459" s="41"/>
      <c r="K459" s="41"/>
      <c r="L459" s="45"/>
      <c r="M459" s="237"/>
      <c r="N459" s="238"/>
      <c r="O459" s="92"/>
      <c r="P459" s="92"/>
      <c r="Q459" s="92"/>
      <c r="R459" s="92"/>
      <c r="S459" s="92"/>
      <c r="T459" s="93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135</v>
      </c>
      <c r="AU459" s="18" t="s">
        <v>86</v>
      </c>
    </row>
    <row r="460" spans="1:65" s="2" customFormat="1" ht="24.15" customHeight="1">
      <c r="A460" s="39"/>
      <c r="B460" s="40"/>
      <c r="C460" s="277" t="s">
        <v>632</v>
      </c>
      <c r="D460" s="277" t="s">
        <v>608</v>
      </c>
      <c r="E460" s="278" t="s">
        <v>633</v>
      </c>
      <c r="F460" s="279" t="s">
        <v>634</v>
      </c>
      <c r="G460" s="280" t="s">
        <v>381</v>
      </c>
      <c r="H460" s="281">
        <v>1</v>
      </c>
      <c r="I460" s="282"/>
      <c r="J460" s="283">
        <f>ROUND(I460*H460,2)</f>
        <v>0</v>
      </c>
      <c r="K460" s="284"/>
      <c r="L460" s="285"/>
      <c r="M460" s="286" t="s">
        <v>1</v>
      </c>
      <c r="N460" s="287" t="s">
        <v>41</v>
      </c>
      <c r="O460" s="92"/>
      <c r="P460" s="230">
        <f>O460*H460</f>
        <v>0</v>
      </c>
      <c r="Q460" s="230">
        <v>0.0425</v>
      </c>
      <c r="R460" s="230">
        <f>Q460*H460</f>
        <v>0.0425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470</v>
      </c>
      <c r="AT460" s="232" t="s">
        <v>608</v>
      </c>
      <c r="AU460" s="232" t="s">
        <v>86</v>
      </c>
      <c r="AY460" s="18" t="s">
        <v>127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84</v>
      </c>
      <c r="BK460" s="233">
        <f>ROUND(I460*H460,2)</f>
        <v>0</v>
      </c>
      <c r="BL460" s="18" t="s">
        <v>370</v>
      </c>
      <c r="BM460" s="232" t="s">
        <v>635</v>
      </c>
    </row>
    <row r="461" spans="1:65" s="2" customFormat="1" ht="24.15" customHeight="1">
      <c r="A461" s="39"/>
      <c r="B461" s="40"/>
      <c r="C461" s="220" t="s">
        <v>636</v>
      </c>
      <c r="D461" s="220" t="s">
        <v>130</v>
      </c>
      <c r="E461" s="221" t="s">
        <v>637</v>
      </c>
      <c r="F461" s="222" t="s">
        <v>638</v>
      </c>
      <c r="G461" s="223" t="s">
        <v>639</v>
      </c>
      <c r="H461" s="288"/>
      <c r="I461" s="225"/>
      <c r="J461" s="226">
        <f>ROUND(I461*H461,2)</f>
        <v>0</v>
      </c>
      <c r="K461" s="227"/>
      <c r="L461" s="45"/>
      <c r="M461" s="228" t="s">
        <v>1</v>
      </c>
      <c r="N461" s="229" t="s">
        <v>41</v>
      </c>
      <c r="O461" s="92"/>
      <c r="P461" s="230">
        <f>O461*H461</f>
        <v>0</v>
      </c>
      <c r="Q461" s="230">
        <v>0</v>
      </c>
      <c r="R461" s="230">
        <f>Q461*H461</f>
        <v>0</v>
      </c>
      <c r="S461" s="230">
        <v>0</v>
      </c>
      <c r="T461" s="231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2" t="s">
        <v>370</v>
      </c>
      <c r="AT461" s="232" t="s">
        <v>130</v>
      </c>
      <c r="AU461" s="232" t="s">
        <v>86</v>
      </c>
      <c r="AY461" s="18" t="s">
        <v>127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8" t="s">
        <v>84</v>
      </c>
      <c r="BK461" s="233">
        <f>ROUND(I461*H461,2)</f>
        <v>0</v>
      </c>
      <c r="BL461" s="18" t="s">
        <v>370</v>
      </c>
      <c r="BM461" s="232" t="s">
        <v>640</v>
      </c>
    </row>
    <row r="462" spans="1:47" s="2" customFormat="1" ht="12">
      <c r="A462" s="39"/>
      <c r="B462" s="40"/>
      <c r="C462" s="41"/>
      <c r="D462" s="234" t="s">
        <v>135</v>
      </c>
      <c r="E462" s="41"/>
      <c r="F462" s="235" t="s">
        <v>641</v>
      </c>
      <c r="G462" s="41"/>
      <c r="H462" s="41"/>
      <c r="I462" s="236"/>
      <c r="J462" s="41"/>
      <c r="K462" s="41"/>
      <c r="L462" s="45"/>
      <c r="M462" s="237"/>
      <c r="N462" s="238"/>
      <c r="O462" s="92"/>
      <c r="P462" s="92"/>
      <c r="Q462" s="92"/>
      <c r="R462" s="92"/>
      <c r="S462" s="92"/>
      <c r="T462" s="93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T462" s="18" t="s">
        <v>135</v>
      </c>
      <c r="AU462" s="18" t="s">
        <v>86</v>
      </c>
    </row>
    <row r="463" spans="1:63" s="12" customFormat="1" ht="22.8" customHeight="1">
      <c r="A463" s="12"/>
      <c r="B463" s="204"/>
      <c r="C463" s="205"/>
      <c r="D463" s="206" t="s">
        <v>75</v>
      </c>
      <c r="E463" s="218" t="s">
        <v>642</v>
      </c>
      <c r="F463" s="218" t="s">
        <v>643</v>
      </c>
      <c r="G463" s="205"/>
      <c r="H463" s="205"/>
      <c r="I463" s="208"/>
      <c r="J463" s="219">
        <f>BK463</f>
        <v>0</v>
      </c>
      <c r="K463" s="205"/>
      <c r="L463" s="210"/>
      <c r="M463" s="211"/>
      <c r="N463" s="212"/>
      <c r="O463" s="212"/>
      <c r="P463" s="213">
        <f>SUM(P464:P468)</f>
        <v>0</v>
      </c>
      <c r="Q463" s="212"/>
      <c r="R463" s="213">
        <f>SUM(R464:R468)</f>
        <v>0.016191999999999998</v>
      </c>
      <c r="S463" s="212"/>
      <c r="T463" s="214">
        <f>SUM(T464:T468)</f>
        <v>0</v>
      </c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R463" s="215" t="s">
        <v>86</v>
      </c>
      <c r="AT463" s="216" t="s">
        <v>75</v>
      </c>
      <c r="AU463" s="216" t="s">
        <v>84</v>
      </c>
      <c r="AY463" s="215" t="s">
        <v>127</v>
      </c>
      <c r="BK463" s="217">
        <f>SUM(BK464:BK468)</f>
        <v>0</v>
      </c>
    </row>
    <row r="464" spans="1:65" s="2" customFormat="1" ht="24.15" customHeight="1">
      <c r="A464" s="39"/>
      <c r="B464" s="40"/>
      <c r="C464" s="220" t="s">
        <v>644</v>
      </c>
      <c r="D464" s="220" t="s">
        <v>130</v>
      </c>
      <c r="E464" s="221" t="s">
        <v>645</v>
      </c>
      <c r="F464" s="222" t="s">
        <v>646</v>
      </c>
      <c r="G464" s="223" t="s">
        <v>453</v>
      </c>
      <c r="H464" s="224">
        <v>4.6</v>
      </c>
      <c r="I464" s="225"/>
      <c r="J464" s="226">
        <f>ROUND(I464*H464,2)</f>
        <v>0</v>
      </c>
      <c r="K464" s="227"/>
      <c r="L464" s="45"/>
      <c r="M464" s="228" t="s">
        <v>1</v>
      </c>
      <c r="N464" s="229" t="s">
        <v>41</v>
      </c>
      <c r="O464" s="92"/>
      <c r="P464" s="230">
        <f>O464*H464</f>
        <v>0</v>
      </c>
      <c r="Q464" s="230">
        <v>0.00352</v>
      </c>
      <c r="R464" s="230">
        <f>Q464*H464</f>
        <v>0.016191999999999998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370</v>
      </c>
      <c r="AT464" s="232" t="s">
        <v>130</v>
      </c>
      <c r="AU464" s="232" t="s">
        <v>86</v>
      </c>
      <c r="AY464" s="18" t="s">
        <v>127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84</v>
      </c>
      <c r="BK464" s="233">
        <f>ROUND(I464*H464,2)</f>
        <v>0</v>
      </c>
      <c r="BL464" s="18" t="s">
        <v>370</v>
      </c>
      <c r="BM464" s="232" t="s">
        <v>647</v>
      </c>
    </row>
    <row r="465" spans="1:47" s="2" customFormat="1" ht="12">
      <c r="A465" s="39"/>
      <c r="B465" s="40"/>
      <c r="C465" s="41"/>
      <c r="D465" s="234" t="s">
        <v>135</v>
      </c>
      <c r="E465" s="41"/>
      <c r="F465" s="235" t="s">
        <v>648</v>
      </c>
      <c r="G465" s="41"/>
      <c r="H465" s="41"/>
      <c r="I465" s="236"/>
      <c r="J465" s="41"/>
      <c r="K465" s="41"/>
      <c r="L465" s="45"/>
      <c r="M465" s="237"/>
      <c r="N465" s="238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135</v>
      </c>
      <c r="AU465" s="18" t="s">
        <v>86</v>
      </c>
    </row>
    <row r="466" spans="1:51" s="13" customFormat="1" ht="12">
      <c r="A466" s="13"/>
      <c r="B466" s="244"/>
      <c r="C466" s="245"/>
      <c r="D466" s="246" t="s">
        <v>191</v>
      </c>
      <c r="E466" s="247" t="s">
        <v>1</v>
      </c>
      <c r="F466" s="248" t="s">
        <v>649</v>
      </c>
      <c r="G466" s="245"/>
      <c r="H466" s="249">
        <v>4.6</v>
      </c>
      <c r="I466" s="250"/>
      <c r="J466" s="245"/>
      <c r="K466" s="245"/>
      <c r="L466" s="251"/>
      <c r="M466" s="252"/>
      <c r="N466" s="253"/>
      <c r="O466" s="253"/>
      <c r="P466" s="253"/>
      <c r="Q466" s="253"/>
      <c r="R466" s="253"/>
      <c r="S466" s="253"/>
      <c r="T466" s="25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5" t="s">
        <v>191</v>
      </c>
      <c r="AU466" s="255" t="s">
        <v>86</v>
      </c>
      <c r="AV466" s="13" t="s">
        <v>86</v>
      </c>
      <c r="AW466" s="13" t="s">
        <v>32</v>
      </c>
      <c r="AX466" s="13" t="s">
        <v>84</v>
      </c>
      <c r="AY466" s="255" t="s">
        <v>127</v>
      </c>
    </row>
    <row r="467" spans="1:65" s="2" customFormat="1" ht="24.15" customHeight="1">
      <c r="A467" s="39"/>
      <c r="B467" s="40"/>
      <c r="C467" s="220" t="s">
        <v>650</v>
      </c>
      <c r="D467" s="220" t="s">
        <v>130</v>
      </c>
      <c r="E467" s="221" t="s">
        <v>651</v>
      </c>
      <c r="F467" s="222" t="s">
        <v>652</v>
      </c>
      <c r="G467" s="223" t="s">
        <v>639</v>
      </c>
      <c r="H467" s="288"/>
      <c r="I467" s="225"/>
      <c r="J467" s="226">
        <f>ROUND(I467*H467,2)</f>
        <v>0</v>
      </c>
      <c r="K467" s="227"/>
      <c r="L467" s="45"/>
      <c r="M467" s="228" t="s">
        <v>1</v>
      </c>
      <c r="N467" s="229" t="s">
        <v>41</v>
      </c>
      <c r="O467" s="92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2" t="s">
        <v>370</v>
      </c>
      <c r="AT467" s="232" t="s">
        <v>130</v>
      </c>
      <c r="AU467" s="232" t="s">
        <v>86</v>
      </c>
      <c r="AY467" s="18" t="s">
        <v>127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84</v>
      </c>
      <c r="BK467" s="233">
        <f>ROUND(I467*H467,2)</f>
        <v>0</v>
      </c>
      <c r="BL467" s="18" t="s">
        <v>370</v>
      </c>
      <c r="BM467" s="232" t="s">
        <v>653</v>
      </c>
    </row>
    <row r="468" spans="1:47" s="2" customFormat="1" ht="12">
      <c r="A468" s="39"/>
      <c r="B468" s="40"/>
      <c r="C468" s="41"/>
      <c r="D468" s="234" t="s">
        <v>135</v>
      </c>
      <c r="E468" s="41"/>
      <c r="F468" s="235" t="s">
        <v>654</v>
      </c>
      <c r="G468" s="41"/>
      <c r="H468" s="41"/>
      <c r="I468" s="236"/>
      <c r="J468" s="41"/>
      <c r="K468" s="41"/>
      <c r="L468" s="45"/>
      <c r="M468" s="237"/>
      <c r="N468" s="238"/>
      <c r="O468" s="92"/>
      <c r="P468" s="92"/>
      <c r="Q468" s="92"/>
      <c r="R468" s="92"/>
      <c r="S468" s="92"/>
      <c r="T468" s="93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135</v>
      </c>
      <c r="AU468" s="18" t="s">
        <v>86</v>
      </c>
    </row>
    <row r="469" spans="1:63" s="12" customFormat="1" ht="22.8" customHeight="1">
      <c r="A469" s="12"/>
      <c r="B469" s="204"/>
      <c r="C469" s="205"/>
      <c r="D469" s="206" t="s">
        <v>75</v>
      </c>
      <c r="E469" s="218" t="s">
        <v>655</v>
      </c>
      <c r="F469" s="218" t="s">
        <v>656</v>
      </c>
      <c r="G469" s="205"/>
      <c r="H469" s="205"/>
      <c r="I469" s="208"/>
      <c r="J469" s="219">
        <f>BK469</f>
        <v>0</v>
      </c>
      <c r="K469" s="205"/>
      <c r="L469" s="210"/>
      <c r="M469" s="211"/>
      <c r="N469" s="212"/>
      <c r="O469" s="212"/>
      <c r="P469" s="213">
        <f>SUM(P470:P511)</f>
        <v>0</v>
      </c>
      <c r="Q469" s="212"/>
      <c r="R469" s="213">
        <f>SUM(R470:R511)</f>
        <v>0.52271</v>
      </c>
      <c r="S469" s="212"/>
      <c r="T469" s="214">
        <f>SUM(T470:T511)</f>
        <v>0.2529792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15" t="s">
        <v>86</v>
      </c>
      <c r="AT469" s="216" t="s">
        <v>75</v>
      </c>
      <c r="AU469" s="216" t="s">
        <v>84</v>
      </c>
      <c r="AY469" s="215" t="s">
        <v>127</v>
      </c>
      <c r="BK469" s="217">
        <f>SUM(BK470:BK511)</f>
        <v>0</v>
      </c>
    </row>
    <row r="470" spans="1:65" s="2" customFormat="1" ht="24.15" customHeight="1">
      <c r="A470" s="39"/>
      <c r="B470" s="40"/>
      <c r="C470" s="220" t="s">
        <v>657</v>
      </c>
      <c r="D470" s="220" t="s">
        <v>130</v>
      </c>
      <c r="E470" s="221" t="s">
        <v>658</v>
      </c>
      <c r="F470" s="222" t="s">
        <v>659</v>
      </c>
      <c r="G470" s="223" t="s">
        <v>132</v>
      </c>
      <c r="H470" s="224">
        <v>1</v>
      </c>
      <c r="I470" s="225"/>
      <c r="J470" s="226">
        <f>ROUND(I470*H470,2)</f>
        <v>0</v>
      </c>
      <c r="K470" s="227"/>
      <c r="L470" s="45"/>
      <c r="M470" s="228" t="s">
        <v>1</v>
      </c>
      <c r="N470" s="229" t="s">
        <v>41</v>
      </c>
      <c r="O470" s="92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2" t="s">
        <v>370</v>
      </c>
      <c r="AT470" s="232" t="s">
        <v>130</v>
      </c>
      <c r="AU470" s="232" t="s">
        <v>86</v>
      </c>
      <c r="AY470" s="18" t="s">
        <v>127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8" t="s">
        <v>84</v>
      </c>
      <c r="BK470" s="233">
        <f>ROUND(I470*H470,2)</f>
        <v>0</v>
      </c>
      <c r="BL470" s="18" t="s">
        <v>370</v>
      </c>
      <c r="BM470" s="232" t="s">
        <v>660</v>
      </c>
    </row>
    <row r="471" spans="1:65" s="2" customFormat="1" ht="24.15" customHeight="1">
      <c r="A471" s="39"/>
      <c r="B471" s="40"/>
      <c r="C471" s="220" t="s">
        <v>661</v>
      </c>
      <c r="D471" s="220" t="s">
        <v>130</v>
      </c>
      <c r="E471" s="221" t="s">
        <v>662</v>
      </c>
      <c r="F471" s="222" t="s">
        <v>663</v>
      </c>
      <c r="G471" s="223" t="s">
        <v>132</v>
      </c>
      <c r="H471" s="224">
        <v>1</v>
      </c>
      <c r="I471" s="225"/>
      <c r="J471" s="226">
        <f>ROUND(I471*H471,2)</f>
        <v>0</v>
      </c>
      <c r="K471" s="227"/>
      <c r="L471" s="45"/>
      <c r="M471" s="228" t="s">
        <v>1</v>
      </c>
      <c r="N471" s="229" t="s">
        <v>41</v>
      </c>
      <c r="O471" s="92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2" t="s">
        <v>370</v>
      </c>
      <c r="AT471" s="232" t="s">
        <v>130</v>
      </c>
      <c r="AU471" s="232" t="s">
        <v>86</v>
      </c>
      <c r="AY471" s="18" t="s">
        <v>127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8" t="s">
        <v>84</v>
      </c>
      <c r="BK471" s="233">
        <f>ROUND(I471*H471,2)</f>
        <v>0</v>
      </c>
      <c r="BL471" s="18" t="s">
        <v>370</v>
      </c>
      <c r="BM471" s="232" t="s">
        <v>664</v>
      </c>
    </row>
    <row r="472" spans="1:65" s="2" customFormat="1" ht="37.8" customHeight="1">
      <c r="A472" s="39"/>
      <c r="B472" s="40"/>
      <c r="C472" s="220" t="s">
        <v>665</v>
      </c>
      <c r="D472" s="220" t="s">
        <v>130</v>
      </c>
      <c r="E472" s="221" t="s">
        <v>666</v>
      </c>
      <c r="F472" s="222" t="s">
        <v>667</v>
      </c>
      <c r="G472" s="223" t="s">
        <v>132</v>
      </c>
      <c r="H472" s="224">
        <v>1</v>
      </c>
      <c r="I472" s="225"/>
      <c r="J472" s="226">
        <f>ROUND(I472*H472,2)</f>
        <v>0</v>
      </c>
      <c r="K472" s="227"/>
      <c r="L472" s="45"/>
      <c r="M472" s="228" t="s">
        <v>1</v>
      </c>
      <c r="N472" s="229" t="s">
        <v>41</v>
      </c>
      <c r="O472" s="92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370</v>
      </c>
      <c r="AT472" s="232" t="s">
        <v>130</v>
      </c>
      <c r="AU472" s="232" t="s">
        <v>86</v>
      </c>
      <c r="AY472" s="18" t="s">
        <v>127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84</v>
      </c>
      <c r="BK472" s="233">
        <f>ROUND(I472*H472,2)</f>
        <v>0</v>
      </c>
      <c r="BL472" s="18" t="s">
        <v>370</v>
      </c>
      <c r="BM472" s="232" t="s">
        <v>668</v>
      </c>
    </row>
    <row r="473" spans="1:65" s="2" customFormat="1" ht="24.15" customHeight="1">
      <c r="A473" s="39"/>
      <c r="B473" s="40"/>
      <c r="C473" s="220" t="s">
        <v>669</v>
      </c>
      <c r="D473" s="220" t="s">
        <v>130</v>
      </c>
      <c r="E473" s="221" t="s">
        <v>670</v>
      </c>
      <c r="F473" s="222" t="s">
        <v>671</v>
      </c>
      <c r="G473" s="223" t="s">
        <v>672</v>
      </c>
      <c r="H473" s="224">
        <v>5</v>
      </c>
      <c r="I473" s="225"/>
      <c r="J473" s="226">
        <f>ROUND(I473*H473,2)</f>
        <v>0</v>
      </c>
      <c r="K473" s="227"/>
      <c r="L473" s="45"/>
      <c r="M473" s="228" t="s">
        <v>1</v>
      </c>
      <c r="N473" s="229" t="s">
        <v>41</v>
      </c>
      <c r="O473" s="92"/>
      <c r="P473" s="230">
        <f>O473*H473</f>
        <v>0</v>
      </c>
      <c r="Q473" s="230">
        <v>0</v>
      </c>
      <c r="R473" s="230">
        <f>Q473*H473</f>
        <v>0</v>
      </c>
      <c r="S473" s="230">
        <v>0</v>
      </c>
      <c r="T473" s="231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2" t="s">
        <v>370</v>
      </c>
      <c r="AT473" s="232" t="s">
        <v>130</v>
      </c>
      <c r="AU473" s="232" t="s">
        <v>86</v>
      </c>
      <c r="AY473" s="18" t="s">
        <v>127</v>
      </c>
      <c r="BE473" s="233">
        <f>IF(N473="základní",J473,0)</f>
        <v>0</v>
      </c>
      <c r="BF473" s="233">
        <f>IF(N473="snížená",J473,0)</f>
        <v>0</v>
      </c>
      <c r="BG473" s="233">
        <f>IF(N473="zákl. přenesená",J473,0)</f>
        <v>0</v>
      </c>
      <c r="BH473" s="233">
        <f>IF(N473="sníž. přenesená",J473,0)</f>
        <v>0</v>
      </c>
      <c r="BI473" s="233">
        <f>IF(N473="nulová",J473,0)</f>
        <v>0</v>
      </c>
      <c r="BJ473" s="18" t="s">
        <v>84</v>
      </c>
      <c r="BK473" s="233">
        <f>ROUND(I473*H473,2)</f>
        <v>0</v>
      </c>
      <c r="BL473" s="18" t="s">
        <v>370</v>
      </c>
      <c r="BM473" s="232" t="s">
        <v>673</v>
      </c>
    </row>
    <row r="474" spans="1:65" s="2" customFormat="1" ht="24.15" customHeight="1">
      <c r="A474" s="39"/>
      <c r="B474" s="40"/>
      <c r="C474" s="220" t="s">
        <v>674</v>
      </c>
      <c r="D474" s="220" t="s">
        <v>130</v>
      </c>
      <c r="E474" s="221" t="s">
        <v>675</v>
      </c>
      <c r="F474" s="222" t="s">
        <v>676</v>
      </c>
      <c r="G474" s="223" t="s">
        <v>205</v>
      </c>
      <c r="H474" s="224">
        <v>23.04</v>
      </c>
      <c r="I474" s="225"/>
      <c r="J474" s="226">
        <f>ROUND(I474*H474,2)</f>
        <v>0</v>
      </c>
      <c r="K474" s="227"/>
      <c r="L474" s="45"/>
      <c r="M474" s="228" t="s">
        <v>1</v>
      </c>
      <c r="N474" s="229" t="s">
        <v>41</v>
      </c>
      <c r="O474" s="92"/>
      <c r="P474" s="230">
        <f>O474*H474</f>
        <v>0</v>
      </c>
      <c r="Q474" s="230">
        <v>0</v>
      </c>
      <c r="R474" s="230">
        <f>Q474*H474</f>
        <v>0</v>
      </c>
      <c r="S474" s="230">
        <v>0.01098</v>
      </c>
      <c r="T474" s="231">
        <f>S474*H474</f>
        <v>0.2529792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2" t="s">
        <v>370</v>
      </c>
      <c r="AT474" s="232" t="s">
        <v>130</v>
      </c>
      <c r="AU474" s="232" t="s">
        <v>86</v>
      </c>
      <c r="AY474" s="18" t="s">
        <v>127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84</v>
      </c>
      <c r="BK474" s="233">
        <f>ROUND(I474*H474,2)</f>
        <v>0</v>
      </c>
      <c r="BL474" s="18" t="s">
        <v>370</v>
      </c>
      <c r="BM474" s="232" t="s">
        <v>677</v>
      </c>
    </row>
    <row r="475" spans="1:51" s="13" customFormat="1" ht="12">
      <c r="A475" s="13"/>
      <c r="B475" s="244"/>
      <c r="C475" s="245"/>
      <c r="D475" s="246" t="s">
        <v>191</v>
      </c>
      <c r="E475" s="247" t="s">
        <v>1</v>
      </c>
      <c r="F475" s="248" t="s">
        <v>678</v>
      </c>
      <c r="G475" s="245"/>
      <c r="H475" s="249">
        <v>23.04</v>
      </c>
      <c r="I475" s="250"/>
      <c r="J475" s="245"/>
      <c r="K475" s="245"/>
      <c r="L475" s="251"/>
      <c r="M475" s="252"/>
      <c r="N475" s="253"/>
      <c r="O475" s="253"/>
      <c r="P475" s="253"/>
      <c r="Q475" s="253"/>
      <c r="R475" s="253"/>
      <c r="S475" s="253"/>
      <c r="T475" s="25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5" t="s">
        <v>191</v>
      </c>
      <c r="AU475" s="255" t="s">
        <v>86</v>
      </c>
      <c r="AV475" s="13" t="s">
        <v>86</v>
      </c>
      <c r="AW475" s="13" t="s">
        <v>32</v>
      </c>
      <c r="AX475" s="13" t="s">
        <v>84</v>
      </c>
      <c r="AY475" s="255" t="s">
        <v>127</v>
      </c>
    </row>
    <row r="476" spans="1:65" s="2" customFormat="1" ht="24.15" customHeight="1">
      <c r="A476" s="39"/>
      <c r="B476" s="40"/>
      <c r="C476" s="220" t="s">
        <v>679</v>
      </c>
      <c r="D476" s="220" t="s">
        <v>130</v>
      </c>
      <c r="E476" s="221" t="s">
        <v>680</v>
      </c>
      <c r="F476" s="222" t="s">
        <v>681</v>
      </c>
      <c r="G476" s="223" t="s">
        <v>381</v>
      </c>
      <c r="H476" s="224">
        <v>13</v>
      </c>
      <c r="I476" s="225"/>
      <c r="J476" s="226">
        <f>ROUND(I476*H476,2)</f>
        <v>0</v>
      </c>
      <c r="K476" s="227"/>
      <c r="L476" s="45"/>
      <c r="M476" s="228" t="s">
        <v>1</v>
      </c>
      <c r="N476" s="229" t="s">
        <v>41</v>
      </c>
      <c r="O476" s="92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370</v>
      </c>
      <c r="AT476" s="232" t="s">
        <v>130</v>
      </c>
      <c r="AU476" s="232" t="s">
        <v>86</v>
      </c>
      <c r="AY476" s="18" t="s">
        <v>127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84</v>
      </c>
      <c r="BK476" s="233">
        <f>ROUND(I476*H476,2)</f>
        <v>0</v>
      </c>
      <c r="BL476" s="18" t="s">
        <v>370</v>
      </c>
      <c r="BM476" s="232" t="s">
        <v>682</v>
      </c>
    </row>
    <row r="477" spans="1:47" s="2" customFormat="1" ht="12">
      <c r="A477" s="39"/>
      <c r="B477" s="40"/>
      <c r="C477" s="41"/>
      <c r="D477" s="234" t="s">
        <v>135</v>
      </c>
      <c r="E477" s="41"/>
      <c r="F477" s="235" t="s">
        <v>683</v>
      </c>
      <c r="G477" s="41"/>
      <c r="H477" s="41"/>
      <c r="I477" s="236"/>
      <c r="J477" s="41"/>
      <c r="K477" s="41"/>
      <c r="L477" s="45"/>
      <c r="M477" s="237"/>
      <c r="N477" s="23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135</v>
      </c>
      <c r="AU477" s="18" t="s">
        <v>86</v>
      </c>
    </row>
    <row r="478" spans="1:51" s="13" customFormat="1" ht="12">
      <c r="A478" s="13"/>
      <c r="B478" s="244"/>
      <c r="C478" s="245"/>
      <c r="D478" s="246" t="s">
        <v>191</v>
      </c>
      <c r="E478" s="247" t="s">
        <v>1</v>
      </c>
      <c r="F478" s="248" t="s">
        <v>684</v>
      </c>
      <c r="G478" s="245"/>
      <c r="H478" s="249">
        <v>13</v>
      </c>
      <c r="I478" s="250"/>
      <c r="J478" s="245"/>
      <c r="K478" s="245"/>
      <c r="L478" s="251"/>
      <c r="M478" s="252"/>
      <c r="N478" s="253"/>
      <c r="O478" s="253"/>
      <c r="P478" s="253"/>
      <c r="Q478" s="253"/>
      <c r="R478" s="253"/>
      <c r="S478" s="253"/>
      <c r="T478" s="25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55" t="s">
        <v>191</v>
      </c>
      <c r="AU478" s="255" t="s">
        <v>86</v>
      </c>
      <c r="AV478" s="13" t="s">
        <v>86</v>
      </c>
      <c r="AW478" s="13" t="s">
        <v>32</v>
      </c>
      <c r="AX478" s="13" t="s">
        <v>84</v>
      </c>
      <c r="AY478" s="255" t="s">
        <v>127</v>
      </c>
    </row>
    <row r="479" spans="1:65" s="2" customFormat="1" ht="24.15" customHeight="1">
      <c r="A479" s="39"/>
      <c r="B479" s="40"/>
      <c r="C479" s="220" t="s">
        <v>685</v>
      </c>
      <c r="D479" s="220" t="s">
        <v>130</v>
      </c>
      <c r="E479" s="221" t="s">
        <v>686</v>
      </c>
      <c r="F479" s="222" t="s">
        <v>687</v>
      </c>
      <c r="G479" s="223" t="s">
        <v>381</v>
      </c>
      <c r="H479" s="224">
        <v>1</v>
      </c>
      <c r="I479" s="225"/>
      <c r="J479" s="226">
        <f>ROUND(I479*H479,2)</f>
        <v>0</v>
      </c>
      <c r="K479" s="227"/>
      <c r="L479" s="45"/>
      <c r="M479" s="228" t="s">
        <v>1</v>
      </c>
      <c r="N479" s="229" t="s">
        <v>41</v>
      </c>
      <c r="O479" s="92"/>
      <c r="P479" s="230">
        <f>O479*H479</f>
        <v>0</v>
      </c>
      <c r="Q479" s="230">
        <v>0</v>
      </c>
      <c r="R479" s="230">
        <f>Q479*H479</f>
        <v>0</v>
      </c>
      <c r="S479" s="230">
        <v>0</v>
      </c>
      <c r="T479" s="231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2" t="s">
        <v>370</v>
      </c>
      <c r="AT479" s="232" t="s">
        <v>130</v>
      </c>
      <c r="AU479" s="232" t="s">
        <v>86</v>
      </c>
      <c r="AY479" s="18" t="s">
        <v>127</v>
      </c>
      <c r="BE479" s="233">
        <f>IF(N479="základní",J479,0)</f>
        <v>0</v>
      </c>
      <c r="BF479" s="233">
        <f>IF(N479="snížená",J479,0)</f>
        <v>0</v>
      </c>
      <c r="BG479" s="233">
        <f>IF(N479="zákl. přenesená",J479,0)</f>
        <v>0</v>
      </c>
      <c r="BH479" s="233">
        <f>IF(N479="sníž. přenesená",J479,0)</f>
        <v>0</v>
      </c>
      <c r="BI479" s="233">
        <f>IF(N479="nulová",J479,0)</f>
        <v>0</v>
      </c>
      <c r="BJ479" s="18" t="s">
        <v>84</v>
      </c>
      <c r="BK479" s="233">
        <f>ROUND(I479*H479,2)</f>
        <v>0</v>
      </c>
      <c r="BL479" s="18" t="s">
        <v>370</v>
      </c>
      <c r="BM479" s="232" t="s">
        <v>688</v>
      </c>
    </row>
    <row r="480" spans="1:47" s="2" customFormat="1" ht="12">
      <c r="A480" s="39"/>
      <c r="B480" s="40"/>
      <c r="C480" s="41"/>
      <c r="D480" s="234" t="s">
        <v>135</v>
      </c>
      <c r="E480" s="41"/>
      <c r="F480" s="235" t="s">
        <v>689</v>
      </c>
      <c r="G480" s="41"/>
      <c r="H480" s="41"/>
      <c r="I480" s="236"/>
      <c r="J480" s="41"/>
      <c r="K480" s="41"/>
      <c r="L480" s="45"/>
      <c r="M480" s="237"/>
      <c r="N480" s="238"/>
      <c r="O480" s="92"/>
      <c r="P480" s="92"/>
      <c r="Q480" s="92"/>
      <c r="R480" s="92"/>
      <c r="S480" s="92"/>
      <c r="T480" s="93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135</v>
      </c>
      <c r="AU480" s="18" t="s">
        <v>86</v>
      </c>
    </row>
    <row r="481" spans="1:65" s="2" customFormat="1" ht="33" customHeight="1">
      <c r="A481" s="39"/>
      <c r="B481" s="40"/>
      <c r="C481" s="220" t="s">
        <v>690</v>
      </c>
      <c r="D481" s="220" t="s">
        <v>130</v>
      </c>
      <c r="E481" s="221" t="s">
        <v>691</v>
      </c>
      <c r="F481" s="222" t="s">
        <v>692</v>
      </c>
      <c r="G481" s="223" t="s">
        <v>381</v>
      </c>
      <c r="H481" s="224">
        <v>1</v>
      </c>
      <c r="I481" s="225"/>
      <c r="J481" s="226">
        <f>ROUND(I481*H481,2)</f>
        <v>0</v>
      </c>
      <c r="K481" s="227"/>
      <c r="L481" s="45"/>
      <c r="M481" s="228" t="s">
        <v>1</v>
      </c>
      <c r="N481" s="229" t="s">
        <v>41</v>
      </c>
      <c r="O481" s="92"/>
      <c r="P481" s="230">
        <f>O481*H481</f>
        <v>0</v>
      </c>
      <c r="Q481" s="230">
        <v>0</v>
      </c>
      <c r="R481" s="230">
        <f>Q481*H481</f>
        <v>0</v>
      </c>
      <c r="S481" s="230">
        <v>0</v>
      </c>
      <c r="T481" s="231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2" t="s">
        <v>370</v>
      </c>
      <c r="AT481" s="232" t="s">
        <v>130</v>
      </c>
      <c r="AU481" s="232" t="s">
        <v>86</v>
      </c>
      <c r="AY481" s="18" t="s">
        <v>127</v>
      </c>
      <c r="BE481" s="233">
        <f>IF(N481="základní",J481,0)</f>
        <v>0</v>
      </c>
      <c r="BF481" s="233">
        <f>IF(N481="snížená",J481,0)</f>
        <v>0</v>
      </c>
      <c r="BG481" s="233">
        <f>IF(N481="zákl. přenesená",J481,0)</f>
        <v>0</v>
      </c>
      <c r="BH481" s="233">
        <f>IF(N481="sníž. přenesená",J481,0)</f>
        <v>0</v>
      </c>
      <c r="BI481" s="233">
        <f>IF(N481="nulová",J481,0)</f>
        <v>0</v>
      </c>
      <c r="BJ481" s="18" t="s">
        <v>84</v>
      </c>
      <c r="BK481" s="233">
        <f>ROUND(I481*H481,2)</f>
        <v>0</v>
      </c>
      <c r="BL481" s="18" t="s">
        <v>370</v>
      </c>
      <c r="BM481" s="232" t="s">
        <v>693</v>
      </c>
    </row>
    <row r="482" spans="1:47" s="2" customFormat="1" ht="12">
      <c r="A482" s="39"/>
      <c r="B482" s="40"/>
      <c r="C482" s="41"/>
      <c r="D482" s="234" t="s">
        <v>135</v>
      </c>
      <c r="E482" s="41"/>
      <c r="F482" s="235" t="s">
        <v>694</v>
      </c>
      <c r="G482" s="41"/>
      <c r="H482" s="41"/>
      <c r="I482" s="236"/>
      <c r="J482" s="41"/>
      <c r="K482" s="41"/>
      <c r="L482" s="45"/>
      <c r="M482" s="237"/>
      <c r="N482" s="238"/>
      <c r="O482" s="92"/>
      <c r="P482" s="92"/>
      <c r="Q482" s="92"/>
      <c r="R482" s="92"/>
      <c r="S482" s="92"/>
      <c r="T482" s="93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135</v>
      </c>
      <c r="AU482" s="18" t="s">
        <v>86</v>
      </c>
    </row>
    <row r="483" spans="1:65" s="2" customFormat="1" ht="24.15" customHeight="1">
      <c r="A483" s="39"/>
      <c r="B483" s="40"/>
      <c r="C483" s="277" t="s">
        <v>695</v>
      </c>
      <c r="D483" s="277" t="s">
        <v>608</v>
      </c>
      <c r="E483" s="278" t="s">
        <v>696</v>
      </c>
      <c r="F483" s="279" t="s">
        <v>697</v>
      </c>
      <c r="G483" s="280" t="s">
        <v>381</v>
      </c>
      <c r="H483" s="281">
        <v>1</v>
      </c>
      <c r="I483" s="282"/>
      <c r="J483" s="283">
        <f>ROUND(I483*H483,2)</f>
        <v>0</v>
      </c>
      <c r="K483" s="284"/>
      <c r="L483" s="285"/>
      <c r="M483" s="286" t="s">
        <v>1</v>
      </c>
      <c r="N483" s="287" t="s">
        <v>41</v>
      </c>
      <c r="O483" s="92"/>
      <c r="P483" s="230">
        <f>O483*H483</f>
        <v>0</v>
      </c>
      <c r="Q483" s="230">
        <v>0.013</v>
      </c>
      <c r="R483" s="230">
        <f>Q483*H483</f>
        <v>0.013</v>
      </c>
      <c r="S483" s="230">
        <v>0</v>
      </c>
      <c r="T483" s="231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32" t="s">
        <v>470</v>
      </c>
      <c r="AT483" s="232" t="s">
        <v>608</v>
      </c>
      <c r="AU483" s="232" t="s">
        <v>86</v>
      </c>
      <c r="AY483" s="18" t="s">
        <v>127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8" t="s">
        <v>84</v>
      </c>
      <c r="BK483" s="233">
        <f>ROUND(I483*H483,2)</f>
        <v>0</v>
      </c>
      <c r="BL483" s="18" t="s">
        <v>370</v>
      </c>
      <c r="BM483" s="232" t="s">
        <v>698</v>
      </c>
    </row>
    <row r="484" spans="1:65" s="2" customFormat="1" ht="24.15" customHeight="1">
      <c r="A484" s="39"/>
      <c r="B484" s="40"/>
      <c r="C484" s="277" t="s">
        <v>699</v>
      </c>
      <c r="D484" s="277" t="s">
        <v>608</v>
      </c>
      <c r="E484" s="278" t="s">
        <v>700</v>
      </c>
      <c r="F484" s="279" t="s">
        <v>701</v>
      </c>
      <c r="G484" s="280" t="s">
        <v>381</v>
      </c>
      <c r="H484" s="281">
        <v>2</v>
      </c>
      <c r="I484" s="282"/>
      <c r="J484" s="283">
        <f>ROUND(I484*H484,2)</f>
        <v>0</v>
      </c>
      <c r="K484" s="284"/>
      <c r="L484" s="285"/>
      <c r="M484" s="286" t="s">
        <v>1</v>
      </c>
      <c r="N484" s="287" t="s">
        <v>41</v>
      </c>
      <c r="O484" s="92"/>
      <c r="P484" s="230">
        <f>O484*H484</f>
        <v>0</v>
      </c>
      <c r="Q484" s="230">
        <v>0.018</v>
      </c>
      <c r="R484" s="230">
        <f>Q484*H484</f>
        <v>0.036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470</v>
      </c>
      <c r="AT484" s="232" t="s">
        <v>608</v>
      </c>
      <c r="AU484" s="232" t="s">
        <v>86</v>
      </c>
      <c r="AY484" s="18" t="s">
        <v>127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84</v>
      </c>
      <c r="BK484" s="233">
        <f>ROUND(I484*H484,2)</f>
        <v>0</v>
      </c>
      <c r="BL484" s="18" t="s">
        <v>370</v>
      </c>
      <c r="BM484" s="232" t="s">
        <v>702</v>
      </c>
    </row>
    <row r="485" spans="1:65" s="2" customFormat="1" ht="24.15" customHeight="1">
      <c r="A485" s="39"/>
      <c r="B485" s="40"/>
      <c r="C485" s="277" t="s">
        <v>703</v>
      </c>
      <c r="D485" s="277" t="s">
        <v>608</v>
      </c>
      <c r="E485" s="278" t="s">
        <v>704</v>
      </c>
      <c r="F485" s="279" t="s">
        <v>705</v>
      </c>
      <c r="G485" s="280" t="s">
        <v>381</v>
      </c>
      <c r="H485" s="281">
        <v>2</v>
      </c>
      <c r="I485" s="282"/>
      <c r="J485" s="283">
        <f>ROUND(I485*H485,2)</f>
        <v>0</v>
      </c>
      <c r="K485" s="284"/>
      <c r="L485" s="285"/>
      <c r="M485" s="286" t="s">
        <v>1</v>
      </c>
      <c r="N485" s="287" t="s">
        <v>41</v>
      </c>
      <c r="O485" s="92"/>
      <c r="P485" s="230">
        <f>O485*H485</f>
        <v>0</v>
      </c>
      <c r="Q485" s="230">
        <v>0.0145</v>
      </c>
      <c r="R485" s="230">
        <f>Q485*H485</f>
        <v>0.029</v>
      </c>
      <c r="S485" s="230">
        <v>0</v>
      </c>
      <c r="T485" s="231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2" t="s">
        <v>470</v>
      </c>
      <c r="AT485" s="232" t="s">
        <v>608</v>
      </c>
      <c r="AU485" s="232" t="s">
        <v>86</v>
      </c>
      <c r="AY485" s="18" t="s">
        <v>127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8" t="s">
        <v>84</v>
      </c>
      <c r="BK485" s="233">
        <f>ROUND(I485*H485,2)</f>
        <v>0</v>
      </c>
      <c r="BL485" s="18" t="s">
        <v>370</v>
      </c>
      <c r="BM485" s="232" t="s">
        <v>706</v>
      </c>
    </row>
    <row r="486" spans="1:65" s="2" customFormat="1" ht="24.15" customHeight="1">
      <c r="A486" s="39"/>
      <c r="B486" s="40"/>
      <c r="C486" s="277" t="s">
        <v>707</v>
      </c>
      <c r="D486" s="277" t="s">
        <v>608</v>
      </c>
      <c r="E486" s="278" t="s">
        <v>708</v>
      </c>
      <c r="F486" s="279" t="s">
        <v>709</v>
      </c>
      <c r="G486" s="280" t="s">
        <v>381</v>
      </c>
      <c r="H486" s="281">
        <v>10</v>
      </c>
      <c r="I486" s="282"/>
      <c r="J486" s="283">
        <f>ROUND(I486*H486,2)</f>
        <v>0</v>
      </c>
      <c r="K486" s="284"/>
      <c r="L486" s="285"/>
      <c r="M486" s="286" t="s">
        <v>1</v>
      </c>
      <c r="N486" s="287" t="s">
        <v>41</v>
      </c>
      <c r="O486" s="92"/>
      <c r="P486" s="230">
        <f>O486*H486</f>
        <v>0</v>
      </c>
      <c r="Q486" s="230">
        <v>0.016</v>
      </c>
      <c r="R486" s="230">
        <f>Q486*H486</f>
        <v>0.16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470</v>
      </c>
      <c r="AT486" s="232" t="s">
        <v>608</v>
      </c>
      <c r="AU486" s="232" t="s">
        <v>86</v>
      </c>
      <c r="AY486" s="18" t="s">
        <v>127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84</v>
      </c>
      <c r="BK486" s="233">
        <f>ROUND(I486*H486,2)</f>
        <v>0</v>
      </c>
      <c r="BL486" s="18" t="s">
        <v>370</v>
      </c>
      <c r="BM486" s="232" t="s">
        <v>710</v>
      </c>
    </row>
    <row r="487" spans="1:51" s="13" customFormat="1" ht="12">
      <c r="A487" s="13"/>
      <c r="B487" s="244"/>
      <c r="C487" s="245"/>
      <c r="D487" s="246" t="s">
        <v>191</v>
      </c>
      <c r="E487" s="247" t="s">
        <v>1</v>
      </c>
      <c r="F487" s="248" t="s">
        <v>711</v>
      </c>
      <c r="G487" s="245"/>
      <c r="H487" s="249">
        <v>9</v>
      </c>
      <c r="I487" s="250"/>
      <c r="J487" s="245"/>
      <c r="K487" s="245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191</v>
      </c>
      <c r="AU487" s="255" t="s">
        <v>86</v>
      </c>
      <c r="AV487" s="13" t="s">
        <v>86</v>
      </c>
      <c r="AW487" s="13" t="s">
        <v>32</v>
      </c>
      <c r="AX487" s="13" t="s">
        <v>76</v>
      </c>
      <c r="AY487" s="255" t="s">
        <v>127</v>
      </c>
    </row>
    <row r="488" spans="1:51" s="13" customFormat="1" ht="12">
      <c r="A488" s="13"/>
      <c r="B488" s="244"/>
      <c r="C488" s="245"/>
      <c r="D488" s="246" t="s">
        <v>191</v>
      </c>
      <c r="E488" s="247" t="s">
        <v>1</v>
      </c>
      <c r="F488" s="248" t="s">
        <v>84</v>
      </c>
      <c r="G488" s="245"/>
      <c r="H488" s="249">
        <v>1</v>
      </c>
      <c r="I488" s="250"/>
      <c r="J488" s="245"/>
      <c r="K488" s="245"/>
      <c r="L488" s="251"/>
      <c r="M488" s="252"/>
      <c r="N488" s="253"/>
      <c r="O488" s="253"/>
      <c r="P488" s="253"/>
      <c r="Q488" s="253"/>
      <c r="R488" s="253"/>
      <c r="S488" s="253"/>
      <c r="T488" s="25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5" t="s">
        <v>191</v>
      </c>
      <c r="AU488" s="255" t="s">
        <v>86</v>
      </c>
      <c r="AV488" s="13" t="s">
        <v>86</v>
      </c>
      <c r="AW488" s="13" t="s">
        <v>32</v>
      </c>
      <c r="AX488" s="13" t="s">
        <v>76</v>
      </c>
      <c r="AY488" s="255" t="s">
        <v>127</v>
      </c>
    </row>
    <row r="489" spans="1:51" s="14" customFormat="1" ht="12">
      <c r="A489" s="14"/>
      <c r="B489" s="256"/>
      <c r="C489" s="257"/>
      <c r="D489" s="246" t="s">
        <v>191</v>
      </c>
      <c r="E489" s="258" t="s">
        <v>1</v>
      </c>
      <c r="F489" s="259" t="s">
        <v>195</v>
      </c>
      <c r="G489" s="257"/>
      <c r="H489" s="260">
        <v>10</v>
      </c>
      <c r="I489" s="261"/>
      <c r="J489" s="257"/>
      <c r="K489" s="257"/>
      <c r="L489" s="262"/>
      <c r="M489" s="263"/>
      <c r="N489" s="264"/>
      <c r="O489" s="264"/>
      <c r="P489" s="264"/>
      <c r="Q489" s="264"/>
      <c r="R489" s="264"/>
      <c r="S489" s="264"/>
      <c r="T489" s="26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6" t="s">
        <v>191</v>
      </c>
      <c r="AU489" s="266" t="s">
        <v>86</v>
      </c>
      <c r="AV489" s="14" t="s">
        <v>188</v>
      </c>
      <c r="AW489" s="14" t="s">
        <v>32</v>
      </c>
      <c r="AX489" s="14" t="s">
        <v>84</v>
      </c>
      <c r="AY489" s="266" t="s">
        <v>127</v>
      </c>
    </row>
    <row r="490" spans="1:65" s="2" customFormat="1" ht="24.15" customHeight="1">
      <c r="A490" s="39"/>
      <c r="B490" s="40"/>
      <c r="C490" s="277" t="s">
        <v>712</v>
      </c>
      <c r="D490" s="277" t="s">
        <v>608</v>
      </c>
      <c r="E490" s="278" t="s">
        <v>713</v>
      </c>
      <c r="F490" s="279" t="s">
        <v>714</v>
      </c>
      <c r="G490" s="280" t="s">
        <v>381</v>
      </c>
      <c r="H490" s="281">
        <v>1</v>
      </c>
      <c r="I490" s="282"/>
      <c r="J490" s="283">
        <f>ROUND(I490*H490,2)</f>
        <v>0</v>
      </c>
      <c r="K490" s="284"/>
      <c r="L490" s="285"/>
      <c r="M490" s="286" t="s">
        <v>1</v>
      </c>
      <c r="N490" s="287" t="s">
        <v>41</v>
      </c>
      <c r="O490" s="92"/>
      <c r="P490" s="230">
        <f>O490*H490</f>
        <v>0</v>
      </c>
      <c r="Q490" s="230">
        <v>0.0016</v>
      </c>
      <c r="R490" s="230">
        <f>Q490*H490</f>
        <v>0.0016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470</v>
      </c>
      <c r="AT490" s="232" t="s">
        <v>608</v>
      </c>
      <c r="AU490" s="232" t="s">
        <v>86</v>
      </c>
      <c r="AY490" s="18" t="s">
        <v>127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84</v>
      </c>
      <c r="BK490" s="233">
        <f>ROUND(I490*H490,2)</f>
        <v>0</v>
      </c>
      <c r="BL490" s="18" t="s">
        <v>370</v>
      </c>
      <c r="BM490" s="232" t="s">
        <v>715</v>
      </c>
    </row>
    <row r="491" spans="1:65" s="2" customFormat="1" ht="16.5" customHeight="1">
      <c r="A491" s="39"/>
      <c r="B491" s="40"/>
      <c r="C491" s="220" t="s">
        <v>716</v>
      </c>
      <c r="D491" s="220" t="s">
        <v>130</v>
      </c>
      <c r="E491" s="221" t="s">
        <v>717</v>
      </c>
      <c r="F491" s="222" t="s">
        <v>718</v>
      </c>
      <c r="G491" s="223" t="s">
        <v>381</v>
      </c>
      <c r="H491" s="224">
        <v>6</v>
      </c>
      <c r="I491" s="225"/>
      <c r="J491" s="226">
        <f>ROUND(I491*H491,2)</f>
        <v>0</v>
      </c>
      <c r="K491" s="227"/>
      <c r="L491" s="45"/>
      <c r="M491" s="228" t="s">
        <v>1</v>
      </c>
      <c r="N491" s="229" t="s">
        <v>41</v>
      </c>
      <c r="O491" s="92"/>
      <c r="P491" s="230">
        <f>O491*H491</f>
        <v>0</v>
      </c>
      <c r="Q491" s="230">
        <v>0</v>
      </c>
      <c r="R491" s="230">
        <f>Q491*H491</f>
        <v>0</v>
      </c>
      <c r="S491" s="230">
        <v>0</v>
      </c>
      <c r="T491" s="231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2" t="s">
        <v>370</v>
      </c>
      <c r="AT491" s="232" t="s">
        <v>130</v>
      </c>
      <c r="AU491" s="232" t="s">
        <v>86</v>
      </c>
      <c r="AY491" s="18" t="s">
        <v>127</v>
      </c>
      <c r="BE491" s="233">
        <f>IF(N491="základní",J491,0)</f>
        <v>0</v>
      </c>
      <c r="BF491" s="233">
        <f>IF(N491="snížená",J491,0)</f>
        <v>0</v>
      </c>
      <c r="BG491" s="233">
        <f>IF(N491="zákl. přenesená",J491,0)</f>
        <v>0</v>
      </c>
      <c r="BH491" s="233">
        <f>IF(N491="sníž. přenesená",J491,0)</f>
        <v>0</v>
      </c>
      <c r="BI491" s="233">
        <f>IF(N491="nulová",J491,0)</f>
        <v>0</v>
      </c>
      <c r="BJ491" s="18" t="s">
        <v>84</v>
      </c>
      <c r="BK491" s="233">
        <f>ROUND(I491*H491,2)</f>
        <v>0</v>
      </c>
      <c r="BL491" s="18" t="s">
        <v>370</v>
      </c>
      <c r="BM491" s="232" t="s">
        <v>719</v>
      </c>
    </row>
    <row r="492" spans="1:47" s="2" customFormat="1" ht="12">
      <c r="A492" s="39"/>
      <c r="B492" s="40"/>
      <c r="C492" s="41"/>
      <c r="D492" s="234" t="s">
        <v>135</v>
      </c>
      <c r="E492" s="41"/>
      <c r="F492" s="235" t="s">
        <v>720</v>
      </c>
      <c r="G492" s="41"/>
      <c r="H492" s="41"/>
      <c r="I492" s="236"/>
      <c r="J492" s="41"/>
      <c r="K492" s="41"/>
      <c r="L492" s="45"/>
      <c r="M492" s="237"/>
      <c r="N492" s="238"/>
      <c r="O492" s="92"/>
      <c r="P492" s="92"/>
      <c r="Q492" s="92"/>
      <c r="R492" s="92"/>
      <c r="S492" s="92"/>
      <c r="T492" s="93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135</v>
      </c>
      <c r="AU492" s="18" t="s">
        <v>86</v>
      </c>
    </row>
    <row r="493" spans="1:51" s="13" customFormat="1" ht="12">
      <c r="A493" s="13"/>
      <c r="B493" s="244"/>
      <c r="C493" s="245"/>
      <c r="D493" s="246" t="s">
        <v>191</v>
      </c>
      <c r="E493" s="247" t="s">
        <v>1</v>
      </c>
      <c r="F493" s="248" t="s">
        <v>721</v>
      </c>
      <c r="G493" s="245"/>
      <c r="H493" s="249">
        <v>6</v>
      </c>
      <c r="I493" s="250"/>
      <c r="J493" s="245"/>
      <c r="K493" s="245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191</v>
      </c>
      <c r="AU493" s="255" t="s">
        <v>86</v>
      </c>
      <c r="AV493" s="13" t="s">
        <v>86</v>
      </c>
      <c r="AW493" s="13" t="s">
        <v>32</v>
      </c>
      <c r="AX493" s="13" t="s">
        <v>84</v>
      </c>
      <c r="AY493" s="255" t="s">
        <v>127</v>
      </c>
    </row>
    <row r="494" spans="1:65" s="2" customFormat="1" ht="16.5" customHeight="1">
      <c r="A494" s="39"/>
      <c r="B494" s="40"/>
      <c r="C494" s="277" t="s">
        <v>722</v>
      </c>
      <c r="D494" s="277" t="s">
        <v>608</v>
      </c>
      <c r="E494" s="278" t="s">
        <v>723</v>
      </c>
      <c r="F494" s="279" t="s">
        <v>724</v>
      </c>
      <c r="G494" s="280" t="s">
        <v>381</v>
      </c>
      <c r="H494" s="281">
        <v>6</v>
      </c>
      <c r="I494" s="282"/>
      <c r="J494" s="283">
        <f>ROUND(I494*H494,2)</f>
        <v>0</v>
      </c>
      <c r="K494" s="284"/>
      <c r="L494" s="285"/>
      <c r="M494" s="286" t="s">
        <v>1</v>
      </c>
      <c r="N494" s="287" t="s">
        <v>41</v>
      </c>
      <c r="O494" s="92"/>
      <c r="P494" s="230">
        <f>O494*H494</f>
        <v>0</v>
      </c>
      <c r="Q494" s="230">
        <v>0.00046</v>
      </c>
      <c r="R494" s="230">
        <f>Q494*H494</f>
        <v>0.0027600000000000003</v>
      </c>
      <c r="S494" s="230">
        <v>0</v>
      </c>
      <c r="T494" s="231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2" t="s">
        <v>470</v>
      </c>
      <c r="AT494" s="232" t="s">
        <v>608</v>
      </c>
      <c r="AU494" s="232" t="s">
        <v>86</v>
      </c>
      <c r="AY494" s="18" t="s">
        <v>127</v>
      </c>
      <c r="BE494" s="233">
        <f>IF(N494="základní",J494,0)</f>
        <v>0</v>
      </c>
      <c r="BF494" s="233">
        <f>IF(N494="snížená",J494,0)</f>
        <v>0</v>
      </c>
      <c r="BG494" s="233">
        <f>IF(N494="zákl. přenesená",J494,0)</f>
        <v>0</v>
      </c>
      <c r="BH494" s="233">
        <f>IF(N494="sníž. přenesená",J494,0)</f>
        <v>0</v>
      </c>
      <c r="BI494" s="233">
        <f>IF(N494="nulová",J494,0)</f>
        <v>0</v>
      </c>
      <c r="BJ494" s="18" t="s">
        <v>84</v>
      </c>
      <c r="BK494" s="233">
        <f>ROUND(I494*H494,2)</f>
        <v>0</v>
      </c>
      <c r="BL494" s="18" t="s">
        <v>370</v>
      </c>
      <c r="BM494" s="232" t="s">
        <v>725</v>
      </c>
    </row>
    <row r="495" spans="1:65" s="2" customFormat="1" ht="16.5" customHeight="1">
      <c r="A495" s="39"/>
      <c r="B495" s="40"/>
      <c r="C495" s="220" t="s">
        <v>726</v>
      </c>
      <c r="D495" s="220" t="s">
        <v>130</v>
      </c>
      <c r="E495" s="221" t="s">
        <v>727</v>
      </c>
      <c r="F495" s="222" t="s">
        <v>728</v>
      </c>
      <c r="G495" s="223" t="s">
        <v>381</v>
      </c>
      <c r="H495" s="224">
        <v>2</v>
      </c>
      <c r="I495" s="225"/>
      <c r="J495" s="226">
        <f>ROUND(I495*H495,2)</f>
        <v>0</v>
      </c>
      <c r="K495" s="227"/>
      <c r="L495" s="45"/>
      <c r="M495" s="228" t="s">
        <v>1</v>
      </c>
      <c r="N495" s="229" t="s">
        <v>41</v>
      </c>
      <c r="O495" s="92"/>
      <c r="P495" s="230">
        <f>O495*H495</f>
        <v>0</v>
      </c>
      <c r="Q495" s="230">
        <v>0</v>
      </c>
      <c r="R495" s="230">
        <f>Q495*H495</f>
        <v>0</v>
      </c>
      <c r="S495" s="230">
        <v>0</v>
      </c>
      <c r="T495" s="23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2" t="s">
        <v>370</v>
      </c>
      <c r="AT495" s="232" t="s">
        <v>130</v>
      </c>
      <c r="AU495" s="232" t="s">
        <v>86</v>
      </c>
      <c r="AY495" s="18" t="s">
        <v>127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18" t="s">
        <v>84</v>
      </c>
      <c r="BK495" s="233">
        <f>ROUND(I495*H495,2)</f>
        <v>0</v>
      </c>
      <c r="BL495" s="18" t="s">
        <v>370</v>
      </c>
      <c r="BM495" s="232" t="s">
        <v>729</v>
      </c>
    </row>
    <row r="496" spans="1:65" s="2" customFormat="1" ht="16.5" customHeight="1">
      <c r="A496" s="39"/>
      <c r="B496" s="40"/>
      <c r="C496" s="277" t="s">
        <v>730</v>
      </c>
      <c r="D496" s="277" t="s">
        <v>608</v>
      </c>
      <c r="E496" s="278" t="s">
        <v>731</v>
      </c>
      <c r="F496" s="279" t="s">
        <v>732</v>
      </c>
      <c r="G496" s="280" t="s">
        <v>381</v>
      </c>
      <c r="H496" s="281">
        <v>2</v>
      </c>
      <c r="I496" s="282"/>
      <c r="J496" s="283">
        <f>ROUND(I496*H496,2)</f>
        <v>0</v>
      </c>
      <c r="K496" s="284"/>
      <c r="L496" s="285"/>
      <c r="M496" s="286" t="s">
        <v>1</v>
      </c>
      <c r="N496" s="287" t="s">
        <v>41</v>
      </c>
      <c r="O496" s="92"/>
      <c r="P496" s="230">
        <f>O496*H496</f>
        <v>0</v>
      </c>
      <c r="Q496" s="230">
        <v>0.00015</v>
      </c>
      <c r="R496" s="230">
        <f>Q496*H496</f>
        <v>0.0003</v>
      </c>
      <c r="S496" s="230">
        <v>0</v>
      </c>
      <c r="T496" s="231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2" t="s">
        <v>470</v>
      </c>
      <c r="AT496" s="232" t="s">
        <v>608</v>
      </c>
      <c r="AU496" s="232" t="s">
        <v>86</v>
      </c>
      <c r="AY496" s="18" t="s">
        <v>127</v>
      </c>
      <c r="BE496" s="233">
        <f>IF(N496="základní",J496,0)</f>
        <v>0</v>
      </c>
      <c r="BF496" s="233">
        <f>IF(N496="snížená",J496,0)</f>
        <v>0</v>
      </c>
      <c r="BG496" s="233">
        <f>IF(N496="zákl. přenesená",J496,0)</f>
        <v>0</v>
      </c>
      <c r="BH496" s="233">
        <f>IF(N496="sníž. přenesená",J496,0)</f>
        <v>0</v>
      </c>
      <c r="BI496" s="233">
        <f>IF(N496="nulová",J496,0)</f>
        <v>0</v>
      </c>
      <c r="BJ496" s="18" t="s">
        <v>84</v>
      </c>
      <c r="BK496" s="233">
        <f>ROUND(I496*H496,2)</f>
        <v>0</v>
      </c>
      <c r="BL496" s="18" t="s">
        <v>370</v>
      </c>
      <c r="BM496" s="232" t="s">
        <v>733</v>
      </c>
    </row>
    <row r="497" spans="1:65" s="2" customFormat="1" ht="21.75" customHeight="1">
      <c r="A497" s="39"/>
      <c r="B497" s="40"/>
      <c r="C497" s="220" t="s">
        <v>734</v>
      </c>
      <c r="D497" s="220" t="s">
        <v>130</v>
      </c>
      <c r="E497" s="221" t="s">
        <v>735</v>
      </c>
      <c r="F497" s="222" t="s">
        <v>736</v>
      </c>
      <c r="G497" s="223" t="s">
        <v>381</v>
      </c>
      <c r="H497" s="224">
        <v>15</v>
      </c>
      <c r="I497" s="225"/>
      <c r="J497" s="226">
        <f>ROUND(I497*H497,2)</f>
        <v>0</v>
      </c>
      <c r="K497" s="227"/>
      <c r="L497" s="45"/>
      <c r="M497" s="228" t="s">
        <v>1</v>
      </c>
      <c r="N497" s="229" t="s">
        <v>41</v>
      </c>
      <c r="O497" s="92"/>
      <c r="P497" s="230">
        <f>O497*H497</f>
        <v>0</v>
      </c>
      <c r="Q497" s="230">
        <v>0</v>
      </c>
      <c r="R497" s="230">
        <f>Q497*H497</f>
        <v>0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370</v>
      </c>
      <c r="AT497" s="232" t="s">
        <v>130</v>
      </c>
      <c r="AU497" s="232" t="s">
        <v>86</v>
      </c>
      <c r="AY497" s="18" t="s">
        <v>127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84</v>
      </c>
      <c r="BK497" s="233">
        <f>ROUND(I497*H497,2)</f>
        <v>0</v>
      </c>
      <c r="BL497" s="18" t="s">
        <v>370</v>
      </c>
      <c r="BM497" s="232" t="s">
        <v>737</v>
      </c>
    </row>
    <row r="498" spans="1:47" s="2" customFormat="1" ht="12">
      <c r="A498" s="39"/>
      <c r="B498" s="40"/>
      <c r="C498" s="41"/>
      <c r="D498" s="234" t="s">
        <v>135</v>
      </c>
      <c r="E498" s="41"/>
      <c r="F498" s="235" t="s">
        <v>738</v>
      </c>
      <c r="G498" s="41"/>
      <c r="H498" s="41"/>
      <c r="I498" s="236"/>
      <c r="J498" s="41"/>
      <c r="K498" s="41"/>
      <c r="L498" s="45"/>
      <c r="M498" s="237"/>
      <c r="N498" s="238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135</v>
      </c>
      <c r="AU498" s="18" t="s">
        <v>86</v>
      </c>
    </row>
    <row r="499" spans="1:51" s="13" customFormat="1" ht="12">
      <c r="A499" s="13"/>
      <c r="B499" s="244"/>
      <c r="C499" s="245"/>
      <c r="D499" s="246" t="s">
        <v>191</v>
      </c>
      <c r="E499" s="247" t="s">
        <v>1</v>
      </c>
      <c r="F499" s="248" t="s">
        <v>739</v>
      </c>
      <c r="G499" s="245"/>
      <c r="H499" s="249">
        <v>15</v>
      </c>
      <c r="I499" s="250"/>
      <c r="J499" s="245"/>
      <c r="K499" s="245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191</v>
      </c>
      <c r="AU499" s="255" t="s">
        <v>86</v>
      </c>
      <c r="AV499" s="13" t="s">
        <v>86</v>
      </c>
      <c r="AW499" s="13" t="s">
        <v>32</v>
      </c>
      <c r="AX499" s="13" t="s">
        <v>84</v>
      </c>
      <c r="AY499" s="255" t="s">
        <v>127</v>
      </c>
    </row>
    <row r="500" spans="1:65" s="2" customFormat="1" ht="21.75" customHeight="1">
      <c r="A500" s="39"/>
      <c r="B500" s="40"/>
      <c r="C500" s="277" t="s">
        <v>740</v>
      </c>
      <c r="D500" s="277" t="s">
        <v>608</v>
      </c>
      <c r="E500" s="278" t="s">
        <v>741</v>
      </c>
      <c r="F500" s="279" t="s">
        <v>742</v>
      </c>
      <c r="G500" s="280" t="s">
        <v>381</v>
      </c>
      <c r="H500" s="281">
        <v>13</v>
      </c>
      <c r="I500" s="282"/>
      <c r="J500" s="283">
        <f>ROUND(I500*H500,2)</f>
        <v>0</v>
      </c>
      <c r="K500" s="284"/>
      <c r="L500" s="285"/>
      <c r="M500" s="286" t="s">
        <v>1</v>
      </c>
      <c r="N500" s="287" t="s">
        <v>41</v>
      </c>
      <c r="O500" s="92"/>
      <c r="P500" s="230">
        <f>O500*H500</f>
        <v>0</v>
      </c>
      <c r="Q500" s="230">
        <v>0.0022</v>
      </c>
      <c r="R500" s="230">
        <f>Q500*H500</f>
        <v>0.0286</v>
      </c>
      <c r="S500" s="230">
        <v>0</v>
      </c>
      <c r="T500" s="231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32" t="s">
        <v>470</v>
      </c>
      <c r="AT500" s="232" t="s">
        <v>608</v>
      </c>
      <c r="AU500" s="232" t="s">
        <v>86</v>
      </c>
      <c r="AY500" s="18" t="s">
        <v>127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8" t="s">
        <v>84</v>
      </c>
      <c r="BK500" s="233">
        <f>ROUND(I500*H500,2)</f>
        <v>0</v>
      </c>
      <c r="BL500" s="18" t="s">
        <v>370</v>
      </c>
      <c r="BM500" s="232" t="s">
        <v>743</v>
      </c>
    </row>
    <row r="501" spans="1:65" s="2" customFormat="1" ht="21.75" customHeight="1">
      <c r="A501" s="39"/>
      <c r="B501" s="40"/>
      <c r="C501" s="277" t="s">
        <v>744</v>
      </c>
      <c r="D501" s="277" t="s">
        <v>608</v>
      </c>
      <c r="E501" s="278" t="s">
        <v>745</v>
      </c>
      <c r="F501" s="279" t="s">
        <v>746</v>
      </c>
      <c r="G501" s="280" t="s">
        <v>381</v>
      </c>
      <c r="H501" s="281">
        <v>2</v>
      </c>
      <c r="I501" s="282"/>
      <c r="J501" s="283">
        <f>ROUND(I501*H501,2)</f>
        <v>0</v>
      </c>
      <c r="K501" s="284"/>
      <c r="L501" s="285"/>
      <c r="M501" s="286" t="s">
        <v>1</v>
      </c>
      <c r="N501" s="287" t="s">
        <v>41</v>
      </c>
      <c r="O501" s="92"/>
      <c r="P501" s="230">
        <f>O501*H501</f>
        <v>0</v>
      </c>
      <c r="Q501" s="230">
        <v>0.0022</v>
      </c>
      <c r="R501" s="230">
        <f>Q501*H501</f>
        <v>0.0044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470</v>
      </c>
      <c r="AT501" s="232" t="s">
        <v>608</v>
      </c>
      <c r="AU501" s="232" t="s">
        <v>86</v>
      </c>
      <c r="AY501" s="18" t="s">
        <v>127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84</v>
      </c>
      <c r="BK501" s="233">
        <f>ROUND(I501*H501,2)</f>
        <v>0</v>
      </c>
      <c r="BL501" s="18" t="s">
        <v>370</v>
      </c>
      <c r="BM501" s="232" t="s">
        <v>747</v>
      </c>
    </row>
    <row r="502" spans="1:65" s="2" customFormat="1" ht="24.15" customHeight="1">
      <c r="A502" s="39"/>
      <c r="B502" s="40"/>
      <c r="C502" s="220" t="s">
        <v>748</v>
      </c>
      <c r="D502" s="220" t="s">
        <v>130</v>
      </c>
      <c r="E502" s="221" t="s">
        <v>749</v>
      </c>
      <c r="F502" s="222" t="s">
        <v>750</v>
      </c>
      <c r="G502" s="223" t="s">
        <v>381</v>
      </c>
      <c r="H502" s="224">
        <v>15</v>
      </c>
      <c r="I502" s="225"/>
      <c r="J502" s="226">
        <f>ROUND(I502*H502,2)</f>
        <v>0</v>
      </c>
      <c r="K502" s="227"/>
      <c r="L502" s="45"/>
      <c r="M502" s="228" t="s">
        <v>1</v>
      </c>
      <c r="N502" s="229" t="s">
        <v>41</v>
      </c>
      <c r="O502" s="92"/>
      <c r="P502" s="230">
        <f>O502*H502</f>
        <v>0</v>
      </c>
      <c r="Q502" s="230">
        <v>0.00047</v>
      </c>
      <c r="R502" s="230">
        <f>Q502*H502</f>
        <v>0.00705</v>
      </c>
      <c r="S502" s="230">
        <v>0</v>
      </c>
      <c r="T502" s="231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2" t="s">
        <v>370</v>
      </c>
      <c r="AT502" s="232" t="s">
        <v>130</v>
      </c>
      <c r="AU502" s="232" t="s">
        <v>86</v>
      </c>
      <c r="AY502" s="18" t="s">
        <v>127</v>
      </c>
      <c r="BE502" s="233">
        <f>IF(N502="základní",J502,0)</f>
        <v>0</v>
      </c>
      <c r="BF502" s="233">
        <f>IF(N502="snížená",J502,0)</f>
        <v>0</v>
      </c>
      <c r="BG502" s="233">
        <f>IF(N502="zákl. přenesená",J502,0)</f>
        <v>0</v>
      </c>
      <c r="BH502" s="233">
        <f>IF(N502="sníž. přenesená",J502,0)</f>
        <v>0</v>
      </c>
      <c r="BI502" s="233">
        <f>IF(N502="nulová",J502,0)</f>
        <v>0</v>
      </c>
      <c r="BJ502" s="18" t="s">
        <v>84</v>
      </c>
      <c r="BK502" s="233">
        <f>ROUND(I502*H502,2)</f>
        <v>0</v>
      </c>
      <c r="BL502" s="18" t="s">
        <v>370</v>
      </c>
      <c r="BM502" s="232" t="s">
        <v>751</v>
      </c>
    </row>
    <row r="503" spans="1:47" s="2" customFormat="1" ht="12">
      <c r="A503" s="39"/>
      <c r="B503" s="40"/>
      <c r="C503" s="41"/>
      <c r="D503" s="234" t="s">
        <v>135</v>
      </c>
      <c r="E503" s="41"/>
      <c r="F503" s="235" t="s">
        <v>752</v>
      </c>
      <c r="G503" s="41"/>
      <c r="H503" s="41"/>
      <c r="I503" s="236"/>
      <c r="J503" s="41"/>
      <c r="K503" s="41"/>
      <c r="L503" s="45"/>
      <c r="M503" s="237"/>
      <c r="N503" s="238"/>
      <c r="O503" s="92"/>
      <c r="P503" s="92"/>
      <c r="Q503" s="92"/>
      <c r="R503" s="92"/>
      <c r="S503" s="92"/>
      <c r="T503" s="93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135</v>
      </c>
      <c r="AU503" s="18" t="s">
        <v>86</v>
      </c>
    </row>
    <row r="504" spans="1:51" s="13" customFormat="1" ht="12">
      <c r="A504" s="13"/>
      <c r="B504" s="244"/>
      <c r="C504" s="245"/>
      <c r="D504" s="246" t="s">
        <v>191</v>
      </c>
      <c r="E504" s="247" t="s">
        <v>1</v>
      </c>
      <c r="F504" s="248" t="s">
        <v>753</v>
      </c>
      <c r="G504" s="245"/>
      <c r="H504" s="249">
        <v>15</v>
      </c>
      <c r="I504" s="250"/>
      <c r="J504" s="245"/>
      <c r="K504" s="245"/>
      <c r="L504" s="251"/>
      <c r="M504" s="252"/>
      <c r="N504" s="253"/>
      <c r="O504" s="253"/>
      <c r="P504" s="253"/>
      <c r="Q504" s="253"/>
      <c r="R504" s="253"/>
      <c r="S504" s="253"/>
      <c r="T504" s="25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5" t="s">
        <v>191</v>
      </c>
      <c r="AU504" s="255" t="s">
        <v>86</v>
      </c>
      <c r="AV504" s="13" t="s">
        <v>86</v>
      </c>
      <c r="AW504" s="13" t="s">
        <v>32</v>
      </c>
      <c r="AX504" s="13" t="s">
        <v>84</v>
      </c>
      <c r="AY504" s="255" t="s">
        <v>127</v>
      </c>
    </row>
    <row r="505" spans="1:65" s="2" customFormat="1" ht="37.8" customHeight="1">
      <c r="A505" s="39"/>
      <c r="B505" s="40"/>
      <c r="C505" s="277" t="s">
        <v>754</v>
      </c>
      <c r="D505" s="277" t="s">
        <v>608</v>
      </c>
      <c r="E505" s="278" t="s">
        <v>755</v>
      </c>
      <c r="F505" s="279" t="s">
        <v>756</v>
      </c>
      <c r="G505" s="280" t="s">
        <v>381</v>
      </c>
      <c r="H505" s="281">
        <v>15</v>
      </c>
      <c r="I505" s="282"/>
      <c r="J505" s="283">
        <f>ROUND(I505*H505,2)</f>
        <v>0</v>
      </c>
      <c r="K505" s="284"/>
      <c r="L505" s="285"/>
      <c r="M505" s="286" t="s">
        <v>1</v>
      </c>
      <c r="N505" s="287" t="s">
        <v>41</v>
      </c>
      <c r="O505" s="92"/>
      <c r="P505" s="230">
        <f>O505*H505</f>
        <v>0</v>
      </c>
      <c r="Q505" s="230">
        <v>0.016</v>
      </c>
      <c r="R505" s="230">
        <f>Q505*H505</f>
        <v>0.24</v>
      </c>
      <c r="S505" s="230">
        <v>0</v>
      </c>
      <c r="T505" s="23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2" t="s">
        <v>470</v>
      </c>
      <c r="AT505" s="232" t="s">
        <v>608</v>
      </c>
      <c r="AU505" s="232" t="s">
        <v>86</v>
      </c>
      <c r="AY505" s="18" t="s">
        <v>127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8" t="s">
        <v>84</v>
      </c>
      <c r="BK505" s="233">
        <f>ROUND(I505*H505,2)</f>
        <v>0</v>
      </c>
      <c r="BL505" s="18" t="s">
        <v>370</v>
      </c>
      <c r="BM505" s="232" t="s">
        <v>757</v>
      </c>
    </row>
    <row r="506" spans="1:65" s="2" customFormat="1" ht="16.5" customHeight="1">
      <c r="A506" s="39"/>
      <c r="B506" s="40"/>
      <c r="C506" s="220" t="s">
        <v>758</v>
      </c>
      <c r="D506" s="220" t="s">
        <v>130</v>
      </c>
      <c r="E506" s="221" t="s">
        <v>759</v>
      </c>
      <c r="F506" s="222" t="s">
        <v>760</v>
      </c>
      <c r="G506" s="223" t="s">
        <v>205</v>
      </c>
      <c r="H506" s="224">
        <v>16.8</v>
      </c>
      <c r="I506" s="225"/>
      <c r="J506" s="226">
        <f>ROUND(I506*H506,2)</f>
        <v>0</v>
      </c>
      <c r="K506" s="227"/>
      <c r="L506" s="45"/>
      <c r="M506" s="228" t="s">
        <v>1</v>
      </c>
      <c r="N506" s="229" t="s">
        <v>41</v>
      </c>
      <c r="O506" s="92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32" t="s">
        <v>370</v>
      </c>
      <c r="AT506" s="232" t="s">
        <v>130</v>
      </c>
      <c r="AU506" s="232" t="s">
        <v>86</v>
      </c>
      <c r="AY506" s="18" t="s">
        <v>127</v>
      </c>
      <c r="BE506" s="233">
        <f>IF(N506="základní",J506,0)</f>
        <v>0</v>
      </c>
      <c r="BF506" s="233">
        <f>IF(N506="snížená",J506,0)</f>
        <v>0</v>
      </c>
      <c r="BG506" s="233">
        <f>IF(N506="zákl. přenesená",J506,0)</f>
        <v>0</v>
      </c>
      <c r="BH506" s="233">
        <f>IF(N506="sníž. přenesená",J506,0)</f>
        <v>0</v>
      </c>
      <c r="BI506" s="233">
        <f>IF(N506="nulová",J506,0)</f>
        <v>0</v>
      </c>
      <c r="BJ506" s="18" t="s">
        <v>84</v>
      </c>
      <c r="BK506" s="233">
        <f>ROUND(I506*H506,2)</f>
        <v>0</v>
      </c>
      <c r="BL506" s="18" t="s">
        <v>370</v>
      </c>
      <c r="BM506" s="232" t="s">
        <v>761</v>
      </c>
    </row>
    <row r="507" spans="1:51" s="13" customFormat="1" ht="12">
      <c r="A507" s="13"/>
      <c r="B507" s="244"/>
      <c r="C507" s="245"/>
      <c r="D507" s="246" t="s">
        <v>191</v>
      </c>
      <c r="E507" s="247" t="s">
        <v>1</v>
      </c>
      <c r="F507" s="248" t="s">
        <v>762</v>
      </c>
      <c r="G507" s="245"/>
      <c r="H507" s="249">
        <v>7.2</v>
      </c>
      <c r="I507" s="250"/>
      <c r="J507" s="245"/>
      <c r="K507" s="245"/>
      <c r="L507" s="251"/>
      <c r="M507" s="252"/>
      <c r="N507" s="253"/>
      <c r="O507" s="253"/>
      <c r="P507" s="253"/>
      <c r="Q507" s="253"/>
      <c r="R507" s="253"/>
      <c r="S507" s="253"/>
      <c r="T507" s="25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5" t="s">
        <v>191</v>
      </c>
      <c r="AU507" s="255" t="s">
        <v>86</v>
      </c>
      <c r="AV507" s="13" t="s">
        <v>86</v>
      </c>
      <c r="AW507" s="13" t="s">
        <v>32</v>
      </c>
      <c r="AX507" s="13" t="s">
        <v>76</v>
      </c>
      <c r="AY507" s="255" t="s">
        <v>127</v>
      </c>
    </row>
    <row r="508" spans="1:51" s="13" customFormat="1" ht="12">
      <c r="A508" s="13"/>
      <c r="B508" s="244"/>
      <c r="C508" s="245"/>
      <c r="D508" s="246" t="s">
        <v>191</v>
      </c>
      <c r="E508" s="247" t="s">
        <v>1</v>
      </c>
      <c r="F508" s="248" t="s">
        <v>763</v>
      </c>
      <c r="G508" s="245"/>
      <c r="H508" s="249">
        <v>9.6</v>
      </c>
      <c r="I508" s="250"/>
      <c r="J508" s="245"/>
      <c r="K508" s="245"/>
      <c r="L508" s="251"/>
      <c r="M508" s="252"/>
      <c r="N508" s="253"/>
      <c r="O508" s="253"/>
      <c r="P508" s="253"/>
      <c r="Q508" s="253"/>
      <c r="R508" s="253"/>
      <c r="S508" s="253"/>
      <c r="T508" s="25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5" t="s">
        <v>191</v>
      </c>
      <c r="AU508" s="255" t="s">
        <v>86</v>
      </c>
      <c r="AV508" s="13" t="s">
        <v>86</v>
      </c>
      <c r="AW508" s="13" t="s">
        <v>32</v>
      </c>
      <c r="AX508" s="13" t="s">
        <v>76</v>
      </c>
      <c r="AY508" s="255" t="s">
        <v>127</v>
      </c>
    </row>
    <row r="509" spans="1:51" s="14" customFormat="1" ht="12">
      <c r="A509" s="14"/>
      <c r="B509" s="256"/>
      <c r="C509" s="257"/>
      <c r="D509" s="246" t="s">
        <v>191</v>
      </c>
      <c r="E509" s="258" t="s">
        <v>1</v>
      </c>
      <c r="F509" s="259" t="s">
        <v>195</v>
      </c>
      <c r="G509" s="257"/>
      <c r="H509" s="260">
        <v>16.8</v>
      </c>
      <c r="I509" s="261"/>
      <c r="J509" s="257"/>
      <c r="K509" s="257"/>
      <c r="L509" s="262"/>
      <c r="M509" s="263"/>
      <c r="N509" s="264"/>
      <c r="O509" s="264"/>
      <c r="P509" s="264"/>
      <c r="Q509" s="264"/>
      <c r="R509" s="264"/>
      <c r="S509" s="264"/>
      <c r="T509" s="26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6" t="s">
        <v>191</v>
      </c>
      <c r="AU509" s="266" t="s">
        <v>86</v>
      </c>
      <c r="AV509" s="14" t="s">
        <v>188</v>
      </c>
      <c r="AW509" s="14" t="s">
        <v>32</v>
      </c>
      <c r="AX509" s="14" t="s">
        <v>84</v>
      </c>
      <c r="AY509" s="266" t="s">
        <v>127</v>
      </c>
    </row>
    <row r="510" spans="1:65" s="2" customFormat="1" ht="24.15" customHeight="1">
      <c r="A510" s="39"/>
      <c r="B510" s="40"/>
      <c r="C510" s="220" t="s">
        <v>764</v>
      </c>
      <c r="D510" s="220" t="s">
        <v>130</v>
      </c>
      <c r="E510" s="221" t="s">
        <v>765</v>
      </c>
      <c r="F510" s="222" t="s">
        <v>766</v>
      </c>
      <c r="G510" s="223" t="s">
        <v>639</v>
      </c>
      <c r="H510" s="288"/>
      <c r="I510" s="225"/>
      <c r="J510" s="226">
        <f>ROUND(I510*H510,2)</f>
        <v>0</v>
      </c>
      <c r="K510" s="227"/>
      <c r="L510" s="45"/>
      <c r="M510" s="228" t="s">
        <v>1</v>
      </c>
      <c r="N510" s="229" t="s">
        <v>41</v>
      </c>
      <c r="O510" s="92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2" t="s">
        <v>370</v>
      </c>
      <c r="AT510" s="232" t="s">
        <v>130</v>
      </c>
      <c r="AU510" s="232" t="s">
        <v>86</v>
      </c>
      <c r="AY510" s="18" t="s">
        <v>127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8" t="s">
        <v>84</v>
      </c>
      <c r="BK510" s="233">
        <f>ROUND(I510*H510,2)</f>
        <v>0</v>
      </c>
      <c r="BL510" s="18" t="s">
        <v>370</v>
      </c>
      <c r="BM510" s="232" t="s">
        <v>767</v>
      </c>
    </row>
    <row r="511" spans="1:47" s="2" customFormat="1" ht="12">
      <c r="A511" s="39"/>
      <c r="B511" s="40"/>
      <c r="C511" s="41"/>
      <c r="D511" s="234" t="s">
        <v>135</v>
      </c>
      <c r="E511" s="41"/>
      <c r="F511" s="235" t="s">
        <v>768</v>
      </c>
      <c r="G511" s="41"/>
      <c r="H511" s="41"/>
      <c r="I511" s="236"/>
      <c r="J511" s="41"/>
      <c r="K511" s="41"/>
      <c r="L511" s="45"/>
      <c r="M511" s="237"/>
      <c r="N511" s="23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135</v>
      </c>
      <c r="AU511" s="18" t="s">
        <v>86</v>
      </c>
    </row>
    <row r="512" spans="1:63" s="12" customFormat="1" ht="22.8" customHeight="1">
      <c r="A512" s="12"/>
      <c r="B512" s="204"/>
      <c r="C512" s="205"/>
      <c r="D512" s="206" t="s">
        <v>75</v>
      </c>
      <c r="E512" s="218" t="s">
        <v>769</v>
      </c>
      <c r="F512" s="218" t="s">
        <v>770</v>
      </c>
      <c r="G512" s="205"/>
      <c r="H512" s="205"/>
      <c r="I512" s="208"/>
      <c r="J512" s="219">
        <f>BK512</f>
        <v>0</v>
      </c>
      <c r="K512" s="205"/>
      <c r="L512" s="210"/>
      <c r="M512" s="211"/>
      <c r="N512" s="212"/>
      <c r="O512" s="212"/>
      <c r="P512" s="213">
        <f>SUM(P513:P523)</f>
        <v>0</v>
      </c>
      <c r="Q512" s="212"/>
      <c r="R512" s="213">
        <f>SUM(R513:R523)</f>
        <v>0.036144</v>
      </c>
      <c r="S512" s="212"/>
      <c r="T512" s="214">
        <f>SUM(T513:T523)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15" t="s">
        <v>86</v>
      </c>
      <c r="AT512" s="216" t="s">
        <v>75</v>
      </c>
      <c r="AU512" s="216" t="s">
        <v>84</v>
      </c>
      <c r="AY512" s="215" t="s">
        <v>127</v>
      </c>
      <c r="BK512" s="217">
        <f>SUM(BK513:BK523)</f>
        <v>0</v>
      </c>
    </row>
    <row r="513" spans="1:65" s="2" customFormat="1" ht="24.15" customHeight="1">
      <c r="A513" s="39"/>
      <c r="B513" s="40"/>
      <c r="C513" s="220" t="s">
        <v>771</v>
      </c>
      <c r="D513" s="220" t="s">
        <v>130</v>
      </c>
      <c r="E513" s="221" t="s">
        <v>772</v>
      </c>
      <c r="F513" s="222" t="s">
        <v>773</v>
      </c>
      <c r="G513" s="223" t="s">
        <v>132</v>
      </c>
      <c r="H513" s="224">
        <v>1</v>
      </c>
      <c r="I513" s="225"/>
      <c r="J513" s="226">
        <f>ROUND(I513*H513,2)</f>
        <v>0</v>
      </c>
      <c r="K513" s="227"/>
      <c r="L513" s="45"/>
      <c r="M513" s="228" t="s">
        <v>1</v>
      </c>
      <c r="N513" s="229" t="s">
        <v>41</v>
      </c>
      <c r="O513" s="92"/>
      <c r="P513" s="230">
        <f>O513*H513</f>
        <v>0</v>
      </c>
      <c r="Q513" s="230">
        <v>0</v>
      </c>
      <c r="R513" s="230">
        <f>Q513*H513</f>
        <v>0</v>
      </c>
      <c r="S513" s="230">
        <v>0</v>
      </c>
      <c r="T513" s="231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2" t="s">
        <v>370</v>
      </c>
      <c r="AT513" s="232" t="s">
        <v>130</v>
      </c>
      <c r="AU513" s="232" t="s">
        <v>86</v>
      </c>
      <c r="AY513" s="18" t="s">
        <v>127</v>
      </c>
      <c r="BE513" s="233">
        <f>IF(N513="základní",J513,0)</f>
        <v>0</v>
      </c>
      <c r="BF513" s="233">
        <f>IF(N513="snížená",J513,0)</f>
        <v>0</v>
      </c>
      <c r="BG513" s="233">
        <f>IF(N513="zákl. přenesená",J513,0)</f>
        <v>0</v>
      </c>
      <c r="BH513" s="233">
        <f>IF(N513="sníž. přenesená",J513,0)</f>
        <v>0</v>
      </c>
      <c r="BI513" s="233">
        <f>IF(N513="nulová",J513,0)</f>
        <v>0</v>
      </c>
      <c r="BJ513" s="18" t="s">
        <v>84</v>
      </c>
      <c r="BK513" s="233">
        <f>ROUND(I513*H513,2)</f>
        <v>0</v>
      </c>
      <c r="BL513" s="18" t="s">
        <v>370</v>
      </c>
      <c r="BM513" s="232" t="s">
        <v>774</v>
      </c>
    </row>
    <row r="514" spans="1:65" s="2" customFormat="1" ht="24.15" customHeight="1">
      <c r="A514" s="39"/>
      <c r="B514" s="40"/>
      <c r="C514" s="220" t="s">
        <v>775</v>
      </c>
      <c r="D514" s="220" t="s">
        <v>130</v>
      </c>
      <c r="E514" s="221" t="s">
        <v>776</v>
      </c>
      <c r="F514" s="222" t="s">
        <v>777</v>
      </c>
      <c r="G514" s="223" t="s">
        <v>778</v>
      </c>
      <c r="H514" s="224">
        <v>70.46</v>
      </c>
      <c r="I514" s="225"/>
      <c r="J514" s="226">
        <f>ROUND(I514*H514,2)</f>
        <v>0</v>
      </c>
      <c r="K514" s="227"/>
      <c r="L514" s="45"/>
      <c r="M514" s="228" t="s">
        <v>1</v>
      </c>
      <c r="N514" s="229" t="s">
        <v>41</v>
      </c>
      <c r="O514" s="92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2" t="s">
        <v>370</v>
      </c>
      <c r="AT514" s="232" t="s">
        <v>130</v>
      </c>
      <c r="AU514" s="232" t="s">
        <v>86</v>
      </c>
      <c r="AY514" s="18" t="s">
        <v>127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8" t="s">
        <v>84</v>
      </c>
      <c r="BK514" s="233">
        <f>ROUND(I514*H514,2)</f>
        <v>0</v>
      </c>
      <c r="BL514" s="18" t="s">
        <v>370</v>
      </c>
      <c r="BM514" s="232" t="s">
        <v>779</v>
      </c>
    </row>
    <row r="515" spans="1:51" s="13" customFormat="1" ht="12">
      <c r="A515" s="13"/>
      <c r="B515" s="244"/>
      <c r="C515" s="245"/>
      <c r="D515" s="246" t="s">
        <v>191</v>
      </c>
      <c r="E515" s="247" t="s">
        <v>1</v>
      </c>
      <c r="F515" s="248" t="s">
        <v>780</v>
      </c>
      <c r="G515" s="245"/>
      <c r="H515" s="249">
        <v>63.46</v>
      </c>
      <c r="I515" s="250"/>
      <c r="J515" s="245"/>
      <c r="K515" s="245"/>
      <c r="L515" s="251"/>
      <c r="M515" s="252"/>
      <c r="N515" s="253"/>
      <c r="O515" s="253"/>
      <c r="P515" s="253"/>
      <c r="Q515" s="253"/>
      <c r="R515" s="253"/>
      <c r="S515" s="253"/>
      <c r="T515" s="25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5" t="s">
        <v>191</v>
      </c>
      <c r="AU515" s="255" t="s">
        <v>86</v>
      </c>
      <c r="AV515" s="13" t="s">
        <v>86</v>
      </c>
      <c r="AW515" s="13" t="s">
        <v>32</v>
      </c>
      <c r="AX515" s="13" t="s">
        <v>76</v>
      </c>
      <c r="AY515" s="255" t="s">
        <v>127</v>
      </c>
    </row>
    <row r="516" spans="1:51" s="13" customFormat="1" ht="12">
      <c r="A516" s="13"/>
      <c r="B516" s="244"/>
      <c r="C516" s="245"/>
      <c r="D516" s="246" t="s">
        <v>191</v>
      </c>
      <c r="E516" s="247" t="s">
        <v>1</v>
      </c>
      <c r="F516" s="248" t="s">
        <v>781</v>
      </c>
      <c r="G516" s="245"/>
      <c r="H516" s="249">
        <v>7</v>
      </c>
      <c r="I516" s="250"/>
      <c r="J516" s="245"/>
      <c r="K516" s="245"/>
      <c r="L516" s="251"/>
      <c r="M516" s="252"/>
      <c r="N516" s="253"/>
      <c r="O516" s="253"/>
      <c r="P516" s="253"/>
      <c r="Q516" s="253"/>
      <c r="R516" s="253"/>
      <c r="S516" s="253"/>
      <c r="T516" s="25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5" t="s">
        <v>191</v>
      </c>
      <c r="AU516" s="255" t="s">
        <v>86</v>
      </c>
      <c r="AV516" s="13" t="s">
        <v>86</v>
      </c>
      <c r="AW516" s="13" t="s">
        <v>32</v>
      </c>
      <c r="AX516" s="13" t="s">
        <v>76</v>
      </c>
      <c r="AY516" s="255" t="s">
        <v>127</v>
      </c>
    </row>
    <row r="517" spans="1:51" s="14" customFormat="1" ht="12">
      <c r="A517" s="14"/>
      <c r="B517" s="256"/>
      <c r="C517" s="257"/>
      <c r="D517" s="246" t="s">
        <v>191</v>
      </c>
      <c r="E517" s="258" t="s">
        <v>1</v>
      </c>
      <c r="F517" s="259" t="s">
        <v>195</v>
      </c>
      <c r="G517" s="257"/>
      <c r="H517" s="260">
        <v>70.46</v>
      </c>
      <c r="I517" s="261"/>
      <c r="J517" s="257"/>
      <c r="K517" s="257"/>
      <c r="L517" s="262"/>
      <c r="M517" s="263"/>
      <c r="N517" s="264"/>
      <c r="O517" s="264"/>
      <c r="P517" s="264"/>
      <c r="Q517" s="264"/>
      <c r="R517" s="264"/>
      <c r="S517" s="264"/>
      <c r="T517" s="265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6" t="s">
        <v>191</v>
      </c>
      <c r="AU517" s="266" t="s">
        <v>86</v>
      </c>
      <c r="AV517" s="14" t="s">
        <v>188</v>
      </c>
      <c r="AW517" s="14" t="s">
        <v>32</v>
      </c>
      <c r="AX517" s="14" t="s">
        <v>84</v>
      </c>
      <c r="AY517" s="266" t="s">
        <v>127</v>
      </c>
    </row>
    <row r="518" spans="1:65" s="2" customFormat="1" ht="21.75" customHeight="1">
      <c r="A518" s="39"/>
      <c r="B518" s="40"/>
      <c r="C518" s="220" t="s">
        <v>782</v>
      </c>
      <c r="D518" s="220" t="s">
        <v>130</v>
      </c>
      <c r="E518" s="221" t="s">
        <v>783</v>
      </c>
      <c r="F518" s="222" t="s">
        <v>784</v>
      </c>
      <c r="G518" s="223" t="s">
        <v>205</v>
      </c>
      <c r="H518" s="224">
        <v>3.6</v>
      </c>
      <c r="I518" s="225"/>
      <c r="J518" s="226">
        <f>ROUND(I518*H518,2)</f>
        <v>0</v>
      </c>
      <c r="K518" s="227"/>
      <c r="L518" s="45"/>
      <c r="M518" s="228" t="s">
        <v>1</v>
      </c>
      <c r="N518" s="229" t="s">
        <v>41</v>
      </c>
      <c r="O518" s="92"/>
      <c r="P518" s="230">
        <f>O518*H518</f>
        <v>0</v>
      </c>
      <c r="Q518" s="230">
        <v>0.00036</v>
      </c>
      <c r="R518" s="230">
        <f>Q518*H518</f>
        <v>0.001296</v>
      </c>
      <c r="S518" s="230">
        <v>0</v>
      </c>
      <c r="T518" s="23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2" t="s">
        <v>370</v>
      </c>
      <c r="AT518" s="232" t="s">
        <v>130</v>
      </c>
      <c r="AU518" s="232" t="s">
        <v>86</v>
      </c>
      <c r="AY518" s="18" t="s">
        <v>127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8" t="s">
        <v>84</v>
      </c>
      <c r="BK518" s="233">
        <f>ROUND(I518*H518,2)</f>
        <v>0</v>
      </c>
      <c r="BL518" s="18" t="s">
        <v>370</v>
      </c>
      <c r="BM518" s="232" t="s">
        <v>785</v>
      </c>
    </row>
    <row r="519" spans="1:51" s="13" customFormat="1" ht="12">
      <c r="A519" s="13"/>
      <c r="B519" s="244"/>
      <c r="C519" s="245"/>
      <c r="D519" s="246" t="s">
        <v>191</v>
      </c>
      <c r="E519" s="247" t="s">
        <v>1</v>
      </c>
      <c r="F519" s="248" t="s">
        <v>584</v>
      </c>
      <c r="G519" s="245"/>
      <c r="H519" s="249">
        <v>3.6</v>
      </c>
      <c r="I519" s="250"/>
      <c r="J519" s="245"/>
      <c r="K519" s="245"/>
      <c r="L519" s="251"/>
      <c r="M519" s="252"/>
      <c r="N519" s="253"/>
      <c r="O519" s="253"/>
      <c r="P519" s="253"/>
      <c r="Q519" s="253"/>
      <c r="R519" s="253"/>
      <c r="S519" s="253"/>
      <c r="T519" s="25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5" t="s">
        <v>191</v>
      </c>
      <c r="AU519" s="255" t="s">
        <v>86</v>
      </c>
      <c r="AV519" s="13" t="s">
        <v>86</v>
      </c>
      <c r="AW519" s="13" t="s">
        <v>32</v>
      </c>
      <c r="AX519" s="13" t="s">
        <v>84</v>
      </c>
      <c r="AY519" s="255" t="s">
        <v>127</v>
      </c>
    </row>
    <row r="520" spans="1:65" s="2" customFormat="1" ht="16.5" customHeight="1">
      <c r="A520" s="39"/>
      <c r="B520" s="40"/>
      <c r="C520" s="277" t="s">
        <v>786</v>
      </c>
      <c r="D520" s="277" t="s">
        <v>608</v>
      </c>
      <c r="E520" s="278" t="s">
        <v>787</v>
      </c>
      <c r="F520" s="279" t="s">
        <v>788</v>
      </c>
      <c r="G520" s="280" t="s">
        <v>205</v>
      </c>
      <c r="H520" s="281">
        <v>3.96</v>
      </c>
      <c r="I520" s="282"/>
      <c r="J520" s="283">
        <f>ROUND(I520*H520,2)</f>
        <v>0</v>
      </c>
      <c r="K520" s="284"/>
      <c r="L520" s="285"/>
      <c r="M520" s="286" t="s">
        <v>1</v>
      </c>
      <c r="N520" s="287" t="s">
        <v>41</v>
      </c>
      <c r="O520" s="92"/>
      <c r="P520" s="230">
        <f>O520*H520</f>
        <v>0</v>
      </c>
      <c r="Q520" s="230">
        <v>0.0088</v>
      </c>
      <c r="R520" s="230">
        <f>Q520*H520</f>
        <v>0.034848000000000004</v>
      </c>
      <c r="S520" s="230">
        <v>0</v>
      </c>
      <c r="T520" s="23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2" t="s">
        <v>470</v>
      </c>
      <c r="AT520" s="232" t="s">
        <v>608</v>
      </c>
      <c r="AU520" s="232" t="s">
        <v>86</v>
      </c>
      <c r="AY520" s="18" t="s">
        <v>127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18" t="s">
        <v>84</v>
      </c>
      <c r="BK520" s="233">
        <f>ROUND(I520*H520,2)</f>
        <v>0</v>
      </c>
      <c r="BL520" s="18" t="s">
        <v>370</v>
      </c>
      <c r="BM520" s="232" t="s">
        <v>789</v>
      </c>
    </row>
    <row r="521" spans="1:51" s="13" customFormat="1" ht="12">
      <c r="A521" s="13"/>
      <c r="B521" s="244"/>
      <c r="C521" s="245"/>
      <c r="D521" s="246" t="s">
        <v>191</v>
      </c>
      <c r="E521" s="247" t="s">
        <v>1</v>
      </c>
      <c r="F521" s="248" t="s">
        <v>790</v>
      </c>
      <c r="G521" s="245"/>
      <c r="H521" s="249">
        <v>3.96</v>
      </c>
      <c r="I521" s="250"/>
      <c r="J521" s="245"/>
      <c r="K521" s="245"/>
      <c r="L521" s="251"/>
      <c r="M521" s="252"/>
      <c r="N521" s="253"/>
      <c r="O521" s="253"/>
      <c r="P521" s="253"/>
      <c r="Q521" s="253"/>
      <c r="R521" s="253"/>
      <c r="S521" s="253"/>
      <c r="T521" s="25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5" t="s">
        <v>191</v>
      </c>
      <c r="AU521" s="255" t="s">
        <v>86</v>
      </c>
      <c r="AV521" s="13" t="s">
        <v>86</v>
      </c>
      <c r="AW521" s="13" t="s">
        <v>32</v>
      </c>
      <c r="AX521" s="13" t="s">
        <v>84</v>
      </c>
      <c r="AY521" s="255" t="s">
        <v>127</v>
      </c>
    </row>
    <row r="522" spans="1:65" s="2" customFormat="1" ht="24.15" customHeight="1">
      <c r="A522" s="39"/>
      <c r="B522" s="40"/>
      <c r="C522" s="220" t="s">
        <v>791</v>
      </c>
      <c r="D522" s="220" t="s">
        <v>130</v>
      </c>
      <c r="E522" s="221" t="s">
        <v>792</v>
      </c>
      <c r="F522" s="222" t="s">
        <v>793</v>
      </c>
      <c r="G522" s="223" t="s">
        <v>639</v>
      </c>
      <c r="H522" s="288"/>
      <c r="I522" s="225"/>
      <c r="J522" s="226">
        <f>ROUND(I522*H522,2)</f>
        <v>0</v>
      </c>
      <c r="K522" s="227"/>
      <c r="L522" s="45"/>
      <c r="M522" s="228" t="s">
        <v>1</v>
      </c>
      <c r="N522" s="229" t="s">
        <v>41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370</v>
      </c>
      <c r="AT522" s="232" t="s">
        <v>130</v>
      </c>
      <c r="AU522" s="232" t="s">
        <v>86</v>
      </c>
      <c r="AY522" s="18" t="s">
        <v>127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84</v>
      </c>
      <c r="BK522" s="233">
        <f>ROUND(I522*H522,2)</f>
        <v>0</v>
      </c>
      <c r="BL522" s="18" t="s">
        <v>370</v>
      </c>
      <c r="BM522" s="232" t="s">
        <v>794</v>
      </c>
    </row>
    <row r="523" spans="1:47" s="2" customFormat="1" ht="12">
      <c r="A523" s="39"/>
      <c r="B523" s="40"/>
      <c r="C523" s="41"/>
      <c r="D523" s="234" t="s">
        <v>135</v>
      </c>
      <c r="E523" s="41"/>
      <c r="F523" s="235" t="s">
        <v>795</v>
      </c>
      <c r="G523" s="41"/>
      <c r="H523" s="41"/>
      <c r="I523" s="236"/>
      <c r="J523" s="41"/>
      <c r="K523" s="41"/>
      <c r="L523" s="45"/>
      <c r="M523" s="237"/>
      <c r="N523" s="23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135</v>
      </c>
      <c r="AU523" s="18" t="s">
        <v>86</v>
      </c>
    </row>
    <row r="524" spans="1:63" s="12" customFormat="1" ht="22.8" customHeight="1">
      <c r="A524" s="12"/>
      <c r="B524" s="204"/>
      <c r="C524" s="205"/>
      <c r="D524" s="206" t="s">
        <v>75</v>
      </c>
      <c r="E524" s="218" t="s">
        <v>796</v>
      </c>
      <c r="F524" s="218" t="s">
        <v>797</v>
      </c>
      <c r="G524" s="205"/>
      <c r="H524" s="205"/>
      <c r="I524" s="208"/>
      <c r="J524" s="219">
        <f>BK524</f>
        <v>0</v>
      </c>
      <c r="K524" s="205"/>
      <c r="L524" s="210"/>
      <c r="M524" s="211"/>
      <c r="N524" s="212"/>
      <c r="O524" s="212"/>
      <c r="P524" s="213">
        <f>SUM(P525:P607)</f>
        <v>0</v>
      </c>
      <c r="Q524" s="212"/>
      <c r="R524" s="213">
        <f>SUM(R525:R607)</f>
        <v>8.4215452</v>
      </c>
      <c r="S524" s="212"/>
      <c r="T524" s="214">
        <f>SUM(T525:T607)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5" t="s">
        <v>86</v>
      </c>
      <c r="AT524" s="216" t="s">
        <v>75</v>
      </c>
      <c r="AU524" s="216" t="s">
        <v>84</v>
      </c>
      <c r="AY524" s="215" t="s">
        <v>127</v>
      </c>
      <c r="BK524" s="217">
        <f>SUM(BK525:BK607)</f>
        <v>0</v>
      </c>
    </row>
    <row r="525" spans="1:65" s="2" customFormat="1" ht="16.5" customHeight="1">
      <c r="A525" s="39"/>
      <c r="B525" s="40"/>
      <c r="C525" s="220" t="s">
        <v>798</v>
      </c>
      <c r="D525" s="220" t="s">
        <v>130</v>
      </c>
      <c r="E525" s="221" t="s">
        <v>799</v>
      </c>
      <c r="F525" s="222" t="s">
        <v>800</v>
      </c>
      <c r="G525" s="223" t="s">
        <v>205</v>
      </c>
      <c r="H525" s="224">
        <v>144.4</v>
      </c>
      <c r="I525" s="225"/>
      <c r="J525" s="226">
        <f>ROUND(I525*H525,2)</f>
        <v>0</v>
      </c>
      <c r="K525" s="227"/>
      <c r="L525" s="45"/>
      <c r="M525" s="228" t="s">
        <v>1</v>
      </c>
      <c r="N525" s="229" t="s">
        <v>41</v>
      </c>
      <c r="O525" s="92"/>
      <c r="P525" s="230">
        <f>O525*H525</f>
        <v>0</v>
      </c>
      <c r="Q525" s="230">
        <v>0.0003</v>
      </c>
      <c r="R525" s="230">
        <f>Q525*H525</f>
        <v>0.04332</v>
      </c>
      <c r="S525" s="230">
        <v>0</v>
      </c>
      <c r="T525" s="231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2" t="s">
        <v>370</v>
      </c>
      <c r="AT525" s="232" t="s">
        <v>130</v>
      </c>
      <c r="AU525" s="232" t="s">
        <v>86</v>
      </c>
      <c r="AY525" s="18" t="s">
        <v>127</v>
      </c>
      <c r="BE525" s="233">
        <f>IF(N525="základní",J525,0)</f>
        <v>0</v>
      </c>
      <c r="BF525" s="233">
        <f>IF(N525="snížená",J525,0)</f>
        <v>0</v>
      </c>
      <c r="BG525" s="233">
        <f>IF(N525="zákl. přenesená",J525,0)</f>
        <v>0</v>
      </c>
      <c r="BH525" s="233">
        <f>IF(N525="sníž. přenesená",J525,0)</f>
        <v>0</v>
      </c>
      <c r="BI525" s="233">
        <f>IF(N525="nulová",J525,0)</f>
        <v>0</v>
      </c>
      <c r="BJ525" s="18" t="s">
        <v>84</v>
      </c>
      <c r="BK525" s="233">
        <f>ROUND(I525*H525,2)</f>
        <v>0</v>
      </c>
      <c r="BL525" s="18" t="s">
        <v>370</v>
      </c>
      <c r="BM525" s="232" t="s">
        <v>801</v>
      </c>
    </row>
    <row r="526" spans="1:47" s="2" customFormat="1" ht="12">
      <c r="A526" s="39"/>
      <c r="B526" s="40"/>
      <c r="C526" s="41"/>
      <c r="D526" s="234" t="s">
        <v>135</v>
      </c>
      <c r="E526" s="41"/>
      <c r="F526" s="235" t="s">
        <v>802</v>
      </c>
      <c r="G526" s="41"/>
      <c r="H526" s="41"/>
      <c r="I526" s="236"/>
      <c r="J526" s="41"/>
      <c r="K526" s="41"/>
      <c r="L526" s="45"/>
      <c r="M526" s="237"/>
      <c r="N526" s="238"/>
      <c r="O526" s="92"/>
      <c r="P526" s="92"/>
      <c r="Q526" s="92"/>
      <c r="R526" s="92"/>
      <c r="S526" s="92"/>
      <c r="T526" s="93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18" t="s">
        <v>135</v>
      </c>
      <c r="AU526" s="18" t="s">
        <v>86</v>
      </c>
    </row>
    <row r="527" spans="1:51" s="13" customFormat="1" ht="12">
      <c r="A527" s="13"/>
      <c r="B527" s="244"/>
      <c r="C527" s="245"/>
      <c r="D527" s="246" t="s">
        <v>191</v>
      </c>
      <c r="E527" s="247" t="s">
        <v>1</v>
      </c>
      <c r="F527" s="248" t="s">
        <v>152</v>
      </c>
      <c r="G527" s="245"/>
      <c r="H527" s="249">
        <v>144.4</v>
      </c>
      <c r="I527" s="250"/>
      <c r="J527" s="245"/>
      <c r="K527" s="245"/>
      <c r="L527" s="251"/>
      <c r="M527" s="252"/>
      <c r="N527" s="253"/>
      <c r="O527" s="253"/>
      <c r="P527" s="253"/>
      <c r="Q527" s="253"/>
      <c r="R527" s="253"/>
      <c r="S527" s="253"/>
      <c r="T527" s="25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5" t="s">
        <v>191</v>
      </c>
      <c r="AU527" s="255" t="s">
        <v>86</v>
      </c>
      <c r="AV527" s="13" t="s">
        <v>86</v>
      </c>
      <c r="AW527" s="13" t="s">
        <v>32</v>
      </c>
      <c r="AX527" s="13" t="s">
        <v>84</v>
      </c>
      <c r="AY527" s="255" t="s">
        <v>127</v>
      </c>
    </row>
    <row r="528" spans="1:65" s="2" customFormat="1" ht="24.15" customHeight="1">
      <c r="A528" s="39"/>
      <c r="B528" s="40"/>
      <c r="C528" s="220" t="s">
        <v>803</v>
      </c>
      <c r="D528" s="220" t="s">
        <v>130</v>
      </c>
      <c r="E528" s="221" t="s">
        <v>804</v>
      </c>
      <c r="F528" s="222" t="s">
        <v>805</v>
      </c>
      <c r="G528" s="223" t="s">
        <v>205</v>
      </c>
      <c r="H528" s="224">
        <v>144.4</v>
      </c>
      <c r="I528" s="225"/>
      <c r="J528" s="226">
        <f>ROUND(I528*H528,2)</f>
        <v>0</v>
      </c>
      <c r="K528" s="227"/>
      <c r="L528" s="45"/>
      <c r="M528" s="228" t="s">
        <v>1</v>
      </c>
      <c r="N528" s="229" t="s">
        <v>41</v>
      </c>
      <c r="O528" s="92"/>
      <c r="P528" s="230">
        <f>O528*H528</f>
        <v>0</v>
      </c>
      <c r="Q528" s="230">
        <v>0.00758</v>
      </c>
      <c r="R528" s="230">
        <f>Q528*H528</f>
        <v>1.094552</v>
      </c>
      <c r="S528" s="230">
        <v>0</v>
      </c>
      <c r="T528" s="23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2" t="s">
        <v>370</v>
      </c>
      <c r="AT528" s="232" t="s">
        <v>130</v>
      </c>
      <c r="AU528" s="232" t="s">
        <v>86</v>
      </c>
      <c r="AY528" s="18" t="s">
        <v>127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8" t="s">
        <v>84</v>
      </c>
      <c r="BK528" s="233">
        <f>ROUND(I528*H528,2)</f>
        <v>0</v>
      </c>
      <c r="BL528" s="18" t="s">
        <v>370</v>
      </c>
      <c r="BM528" s="232" t="s">
        <v>806</v>
      </c>
    </row>
    <row r="529" spans="1:47" s="2" customFormat="1" ht="12">
      <c r="A529" s="39"/>
      <c r="B529" s="40"/>
      <c r="C529" s="41"/>
      <c r="D529" s="234" t="s">
        <v>135</v>
      </c>
      <c r="E529" s="41"/>
      <c r="F529" s="235" t="s">
        <v>807</v>
      </c>
      <c r="G529" s="41"/>
      <c r="H529" s="41"/>
      <c r="I529" s="236"/>
      <c r="J529" s="41"/>
      <c r="K529" s="41"/>
      <c r="L529" s="45"/>
      <c r="M529" s="237"/>
      <c r="N529" s="23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135</v>
      </c>
      <c r="AU529" s="18" t="s">
        <v>86</v>
      </c>
    </row>
    <row r="530" spans="1:51" s="13" customFormat="1" ht="12">
      <c r="A530" s="13"/>
      <c r="B530" s="244"/>
      <c r="C530" s="245"/>
      <c r="D530" s="246" t="s">
        <v>191</v>
      </c>
      <c r="E530" s="247" t="s">
        <v>1</v>
      </c>
      <c r="F530" s="248" t="s">
        <v>152</v>
      </c>
      <c r="G530" s="245"/>
      <c r="H530" s="249">
        <v>144.4</v>
      </c>
      <c r="I530" s="250"/>
      <c r="J530" s="245"/>
      <c r="K530" s="245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191</v>
      </c>
      <c r="AU530" s="255" t="s">
        <v>86</v>
      </c>
      <c r="AV530" s="13" t="s">
        <v>86</v>
      </c>
      <c r="AW530" s="13" t="s">
        <v>32</v>
      </c>
      <c r="AX530" s="13" t="s">
        <v>84</v>
      </c>
      <c r="AY530" s="255" t="s">
        <v>127</v>
      </c>
    </row>
    <row r="531" spans="1:65" s="2" customFormat="1" ht="24.15" customHeight="1">
      <c r="A531" s="39"/>
      <c r="B531" s="40"/>
      <c r="C531" s="220" t="s">
        <v>808</v>
      </c>
      <c r="D531" s="220" t="s">
        <v>130</v>
      </c>
      <c r="E531" s="221" t="s">
        <v>809</v>
      </c>
      <c r="F531" s="222" t="s">
        <v>810</v>
      </c>
      <c r="G531" s="223" t="s">
        <v>453</v>
      </c>
      <c r="H531" s="224">
        <v>3</v>
      </c>
      <c r="I531" s="225"/>
      <c r="J531" s="226">
        <f>ROUND(I531*H531,2)</f>
        <v>0</v>
      </c>
      <c r="K531" s="227"/>
      <c r="L531" s="45"/>
      <c r="M531" s="228" t="s">
        <v>1</v>
      </c>
      <c r="N531" s="229" t="s">
        <v>41</v>
      </c>
      <c r="O531" s="92"/>
      <c r="P531" s="230">
        <f>O531*H531</f>
        <v>0</v>
      </c>
      <c r="Q531" s="230">
        <v>0.00153</v>
      </c>
      <c r="R531" s="230">
        <f>Q531*H531</f>
        <v>0.0045899999999999995</v>
      </c>
      <c r="S531" s="230">
        <v>0</v>
      </c>
      <c r="T531" s="231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32" t="s">
        <v>370</v>
      </c>
      <c r="AT531" s="232" t="s">
        <v>130</v>
      </c>
      <c r="AU531" s="232" t="s">
        <v>86</v>
      </c>
      <c r="AY531" s="18" t="s">
        <v>127</v>
      </c>
      <c r="BE531" s="233">
        <f>IF(N531="základní",J531,0)</f>
        <v>0</v>
      </c>
      <c r="BF531" s="233">
        <f>IF(N531="snížená",J531,0)</f>
        <v>0</v>
      </c>
      <c r="BG531" s="233">
        <f>IF(N531="zákl. přenesená",J531,0)</f>
        <v>0</v>
      </c>
      <c r="BH531" s="233">
        <f>IF(N531="sníž. přenesená",J531,0)</f>
        <v>0</v>
      </c>
      <c r="BI531" s="233">
        <f>IF(N531="nulová",J531,0)</f>
        <v>0</v>
      </c>
      <c r="BJ531" s="18" t="s">
        <v>84</v>
      </c>
      <c r="BK531" s="233">
        <f>ROUND(I531*H531,2)</f>
        <v>0</v>
      </c>
      <c r="BL531" s="18" t="s">
        <v>370</v>
      </c>
      <c r="BM531" s="232" t="s">
        <v>811</v>
      </c>
    </row>
    <row r="532" spans="1:47" s="2" customFormat="1" ht="12">
      <c r="A532" s="39"/>
      <c r="B532" s="40"/>
      <c r="C532" s="41"/>
      <c r="D532" s="234" t="s">
        <v>135</v>
      </c>
      <c r="E532" s="41"/>
      <c r="F532" s="235" t="s">
        <v>812</v>
      </c>
      <c r="G532" s="41"/>
      <c r="H532" s="41"/>
      <c r="I532" s="236"/>
      <c r="J532" s="41"/>
      <c r="K532" s="41"/>
      <c r="L532" s="45"/>
      <c r="M532" s="237"/>
      <c r="N532" s="238"/>
      <c r="O532" s="92"/>
      <c r="P532" s="92"/>
      <c r="Q532" s="92"/>
      <c r="R532" s="92"/>
      <c r="S532" s="92"/>
      <c r="T532" s="93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T532" s="18" t="s">
        <v>135</v>
      </c>
      <c r="AU532" s="18" t="s">
        <v>86</v>
      </c>
    </row>
    <row r="533" spans="1:51" s="13" customFormat="1" ht="12">
      <c r="A533" s="13"/>
      <c r="B533" s="244"/>
      <c r="C533" s="245"/>
      <c r="D533" s="246" t="s">
        <v>191</v>
      </c>
      <c r="E533" s="247" t="s">
        <v>1</v>
      </c>
      <c r="F533" s="248" t="s">
        <v>813</v>
      </c>
      <c r="G533" s="245"/>
      <c r="H533" s="249">
        <v>3</v>
      </c>
      <c r="I533" s="250"/>
      <c r="J533" s="245"/>
      <c r="K533" s="245"/>
      <c r="L533" s="251"/>
      <c r="M533" s="252"/>
      <c r="N533" s="253"/>
      <c r="O533" s="253"/>
      <c r="P533" s="253"/>
      <c r="Q533" s="253"/>
      <c r="R533" s="253"/>
      <c r="S533" s="253"/>
      <c r="T533" s="25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5" t="s">
        <v>191</v>
      </c>
      <c r="AU533" s="255" t="s">
        <v>86</v>
      </c>
      <c r="AV533" s="13" t="s">
        <v>86</v>
      </c>
      <c r="AW533" s="13" t="s">
        <v>32</v>
      </c>
      <c r="AX533" s="13" t="s">
        <v>84</v>
      </c>
      <c r="AY533" s="255" t="s">
        <v>127</v>
      </c>
    </row>
    <row r="534" spans="1:65" s="2" customFormat="1" ht="33" customHeight="1">
      <c r="A534" s="39"/>
      <c r="B534" s="40"/>
      <c r="C534" s="220" t="s">
        <v>814</v>
      </c>
      <c r="D534" s="220" t="s">
        <v>130</v>
      </c>
      <c r="E534" s="221" t="s">
        <v>815</v>
      </c>
      <c r="F534" s="222" t="s">
        <v>816</v>
      </c>
      <c r="G534" s="223" t="s">
        <v>453</v>
      </c>
      <c r="H534" s="224">
        <v>3</v>
      </c>
      <c r="I534" s="225"/>
      <c r="J534" s="226">
        <f>ROUND(I534*H534,2)</f>
        <v>0</v>
      </c>
      <c r="K534" s="227"/>
      <c r="L534" s="45"/>
      <c r="M534" s="228" t="s">
        <v>1</v>
      </c>
      <c r="N534" s="229" t="s">
        <v>41</v>
      </c>
      <c r="O534" s="92"/>
      <c r="P534" s="230">
        <f>O534*H534</f>
        <v>0</v>
      </c>
      <c r="Q534" s="230">
        <v>0.00102</v>
      </c>
      <c r="R534" s="230">
        <f>Q534*H534</f>
        <v>0.0030600000000000002</v>
      </c>
      <c r="S534" s="230">
        <v>0</v>
      </c>
      <c r="T534" s="23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2" t="s">
        <v>370</v>
      </c>
      <c r="AT534" s="232" t="s">
        <v>130</v>
      </c>
      <c r="AU534" s="232" t="s">
        <v>86</v>
      </c>
      <c r="AY534" s="18" t="s">
        <v>127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8" t="s">
        <v>84</v>
      </c>
      <c r="BK534" s="233">
        <f>ROUND(I534*H534,2)</f>
        <v>0</v>
      </c>
      <c r="BL534" s="18" t="s">
        <v>370</v>
      </c>
      <c r="BM534" s="232" t="s">
        <v>817</v>
      </c>
    </row>
    <row r="535" spans="1:47" s="2" customFormat="1" ht="12">
      <c r="A535" s="39"/>
      <c r="B535" s="40"/>
      <c r="C535" s="41"/>
      <c r="D535" s="234" t="s">
        <v>135</v>
      </c>
      <c r="E535" s="41"/>
      <c r="F535" s="235" t="s">
        <v>818</v>
      </c>
      <c r="G535" s="41"/>
      <c r="H535" s="41"/>
      <c r="I535" s="236"/>
      <c r="J535" s="41"/>
      <c r="K535" s="41"/>
      <c r="L535" s="45"/>
      <c r="M535" s="237"/>
      <c r="N535" s="23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135</v>
      </c>
      <c r="AU535" s="18" t="s">
        <v>86</v>
      </c>
    </row>
    <row r="536" spans="1:65" s="2" customFormat="1" ht="24.15" customHeight="1">
      <c r="A536" s="39"/>
      <c r="B536" s="40"/>
      <c r="C536" s="220" t="s">
        <v>819</v>
      </c>
      <c r="D536" s="220" t="s">
        <v>130</v>
      </c>
      <c r="E536" s="221" t="s">
        <v>820</v>
      </c>
      <c r="F536" s="222" t="s">
        <v>821</v>
      </c>
      <c r="G536" s="223" t="s">
        <v>453</v>
      </c>
      <c r="H536" s="224">
        <v>135.04</v>
      </c>
      <c r="I536" s="225"/>
      <c r="J536" s="226">
        <f>ROUND(I536*H536,2)</f>
        <v>0</v>
      </c>
      <c r="K536" s="227"/>
      <c r="L536" s="45"/>
      <c r="M536" s="228" t="s">
        <v>1</v>
      </c>
      <c r="N536" s="229" t="s">
        <v>41</v>
      </c>
      <c r="O536" s="92"/>
      <c r="P536" s="230">
        <f>O536*H536</f>
        <v>0</v>
      </c>
      <c r="Q536" s="230">
        <v>0.00043</v>
      </c>
      <c r="R536" s="230">
        <f>Q536*H536</f>
        <v>0.05806719999999999</v>
      </c>
      <c r="S536" s="230">
        <v>0</v>
      </c>
      <c r="T536" s="231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2" t="s">
        <v>370</v>
      </c>
      <c r="AT536" s="232" t="s">
        <v>130</v>
      </c>
      <c r="AU536" s="232" t="s">
        <v>86</v>
      </c>
      <c r="AY536" s="18" t="s">
        <v>127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84</v>
      </c>
      <c r="BK536" s="233">
        <f>ROUND(I536*H536,2)</f>
        <v>0</v>
      </c>
      <c r="BL536" s="18" t="s">
        <v>370</v>
      </c>
      <c r="BM536" s="232" t="s">
        <v>822</v>
      </c>
    </row>
    <row r="537" spans="1:47" s="2" customFormat="1" ht="12">
      <c r="A537" s="39"/>
      <c r="B537" s="40"/>
      <c r="C537" s="41"/>
      <c r="D537" s="234" t="s">
        <v>135</v>
      </c>
      <c r="E537" s="41"/>
      <c r="F537" s="235" t="s">
        <v>823</v>
      </c>
      <c r="G537" s="41"/>
      <c r="H537" s="41"/>
      <c r="I537" s="236"/>
      <c r="J537" s="41"/>
      <c r="K537" s="41"/>
      <c r="L537" s="45"/>
      <c r="M537" s="237"/>
      <c r="N537" s="238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135</v>
      </c>
      <c r="AU537" s="18" t="s">
        <v>86</v>
      </c>
    </row>
    <row r="538" spans="1:51" s="13" customFormat="1" ht="12">
      <c r="A538" s="13"/>
      <c r="B538" s="244"/>
      <c r="C538" s="245"/>
      <c r="D538" s="246" t="s">
        <v>191</v>
      </c>
      <c r="E538" s="247" t="s">
        <v>1</v>
      </c>
      <c r="F538" s="248" t="s">
        <v>824</v>
      </c>
      <c r="G538" s="245"/>
      <c r="H538" s="249">
        <v>35.8</v>
      </c>
      <c r="I538" s="250"/>
      <c r="J538" s="245"/>
      <c r="K538" s="245"/>
      <c r="L538" s="251"/>
      <c r="M538" s="252"/>
      <c r="N538" s="253"/>
      <c r="O538" s="253"/>
      <c r="P538" s="253"/>
      <c r="Q538" s="253"/>
      <c r="R538" s="253"/>
      <c r="S538" s="253"/>
      <c r="T538" s="254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55" t="s">
        <v>191</v>
      </c>
      <c r="AU538" s="255" t="s">
        <v>86</v>
      </c>
      <c r="AV538" s="13" t="s">
        <v>86</v>
      </c>
      <c r="AW538" s="13" t="s">
        <v>32</v>
      </c>
      <c r="AX538" s="13" t="s">
        <v>76</v>
      </c>
      <c r="AY538" s="255" t="s">
        <v>127</v>
      </c>
    </row>
    <row r="539" spans="1:51" s="13" customFormat="1" ht="12">
      <c r="A539" s="13"/>
      <c r="B539" s="244"/>
      <c r="C539" s="245"/>
      <c r="D539" s="246" t="s">
        <v>191</v>
      </c>
      <c r="E539" s="247" t="s">
        <v>1</v>
      </c>
      <c r="F539" s="248" t="s">
        <v>825</v>
      </c>
      <c r="G539" s="245"/>
      <c r="H539" s="249">
        <v>1.2</v>
      </c>
      <c r="I539" s="250"/>
      <c r="J539" s="245"/>
      <c r="K539" s="245"/>
      <c r="L539" s="251"/>
      <c r="M539" s="252"/>
      <c r="N539" s="253"/>
      <c r="O539" s="253"/>
      <c r="P539" s="253"/>
      <c r="Q539" s="253"/>
      <c r="R539" s="253"/>
      <c r="S539" s="253"/>
      <c r="T539" s="25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5" t="s">
        <v>191</v>
      </c>
      <c r="AU539" s="255" t="s">
        <v>86</v>
      </c>
      <c r="AV539" s="13" t="s">
        <v>86</v>
      </c>
      <c r="AW539" s="13" t="s">
        <v>32</v>
      </c>
      <c r="AX539" s="13" t="s">
        <v>76</v>
      </c>
      <c r="AY539" s="255" t="s">
        <v>127</v>
      </c>
    </row>
    <row r="540" spans="1:51" s="13" customFormat="1" ht="12">
      <c r="A540" s="13"/>
      <c r="B540" s="244"/>
      <c r="C540" s="245"/>
      <c r="D540" s="246" t="s">
        <v>191</v>
      </c>
      <c r="E540" s="247" t="s">
        <v>1</v>
      </c>
      <c r="F540" s="248" t="s">
        <v>826</v>
      </c>
      <c r="G540" s="245"/>
      <c r="H540" s="249">
        <v>7.8</v>
      </c>
      <c r="I540" s="250"/>
      <c r="J540" s="245"/>
      <c r="K540" s="245"/>
      <c r="L540" s="251"/>
      <c r="M540" s="252"/>
      <c r="N540" s="253"/>
      <c r="O540" s="253"/>
      <c r="P540" s="253"/>
      <c r="Q540" s="253"/>
      <c r="R540" s="253"/>
      <c r="S540" s="253"/>
      <c r="T540" s="25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5" t="s">
        <v>191</v>
      </c>
      <c r="AU540" s="255" t="s">
        <v>86</v>
      </c>
      <c r="AV540" s="13" t="s">
        <v>86</v>
      </c>
      <c r="AW540" s="13" t="s">
        <v>32</v>
      </c>
      <c r="AX540" s="13" t="s">
        <v>76</v>
      </c>
      <c r="AY540" s="255" t="s">
        <v>127</v>
      </c>
    </row>
    <row r="541" spans="1:51" s="13" customFormat="1" ht="12">
      <c r="A541" s="13"/>
      <c r="B541" s="244"/>
      <c r="C541" s="245"/>
      <c r="D541" s="246" t="s">
        <v>191</v>
      </c>
      <c r="E541" s="247" t="s">
        <v>1</v>
      </c>
      <c r="F541" s="248" t="s">
        <v>827</v>
      </c>
      <c r="G541" s="245"/>
      <c r="H541" s="249">
        <v>14.4</v>
      </c>
      <c r="I541" s="250"/>
      <c r="J541" s="245"/>
      <c r="K541" s="245"/>
      <c r="L541" s="251"/>
      <c r="M541" s="252"/>
      <c r="N541" s="253"/>
      <c r="O541" s="253"/>
      <c r="P541" s="253"/>
      <c r="Q541" s="253"/>
      <c r="R541" s="253"/>
      <c r="S541" s="253"/>
      <c r="T541" s="25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5" t="s">
        <v>191</v>
      </c>
      <c r="AU541" s="255" t="s">
        <v>86</v>
      </c>
      <c r="AV541" s="13" t="s">
        <v>86</v>
      </c>
      <c r="AW541" s="13" t="s">
        <v>32</v>
      </c>
      <c r="AX541" s="13" t="s">
        <v>76</v>
      </c>
      <c r="AY541" s="255" t="s">
        <v>127</v>
      </c>
    </row>
    <row r="542" spans="1:51" s="13" customFormat="1" ht="12">
      <c r="A542" s="13"/>
      <c r="B542" s="244"/>
      <c r="C542" s="245"/>
      <c r="D542" s="246" t="s">
        <v>191</v>
      </c>
      <c r="E542" s="247" t="s">
        <v>1</v>
      </c>
      <c r="F542" s="248" t="s">
        <v>828</v>
      </c>
      <c r="G542" s="245"/>
      <c r="H542" s="249">
        <v>14.4</v>
      </c>
      <c r="I542" s="250"/>
      <c r="J542" s="245"/>
      <c r="K542" s="245"/>
      <c r="L542" s="251"/>
      <c r="M542" s="252"/>
      <c r="N542" s="253"/>
      <c r="O542" s="253"/>
      <c r="P542" s="253"/>
      <c r="Q542" s="253"/>
      <c r="R542" s="253"/>
      <c r="S542" s="253"/>
      <c r="T542" s="25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55" t="s">
        <v>191</v>
      </c>
      <c r="AU542" s="255" t="s">
        <v>86</v>
      </c>
      <c r="AV542" s="13" t="s">
        <v>86</v>
      </c>
      <c r="AW542" s="13" t="s">
        <v>32</v>
      </c>
      <c r="AX542" s="13" t="s">
        <v>76</v>
      </c>
      <c r="AY542" s="255" t="s">
        <v>127</v>
      </c>
    </row>
    <row r="543" spans="1:51" s="13" customFormat="1" ht="12">
      <c r="A543" s="13"/>
      <c r="B543" s="244"/>
      <c r="C543" s="245"/>
      <c r="D543" s="246" t="s">
        <v>191</v>
      </c>
      <c r="E543" s="247" t="s">
        <v>1</v>
      </c>
      <c r="F543" s="248" t="s">
        <v>829</v>
      </c>
      <c r="G543" s="245"/>
      <c r="H543" s="249">
        <v>5.7</v>
      </c>
      <c r="I543" s="250"/>
      <c r="J543" s="245"/>
      <c r="K543" s="245"/>
      <c r="L543" s="251"/>
      <c r="M543" s="252"/>
      <c r="N543" s="253"/>
      <c r="O543" s="253"/>
      <c r="P543" s="253"/>
      <c r="Q543" s="253"/>
      <c r="R543" s="253"/>
      <c r="S543" s="253"/>
      <c r="T543" s="25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5" t="s">
        <v>191</v>
      </c>
      <c r="AU543" s="255" t="s">
        <v>86</v>
      </c>
      <c r="AV543" s="13" t="s">
        <v>86</v>
      </c>
      <c r="AW543" s="13" t="s">
        <v>32</v>
      </c>
      <c r="AX543" s="13" t="s">
        <v>76</v>
      </c>
      <c r="AY543" s="255" t="s">
        <v>127</v>
      </c>
    </row>
    <row r="544" spans="1:51" s="13" customFormat="1" ht="12">
      <c r="A544" s="13"/>
      <c r="B544" s="244"/>
      <c r="C544" s="245"/>
      <c r="D544" s="246" t="s">
        <v>191</v>
      </c>
      <c r="E544" s="247" t="s">
        <v>1</v>
      </c>
      <c r="F544" s="248" t="s">
        <v>830</v>
      </c>
      <c r="G544" s="245"/>
      <c r="H544" s="249">
        <v>2.9</v>
      </c>
      <c r="I544" s="250"/>
      <c r="J544" s="245"/>
      <c r="K544" s="245"/>
      <c r="L544" s="251"/>
      <c r="M544" s="252"/>
      <c r="N544" s="253"/>
      <c r="O544" s="253"/>
      <c r="P544" s="253"/>
      <c r="Q544" s="253"/>
      <c r="R544" s="253"/>
      <c r="S544" s="253"/>
      <c r="T544" s="25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5" t="s">
        <v>191</v>
      </c>
      <c r="AU544" s="255" t="s">
        <v>86</v>
      </c>
      <c r="AV544" s="13" t="s">
        <v>86</v>
      </c>
      <c r="AW544" s="13" t="s">
        <v>32</v>
      </c>
      <c r="AX544" s="13" t="s">
        <v>76</v>
      </c>
      <c r="AY544" s="255" t="s">
        <v>127</v>
      </c>
    </row>
    <row r="545" spans="1:51" s="13" customFormat="1" ht="12">
      <c r="A545" s="13"/>
      <c r="B545" s="244"/>
      <c r="C545" s="245"/>
      <c r="D545" s="246" t="s">
        <v>191</v>
      </c>
      <c r="E545" s="247" t="s">
        <v>1</v>
      </c>
      <c r="F545" s="248" t="s">
        <v>831</v>
      </c>
      <c r="G545" s="245"/>
      <c r="H545" s="249">
        <v>1.7</v>
      </c>
      <c r="I545" s="250"/>
      <c r="J545" s="245"/>
      <c r="K545" s="245"/>
      <c r="L545" s="251"/>
      <c r="M545" s="252"/>
      <c r="N545" s="253"/>
      <c r="O545" s="253"/>
      <c r="P545" s="253"/>
      <c r="Q545" s="253"/>
      <c r="R545" s="253"/>
      <c r="S545" s="253"/>
      <c r="T545" s="25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5" t="s">
        <v>191</v>
      </c>
      <c r="AU545" s="255" t="s">
        <v>86</v>
      </c>
      <c r="AV545" s="13" t="s">
        <v>86</v>
      </c>
      <c r="AW545" s="13" t="s">
        <v>32</v>
      </c>
      <c r="AX545" s="13" t="s">
        <v>76</v>
      </c>
      <c r="AY545" s="255" t="s">
        <v>127</v>
      </c>
    </row>
    <row r="546" spans="1:51" s="13" customFormat="1" ht="12">
      <c r="A546" s="13"/>
      <c r="B546" s="244"/>
      <c r="C546" s="245"/>
      <c r="D546" s="246" t="s">
        <v>191</v>
      </c>
      <c r="E546" s="247" t="s">
        <v>1</v>
      </c>
      <c r="F546" s="248" t="s">
        <v>832</v>
      </c>
      <c r="G546" s="245"/>
      <c r="H546" s="249">
        <v>9</v>
      </c>
      <c r="I546" s="250"/>
      <c r="J546" s="245"/>
      <c r="K546" s="245"/>
      <c r="L546" s="251"/>
      <c r="M546" s="252"/>
      <c r="N546" s="253"/>
      <c r="O546" s="253"/>
      <c r="P546" s="253"/>
      <c r="Q546" s="253"/>
      <c r="R546" s="253"/>
      <c r="S546" s="253"/>
      <c r="T546" s="25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55" t="s">
        <v>191</v>
      </c>
      <c r="AU546" s="255" t="s">
        <v>86</v>
      </c>
      <c r="AV546" s="13" t="s">
        <v>86</v>
      </c>
      <c r="AW546" s="13" t="s">
        <v>32</v>
      </c>
      <c r="AX546" s="13" t="s">
        <v>76</v>
      </c>
      <c r="AY546" s="255" t="s">
        <v>127</v>
      </c>
    </row>
    <row r="547" spans="1:51" s="13" customFormat="1" ht="12">
      <c r="A547" s="13"/>
      <c r="B547" s="244"/>
      <c r="C547" s="245"/>
      <c r="D547" s="246" t="s">
        <v>191</v>
      </c>
      <c r="E547" s="247" t="s">
        <v>1</v>
      </c>
      <c r="F547" s="248" t="s">
        <v>833</v>
      </c>
      <c r="G547" s="245"/>
      <c r="H547" s="249">
        <v>8.24</v>
      </c>
      <c r="I547" s="250"/>
      <c r="J547" s="245"/>
      <c r="K547" s="245"/>
      <c r="L547" s="251"/>
      <c r="M547" s="252"/>
      <c r="N547" s="253"/>
      <c r="O547" s="253"/>
      <c r="P547" s="253"/>
      <c r="Q547" s="253"/>
      <c r="R547" s="253"/>
      <c r="S547" s="253"/>
      <c r="T547" s="25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5" t="s">
        <v>191</v>
      </c>
      <c r="AU547" s="255" t="s">
        <v>86</v>
      </c>
      <c r="AV547" s="13" t="s">
        <v>86</v>
      </c>
      <c r="AW547" s="13" t="s">
        <v>32</v>
      </c>
      <c r="AX547" s="13" t="s">
        <v>76</v>
      </c>
      <c r="AY547" s="255" t="s">
        <v>127</v>
      </c>
    </row>
    <row r="548" spans="1:51" s="13" customFormat="1" ht="12">
      <c r="A548" s="13"/>
      <c r="B548" s="244"/>
      <c r="C548" s="245"/>
      <c r="D548" s="246" t="s">
        <v>191</v>
      </c>
      <c r="E548" s="247" t="s">
        <v>1</v>
      </c>
      <c r="F548" s="248" t="s">
        <v>834</v>
      </c>
      <c r="G548" s="245"/>
      <c r="H548" s="249">
        <v>14.6</v>
      </c>
      <c r="I548" s="250"/>
      <c r="J548" s="245"/>
      <c r="K548" s="245"/>
      <c r="L548" s="251"/>
      <c r="M548" s="252"/>
      <c r="N548" s="253"/>
      <c r="O548" s="253"/>
      <c r="P548" s="253"/>
      <c r="Q548" s="253"/>
      <c r="R548" s="253"/>
      <c r="S548" s="253"/>
      <c r="T548" s="25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55" t="s">
        <v>191</v>
      </c>
      <c r="AU548" s="255" t="s">
        <v>86</v>
      </c>
      <c r="AV548" s="13" t="s">
        <v>86</v>
      </c>
      <c r="AW548" s="13" t="s">
        <v>32</v>
      </c>
      <c r="AX548" s="13" t="s">
        <v>76</v>
      </c>
      <c r="AY548" s="255" t="s">
        <v>127</v>
      </c>
    </row>
    <row r="549" spans="1:51" s="13" customFormat="1" ht="12">
      <c r="A549" s="13"/>
      <c r="B549" s="244"/>
      <c r="C549" s="245"/>
      <c r="D549" s="246" t="s">
        <v>191</v>
      </c>
      <c r="E549" s="247" t="s">
        <v>1</v>
      </c>
      <c r="F549" s="248" t="s">
        <v>835</v>
      </c>
      <c r="G549" s="245"/>
      <c r="H549" s="249">
        <v>17.6</v>
      </c>
      <c r="I549" s="250"/>
      <c r="J549" s="245"/>
      <c r="K549" s="245"/>
      <c r="L549" s="251"/>
      <c r="M549" s="252"/>
      <c r="N549" s="253"/>
      <c r="O549" s="253"/>
      <c r="P549" s="253"/>
      <c r="Q549" s="253"/>
      <c r="R549" s="253"/>
      <c r="S549" s="253"/>
      <c r="T549" s="25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5" t="s">
        <v>191</v>
      </c>
      <c r="AU549" s="255" t="s">
        <v>86</v>
      </c>
      <c r="AV549" s="13" t="s">
        <v>86</v>
      </c>
      <c r="AW549" s="13" t="s">
        <v>32</v>
      </c>
      <c r="AX549" s="13" t="s">
        <v>76</v>
      </c>
      <c r="AY549" s="255" t="s">
        <v>127</v>
      </c>
    </row>
    <row r="550" spans="1:51" s="13" customFormat="1" ht="12">
      <c r="A550" s="13"/>
      <c r="B550" s="244"/>
      <c r="C550" s="245"/>
      <c r="D550" s="246" t="s">
        <v>191</v>
      </c>
      <c r="E550" s="247" t="s">
        <v>1</v>
      </c>
      <c r="F550" s="248" t="s">
        <v>836</v>
      </c>
      <c r="G550" s="245"/>
      <c r="H550" s="249">
        <v>1.7</v>
      </c>
      <c r="I550" s="250"/>
      <c r="J550" s="245"/>
      <c r="K550" s="245"/>
      <c r="L550" s="251"/>
      <c r="M550" s="252"/>
      <c r="N550" s="253"/>
      <c r="O550" s="253"/>
      <c r="P550" s="253"/>
      <c r="Q550" s="253"/>
      <c r="R550" s="253"/>
      <c r="S550" s="253"/>
      <c r="T550" s="25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5" t="s">
        <v>191</v>
      </c>
      <c r="AU550" s="255" t="s">
        <v>86</v>
      </c>
      <c r="AV550" s="13" t="s">
        <v>86</v>
      </c>
      <c r="AW550" s="13" t="s">
        <v>32</v>
      </c>
      <c r="AX550" s="13" t="s">
        <v>76</v>
      </c>
      <c r="AY550" s="255" t="s">
        <v>127</v>
      </c>
    </row>
    <row r="551" spans="1:51" s="14" customFormat="1" ht="12">
      <c r="A551" s="14"/>
      <c r="B551" s="256"/>
      <c r="C551" s="257"/>
      <c r="D551" s="246" t="s">
        <v>191</v>
      </c>
      <c r="E551" s="258" t="s">
        <v>1</v>
      </c>
      <c r="F551" s="259" t="s">
        <v>195</v>
      </c>
      <c r="G551" s="257"/>
      <c r="H551" s="260">
        <v>135.04</v>
      </c>
      <c r="I551" s="261"/>
      <c r="J551" s="257"/>
      <c r="K551" s="257"/>
      <c r="L551" s="262"/>
      <c r="M551" s="263"/>
      <c r="N551" s="264"/>
      <c r="O551" s="264"/>
      <c r="P551" s="264"/>
      <c r="Q551" s="264"/>
      <c r="R551" s="264"/>
      <c r="S551" s="264"/>
      <c r="T551" s="26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66" t="s">
        <v>191</v>
      </c>
      <c r="AU551" s="266" t="s">
        <v>86</v>
      </c>
      <c r="AV551" s="14" t="s">
        <v>188</v>
      </c>
      <c r="AW551" s="14" t="s">
        <v>32</v>
      </c>
      <c r="AX551" s="14" t="s">
        <v>84</v>
      </c>
      <c r="AY551" s="266" t="s">
        <v>127</v>
      </c>
    </row>
    <row r="552" spans="1:65" s="2" customFormat="1" ht="33" customHeight="1">
      <c r="A552" s="39"/>
      <c r="B552" s="40"/>
      <c r="C552" s="220" t="s">
        <v>837</v>
      </c>
      <c r="D552" s="220" t="s">
        <v>130</v>
      </c>
      <c r="E552" s="221" t="s">
        <v>838</v>
      </c>
      <c r="F552" s="222" t="s">
        <v>839</v>
      </c>
      <c r="G552" s="223" t="s">
        <v>453</v>
      </c>
      <c r="H552" s="224">
        <v>1.5</v>
      </c>
      <c r="I552" s="225"/>
      <c r="J552" s="226">
        <f>ROUND(I552*H552,2)</f>
        <v>0</v>
      </c>
      <c r="K552" s="227"/>
      <c r="L552" s="45"/>
      <c r="M552" s="228" t="s">
        <v>1</v>
      </c>
      <c r="N552" s="229" t="s">
        <v>41</v>
      </c>
      <c r="O552" s="92"/>
      <c r="P552" s="230">
        <f>O552*H552</f>
        <v>0</v>
      </c>
      <c r="Q552" s="230">
        <v>0.00043</v>
      </c>
      <c r="R552" s="230">
        <f>Q552*H552</f>
        <v>0.000645</v>
      </c>
      <c r="S552" s="230">
        <v>0</v>
      </c>
      <c r="T552" s="231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2" t="s">
        <v>370</v>
      </c>
      <c r="AT552" s="232" t="s">
        <v>130</v>
      </c>
      <c r="AU552" s="232" t="s">
        <v>86</v>
      </c>
      <c r="AY552" s="18" t="s">
        <v>127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8" t="s">
        <v>84</v>
      </c>
      <c r="BK552" s="233">
        <f>ROUND(I552*H552,2)</f>
        <v>0</v>
      </c>
      <c r="BL552" s="18" t="s">
        <v>370</v>
      </c>
      <c r="BM552" s="232" t="s">
        <v>840</v>
      </c>
    </row>
    <row r="553" spans="1:47" s="2" customFormat="1" ht="12">
      <c r="A553" s="39"/>
      <c r="B553" s="40"/>
      <c r="C553" s="41"/>
      <c r="D553" s="234" t="s">
        <v>135</v>
      </c>
      <c r="E553" s="41"/>
      <c r="F553" s="235" t="s">
        <v>841</v>
      </c>
      <c r="G553" s="41"/>
      <c r="H553" s="41"/>
      <c r="I553" s="236"/>
      <c r="J553" s="41"/>
      <c r="K553" s="41"/>
      <c r="L553" s="45"/>
      <c r="M553" s="237"/>
      <c r="N553" s="238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135</v>
      </c>
      <c r="AU553" s="18" t="s">
        <v>86</v>
      </c>
    </row>
    <row r="554" spans="1:51" s="13" customFormat="1" ht="12">
      <c r="A554" s="13"/>
      <c r="B554" s="244"/>
      <c r="C554" s="245"/>
      <c r="D554" s="246" t="s">
        <v>191</v>
      </c>
      <c r="E554" s="247" t="s">
        <v>1</v>
      </c>
      <c r="F554" s="248" t="s">
        <v>842</v>
      </c>
      <c r="G554" s="245"/>
      <c r="H554" s="249">
        <v>1.5</v>
      </c>
      <c r="I554" s="250"/>
      <c r="J554" s="245"/>
      <c r="K554" s="245"/>
      <c r="L554" s="251"/>
      <c r="M554" s="252"/>
      <c r="N554" s="253"/>
      <c r="O554" s="253"/>
      <c r="P554" s="253"/>
      <c r="Q554" s="253"/>
      <c r="R554" s="253"/>
      <c r="S554" s="253"/>
      <c r="T554" s="254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5" t="s">
        <v>191</v>
      </c>
      <c r="AU554" s="255" t="s">
        <v>86</v>
      </c>
      <c r="AV554" s="13" t="s">
        <v>86</v>
      </c>
      <c r="AW554" s="13" t="s">
        <v>32</v>
      </c>
      <c r="AX554" s="13" t="s">
        <v>84</v>
      </c>
      <c r="AY554" s="255" t="s">
        <v>127</v>
      </c>
    </row>
    <row r="555" spans="1:65" s="2" customFormat="1" ht="24.15" customHeight="1">
      <c r="A555" s="39"/>
      <c r="B555" s="40"/>
      <c r="C555" s="220" t="s">
        <v>843</v>
      </c>
      <c r="D555" s="220" t="s">
        <v>130</v>
      </c>
      <c r="E555" s="221" t="s">
        <v>844</v>
      </c>
      <c r="F555" s="222" t="s">
        <v>845</v>
      </c>
      <c r="G555" s="223" t="s">
        <v>205</v>
      </c>
      <c r="H555" s="224">
        <v>144.4</v>
      </c>
      <c r="I555" s="225"/>
      <c r="J555" s="226">
        <f>ROUND(I555*H555,2)</f>
        <v>0</v>
      </c>
      <c r="K555" s="227"/>
      <c r="L555" s="45"/>
      <c r="M555" s="228" t="s">
        <v>1</v>
      </c>
      <c r="N555" s="229" t="s">
        <v>41</v>
      </c>
      <c r="O555" s="92"/>
      <c r="P555" s="230">
        <f>O555*H555</f>
        <v>0</v>
      </c>
      <c r="Q555" s="230">
        <v>0.0075</v>
      </c>
      <c r="R555" s="230">
        <f>Q555*H555</f>
        <v>1.083</v>
      </c>
      <c r="S555" s="230">
        <v>0</v>
      </c>
      <c r="T555" s="23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2" t="s">
        <v>370</v>
      </c>
      <c r="AT555" s="232" t="s">
        <v>130</v>
      </c>
      <c r="AU555" s="232" t="s">
        <v>86</v>
      </c>
      <c r="AY555" s="18" t="s">
        <v>127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84</v>
      </c>
      <c r="BK555" s="233">
        <f>ROUND(I555*H555,2)</f>
        <v>0</v>
      </c>
      <c r="BL555" s="18" t="s">
        <v>370</v>
      </c>
      <c r="BM555" s="232" t="s">
        <v>846</v>
      </c>
    </row>
    <row r="556" spans="1:47" s="2" customFormat="1" ht="12">
      <c r="A556" s="39"/>
      <c r="B556" s="40"/>
      <c r="C556" s="41"/>
      <c r="D556" s="234" t="s">
        <v>135</v>
      </c>
      <c r="E556" s="41"/>
      <c r="F556" s="235" t="s">
        <v>847</v>
      </c>
      <c r="G556" s="41"/>
      <c r="H556" s="41"/>
      <c r="I556" s="236"/>
      <c r="J556" s="41"/>
      <c r="K556" s="41"/>
      <c r="L556" s="45"/>
      <c r="M556" s="237"/>
      <c r="N556" s="238"/>
      <c r="O556" s="92"/>
      <c r="P556" s="92"/>
      <c r="Q556" s="92"/>
      <c r="R556" s="92"/>
      <c r="S556" s="92"/>
      <c r="T556" s="9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135</v>
      </c>
      <c r="AU556" s="18" t="s">
        <v>86</v>
      </c>
    </row>
    <row r="557" spans="1:51" s="13" customFormat="1" ht="12">
      <c r="A557" s="13"/>
      <c r="B557" s="244"/>
      <c r="C557" s="245"/>
      <c r="D557" s="246" t="s">
        <v>191</v>
      </c>
      <c r="E557" s="247" t="s">
        <v>1</v>
      </c>
      <c r="F557" s="248" t="s">
        <v>571</v>
      </c>
      <c r="G557" s="245"/>
      <c r="H557" s="249">
        <v>30.8</v>
      </c>
      <c r="I557" s="250"/>
      <c r="J557" s="245"/>
      <c r="K557" s="245"/>
      <c r="L557" s="251"/>
      <c r="M557" s="252"/>
      <c r="N557" s="253"/>
      <c r="O557" s="253"/>
      <c r="P557" s="253"/>
      <c r="Q557" s="253"/>
      <c r="R557" s="253"/>
      <c r="S557" s="253"/>
      <c r="T557" s="25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5" t="s">
        <v>191</v>
      </c>
      <c r="AU557" s="255" t="s">
        <v>86</v>
      </c>
      <c r="AV557" s="13" t="s">
        <v>86</v>
      </c>
      <c r="AW557" s="13" t="s">
        <v>32</v>
      </c>
      <c r="AX557" s="13" t="s">
        <v>76</v>
      </c>
      <c r="AY557" s="255" t="s">
        <v>127</v>
      </c>
    </row>
    <row r="558" spans="1:51" s="13" customFormat="1" ht="12">
      <c r="A558" s="13"/>
      <c r="B558" s="244"/>
      <c r="C558" s="245"/>
      <c r="D558" s="246" t="s">
        <v>191</v>
      </c>
      <c r="E558" s="247" t="s">
        <v>1</v>
      </c>
      <c r="F558" s="248" t="s">
        <v>848</v>
      </c>
      <c r="G558" s="245"/>
      <c r="H558" s="249">
        <v>13.8</v>
      </c>
      <c r="I558" s="250"/>
      <c r="J558" s="245"/>
      <c r="K558" s="245"/>
      <c r="L558" s="251"/>
      <c r="M558" s="252"/>
      <c r="N558" s="253"/>
      <c r="O558" s="253"/>
      <c r="P558" s="253"/>
      <c r="Q558" s="253"/>
      <c r="R558" s="253"/>
      <c r="S558" s="253"/>
      <c r="T558" s="25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5" t="s">
        <v>191</v>
      </c>
      <c r="AU558" s="255" t="s">
        <v>86</v>
      </c>
      <c r="AV558" s="13" t="s">
        <v>86</v>
      </c>
      <c r="AW558" s="13" t="s">
        <v>32</v>
      </c>
      <c r="AX558" s="13" t="s">
        <v>76</v>
      </c>
      <c r="AY558" s="255" t="s">
        <v>127</v>
      </c>
    </row>
    <row r="559" spans="1:51" s="13" customFormat="1" ht="12">
      <c r="A559" s="13"/>
      <c r="B559" s="244"/>
      <c r="C559" s="245"/>
      <c r="D559" s="246" t="s">
        <v>191</v>
      </c>
      <c r="E559" s="247" t="s">
        <v>1</v>
      </c>
      <c r="F559" s="248" t="s">
        <v>849</v>
      </c>
      <c r="G559" s="245"/>
      <c r="H559" s="249">
        <v>15.5</v>
      </c>
      <c r="I559" s="250"/>
      <c r="J559" s="245"/>
      <c r="K559" s="245"/>
      <c r="L559" s="251"/>
      <c r="M559" s="252"/>
      <c r="N559" s="253"/>
      <c r="O559" s="253"/>
      <c r="P559" s="253"/>
      <c r="Q559" s="253"/>
      <c r="R559" s="253"/>
      <c r="S559" s="253"/>
      <c r="T559" s="25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5" t="s">
        <v>191</v>
      </c>
      <c r="AU559" s="255" t="s">
        <v>86</v>
      </c>
      <c r="AV559" s="13" t="s">
        <v>86</v>
      </c>
      <c r="AW559" s="13" t="s">
        <v>32</v>
      </c>
      <c r="AX559" s="13" t="s">
        <v>76</v>
      </c>
      <c r="AY559" s="255" t="s">
        <v>127</v>
      </c>
    </row>
    <row r="560" spans="1:51" s="13" customFormat="1" ht="12">
      <c r="A560" s="13"/>
      <c r="B560" s="244"/>
      <c r="C560" s="245"/>
      <c r="D560" s="246" t="s">
        <v>191</v>
      </c>
      <c r="E560" s="247" t="s">
        <v>1</v>
      </c>
      <c r="F560" s="248" t="s">
        <v>283</v>
      </c>
      <c r="G560" s="245"/>
      <c r="H560" s="249">
        <v>3.2</v>
      </c>
      <c r="I560" s="250"/>
      <c r="J560" s="245"/>
      <c r="K560" s="245"/>
      <c r="L560" s="251"/>
      <c r="M560" s="252"/>
      <c r="N560" s="253"/>
      <c r="O560" s="253"/>
      <c r="P560" s="253"/>
      <c r="Q560" s="253"/>
      <c r="R560" s="253"/>
      <c r="S560" s="253"/>
      <c r="T560" s="25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5" t="s">
        <v>191</v>
      </c>
      <c r="AU560" s="255" t="s">
        <v>86</v>
      </c>
      <c r="AV560" s="13" t="s">
        <v>86</v>
      </c>
      <c r="AW560" s="13" t="s">
        <v>32</v>
      </c>
      <c r="AX560" s="13" t="s">
        <v>76</v>
      </c>
      <c r="AY560" s="255" t="s">
        <v>127</v>
      </c>
    </row>
    <row r="561" spans="1:51" s="13" customFormat="1" ht="12">
      <c r="A561" s="13"/>
      <c r="B561" s="244"/>
      <c r="C561" s="245"/>
      <c r="D561" s="246" t="s">
        <v>191</v>
      </c>
      <c r="E561" s="247" t="s">
        <v>1</v>
      </c>
      <c r="F561" s="248" t="s">
        <v>284</v>
      </c>
      <c r="G561" s="245"/>
      <c r="H561" s="249">
        <v>3.4</v>
      </c>
      <c r="I561" s="250"/>
      <c r="J561" s="245"/>
      <c r="K561" s="245"/>
      <c r="L561" s="251"/>
      <c r="M561" s="252"/>
      <c r="N561" s="253"/>
      <c r="O561" s="253"/>
      <c r="P561" s="253"/>
      <c r="Q561" s="253"/>
      <c r="R561" s="253"/>
      <c r="S561" s="253"/>
      <c r="T561" s="25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5" t="s">
        <v>191</v>
      </c>
      <c r="AU561" s="255" t="s">
        <v>86</v>
      </c>
      <c r="AV561" s="13" t="s">
        <v>86</v>
      </c>
      <c r="AW561" s="13" t="s">
        <v>32</v>
      </c>
      <c r="AX561" s="13" t="s">
        <v>76</v>
      </c>
      <c r="AY561" s="255" t="s">
        <v>127</v>
      </c>
    </row>
    <row r="562" spans="1:51" s="13" customFormat="1" ht="12">
      <c r="A562" s="13"/>
      <c r="B562" s="244"/>
      <c r="C562" s="245"/>
      <c r="D562" s="246" t="s">
        <v>191</v>
      </c>
      <c r="E562" s="247" t="s">
        <v>1</v>
      </c>
      <c r="F562" s="248" t="s">
        <v>285</v>
      </c>
      <c r="G562" s="245"/>
      <c r="H562" s="249">
        <v>1.4</v>
      </c>
      <c r="I562" s="250"/>
      <c r="J562" s="245"/>
      <c r="K562" s="245"/>
      <c r="L562" s="251"/>
      <c r="M562" s="252"/>
      <c r="N562" s="253"/>
      <c r="O562" s="253"/>
      <c r="P562" s="253"/>
      <c r="Q562" s="253"/>
      <c r="R562" s="253"/>
      <c r="S562" s="253"/>
      <c r="T562" s="25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5" t="s">
        <v>191</v>
      </c>
      <c r="AU562" s="255" t="s">
        <v>86</v>
      </c>
      <c r="AV562" s="13" t="s">
        <v>86</v>
      </c>
      <c r="AW562" s="13" t="s">
        <v>32</v>
      </c>
      <c r="AX562" s="13" t="s">
        <v>76</v>
      </c>
      <c r="AY562" s="255" t="s">
        <v>127</v>
      </c>
    </row>
    <row r="563" spans="1:51" s="13" customFormat="1" ht="12">
      <c r="A563" s="13"/>
      <c r="B563" s="244"/>
      <c r="C563" s="245"/>
      <c r="D563" s="246" t="s">
        <v>191</v>
      </c>
      <c r="E563" s="247" t="s">
        <v>1</v>
      </c>
      <c r="F563" s="248" t="s">
        <v>286</v>
      </c>
      <c r="G563" s="245"/>
      <c r="H563" s="249">
        <v>1.4</v>
      </c>
      <c r="I563" s="250"/>
      <c r="J563" s="245"/>
      <c r="K563" s="245"/>
      <c r="L563" s="251"/>
      <c r="M563" s="252"/>
      <c r="N563" s="253"/>
      <c r="O563" s="253"/>
      <c r="P563" s="253"/>
      <c r="Q563" s="253"/>
      <c r="R563" s="253"/>
      <c r="S563" s="253"/>
      <c r="T563" s="25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5" t="s">
        <v>191</v>
      </c>
      <c r="AU563" s="255" t="s">
        <v>86</v>
      </c>
      <c r="AV563" s="13" t="s">
        <v>86</v>
      </c>
      <c r="AW563" s="13" t="s">
        <v>32</v>
      </c>
      <c r="AX563" s="13" t="s">
        <v>76</v>
      </c>
      <c r="AY563" s="255" t="s">
        <v>127</v>
      </c>
    </row>
    <row r="564" spans="1:51" s="13" customFormat="1" ht="12">
      <c r="A564" s="13"/>
      <c r="B564" s="244"/>
      <c r="C564" s="245"/>
      <c r="D564" s="246" t="s">
        <v>191</v>
      </c>
      <c r="E564" s="247" t="s">
        <v>1</v>
      </c>
      <c r="F564" s="248" t="s">
        <v>850</v>
      </c>
      <c r="G564" s="245"/>
      <c r="H564" s="249">
        <v>6.5</v>
      </c>
      <c r="I564" s="250"/>
      <c r="J564" s="245"/>
      <c r="K564" s="245"/>
      <c r="L564" s="251"/>
      <c r="M564" s="252"/>
      <c r="N564" s="253"/>
      <c r="O564" s="253"/>
      <c r="P564" s="253"/>
      <c r="Q564" s="253"/>
      <c r="R564" s="253"/>
      <c r="S564" s="253"/>
      <c r="T564" s="25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5" t="s">
        <v>191</v>
      </c>
      <c r="AU564" s="255" t="s">
        <v>86</v>
      </c>
      <c r="AV564" s="13" t="s">
        <v>86</v>
      </c>
      <c r="AW564" s="13" t="s">
        <v>32</v>
      </c>
      <c r="AX564" s="13" t="s">
        <v>76</v>
      </c>
      <c r="AY564" s="255" t="s">
        <v>127</v>
      </c>
    </row>
    <row r="565" spans="1:51" s="13" customFormat="1" ht="12">
      <c r="A565" s="13"/>
      <c r="B565" s="244"/>
      <c r="C565" s="245"/>
      <c r="D565" s="246" t="s">
        <v>191</v>
      </c>
      <c r="E565" s="247" t="s">
        <v>1</v>
      </c>
      <c r="F565" s="248" t="s">
        <v>575</v>
      </c>
      <c r="G565" s="245"/>
      <c r="H565" s="249">
        <v>4.6</v>
      </c>
      <c r="I565" s="250"/>
      <c r="J565" s="245"/>
      <c r="K565" s="245"/>
      <c r="L565" s="251"/>
      <c r="M565" s="252"/>
      <c r="N565" s="253"/>
      <c r="O565" s="253"/>
      <c r="P565" s="253"/>
      <c r="Q565" s="253"/>
      <c r="R565" s="253"/>
      <c r="S565" s="253"/>
      <c r="T565" s="25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55" t="s">
        <v>191</v>
      </c>
      <c r="AU565" s="255" t="s">
        <v>86</v>
      </c>
      <c r="AV565" s="13" t="s">
        <v>86</v>
      </c>
      <c r="AW565" s="13" t="s">
        <v>32</v>
      </c>
      <c r="AX565" s="13" t="s">
        <v>76</v>
      </c>
      <c r="AY565" s="255" t="s">
        <v>127</v>
      </c>
    </row>
    <row r="566" spans="1:51" s="13" customFormat="1" ht="12">
      <c r="A566" s="13"/>
      <c r="B566" s="244"/>
      <c r="C566" s="245"/>
      <c r="D566" s="246" t="s">
        <v>191</v>
      </c>
      <c r="E566" s="247" t="s">
        <v>1</v>
      </c>
      <c r="F566" s="248" t="s">
        <v>288</v>
      </c>
      <c r="G566" s="245"/>
      <c r="H566" s="249">
        <v>4.5</v>
      </c>
      <c r="I566" s="250"/>
      <c r="J566" s="245"/>
      <c r="K566" s="245"/>
      <c r="L566" s="251"/>
      <c r="M566" s="252"/>
      <c r="N566" s="253"/>
      <c r="O566" s="253"/>
      <c r="P566" s="253"/>
      <c r="Q566" s="253"/>
      <c r="R566" s="253"/>
      <c r="S566" s="253"/>
      <c r="T566" s="25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5" t="s">
        <v>191</v>
      </c>
      <c r="AU566" s="255" t="s">
        <v>86</v>
      </c>
      <c r="AV566" s="13" t="s">
        <v>86</v>
      </c>
      <c r="AW566" s="13" t="s">
        <v>32</v>
      </c>
      <c r="AX566" s="13" t="s">
        <v>76</v>
      </c>
      <c r="AY566" s="255" t="s">
        <v>127</v>
      </c>
    </row>
    <row r="567" spans="1:51" s="13" customFormat="1" ht="12">
      <c r="A567" s="13"/>
      <c r="B567" s="244"/>
      <c r="C567" s="245"/>
      <c r="D567" s="246" t="s">
        <v>191</v>
      </c>
      <c r="E567" s="247" t="s">
        <v>1</v>
      </c>
      <c r="F567" s="248" t="s">
        <v>851</v>
      </c>
      <c r="G567" s="245"/>
      <c r="H567" s="249">
        <v>15.2</v>
      </c>
      <c r="I567" s="250"/>
      <c r="J567" s="245"/>
      <c r="K567" s="245"/>
      <c r="L567" s="251"/>
      <c r="M567" s="252"/>
      <c r="N567" s="253"/>
      <c r="O567" s="253"/>
      <c r="P567" s="253"/>
      <c r="Q567" s="253"/>
      <c r="R567" s="253"/>
      <c r="S567" s="253"/>
      <c r="T567" s="25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5" t="s">
        <v>191</v>
      </c>
      <c r="AU567" s="255" t="s">
        <v>86</v>
      </c>
      <c r="AV567" s="13" t="s">
        <v>86</v>
      </c>
      <c r="AW567" s="13" t="s">
        <v>32</v>
      </c>
      <c r="AX567" s="13" t="s">
        <v>76</v>
      </c>
      <c r="AY567" s="255" t="s">
        <v>127</v>
      </c>
    </row>
    <row r="568" spans="1:51" s="13" customFormat="1" ht="12">
      <c r="A568" s="13"/>
      <c r="B568" s="244"/>
      <c r="C568" s="245"/>
      <c r="D568" s="246" t="s">
        <v>191</v>
      </c>
      <c r="E568" s="247" t="s">
        <v>1</v>
      </c>
      <c r="F568" s="248" t="s">
        <v>852</v>
      </c>
      <c r="G568" s="245"/>
      <c r="H568" s="249">
        <v>20.3</v>
      </c>
      <c r="I568" s="250"/>
      <c r="J568" s="245"/>
      <c r="K568" s="245"/>
      <c r="L568" s="251"/>
      <c r="M568" s="252"/>
      <c r="N568" s="253"/>
      <c r="O568" s="253"/>
      <c r="P568" s="253"/>
      <c r="Q568" s="253"/>
      <c r="R568" s="253"/>
      <c r="S568" s="253"/>
      <c r="T568" s="25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5" t="s">
        <v>191</v>
      </c>
      <c r="AU568" s="255" t="s">
        <v>86</v>
      </c>
      <c r="AV568" s="13" t="s">
        <v>86</v>
      </c>
      <c r="AW568" s="13" t="s">
        <v>32</v>
      </c>
      <c r="AX568" s="13" t="s">
        <v>76</v>
      </c>
      <c r="AY568" s="255" t="s">
        <v>127</v>
      </c>
    </row>
    <row r="569" spans="1:51" s="13" customFormat="1" ht="12">
      <c r="A569" s="13"/>
      <c r="B569" s="244"/>
      <c r="C569" s="245"/>
      <c r="D569" s="246" t="s">
        <v>191</v>
      </c>
      <c r="E569" s="247" t="s">
        <v>1</v>
      </c>
      <c r="F569" s="248" t="s">
        <v>291</v>
      </c>
      <c r="G569" s="245"/>
      <c r="H569" s="249">
        <v>12.2</v>
      </c>
      <c r="I569" s="250"/>
      <c r="J569" s="245"/>
      <c r="K569" s="245"/>
      <c r="L569" s="251"/>
      <c r="M569" s="252"/>
      <c r="N569" s="253"/>
      <c r="O569" s="253"/>
      <c r="P569" s="253"/>
      <c r="Q569" s="253"/>
      <c r="R569" s="253"/>
      <c r="S569" s="253"/>
      <c r="T569" s="25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5" t="s">
        <v>191</v>
      </c>
      <c r="AU569" s="255" t="s">
        <v>86</v>
      </c>
      <c r="AV569" s="13" t="s">
        <v>86</v>
      </c>
      <c r="AW569" s="13" t="s">
        <v>32</v>
      </c>
      <c r="AX569" s="13" t="s">
        <v>76</v>
      </c>
      <c r="AY569" s="255" t="s">
        <v>127</v>
      </c>
    </row>
    <row r="570" spans="1:51" s="13" customFormat="1" ht="12">
      <c r="A570" s="13"/>
      <c r="B570" s="244"/>
      <c r="C570" s="245"/>
      <c r="D570" s="246" t="s">
        <v>191</v>
      </c>
      <c r="E570" s="247" t="s">
        <v>1</v>
      </c>
      <c r="F570" s="248" t="s">
        <v>292</v>
      </c>
      <c r="G570" s="245"/>
      <c r="H570" s="249">
        <v>2.3</v>
      </c>
      <c r="I570" s="250"/>
      <c r="J570" s="245"/>
      <c r="K570" s="245"/>
      <c r="L570" s="251"/>
      <c r="M570" s="252"/>
      <c r="N570" s="253"/>
      <c r="O570" s="253"/>
      <c r="P570" s="253"/>
      <c r="Q570" s="253"/>
      <c r="R570" s="253"/>
      <c r="S570" s="253"/>
      <c r="T570" s="25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5" t="s">
        <v>191</v>
      </c>
      <c r="AU570" s="255" t="s">
        <v>86</v>
      </c>
      <c r="AV570" s="13" t="s">
        <v>86</v>
      </c>
      <c r="AW570" s="13" t="s">
        <v>32</v>
      </c>
      <c r="AX570" s="13" t="s">
        <v>76</v>
      </c>
      <c r="AY570" s="255" t="s">
        <v>127</v>
      </c>
    </row>
    <row r="571" spans="1:51" s="13" customFormat="1" ht="12">
      <c r="A571" s="13"/>
      <c r="B571" s="244"/>
      <c r="C571" s="245"/>
      <c r="D571" s="246" t="s">
        <v>191</v>
      </c>
      <c r="E571" s="247" t="s">
        <v>1</v>
      </c>
      <c r="F571" s="248" t="s">
        <v>293</v>
      </c>
      <c r="G571" s="245"/>
      <c r="H571" s="249">
        <v>1.3</v>
      </c>
      <c r="I571" s="250"/>
      <c r="J571" s="245"/>
      <c r="K571" s="245"/>
      <c r="L571" s="251"/>
      <c r="M571" s="252"/>
      <c r="N571" s="253"/>
      <c r="O571" s="253"/>
      <c r="P571" s="253"/>
      <c r="Q571" s="253"/>
      <c r="R571" s="253"/>
      <c r="S571" s="253"/>
      <c r="T571" s="25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5" t="s">
        <v>191</v>
      </c>
      <c r="AU571" s="255" t="s">
        <v>86</v>
      </c>
      <c r="AV571" s="13" t="s">
        <v>86</v>
      </c>
      <c r="AW571" s="13" t="s">
        <v>32</v>
      </c>
      <c r="AX571" s="13" t="s">
        <v>76</v>
      </c>
      <c r="AY571" s="255" t="s">
        <v>127</v>
      </c>
    </row>
    <row r="572" spans="1:51" s="13" customFormat="1" ht="12">
      <c r="A572" s="13"/>
      <c r="B572" s="244"/>
      <c r="C572" s="245"/>
      <c r="D572" s="246" t="s">
        <v>191</v>
      </c>
      <c r="E572" s="247" t="s">
        <v>1</v>
      </c>
      <c r="F572" s="248" t="s">
        <v>294</v>
      </c>
      <c r="G572" s="245"/>
      <c r="H572" s="249">
        <v>3.5</v>
      </c>
      <c r="I572" s="250"/>
      <c r="J572" s="245"/>
      <c r="K572" s="245"/>
      <c r="L572" s="251"/>
      <c r="M572" s="252"/>
      <c r="N572" s="253"/>
      <c r="O572" s="253"/>
      <c r="P572" s="253"/>
      <c r="Q572" s="253"/>
      <c r="R572" s="253"/>
      <c r="S572" s="253"/>
      <c r="T572" s="25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5" t="s">
        <v>191</v>
      </c>
      <c r="AU572" s="255" t="s">
        <v>86</v>
      </c>
      <c r="AV572" s="13" t="s">
        <v>86</v>
      </c>
      <c r="AW572" s="13" t="s">
        <v>32</v>
      </c>
      <c r="AX572" s="13" t="s">
        <v>76</v>
      </c>
      <c r="AY572" s="255" t="s">
        <v>127</v>
      </c>
    </row>
    <row r="573" spans="1:51" s="13" customFormat="1" ht="12">
      <c r="A573" s="13"/>
      <c r="B573" s="244"/>
      <c r="C573" s="245"/>
      <c r="D573" s="246" t="s">
        <v>191</v>
      </c>
      <c r="E573" s="247" t="s">
        <v>1</v>
      </c>
      <c r="F573" s="248" t="s">
        <v>295</v>
      </c>
      <c r="G573" s="245"/>
      <c r="H573" s="249">
        <v>4.5</v>
      </c>
      <c r="I573" s="250"/>
      <c r="J573" s="245"/>
      <c r="K573" s="245"/>
      <c r="L573" s="251"/>
      <c r="M573" s="252"/>
      <c r="N573" s="253"/>
      <c r="O573" s="253"/>
      <c r="P573" s="253"/>
      <c r="Q573" s="253"/>
      <c r="R573" s="253"/>
      <c r="S573" s="253"/>
      <c r="T573" s="25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5" t="s">
        <v>191</v>
      </c>
      <c r="AU573" s="255" t="s">
        <v>86</v>
      </c>
      <c r="AV573" s="13" t="s">
        <v>86</v>
      </c>
      <c r="AW573" s="13" t="s">
        <v>32</v>
      </c>
      <c r="AX573" s="13" t="s">
        <v>76</v>
      </c>
      <c r="AY573" s="255" t="s">
        <v>127</v>
      </c>
    </row>
    <row r="574" spans="1:51" s="14" customFormat="1" ht="12">
      <c r="A574" s="14"/>
      <c r="B574" s="256"/>
      <c r="C574" s="257"/>
      <c r="D574" s="246" t="s">
        <v>191</v>
      </c>
      <c r="E574" s="258" t="s">
        <v>1</v>
      </c>
      <c r="F574" s="259" t="s">
        <v>195</v>
      </c>
      <c r="G574" s="257"/>
      <c r="H574" s="260">
        <v>144.4</v>
      </c>
      <c r="I574" s="261"/>
      <c r="J574" s="257"/>
      <c r="K574" s="257"/>
      <c r="L574" s="262"/>
      <c r="M574" s="263"/>
      <c r="N574" s="264"/>
      <c r="O574" s="264"/>
      <c r="P574" s="264"/>
      <c r="Q574" s="264"/>
      <c r="R574" s="264"/>
      <c r="S574" s="264"/>
      <c r="T574" s="26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66" t="s">
        <v>191</v>
      </c>
      <c r="AU574" s="266" t="s">
        <v>86</v>
      </c>
      <c r="AV574" s="14" t="s">
        <v>188</v>
      </c>
      <c r="AW574" s="14" t="s">
        <v>32</v>
      </c>
      <c r="AX574" s="14" t="s">
        <v>84</v>
      </c>
      <c r="AY574" s="266" t="s">
        <v>127</v>
      </c>
    </row>
    <row r="575" spans="1:65" s="2" customFormat="1" ht="21.75" customHeight="1">
      <c r="A575" s="39"/>
      <c r="B575" s="40"/>
      <c r="C575" s="277" t="s">
        <v>853</v>
      </c>
      <c r="D575" s="277" t="s">
        <v>608</v>
      </c>
      <c r="E575" s="278" t="s">
        <v>854</v>
      </c>
      <c r="F575" s="279" t="s">
        <v>855</v>
      </c>
      <c r="G575" s="280" t="s">
        <v>205</v>
      </c>
      <c r="H575" s="281">
        <v>182.606</v>
      </c>
      <c r="I575" s="282"/>
      <c r="J575" s="283">
        <f>ROUND(I575*H575,2)</f>
        <v>0</v>
      </c>
      <c r="K575" s="284"/>
      <c r="L575" s="285"/>
      <c r="M575" s="286" t="s">
        <v>1</v>
      </c>
      <c r="N575" s="287" t="s">
        <v>41</v>
      </c>
      <c r="O575" s="92"/>
      <c r="P575" s="230">
        <f>O575*H575</f>
        <v>0</v>
      </c>
      <c r="Q575" s="230">
        <v>0.0335</v>
      </c>
      <c r="R575" s="230">
        <f>Q575*H575</f>
        <v>6.117301</v>
      </c>
      <c r="S575" s="230">
        <v>0</v>
      </c>
      <c r="T575" s="231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2" t="s">
        <v>470</v>
      </c>
      <c r="AT575" s="232" t="s">
        <v>608</v>
      </c>
      <c r="AU575" s="232" t="s">
        <v>86</v>
      </c>
      <c r="AY575" s="18" t="s">
        <v>127</v>
      </c>
      <c r="BE575" s="233">
        <f>IF(N575="základní",J575,0)</f>
        <v>0</v>
      </c>
      <c r="BF575" s="233">
        <f>IF(N575="snížená",J575,0)</f>
        <v>0</v>
      </c>
      <c r="BG575" s="233">
        <f>IF(N575="zákl. přenesená",J575,0)</f>
        <v>0</v>
      </c>
      <c r="BH575" s="233">
        <f>IF(N575="sníž. přenesená",J575,0)</f>
        <v>0</v>
      </c>
      <c r="BI575" s="233">
        <f>IF(N575="nulová",J575,0)</f>
        <v>0</v>
      </c>
      <c r="BJ575" s="18" t="s">
        <v>84</v>
      </c>
      <c r="BK575" s="233">
        <f>ROUND(I575*H575,2)</f>
        <v>0</v>
      </c>
      <c r="BL575" s="18" t="s">
        <v>370</v>
      </c>
      <c r="BM575" s="232" t="s">
        <v>856</v>
      </c>
    </row>
    <row r="576" spans="1:51" s="13" customFormat="1" ht="12">
      <c r="A576" s="13"/>
      <c r="B576" s="244"/>
      <c r="C576" s="245"/>
      <c r="D576" s="246" t="s">
        <v>191</v>
      </c>
      <c r="E576" s="247" t="s">
        <v>1</v>
      </c>
      <c r="F576" s="248" t="s">
        <v>857</v>
      </c>
      <c r="G576" s="245"/>
      <c r="H576" s="249">
        <v>166.06</v>
      </c>
      <c r="I576" s="250"/>
      <c r="J576" s="245"/>
      <c r="K576" s="245"/>
      <c r="L576" s="251"/>
      <c r="M576" s="252"/>
      <c r="N576" s="253"/>
      <c r="O576" s="253"/>
      <c r="P576" s="253"/>
      <c r="Q576" s="253"/>
      <c r="R576" s="253"/>
      <c r="S576" s="253"/>
      <c r="T576" s="25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5" t="s">
        <v>191</v>
      </c>
      <c r="AU576" s="255" t="s">
        <v>86</v>
      </c>
      <c r="AV576" s="13" t="s">
        <v>86</v>
      </c>
      <c r="AW576" s="13" t="s">
        <v>32</v>
      </c>
      <c r="AX576" s="13" t="s">
        <v>76</v>
      </c>
      <c r="AY576" s="255" t="s">
        <v>127</v>
      </c>
    </row>
    <row r="577" spans="1:51" s="13" customFormat="1" ht="12">
      <c r="A577" s="13"/>
      <c r="B577" s="244"/>
      <c r="C577" s="245"/>
      <c r="D577" s="246" t="s">
        <v>191</v>
      </c>
      <c r="E577" s="247" t="s">
        <v>1</v>
      </c>
      <c r="F577" s="248" t="s">
        <v>858</v>
      </c>
      <c r="G577" s="245"/>
      <c r="H577" s="249">
        <v>1.8</v>
      </c>
      <c r="I577" s="250"/>
      <c r="J577" s="245"/>
      <c r="K577" s="245"/>
      <c r="L577" s="251"/>
      <c r="M577" s="252"/>
      <c r="N577" s="253"/>
      <c r="O577" s="253"/>
      <c r="P577" s="253"/>
      <c r="Q577" s="253"/>
      <c r="R577" s="253"/>
      <c r="S577" s="253"/>
      <c r="T577" s="25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5" t="s">
        <v>191</v>
      </c>
      <c r="AU577" s="255" t="s">
        <v>86</v>
      </c>
      <c r="AV577" s="13" t="s">
        <v>86</v>
      </c>
      <c r="AW577" s="13" t="s">
        <v>32</v>
      </c>
      <c r="AX577" s="13" t="s">
        <v>76</v>
      </c>
      <c r="AY577" s="255" t="s">
        <v>127</v>
      </c>
    </row>
    <row r="578" spans="1:51" s="13" customFormat="1" ht="12">
      <c r="A578" s="13"/>
      <c r="B578" s="244"/>
      <c r="C578" s="245"/>
      <c r="D578" s="246" t="s">
        <v>191</v>
      </c>
      <c r="E578" s="247" t="s">
        <v>1</v>
      </c>
      <c r="F578" s="248" t="s">
        <v>859</v>
      </c>
      <c r="G578" s="245"/>
      <c r="H578" s="249">
        <v>14.746</v>
      </c>
      <c r="I578" s="250"/>
      <c r="J578" s="245"/>
      <c r="K578" s="245"/>
      <c r="L578" s="251"/>
      <c r="M578" s="252"/>
      <c r="N578" s="253"/>
      <c r="O578" s="253"/>
      <c r="P578" s="253"/>
      <c r="Q578" s="253"/>
      <c r="R578" s="253"/>
      <c r="S578" s="253"/>
      <c r="T578" s="25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5" t="s">
        <v>191</v>
      </c>
      <c r="AU578" s="255" t="s">
        <v>86</v>
      </c>
      <c r="AV578" s="13" t="s">
        <v>86</v>
      </c>
      <c r="AW578" s="13" t="s">
        <v>32</v>
      </c>
      <c r="AX578" s="13" t="s">
        <v>76</v>
      </c>
      <c r="AY578" s="255" t="s">
        <v>127</v>
      </c>
    </row>
    <row r="579" spans="1:51" s="14" customFormat="1" ht="12">
      <c r="A579" s="14"/>
      <c r="B579" s="256"/>
      <c r="C579" s="257"/>
      <c r="D579" s="246" t="s">
        <v>191</v>
      </c>
      <c r="E579" s="258" t="s">
        <v>1</v>
      </c>
      <c r="F579" s="259" t="s">
        <v>195</v>
      </c>
      <c r="G579" s="257"/>
      <c r="H579" s="260">
        <v>182.606</v>
      </c>
      <c r="I579" s="261"/>
      <c r="J579" s="257"/>
      <c r="K579" s="257"/>
      <c r="L579" s="262"/>
      <c r="M579" s="263"/>
      <c r="N579" s="264"/>
      <c r="O579" s="264"/>
      <c r="P579" s="264"/>
      <c r="Q579" s="264"/>
      <c r="R579" s="264"/>
      <c r="S579" s="264"/>
      <c r="T579" s="26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6" t="s">
        <v>191</v>
      </c>
      <c r="AU579" s="266" t="s">
        <v>86</v>
      </c>
      <c r="AV579" s="14" t="s">
        <v>188</v>
      </c>
      <c r="AW579" s="14" t="s">
        <v>32</v>
      </c>
      <c r="AX579" s="14" t="s">
        <v>84</v>
      </c>
      <c r="AY579" s="266" t="s">
        <v>127</v>
      </c>
    </row>
    <row r="580" spans="1:65" s="2" customFormat="1" ht="37.8" customHeight="1">
      <c r="A580" s="39"/>
      <c r="B580" s="40"/>
      <c r="C580" s="220" t="s">
        <v>860</v>
      </c>
      <c r="D580" s="220" t="s">
        <v>130</v>
      </c>
      <c r="E580" s="221" t="s">
        <v>861</v>
      </c>
      <c r="F580" s="222" t="s">
        <v>862</v>
      </c>
      <c r="G580" s="223" t="s">
        <v>205</v>
      </c>
      <c r="H580" s="224">
        <v>30.1</v>
      </c>
      <c r="I580" s="225"/>
      <c r="J580" s="226">
        <f>ROUND(I580*H580,2)</f>
        <v>0</v>
      </c>
      <c r="K580" s="227"/>
      <c r="L580" s="45"/>
      <c r="M580" s="228" t="s">
        <v>1</v>
      </c>
      <c r="N580" s="229" t="s">
        <v>41</v>
      </c>
      <c r="O580" s="92"/>
      <c r="P580" s="230">
        <f>O580*H580</f>
        <v>0</v>
      </c>
      <c r="Q580" s="230">
        <v>0</v>
      </c>
      <c r="R580" s="230">
        <f>Q580*H580</f>
        <v>0</v>
      </c>
      <c r="S580" s="230">
        <v>0</v>
      </c>
      <c r="T580" s="231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2" t="s">
        <v>370</v>
      </c>
      <c r="AT580" s="232" t="s">
        <v>130</v>
      </c>
      <c r="AU580" s="232" t="s">
        <v>86</v>
      </c>
      <c r="AY580" s="18" t="s">
        <v>127</v>
      </c>
      <c r="BE580" s="233">
        <f>IF(N580="základní",J580,0)</f>
        <v>0</v>
      </c>
      <c r="BF580" s="233">
        <f>IF(N580="snížená",J580,0)</f>
        <v>0</v>
      </c>
      <c r="BG580" s="233">
        <f>IF(N580="zákl. přenesená",J580,0)</f>
        <v>0</v>
      </c>
      <c r="BH580" s="233">
        <f>IF(N580="sníž. přenesená",J580,0)</f>
        <v>0</v>
      </c>
      <c r="BI580" s="233">
        <f>IF(N580="nulová",J580,0)</f>
        <v>0</v>
      </c>
      <c r="BJ580" s="18" t="s">
        <v>84</v>
      </c>
      <c r="BK580" s="233">
        <f>ROUND(I580*H580,2)</f>
        <v>0</v>
      </c>
      <c r="BL580" s="18" t="s">
        <v>370</v>
      </c>
      <c r="BM580" s="232" t="s">
        <v>863</v>
      </c>
    </row>
    <row r="581" spans="1:47" s="2" customFormat="1" ht="12">
      <c r="A581" s="39"/>
      <c r="B581" s="40"/>
      <c r="C581" s="41"/>
      <c r="D581" s="234" t="s">
        <v>135</v>
      </c>
      <c r="E581" s="41"/>
      <c r="F581" s="235" t="s">
        <v>864</v>
      </c>
      <c r="G581" s="41"/>
      <c r="H581" s="41"/>
      <c r="I581" s="236"/>
      <c r="J581" s="41"/>
      <c r="K581" s="41"/>
      <c r="L581" s="45"/>
      <c r="M581" s="237"/>
      <c r="N581" s="238"/>
      <c r="O581" s="92"/>
      <c r="P581" s="92"/>
      <c r="Q581" s="92"/>
      <c r="R581" s="92"/>
      <c r="S581" s="92"/>
      <c r="T581" s="93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135</v>
      </c>
      <c r="AU581" s="18" t="s">
        <v>86</v>
      </c>
    </row>
    <row r="582" spans="1:51" s="13" customFormat="1" ht="12">
      <c r="A582" s="13"/>
      <c r="B582" s="244"/>
      <c r="C582" s="245"/>
      <c r="D582" s="246" t="s">
        <v>191</v>
      </c>
      <c r="E582" s="247" t="s">
        <v>1</v>
      </c>
      <c r="F582" s="248" t="s">
        <v>283</v>
      </c>
      <c r="G582" s="245"/>
      <c r="H582" s="249">
        <v>3.2</v>
      </c>
      <c r="I582" s="250"/>
      <c r="J582" s="245"/>
      <c r="K582" s="245"/>
      <c r="L582" s="251"/>
      <c r="M582" s="252"/>
      <c r="N582" s="253"/>
      <c r="O582" s="253"/>
      <c r="P582" s="253"/>
      <c r="Q582" s="253"/>
      <c r="R582" s="253"/>
      <c r="S582" s="253"/>
      <c r="T582" s="25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5" t="s">
        <v>191</v>
      </c>
      <c r="AU582" s="255" t="s">
        <v>86</v>
      </c>
      <c r="AV582" s="13" t="s">
        <v>86</v>
      </c>
      <c r="AW582" s="13" t="s">
        <v>32</v>
      </c>
      <c r="AX582" s="13" t="s">
        <v>76</v>
      </c>
      <c r="AY582" s="255" t="s">
        <v>127</v>
      </c>
    </row>
    <row r="583" spans="1:51" s="13" customFormat="1" ht="12">
      <c r="A583" s="13"/>
      <c r="B583" s="244"/>
      <c r="C583" s="245"/>
      <c r="D583" s="246" t="s">
        <v>191</v>
      </c>
      <c r="E583" s="247" t="s">
        <v>1</v>
      </c>
      <c r="F583" s="248" t="s">
        <v>284</v>
      </c>
      <c r="G583" s="245"/>
      <c r="H583" s="249">
        <v>3.4</v>
      </c>
      <c r="I583" s="250"/>
      <c r="J583" s="245"/>
      <c r="K583" s="245"/>
      <c r="L583" s="251"/>
      <c r="M583" s="252"/>
      <c r="N583" s="253"/>
      <c r="O583" s="253"/>
      <c r="P583" s="253"/>
      <c r="Q583" s="253"/>
      <c r="R583" s="253"/>
      <c r="S583" s="253"/>
      <c r="T583" s="25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5" t="s">
        <v>191</v>
      </c>
      <c r="AU583" s="255" t="s">
        <v>86</v>
      </c>
      <c r="AV583" s="13" t="s">
        <v>86</v>
      </c>
      <c r="AW583" s="13" t="s">
        <v>32</v>
      </c>
      <c r="AX583" s="13" t="s">
        <v>76</v>
      </c>
      <c r="AY583" s="255" t="s">
        <v>127</v>
      </c>
    </row>
    <row r="584" spans="1:51" s="13" customFormat="1" ht="12">
      <c r="A584" s="13"/>
      <c r="B584" s="244"/>
      <c r="C584" s="245"/>
      <c r="D584" s="246" t="s">
        <v>191</v>
      </c>
      <c r="E584" s="247" t="s">
        <v>1</v>
      </c>
      <c r="F584" s="248" t="s">
        <v>285</v>
      </c>
      <c r="G584" s="245"/>
      <c r="H584" s="249">
        <v>1.4</v>
      </c>
      <c r="I584" s="250"/>
      <c r="J584" s="245"/>
      <c r="K584" s="245"/>
      <c r="L584" s="251"/>
      <c r="M584" s="252"/>
      <c r="N584" s="253"/>
      <c r="O584" s="253"/>
      <c r="P584" s="253"/>
      <c r="Q584" s="253"/>
      <c r="R584" s="253"/>
      <c r="S584" s="253"/>
      <c r="T584" s="25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5" t="s">
        <v>191</v>
      </c>
      <c r="AU584" s="255" t="s">
        <v>86</v>
      </c>
      <c r="AV584" s="13" t="s">
        <v>86</v>
      </c>
      <c r="AW584" s="13" t="s">
        <v>32</v>
      </c>
      <c r="AX584" s="13" t="s">
        <v>76</v>
      </c>
      <c r="AY584" s="255" t="s">
        <v>127</v>
      </c>
    </row>
    <row r="585" spans="1:51" s="13" customFormat="1" ht="12">
      <c r="A585" s="13"/>
      <c r="B585" s="244"/>
      <c r="C585" s="245"/>
      <c r="D585" s="246" t="s">
        <v>191</v>
      </c>
      <c r="E585" s="247" t="s">
        <v>1</v>
      </c>
      <c r="F585" s="248" t="s">
        <v>286</v>
      </c>
      <c r="G585" s="245"/>
      <c r="H585" s="249">
        <v>1.4</v>
      </c>
      <c r="I585" s="250"/>
      <c r="J585" s="245"/>
      <c r="K585" s="245"/>
      <c r="L585" s="251"/>
      <c r="M585" s="252"/>
      <c r="N585" s="253"/>
      <c r="O585" s="253"/>
      <c r="P585" s="253"/>
      <c r="Q585" s="253"/>
      <c r="R585" s="253"/>
      <c r="S585" s="253"/>
      <c r="T585" s="25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5" t="s">
        <v>191</v>
      </c>
      <c r="AU585" s="255" t="s">
        <v>86</v>
      </c>
      <c r="AV585" s="13" t="s">
        <v>86</v>
      </c>
      <c r="AW585" s="13" t="s">
        <v>32</v>
      </c>
      <c r="AX585" s="13" t="s">
        <v>76</v>
      </c>
      <c r="AY585" s="255" t="s">
        <v>127</v>
      </c>
    </row>
    <row r="586" spans="1:51" s="13" customFormat="1" ht="12">
      <c r="A586" s="13"/>
      <c r="B586" s="244"/>
      <c r="C586" s="245"/>
      <c r="D586" s="246" t="s">
        <v>191</v>
      </c>
      <c r="E586" s="247" t="s">
        <v>1</v>
      </c>
      <c r="F586" s="248" t="s">
        <v>575</v>
      </c>
      <c r="G586" s="245"/>
      <c r="H586" s="249">
        <v>4.6</v>
      </c>
      <c r="I586" s="250"/>
      <c r="J586" s="245"/>
      <c r="K586" s="245"/>
      <c r="L586" s="251"/>
      <c r="M586" s="252"/>
      <c r="N586" s="253"/>
      <c r="O586" s="253"/>
      <c r="P586" s="253"/>
      <c r="Q586" s="253"/>
      <c r="R586" s="253"/>
      <c r="S586" s="253"/>
      <c r="T586" s="25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5" t="s">
        <v>191</v>
      </c>
      <c r="AU586" s="255" t="s">
        <v>86</v>
      </c>
      <c r="AV586" s="13" t="s">
        <v>86</v>
      </c>
      <c r="AW586" s="13" t="s">
        <v>32</v>
      </c>
      <c r="AX586" s="13" t="s">
        <v>76</v>
      </c>
      <c r="AY586" s="255" t="s">
        <v>127</v>
      </c>
    </row>
    <row r="587" spans="1:51" s="13" customFormat="1" ht="12">
      <c r="A587" s="13"/>
      <c r="B587" s="244"/>
      <c r="C587" s="245"/>
      <c r="D587" s="246" t="s">
        <v>191</v>
      </c>
      <c r="E587" s="247" t="s">
        <v>1</v>
      </c>
      <c r="F587" s="248" t="s">
        <v>288</v>
      </c>
      <c r="G587" s="245"/>
      <c r="H587" s="249">
        <v>4.5</v>
      </c>
      <c r="I587" s="250"/>
      <c r="J587" s="245"/>
      <c r="K587" s="245"/>
      <c r="L587" s="251"/>
      <c r="M587" s="252"/>
      <c r="N587" s="253"/>
      <c r="O587" s="253"/>
      <c r="P587" s="253"/>
      <c r="Q587" s="253"/>
      <c r="R587" s="253"/>
      <c r="S587" s="253"/>
      <c r="T587" s="25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5" t="s">
        <v>191</v>
      </c>
      <c r="AU587" s="255" t="s">
        <v>86</v>
      </c>
      <c r="AV587" s="13" t="s">
        <v>86</v>
      </c>
      <c r="AW587" s="13" t="s">
        <v>32</v>
      </c>
      <c r="AX587" s="13" t="s">
        <v>76</v>
      </c>
      <c r="AY587" s="255" t="s">
        <v>127</v>
      </c>
    </row>
    <row r="588" spans="1:51" s="13" customFormat="1" ht="12">
      <c r="A588" s="13"/>
      <c r="B588" s="244"/>
      <c r="C588" s="245"/>
      <c r="D588" s="246" t="s">
        <v>191</v>
      </c>
      <c r="E588" s="247" t="s">
        <v>1</v>
      </c>
      <c r="F588" s="248" t="s">
        <v>292</v>
      </c>
      <c r="G588" s="245"/>
      <c r="H588" s="249">
        <v>2.3</v>
      </c>
      <c r="I588" s="250"/>
      <c r="J588" s="245"/>
      <c r="K588" s="245"/>
      <c r="L588" s="251"/>
      <c r="M588" s="252"/>
      <c r="N588" s="253"/>
      <c r="O588" s="253"/>
      <c r="P588" s="253"/>
      <c r="Q588" s="253"/>
      <c r="R588" s="253"/>
      <c r="S588" s="253"/>
      <c r="T588" s="25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55" t="s">
        <v>191</v>
      </c>
      <c r="AU588" s="255" t="s">
        <v>86</v>
      </c>
      <c r="AV588" s="13" t="s">
        <v>86</v>
      </c>
      <c r="AW588" s="13" t="s">
        <v>32</v>
      </c>
      <c r="AX588" s="13" t="s">
        <v>76</v>
      </c>
      <c r="AY588" s="255" t="s">
        <v>127</v>
      </c>
    </row>
    <row r="589" spans="1:51" s="13" customFormat="1" ht="12">
      <c r="A589" s="13"/>
      <c r="B589" s="244"/>
      <c r="C589" s="245"/>
      <c r="D589" s="246" t="s">
        <v>191</v>
      </c>
      <c r="E589" s="247" t="s">
        <v>1</v>
      </c>
      <c r="F589" s="248" t="s">
        <v>293</v>
      </c>
      <c r="G589" s="245"/>
      <c r="H589" s="249">
        <v>1.3</v>
      </c>
      <c r="I589" s="250"/>
      <c r="J589" s="245"/>
      <c r="K589" s="245"/>
      <c r="L589" s="251"/>
      <c r="M589" s="252"/>
      <c r="N589" s="253"/>
      <c r="O589" s="253"/>
      <c r="P589" s="253"/>
      <c r="Q589" s="253"/>
      <c r="R589" s="253"/>
      <c r="S589" s="253"/>
      <c r="T589" s="254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5" t="s">
        <v>191</v>
      </c>
      <c r="AU589" s="255" t="s">
        <v>86</v>
      </c>
      <c r="AV589" s="13" t="s">
        <v>86</v>
      </c>
      <c r="AW589" s="13" t="s">
        <v>32</v>
      </c>
      <c r="AX589" s="13" t="s">
        <v>76</v>
      </c>
      <c r="AY589" s="255" t="s">
        <v>127</v>
      </c>
    </row>
    <row r="590" spans="1:51" s="13" customFormat="1" ht="12">
      <c r="A590" s="13"/>
      <c r="B590" s="244"/>
      <c r="C590" s="245"/>
      <c r="D590" s="246" t="s">
        <v>191</v>
      </c>
      <c r="E590" s="247" t="s">
        <v>1</v>
      </c>
      <c r="F590" s="248" t="s">
        <v>294</v>
      </c>
      <c r="G590" s="245"/>
      <c r="H590" s="249">
        <v>3.5</v>
      </c>
      <c r="I590" s="250"/>
      <c r="J590" s="245"/>
      <c r="K590" s="245"/>
      <c r="L590" s="251"/>
      <c r="M590" s="252"/>
      <c r="N590" s="253"/>
      <c r="O590" s="253"/>
      <c r="P590" s="253"/>
      <c r="Q590" s="253"/>
      <c r="R590" s="253"/>
      <c r="S590" s="253"/>
      <c r="T590" s="25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55" t="s">
        <v>191</v>
      </c>
      <c r="AU590" s="255" t="s">
        <v>86</v>
      </c>
      <c r="AV590" s="13" t="s">
        <v>86</v>
      </c>
      <c r="AW590" s="13" t="s">
        <v>32</v>
      </c>
      <c r="AX590" s="13" t="s">
        <v>76</v>
      </c>
      <c r="AY590" s="255" t="s">
        <v>127</v>
      </c>
    </row>
    <row r="591" spans="1:51" s="13" customFormat="1" ht="12">
      <c r="A591" s="13"/>
      <c r="B591" s="244"/>
      <c r="C591" s="245"/>
      <c r="D591" s="246" t="s">
        <v>191</v>
      </c>
      <c r="E591" s="247" t="s">
        <v>1</v>
      </c>
      <c r="F591" s="248" t="s">
        <v>295</v>
      </c>
      <c r="G591" s="245"/>
      <c r="H591" s="249">
        <v>4.5</v>
      </c>
      <c r="I591" s="250"/>
      <c r="J591" s="245"/>
      <c r="K591" s="245"/>
      <c r="L591" s="251"/>
      <c r="M591" s="252"/>
      <c r="N591" s="253"/>
      <c r="O591" s="253"/>
      <c r="P591" s="253"/>
      <c r="Q591" s="253"/>
      <c r="R591" s="253"/>
      <c r="S591" s="253"/>
      <c r="T591" s="25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5" t="s">
        <v>191</v>
      </c>
      <c r="AU591" s="255" t="s">
        <v>86</v>
      </c>
      <c r="AV591" s="13" t="s">
        <v>86</v>
      </c>
      <c r="AW591" s="13" t="s">
        <v>32</v>
      </c>
      <c r="AX591" s="13" t="s">
        <v>76</v>
      </c>
      <c r="AY591" s="255" t="s">
        <v>127</v>
      </c>
    </row>
    <row r="592" spans="1:51" s="14" customFormat="1" ht="12">
      <c r="A592" s="14"/>
      <c r="B592" s="256"/>
      <c r="C592" s="257"/>
      <c r="D592" s="246" t="s">
        <v>191</v>
      </c>
      <c r="E592" s="258" t="s">
        <v>1</v>
      </c>
      <c r="F592" s="259" t="s">
        <v>195</v>
      </c>
      <c r="G592" s="257"/>
      <c r="H592" s="260">
        <v>30.1</v>
      </c>
      <c r="I592" s="261"/>
      <c r="J592" s="257"/>
      <c r="K592" s="257"/>
      <c r="L592" s="262"/>
      <c r="M592" s="263"/>
      <c r="N592" s="264"/>
      <c r="O592" s="264"/>
      <c r="P592" s="264"/>
      <c r="Q592" s="264"/>
      <c r="R592" s="264"/>
      <c r="S592" s="264"/>
      <c r="T592" s="265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6" t="s">
        <v>191</v>
      </c>
      <c r="AU592" s="266" t="s">
        <v>86</v>
      </c>
      <c r="AV592" s="14" t="s">
        <v>188</v>
      </c>
      <c r="AW592" s="14" t="s">
        <v>32</v>
      </c>
      <c r="AX592" s="14" t="s">
        <v>84</v>
      </c>
      <c r="AY592" s="266" t="s">
        <v>127</v>
      </c>
    </row>
    <row r="593" spans="1:65" s="2" customFormat="1" ht="37.8" customHeight="1">
      <c r="A593" s="39"/>
      <c r="B593" s="40"/>
      <c r="C593" s="220" t="s">
        <v>865</v>
      </c>
      <c r="D593" s="220" t="s">
        <v>130</v>
      </c>
      <c r="E593" s="221" t="s">
        <v>866</v>
      </c>
      <c r="F593" s="222" t="s">
        <v>867</v>
      </c>
      <c r="G593" s="223" t="s">
        <v>205</v>
      </c>
      <c r="H593" s="224">
        <v>144.4</v>
      </c>
      <c r="I593" s="225"/>
      <c r="J593" s="226">
        <f>ROUND(I593*H593,2)</f>
        <v>0</v>
      </c>
      <c r="K593" s="227"/>
      <c r="L593" s="45"/>
      <c r="M593" s="228" t="s">
        <v>1</v>
      </c>
      <c r="N593" s="229" t="s">
        <v>41</v>
      </c>
      <c r="O593" s="92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2" t="s">
        <v>370</v>
      </c>
      <c r="AT593" s="232" t="s">
        <v>130</v>
      </c>
      <c r="AU593" s="232" t="s">
        <v>86</v>
      </c>
      <c r="AY593" s="18" t="s">
        <v>127</v>
      </c>
      <c r="BE593" s="233">
        <f>IF(N593="základní",J593,0)</f>
        <v>0</v>
      </c>
      <c r="BF593" s="233">
        <f>IF(N593="snížená",J593,0)</f>
        <v>0</v>
      </c>
      <c r="BG593" s="233">
        <f>IF(N593="zákl. přenesená",J593,0)</f>
        <v>0</v>
      </c>
      <c r="BH593" s="233">
        <f>IF(N593="sníž. přenesená",J593,0)</f>
        <v>0</v>
      </c>
      <c r="BI593" s="233">
        <f>IF(N593="nulová",J593,0)</f>
        <v>0</v>
      </c>
      <c r="BJ593" s="18" t="s">
        <v>84</v>
      </c>
      <c r="BK593" s="233">
        <f>ROUND(I593*H593,2)</f>
        <v>0</v>
      </c>
      <c r="BL593" s="18" t="s">
        <v>370</v>
      </c>
      <c r="BM593" s="232" t="s">
        <v>868</v>
      </c>
    </row>
    <row r="594" spans="1:47" s="2" customFormat="1" ht="12">
      <c r="A594" s="39"/>
      <c r="B594" s="40"/>
      <c r="C594" s="41"/>
      <c r="D594" s="234" t="s">
        <v>135</v>
      </c>
      <c r="E594" s="41"/>
      <c r="F594" s="235" t="s">
        <v>869</v>
      </c>
      <c r="G594" s="41"/>
      <c r="H594" s="41"/>
      <c r="I594" s="236"/>
      <c r="J594" s="41"/>
      <c r="K594" s="41"/>
      <c r="L594" s="45"/>
      <c r="M594" s="237"/>
      <c r="N594" s="23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135</v>
      </c>
      <c r="AU594" s="18" t="s">
        <v>86</v>
      </c>
    </row>
    <row r="595" spans="1:65" s="2" customFormat="1" ht="24.15" customHeight="1">
      <c r="A595" s="39"/>
      <c r="B595" s="40"/>
      <c r="C595" s="220" t="s">
        <v>870</v>
      </c>
      <c r="D595" s="220" t="s">
        <v>130</v>
      </c>
      <c r="E595" s="221" t="s">
        <v>871</v>
      </c>
      <c r="F595" s="222" t="s">
        <v>872</v>
      </c>
      <c r="G595" s="223" t="s">
        <v>205</v>
      </c>
      <c r="H595" s="224">
        <v>4.5</v>
      </c>
      <c r="I595" s="225"/>
      <c r="J595" s="226">
        <f>ROUND(I595*H595,2)</f>
        <v>0</v>
      </c>
      <c r="K595" s="227"/>
      <c r="L595" s="45"/>
      <c r="M595" s="228" t="s">
        <v>1</v>
      </c>
      <c r="N595" s="229" t="s">
        <v>41</v>
      </c>
      <c r="O595" s="92"/>
      <c r="P595" s="230">
        <f>O595*H595</f>
        <v>0</v>
      </c>
      <c r="Q595" s="230">
        <v>0.0015</v>
      </c>
      <c r="R595" s="230">
        <f>Q595*H595</f>
        <v>0.00675</v>
      </c>
      <c r="S595" s="230">
        <v>0</v>
      </c>
      <c r="T595" s="231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2" t="s">
        <v>370</v>
      </c>
      <c r="AT595" s="232" t="s">
        <v>130</v>
      </c>
      <c r="AU595" s="232" t="s">
        <v>86</v>
      </c>
      <c r="AY595" s="18" t="s">
        <v>127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8" t="s">
        <v>84</v>
      </c>
      <c r="BK595" s="233">
        <f>ROUND(I595*H595,2)</f>
        <v>0</v>
      </c>
      <c r="BL595" s="18" t="s">
        <v>370</v>
      </c>
      <c r="BM595" s="232" t="s">
        <v>873</v>
      </c>
    </row>
    <row r="596" spans="1:47" s="2" customFormat="1" ht="12">
      <c r="A596" s="39"/>
      <c r="B596" s="40"/>
      <c r="C596" s="41"/>
      <c r="D596" s="234" t="s">
        <v>135</v>
      </c>
      <c r="E596" s="41"/>
      <c r="F596" s="235" t="s">
        <v>874</v>
      </c>
      <c r="G596" s="41"/>
      <c r="H596" s="41"/>
      <c r="I596" s="236"/>
      <c r="J596" s="41"/>
      <c r="K596" s="41"/>
      <c r="L596" s="45"/>
      <c r="M596" s="237"/>
      <c r="N596" s="238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135</v>
      </c>
      <c r="AU596" s="18" t="s">
        <v>86</v>
      </c>
    </row>
    <row r="597" spans="1:51" s="13" customFormat="1" ht="12">
      <c r="A597" s="13"/>
      <c r="B597" s="244"/>
      <c r="C597" s="245"/>
      <c r="D597" s="246" t="s">
        <v>191</v>
      </c>
      <c r="E597" s="247" t="s">
        <v>1</v>
      </c>
      <c r="F597" s="248" t="s">
        <v>288</v>
      </c>
      <c r="G597" s="245"/>
      <c r="H597" s="249">
        <v>4.5</v>
      </c>
      <c r="I597" s="250"/>
      <c r="J597" s="245"/>
      <c r="K597" s="245"/>
      <c r="L597" s="251"/>
      <c r="M597" s="252"/>
      <c r="N597" s="253"/>
      <c r="O597" s="253"/>
      <c r="P597" s="253"/>
      <c r="Q597" s="253"/>
      <c r="R597" s="253"/>
      <c r="S597" s="253"/>
      <c r="T597" s="25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5" t="s">
        <v>191</v>
      </c>
      <c r="AU597" s="255" t="s">
        <v>86</v>
      </c>
      <c r="AV597" s="13" t="s">
        <v>86</v>
      </c>
      <c r="AW597" s="13" t="s">
        <v>32</v>
      </c>
      <c r="AX597" s="13" t="s">
        <v>84</v>
      </c>
      <c r="AY597" s="255" t="s">
        <v>127</v>
      </c>
    </row>
    <row r="598" spans="1:65" s="2" customFormat="1" ht="21.75" customHeight="1">
      <c r="A598" s="39"/>
      <c r="B598" s="40"/>
      <c r="C598" s="220" t="s">
        <v>875</v>
      </c>
      <c r="D598" s="220" t="s">
        <v>130</v>
      </c>
      <c r="E598" s="221" t="s">
        <v>876</v>
      </c>
      <c r="F598" s="222" t="s">
        <v>877</v>
      </c>
      <c r="G598" s="223" t="s">
        <v>453</v>
      </c>
      <c r="H598" s="224">
        <v>135.04</v>
      </c>
      <c r="I598" s="225"/>
      <c r="J598" s="226">
        <f>ROUND(I598*H598,2)</f>
        <v>0</v>
      </c>
      <c r="K598" s="227"/>
      <c r="L598" s="45"/>
      <c r="M598" s="228" t="s">
        <v>1</v>
      </c>
      <c r="N598" s="229" t="s">
        <v>41</v>
      </c>
      <c r="O598" s="92"/>
      <c r="P598" s="230">
        <f>O598*H598</f>
        <v>0</v>
      </c>
      <c r="Q598" s="230">
        <v>0</v>
      </c>
      <c r="R598" s="230">
        <f>Q598*H598</f>
        <v>0</v>
      </c>
      <c r="S598" s="230">
        <v>0</v>
      </c>
      <c r="T598" s="231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2" t="s">
        <v>370</v>
      </c>
      <c r="AT598" s="232" t="s">
        <v>130</v>
      </c>
      <c r="AU598" s="232" t="s">
        <v>86</v>
      </c>
      <c r="AY598" s="18" t="s">
        <v>127</v>
      </c>
      <c r="BE598" s="233">
        <f>IF(N598="základní",J598,0)</f>
        <v>0</v>
      </c>
      <c r="BF598" s="233">
        <f>IF(N598="snížená",J598,0)</f>
        <v>0</v>
      </c>
      <c r="BG598" s="233">
        <f>IF(N598="zákl. přenesená",J598,0)</f>
        <v>0</v>
      </c>
      <c r="BH598" s="233">
        <f>IF(N598="sníž. přenesená",J598,0)</f>
        <v>0</v>
      </c>
      <c r="BI598" s="233">
        <f>IF(N598="nulová",J598,0)</f>
        <v>0</v>
      </c>
      <c r="BJ598" s="18" t="s">
        <v>84</v>
      </c>
      <c r="BK598" s="233">
        <f>ROUND(I598*H598,2)</f>
        <v>0</v>
      </c>
      <c r="BL598" s="18" t="s">
        <v>370</v>
      </c>
      <c r="BM598" s="232" t="s">
        <v>878</v>
      </c>
    </row>
    <row r="599" spans="1:47" s="2" customFormat="1" ht="12">
      <c r="A599" s="39"/>
      <c r="B599" s="40"/>
      <c r="C599" s="41"/>
      <c r="D599" s="234" t="s">
        <v>135</v>
      </c>
      <c r="E599" s="41"/>
      <c r="F599" s="235" t="s">
        <v>879</v>
      </c>
      <c r="G599" s="41"/>
      <c r="H599" s="41"/>
      <c r="I599" s="236"/>
      <c r="J599" s="41"/>
      <c r="K599" s="41"/>
      <c r="L599" s="45"/>
      <c r="M599" s="237"/>
      <c r="N599" s="238"/>
      <c r="O599" s="92"/>
      <c r="P599" s="92"/>
      <c r="Q599" s="92"/>
      <c r="R599" s="92"/>
      <c r="S599" s="92"/>
      <c r="T599" s="93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135</v>
      </c>
      <c r="AU599" s="18" t="s">
        <v>86</v>
      </c>
    </row>
    <row r="600" spans="1:51" s="13" customFormat="1" ht="12">
      <c r="A600" s="13"/>
      <c r="B600" s="244"/>
      <c r="C600" s="245"/>
      <c r="D600" s="246" t="s">
        <v>191</v>
      </c>
      <c r="E600" s="247" t="s">
        <v>1</v>
      </c>
      <c r="F600" s="248" t="s">
        <v>880</v>
      </c>
      <c r="G600" s="245"/>
      <c r="H600" s="249">
        <v>135.04</v>
      </c>
      <c r="I600" s="250"/>
      <c r="J600" s="245"/>
      <c r="K600" s="245"/>
      <c r="L600" s="251"/>
      <c r="M600" s="252"/>
      <c r="N600" s="253"/>
      <c r="O600" s="253"/>
      <c r="P600" s="253"/>
      <c r="Q600" s="253"/>
      <c r="R600" s="253"/>
      <c r="S600" s="253"/>
      <c r="T600" s="25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55" t="s">
        <v>191</v>
      </c>
      <c r="AU600" s="255" t="s">
        <v>86</v>
      </c>
      <c r="AV600" s="13" t="s">
        <v>86</v>
      </c>
      <c r="AW600" s="13" t="s">
        <v>32</v>
      </c>
      <c r="AX600" s="13" t="s">
        <v>84</v>
      </c>
      <c r="AY600" s="255" t="s">
        <v>127</v>
      </c>
    </row>
    <row r="601" spans="1:65" s="2" customFormat="1" ht="16.5" customHeight="1">
      <c r="A601" s="39"/>
      <c r="B601" s="40"/>
      <c r="C601" s="220" t="s">
        <v>881</v>
      </c>
      <c r="D601" s="220" t="s">
        <v>130</v>
      </c>
      <c r="E601" s="221" t="s">
        <v>882</v>
      </c>
      <c r="F601" s="222" t="s">
        <v>883</v>
      </c>
      <c r="G601" s="223" t="s">
        <v>453</v>
      </c>
      <c r="H601" s="224">
        <v>9.5</v>
      </c>
      <c r="I601" s="225"/>
      <c r="J601" s="226">
        <f>ROUND(I601*H601,2)</f>
        <v>0</v>
      </c>
      <c r="K601" s="227"/>
      <c r="L601" s="45"/>
      <c r="M601" s="228" t="s">
        <v>1</v>
      </c>
      <c r="N601" s="229" t="s">
        <v>41</v>
      </c>
      <c r="O601" s="92"/>
      <c r="P601" s="230">
        <f>O601*H601</f>
        <v>0</v>
      </c>
      <c r="Q601" s="230">
        <v>0.00032</v>
      </c>
      <c r="R601" s="230">
        <f>Q601*H601</f>
        <v>0.00304</v>
      </c>
      <c r="S601" s="230">
        <v>0</v>
      </c>
      <c r="T601" s="231">
        <f>S601*H601</f>
        <v>0</v>
      </c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R601" s="232" t="s">
        <v>370</v>
      </c>
      <c r="AT601" s="232" t="s">
        <v>130</v>
      </c>
      <c r="AU601" s="232" t="s">
        <v>86</v>
      </c>
      <c r="AY601" s="18" t="s">
        <v>127</v>
      </c>
      <c r="BE601" s="233">
        <f>IF(N601="základní",J601,0)</f>
        <v>0</v>
      </c>
      <c r="BF601" s="233">
        <f>IF(N601="snížená",J601,0)</f>
        <v>0</v>
      </c>
      <c r="BG601" s="233">
        <f>IF(N601="zákl. přenesená",J601,0)</f>
        <v>0</v>
      </c>
      <c r="BH601" s="233">
        <f>IF(N601="sníž. přenesená",J601,0)</f>
        <v>0</v>
      </c>
      <c r="BI601" s="233">
        <f>IF(N601="nulová",J601,0)</f>
        <v>0</v>
      </c>
      <c r="BJ601" s="18" t="s">
        <v>84</v>
      </c>
      <c r="BK601" s="233">
        <f>ROUND(I601*H601,2)</f>
        <v>0</v>
      </c>
      <c r="BL601" s="18" t="s">
        <v>370</v>
      </c>
      <c r="BM601" s="232" t="s">
        <v>884</v>
      </c>
    </row>
    <row r="602" spans="1:47" s="2" customFormat="1" ht="12">
      <c r="A602" s="39"/>
      <c r="B602" s="40"/>
      <c r="C602" s="41"/>
      <c r="D602" s="234" t="s">
        <v>135</v>
      </c>
      <c r="E602" s="41"/>
      <c r="F602" s="235" t="s">
        <v>885</v>
      </c>
      <c r="G602" s="41"/>
      <c r="H602" s="41"/>
      <c r="I602" s="236"/>
      <c r="J602" s="41"/>
      <c r="K602" s="41"/>
      <c r="L602" s="45"/>
      <c r="M602" s="237"/>
      <c r="N602" s="238"/>
      <c r="O602" s="92"/>
      <c r="P602" s="92"/>
      <c r="Q602" s="92"/>
      <c r="R602" s="92"/>
      <c r="S602" s="92"/>
      <c r="T602" s="93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T602" s="18" t="s">
        <v>135</v>
      </c>
      <c r="AU602" s="18" t="s">
        <v>86</v>
      </c>
    </row>
    <row r="603" spans="1:51" s="13" customFormat="1" ht="12">
      <c r="A603" s="13"/>
      <c r="B603" s="244"/>
      <c r="C603" s="245"/>
      <c r="D603" s="246" t="s">
        <v>191</v>
      </c>
      <c r="E603" s="247" t="s">
        <v>1</v>
      </c>
      <c r="F603" s="248" t="s">
        <v>886</v>
      </c>
      <c r="G603" s="245"/>
      <c r="H603" s="249">
        <v>9.5</v>
      </c>
      <c r="I603" s="250"/>
      <c r="J603" s="245"/>
      <c r="K603" s="245"/>
      <c r="L603" s="251"/>
      <c r="M603" s="252"/>
      <c r="N603" s="253"/>
      <c r="O603" s="253"/>
      <c r="P603" s="253"/>
      <c r="Q603" s="253"/>
      <c r="R603" s="253"/>
      <c r="S603" s="253"/>
      <c r="T603" s="254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5" t="s">
        <v>191</v>
      </c>
      <c r="AU603" s="255" t="s">
        <v>86</v>
      </c>
      <c r="AV603" s="13" t="s">
        <v>86</v>
      </c>
      <c r="AW603" s="13" t="s">
        <v>32</v>
      </c>
      <c r="AX603" s="13" t="s">
        <v>84</v>
      </c>
      <c r="AY603" s="255" t="s">
        <v>127</v>
      </c>
    </row>
    <row r="604" spans="1:65" s="2" customFormat="1" ht="21.75" customHeight="1">
      <c r="A604" s="39"/>
      <c r="B604" s="40"/>
      <c r="C604" s="220" t="s">
        <v>887</v>
      </c>
      <c r="D604" s="220" t="s">
        <v>130</v>
      </c>
      <c r="E604" s="221" t="s">
        <v>888</v>
      </c>
      <c r="F604" s="222" t="s">
        <v>889</v>
      </c>
      <c r="G604" s="223" t="s">
        <v>205</v>
      </c>
      <c r="H604" s="224">
        <v>144.4</v>
      </c>
      <c r="I604" s="225"/>
      <c r="J604" s="226">
        <f>ROUND(I604*H604,2)</f>
        <v>0</v>
      </c>
      <c r="K604" s="227"/>
      <c r="L604" s="45"/>
      <c r="M604" s="228" t="s">
        <v>1</v>
      </c>
      <c r="N604" s="229" t="s">
        <v>41</v>
      </c>
      <c r="O604" s="92"/>
      <c r="P604" s="230">
        <f>O604*H604</f>
        <v>0</v>
      </c>
      <c r="Q604" s="230">
        <v>5E-05</v>
      </c>
      <c r="R604" s="230">
        <f>Q604*H604</f>
        <v>0.007220000000000001</v>
      </c>
      <c r="S604" s="230">
        <v>0</v>
      </c>
      <c r="T604" s="231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32" t="s">
        <v>370</v>
      </c>
      <c r="AT604" s="232" t="s">
        <v>130</v>
      </c>
      <c r="AU604" s="232" t="s">
        <v>86</v>
      </c>
      <c r="AY604" s="18" t="s">
        <v>127</v>
      </c>
      <c r="BE604" s="233">
        <f>IF(N604="základní",J604,0)</f>
        <v>0</v>
      </c>
      <c r="BF604" s="233">
        <f>IF(N604="snížená",J604,0)</f>
        <v>0</v>
      </c>
      <c r="BG604" s="233">
        <f>IF(N604="zákl. přenesená",J604,0)</f>
        <v>0</v>
      </c>
      <c r="BH604" s="233">
        <f>IF(N604="sníž. přenesená",J604,0)</f>
        <v>0</v>
      </c>
      <c r="BI604" s="233">
        <f>IF(N604="nulová",J604,0)</f>
        <v>0</v>
      </c>
      <c r="BJ604" s="18" t="s">
        <v>84</v>
      </c>
      <c r="BK604" s="233">
        <f>ROUND(I604*H604,2)</f>
        <v>0</v>
      </c>
      <c r="BL604" s="18" t="s">
        <v>370</v>
      </c>
      <c r="BM604" s="232" t="s">
        <v>890</v>
      </c>
    </row>
    <row r="605" spans="1:51" s="13" customFormat="1" ht="12">
      <c r="A605" s="13"/>
      <c r="B605" s="244"/>
      <c r="C605" s="245"/>
      <c r="D605" s="246" t="s">
        <v>191</v>
      </c>
      <c r="E605" s="247" t="s">
        <v>1</v>
      </c>
      <c r="F605" s="248" t="s">
        <v>152</v>
      </c>
      <c r="G605" s="245"/>
      <c r="H605" s="249">
        <v>144.4</v>
      </c>
      <c r="I605" s="250"/>
      <c r="J605" s="245"/>
      <c r="K605" s="245"/>
      <c r="L605" s="251"/>
      <c r="M605" s="252"/>
      <c r="N605" s="253"/>
      <c r="O605" s="253"/>
      <c r="P605" s="253"/>
      <c r="Q605" s="253"/>
      <c r="R605" s="253"/>
      <c r="S605" s="253"/>
      <c r="T605" s="254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5" t="s">
        <v>191</v>
      </c>
      <c r="AU605" s="255" t="s">
        <v>86</v>
      </c>
      <c r="AV605" s="13" t="s">
        <v>86</v>
      </c>
      <c r="AW605" s="13" t="s">
        <v>32</v>
      </c>
      <c r="AX605" s="13" t="s">
        <v>84</v>
      </c>
      <c r="AY605" s="255" t="s">
        <v>127</v>
      </c>
    </row>
    <row r="606" spans="1:65" s="2" customFormat="1" ht="24.15" customHeight="1">
      <c r="A606" s="39"/>
      <c r="B606" s="40"/>
      <c r="C606" s="220" t="s">
        <v>891</v>
      </c>
      <c r="D606" s="220" t="s">
        <v>130</v>
      </c>
      <c r="E606" s="221" t="s">
        <v>892</v>
      </c>
      <c r="F606" s="222" t="s">
        <v>893</v>
      </c>
      <c r="G606" s="223" t="s">
        <v>639</v>
      </c>
      <c r="H606" s="288"/>
      <c r="I606" s="225"/>
      <c r="J606" s="226">
        <f>ROUND(I606*H606,2)</f>
        <v>0</v>
      </c>
      <c r="K606" s="227"/>
      <c r="L606" s="45"/>
      <c r="M606" s="228" t="s">
        <v>1</v>
      </c>
      <c r="N606" s="229" t="s">
        <v>41</v>
      </c>
      <c r="O606" s="92"/>
      <c r="P606" s="230">
        <f>O606*H606</f>
        <v>0</v>
      </c>
      <c r="Q606" s="230">
        <v>0</v>
      </c>
      <c r="R606" s="230">
        <f>Q606*H606</f>
        <v>0</v>
      </c>
      <c r="S606" s="230">
        <v>0</v>
      </c>
      <c r="T606" s="231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32" t="s">
        <v>370</v>
      </c>
      <c r="AT606" s="232" t="s">
        <v>130</v>
      </c>
      <c r="AU606" s="232" t="s">
        <v>86</v>
      </c>
      <c r="AY606" s="18" t="s">
        <v>127</v>
      </c>
      <c r="BE606" s="233">
        <f>IF(N606="základní",J606,0)</f>
        <v>0</v>
      </c>
      <c r="BF606" s="233">
        <f>IF(N606="snížená",J606,0)</f>
        <v>0</v>
      </c>
      <c r="BG606" s="233">
        <f>IF(N606="zákl. přenesená",J606,0)</f>
        <v>0</v>
      </c>
      <c r="BH606" s="233">
        <f>IF(N606="sníž. přenesená",J606,0)</f>
        <v>0</v>
      </c>
      <c r="BI606" s="233">
        <f>IF(N606="nulová",J606,0)</f>
        <v>0</v>
      </c>
      <c r="BJ606" s="18" t="s">
        <v>84</v>
      </c>
      <c r="BK606" s="233">
        <f>ROUND(I606*H606,2)</f>
        <v>0</v>
      </c>
      <c r="BL606" s="18" t="s">
        <v>370</v>
      </c>
      <c r="BM606" s="232" t="s">
        <v>894</v>
      </c>
    </row>
    <row r="607" spans="1:47" s="2" customFormat="1" ht="12">
      <c r="A607" s="39"/>
      <c r="B607" s="40"/>
      <c r="C607" s="41"/>
      <c r="D607" s="234" t="s">
        <v>135</v>
      </c>
      <c r="E607" s="41"/>
      <c r="F607" s="235" t="s">
        <v>895</v>
      </c>
      <c r="G607" s="41"/>
      <c r="H607" s="41"/>
      <c r="I607" s="236"/>
      <c r="J607" s="41"/>
      <c r="K607" s="41"/>
      <c r="L607" s="45"/>
      <c r="M607" s="237"/>
      <c r="N607" s="238"/>
      <c r="O607" s="92"/>
      <c r="P607" s="92"/>
      <c r="Q607" s="92"/>
      <c r="R607" s="92"/>
      <c r="S607" s="92"/>
      <c r="T607" s="93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135</v>
      </c>
      <c r="AU607" s="18" t="s">
        <v>86</v>
      </c>
    </row>
    <row r="608" spans="1:63" s="12" customFormat="1" ht="22.8" customHeight="1">
      <c r="A608" s="12"/>
      <c r="B608" s="204"/>
      <c r="C608" s="205"/>
      <c r="D608" s="206" t="s">
        <v>75</v>
      </c>
      <c r="E608" s="218" t="s">
        <v>896</v>
      </c>
      <c r="F608" s="218" t="s">
        <v>897</v>
      </c>
      <c r="G608" s="205"/>
      <c r="H608" s="205"/>
      <c r="I608" s="208"/>
      <c r="J608" s="219">
        <f>BK608</f>
        <v>0</v>
      </c>
      <c r="K608" s="205"/>
      <c r="L608" s="210"/>
      <c r="M608" s="211"/>
      <c r="N608" s="212"/>
      <c r="O608" s="212"/>
      <c r="P608" s="213">
        <f>SUM(P609:P665)</f>
        <v>0</v>
      </c>
      <c r="Q608" s="212"/>
      <c r="R608" s="213">
        <f>SUM(R609:R665)</f>
        <v>1.8111636</v>
      </c>
      <c r="S608" s="212"/>
      <c r="T608" s="214">
        <f>SUM(T609:T665)</f>
        <v>0.316608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15" t="s">
        <v>86</v>
      </c>
      <c r="AT608" s="216" t="s">
        <v>75</v>
      </c>
      <c r="AU608" s="216" t="s">
        <v>84</v>
      </c>
      <c r="AY608" s="215" t="s">
        <v>127</v>
      </c>
      <c r="BK608" s="217">
        <f>SUM(BK609:BK665)</f>
        <v>0</v>
      </c>
    </row>
    <row r="609" spans="1:65" s="2" customFormat="1" ht="24.15" customHeight="1">
      <c r="A609" s="39"/>
      <c r="B609" s="40"/>
      <c r="C609" s="220" t="s">
        <v>898</v>
      </c>
      <c r="D609" s="220" t="s">
        <v>130</v>
      </c>
      <c r="E609" s="221" t="s">
        <v>899</v>
      </c>
      <c r="F609" s="222" t="s">
        <v>900</v>
      </c>
      <c r="G609" s="223" t="s">
        <v>205</v>
      </c>
      <c r="H609" s="224">
        <v>6.7</v>
      </c>
      <c r="I609" s="225"/>
      <c r="J609" s="226">
        <f>ROUND(I609*H609,2)</f>
        <v>0</v>
      </c>
      <c r="K609" s="227"/>
      <c r="L609" s="45"/>
      <c r="M609" s="228" t="s">
        <v>1</v>
      </c>
      <c r="N609" s="229" t="s">
        <v>41</v>
      </c>
      <c r="O609" s="92"/>
      <c r="P609" s="230">
        <f>O609*H609</f>
        <v>0</v>
      </c>
      <c r="Q609" s="230">
        <v>0.0015</v>
      </c>
      <c r="R609" s="230">
        <f>Q609*H609</f>
        <v>0.01005</v>
      </c>
      <c r="S609" s="230">
        <v>0</v>
      </c>
      <c r="T609" s="231">
        <f>S609*H609</f>
        <v>0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32" t="s">
        <v>370</v>
      </c>
      <c r="AT609" s="232" t="s">
        <v>130</v>
      </c>
      <c r="AU609" s="232" t="s">
        <v>86</v>
      </c>
      <c r="AY609" s="18" t="s">
        <v>127</v>
      </c>
      <c r="BE609" s="233">
        <f>IF(N609="základní",J609,0)</f>
        <v>0</v>
      </c>
      <c r="BF609" s="233">
        <f>IF(N609="snížená",J609,0)</f>
        <v>0</v>
      </c>
      <c r="BG609" s="233">
        <f>IF(N609="zákl. přenesená",J609,0)</f>
        <v>0</v>
      </c>
      <c r="BH609" s="233">
        <f>IF(N609="sníž. přenesená",J609,0)</f>
        <v>0</v>
      </c>
      <c r="BI609" s="233">
        <f>IF(N609="nulová",J609,0)</f>
        <v>0</v>
      </c>
      <c r="BJ609" s="18" t="s">
        <v>84</v>
      </c>
      <c r="BK609" s="233">
        <f>ROUND(I609*H609,2)</f>
        <v>0</v>
      </c>
      <c r="BL609" s="18" t="s">
        <v>370</v>
      </c>
      <c r="BM609" s="232" t="s">
        <v>901</v>
      </c>
    </row>
    <row r="610" spans="1:47" s="2" customFormat="1" ht="12">
      <c r="A610" s="39"/>
      <c r="B610" s="40"/>
      <c r="C610" s="41"/>
      <c r="D610" s="234" t="s">
        <v>135</v>
      </c>
      <c r="E610" s="41"/>
      <c r="F610" s="235" t="s">
        <v>902</v>
      </c>
      <c r="G610" s="41"/>
      <c r="H610" s="41"/>
      <c r="I610" s="236"/>
      <c r="J610" s="41"/>
      <c r="K610" s="41"/>
      <c r="L610" s="45"/>
      <c r="M610" s="237"/>
      <c r="N610" s="238"/>
      <c r="O610" s="92"/>
      <c r="P610" s="92"/>
      <c r="Q610" s="92"/>
      <c r="R610" s="92"/>
      <c r="S610" s="92"/>
      <c r="T610" s="93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T610" s="18" t="s">
        <v>135</v>
      </c>
      <c r="AU610" s="18" t="s">
        <v>86</v>
      </c>
    </row>
    <row r="611" spans="1:51" s="15" customFormat="1" ht="12">
      <c r="A611" s="15"/>
      <c r="B611" s="267"/>
      <c r="C611" s="268"/>
      <c r="D611" s="246" t="s">
        <v>191</v>
      </c>
      <c r="E611" s="269" t="s">
        <v>1</v>
      </c>
      <c r="F611" s="270" t="s">
        <v>903</v>
      </c>
      <c r="G611" s="268"/>
      <c r="H611" s="269" t="s">
        <v>1</v>
      </c>
      <c r="I611" s="271"/>
      <c r="J611" s="268"/>
      <c r="K611" s="268"/>
      <c r="L611" s="272"/>
      <c r="M611" s="273"/>
      <c r="N611" s="274"/>
      <c r="O611" s="274"/>
      <c r="P611" s="274"/>
      <c r="Q611" s="274"/>
      <c r="R611" s="274"/>
      <c r="S611" s="274"/>
      <c r="T611" s="27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76" t="s">
        <v>191</v>
      </c>
      <c r="AU611" s="276" t="s">
        <v>86</v>
      </c>
      <c r="AV611" s="15" t="s">
        <v>84</v>
      </c>
      <c r="AW611" s="15" t="s">
        <v>32</v>
      </c>
      <c r="AX611" s="15" t="s">
        <v>76</v>
      </c>
      <c r="AY611" s="276" t="s">
        <v>127</v>
      </c>
    </row>
    <row r="612" spans="1:51" s="15" customFormat="1" ht="12">
      <c r="A612" s="15"/>
      <c r="B612" s="267"/>
      <c r="C612" s="268"/>
      <c r="D612" s="246" t="s">
        <v>191</v>
      </c>
      <c r="E612" s="269" t="s">
        <v>1</v>
      </c>
      <c r="F612" s="270" t="s">
        <v>904</v>
      </c>
      <c r="G612" s="268"/>
      <c r="H612" s="269" t="s">
        <v>1</v>
      </c>
      <c r="I612" s="271"/>
      <c r="J612" s="268"/>
      <c r="K612" s="268"/>
      <c r="L612" s="272"/>
      <c r="M612" s="273"/>
      <c r="N612" s="274"/>
      <c r="O612" s="274"/>
      <c r="P612" s="274"/>
      <c r="Q612" s="274"/>
      <c r="R612" s="274"/>
      <c r="S612" s="274"/>
      <c r="T612" s="27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T612" s="276" t="s">
        <v>191</v>
      </c>
      <c r="AU612" s="276" t="s">
        <v>86</v>
      </c>
      <c r="AV612" s="15" t="s">
        <v>84</v>
      </c>
      <c r="AW612" s="15" t="s">
        <v>32</v>
      </c>
      <c r="AX612" s="15" t="s">
        <v>76</v>
      </c>
      <c r="AY612" s="276" t="s">
        <v>127</v>
      </c>
    </row>
    <row r="613" spans="1:51" s="13" customFormat="1" ht="12">
      <c r="A613" s="13"/>
      <c r="B613" s="244"/>
      <c r="C613" s="245"/>
      <c r="D613" s="246" t="s">
        <v>191</v>
      </c>
      <c r="E613" s="247" t="s">
        <v>1</v>
      </c>
      <c r="F613" s="248" t="s">
        <v>905</v>
      </c>
      <c r="G613" s="245"/>
      <c r="H613" s="249">
        <v>1.9</v>
      </c>
      <c r="I613" s="250"/>
      <c r="J613" s="245"/>
      <c r="K613" s="245"/>
      <c r="L613" s="251"/>
      <c r="M613" s="252"/>
      <c r="N613" s="253"/>
      <c r="O613" s="253"/>
      <c r="P613" s="253"/>
      <c r="Q613" s="253"/>
      <c r="R613" s="253"/>
      <c r="S613" s="253"/>
      <c r="T613" s="25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55" t="s">
        <v>191</v>
      </c>
      <c r="AU613" s="255" t="s">
        <v>86</v>
      </c>
      <c r="AV613" s="13" t="s">
        <v>86</v>
      </c>
      <c r="AW613" s="13" t="s">
        <v>32</v>
      </c>
      <c r="AX613" s="13" t="s">
        <v>76</v>
      </c>
      <c r="AY613" s="255" t="s">
        <v>127</v>
      </c>
    </row>
    <row r="614" spans="1:51" s="15" customFormat="1" ht="12">
      <c r="A614" s="15"/>
      <c r="B614" s="267"/>
      <c r="C614" s="268"/>
      <c r="D614" s="246" t="s">
        <v>191</v>
      </c>
      <c r="E614" s="269" t="s">
        <v>1</v>
      </c>
      <c r="F614" s="270" t="s">
        <v>906</v>
      </c>
      <c r="G614" s="268"/>
      <c r="H614" s="269" t="s">
        <v>1</v>
      </c>
      <c r="I614" s="271"/>
      <c r="J614" s="268"/>
      <c r="K614" s="268"/>
      <c r="L614" s="272"/>
      <c r="M614" s="273"/>
      <c r="N614" s="274"/>
      <c r="O614" s="274"/>
      <c r="P614" s="274"/>
      <c r="Q614" s="274"/>
      <c r="R614" s="274"/>
      <c r="S614" s="274"/>
      <c r="T614" s="27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76" t="s">
        <v>191</v>
      </c>
      <c r="AU614" s="276" t="s">
        <v>86</v>
      </c>
      <c r="AV614" s="15" t="s">
        <v>84</v>
      </c>
      <c r="AW614" s="15" t="s">
        <v>32</v>
      </c>
      <c r="AX614" s="15" t="s">
        <v>76</v>
      </c>
      <c r="AY614" s="276" t="s">
        <v>127</v>
      </c>
    </row>
    <row r="615" spans="1:51" s="13" customFormat="1" ht="12">
      <c r="A615" s="13"/>
      <c r="B615" s="244"/>
      <c r="C615" s="245"/>
      <c r="D615" s="246" t="s">
        <v>191</v>
      </c>
      <c r="E615" s="247" t="s">
        <v>1</v>
      </c>
      <c r="F615" s="248" t="s">
        <v>907</v>
      </c>
      <c r="G615" s="245"/>
      <c r="H615" s="249">
        <v>4.8</v>
      </c>
      <c r="I615" s="250"/>
      <c r="J615" s="245"/>
      <c r="K615" s="245"/>
      <c r="L615" s="251"/>
      <c r="M615" s="252"/>
      <c r="N615" s="253"/>
      <c r="O615" s="253"/>
      <c r="P615" s="253"/>
      <c r="Q615" s="253"/>
      <c r="R615" s="253"/>
      <c r="S615" s="253"/>
      <c r="T615" s="254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55" t="s">
        <v>191</v>
      </c>
      <c r="AU615" s="255" t="s">
        <v>86</v>
      </c>
      <c r="AV615" s="13" t="s">
        <v>86</v>
      </c>
      <c r="AW615" s="13" t="s">
        <v>32</v>
      </c>
      <c r="AX615" s="13" t="s">
        <v>76</v>
      </c>
      <c r="AY615" s="255" t="s">
        <v>127</v>
      </c>
    </row>
    <row r="616" spans="1:51" s="14" customFormat="1" ht="12">
      <c r="A616" s="14"/>
      <c r="B616" s="256"/>
      <c r="C616" s="257"/>
      <c r="D616" s="246" t="s">
        <v>191</v>
      </c>
      <c r="E616" s="258" t="s">
        <v>1</v>
      </c>
      <c r="F616" s="259" t="s">
        <v>195</v>
      </c>
      <c r="G616" s="257"/>
      <c r="H616" s="260">
        <v>6.7</v>
      </c>
      <c r="I616" s="261"/>
      <c r="J616" s="257"/>
      <c r="K616" s="257"/>
      <c r="L616" s="262"/>
      <c r="M616" s="263"/>
      <c r="N616" s="264"/>
      <c r="O616" s="264"/>
      <c r="P616" s="264"/>
      <c r="Q616" s="264"/>
      <c r="R616" s="264"/>
      <c r="S616" s="264"/>
      <c r="T616" s="26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6" t="s">
        <v>191</v>
      </c>
      <c r="AU616" s="266" t="s">
        <v>86</v>
      </c>
      <c r="AV616" s="14" t="s">
        <v>188</v>
      </c>
      <c r="AW616" s="14" t="s">
        <v>32</v>
      </c>
      <c r="AX616" s="14" t="s">
        <v>84</v>
      </c>
      <c r="AY616" s="266" t="s">
        <v>127</v>
      </c>
    </row>
    <row r="617" spans="1:65" s="2" customFormat="1" ht="24.15" customHeight="1">
      <c r="A617" s="39"/>
      <c r="B617" s="40"/>
      <c r="C617" s="220" t="s">
        <v>908</v>
      </c>
      <c r="D617" s="220" t="s">
        <v>130</v>
      </c>
      <c r="E617" s="221" t="s">
        <v>909</v>
      </c>
      <c r="F617" s="222" t="s">
        <v>910</v>
      </c>
      <c r="G617" s="223" t="s">
        <v>453</v>
      </c>
      <c r="H617" s="224">
        <v>6.2</v>
      </c>
      <c r="I617" s="225"/>
      <c r="J617" s="226">
        <f>ROUND(I617*H617,2)</f>
        <v>0</v>
      </c>
      <c r="K617" s="227"/>
      <c r="L617" s="45"/>
      <c r="M617" s="228" t="s">
        <v>1</v>
      </c>
      <c r="N617" s="229" t="s">
        <v>41</v>
      </c>
      <c r="O617" s="92"/>
      <c r="P617" s="230">
        <f>O617*H617</f>
        <v>0</v>
      </c>
      <c r="Q617" s="230">
        <v>0.00028</v>
      </c>
      <c r="R617" s="230">
        <f>Q617*H617</f>
        <v>0.001736</v>
      </c>
      <c r="S617" s="230">
        <v>0</v>
      </c>
      <c r="T617" s="231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2" t="s">
        <v>370</v>
      </c>
      <c r="AT617" s="232" t="s">
        <v>130</v>
      </c>
      <c r="AU617" s="232" t="s">
        <v>86</v>
      </c>
      <c r="AY617" s="18" t="s">
        <v>127</v>
      </c>
      <c r="BE617" s="233">
        <f>IF(N617="základní",J617,0)</f>
        <v>0</v>
      </c>
      <c r="BF617" s="233">
        <f>IF(N617="snížená",J617,0)</f>
        <v>0</v>
      </c>
      <c r="BG617" s="233">
        <f>IF(N617="zákl. přenesená",J617,0)</f>
        <v>0</v>
      </c>
      <c r="BH617" s="233">
        <f>IF(N617="sníž. přenesená",J617,0)</f>
        <v>0</v>
      </c>
      <c r="BI617" s="233">
        <f>IF(N617="nulová",J617,0)</f>
        <v>0</v>
      </c>
      <c r="BJ617" s="18" t="s">
        <v>84</v>
      </c>
      <c r="BK617" s="233">
        <f>ROUND(I617*H617,2)</f>
        <v>0</v>
      </c>
      <c r="BL617" s="18" t="s">
        <v>370</v>
      </c>
      <c r="BM617" s="232" t="s">
        <v>911</v>
      </c>
    </row>
    <row r="618" spans="1:47" s="2" customFormat="1" ht="12">
      <c r="A618" s="39"/>
      <c r="B618" s="40"/>
      <c r="C618" s="41"/>
      <c r="D618" s="234" t="s">
        <v>135</v>
      </c>
      <c r="E618" s="41"/>
      <c r="F618" s="235" t="s">
        <v>912</v>
      </c>
      <c r="G618" s="41"/>
      <c r="H618" s="41"/>
      <c r="I618" s="236"/>
      <c r="J618" s="41"/>
      <c r="K618" s="41"/>
      <c r="L618" s="45"/>
      <c r="M618" s="237"/>
      <c r="N618" s="238"/>
      <c r="O618" s="92"/>
      <c r="P618" s="92"/>
      <c r="Q618" s="92"/>
      <c r="R618" s="92"/>
      <c r="S618" s="92"/>
      <c r="T618" s="93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135</v>
      </c>
      <c r="AU618" s="18" t="s">
        <v>86</v>
      </c>
    </row>
    <row r="619" spans="1:51" s="13" customFormat="1" ht="12">
      <c r="A619" s="13"/>
      <c r="B619" s="244"/>
      <c r="C619" s="245"/>
      <c r="D619" s="246" t="s">
        <v>191</v>
      </c>
      <c r="E619" s="247" t="s">
        <v>1</v>
      </c>
      <c r="F619" s="248" t="s">
        <v>913</v>
      </c>
      <c r="G619" s="245"/>
      <c r="H619" s="249">
        <v>6.2</v>
      </c>
      <c r="I619" s="250"/>
      <c r="J619" s="245"/>
      <c r="K619" s="245"/>
      <c r="L619" s="251"/>
      <c r="M619" s="252"/>
      <c r="N619" s="253"/>
      <c r="O619" s="253"/>
      <c r="P619" s="253"/>
      <c r="Q619" s="253"/>
      <c r="R619" s="253"/>
      <c r="S619" s="253"/>
      <c r="T619" s="25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55" t="s">
        <v>191</v>
      </c>
      <c r="AU619" s="255" t="s">
        <v>86</v>
      </c>
      <c r="AV619" s="13" t="s">
        <v>86</v>
      </c>
      <c r="AW619" s="13" t="s">
        <v>32</v>
      </c>
      <c r="AX619" s="13" t="s">
        <v>84</v>
      </c>
      <c r="AY619" s="255" t="s">
        <v>127</v>
      </c>
    </row>
    <row r="620" spans="1:65" s="2" customFormat="1" ht="24.15" customHeight="1">
      <c r="A620" s="39"/>
      <c r="B620" s="40"/>
      <c r="C620" s="220" t="s">
        <v>914</v>
      </c>
      <c r="D620" s="220" t="s">
        <v>130</v>
      </c>
      <c r="E620" s="221" t="s">
        <v>915</v>
      </c>
      <c r="F620" s="222" t="s">
        <v>916</v>
      </c>
      <c r="G620" s="223" t="s">
        <v>205</v>
      </c>
      <c r="H620" s="224">
        <v>11.64</v>
      </c>
      <c r="I620" s="225"/>
      <c r="J620" s="226">
        <f>ROUND(I620*H620,2)</f>
        <v>0</v>
      </c>
      <c r="K620" s="227"/>
      <c r="L620" s="45"/>
      <c r="M620" s="228" t="s">
        <v>1</v>
      </c>
      <c r="N620" s="229" t="s">
        <v>41</v>
      </c>
      <c r="O620" s="92"/>
      <c r="P620" s="230">
        <f>O620*H620</f>
        <v>0</v>
      </c>
      <c r="Q620" s="230">
        <v>0</v>
      </c>
      <c r="R620" s="230">
        <f>Q620*H620</f>
        <v>0</v>
      </c>
      <c r="S620" s="230">
        <v>0.0272</v>
      </c>
      <c r="T620" s="231">
        <f>S620*H620</f>
        <v>0.316608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32" t="s">
        <v>370</v>
      </c>
      <c r="AT620" s="232" t="s">
        <v>130</v>
      </c>
      <c r="AU620" s="232" t="s">
        <v>86</v>
      </c>
      <c r="AY620" s="18" t="s">
        <v>127</v>
      </c>
      <c r="BE620" s="233">
        <f>IF(N620="základní",J620,0)</f>
        <v>0</v>
      </c>
      <c r="BF620" s="233">
        <f>IF(N620="snížená",J620,0)</f>
        <v>0</v>
      </c>
      <c r="BG620" s="233">
        <f>IF(N620="zákl. přenesená",J620,0)</f>
        <v>0</v>
      </c>
      <c r="BH620" s="233">
        <f>IF(N620="sníž. přenesená",J620,0)</f>
        <v>0</v>
      </c>
      <c r="BI620" s="233">
        <f>IF(N620="nulová",J620,0)</f>
        <v>0</v>
      </c>
      <c r="BJ620" s="18" t="s">
        <v>84</v>
      </c>
      <c r="BK620" s="233">
        <f>ROUND(I620*H620,2)</f>
        <v>0</v>
      </c>
      <c r="BL620" s="18" t="s">
        <v>370</v>
      </c>
      <c r="BM620" s="232" t="s">
        <v>917</v>
      </c>
    </row>
    <row r="621" spans="1:47" s="2" customFormat="1" ht="12">
      <c r="A621" s="39"/>
      <c r="B621" s="40"/>
      <c r="C621" s="41"/>
      <c r="D621" s="234" t="s">
        <v>135</v>
      </c>
      <c r="E621" s="41"/>
      <c r="F621" s="235" t="s">
        <v>918</v>
      </c>
      <c r="G621" s="41"/>
      <c r="H621" s="41"/>
      <c r="I621" s="236"/>
      <c r="J621" s="41"/>
      <c r="K621" s="41"/>
      <c r="L621" s="45"/>
      <c r="M621" s="237"/>
      <c r="N621" s="238"/>
      <c r="O621" s="92"/>
      <c r="P621" s="92"/>
      <c r="Q621" s="92"/>
      <c r="R621" s="92"/>
      <c r="S621" s="92"/>
      <c r="T621" s="93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135</v>
      </c>
      <c r="AU621" s="18" t="s">
        <v>86</v>
      </c>
    </row>
    <row r="622" spans="1:51" s="13" customFormat="1" ht="12">
      <c r="A622" s="13"/>
      <c r="B622" s="244"/>
      <c r="C622" s="245"/>
      <c r="D622" s="246" t="s">
        <v>191</v>
      </c>
      <c r="E622" s="247" t="s">
        <v>1</v>
      </c>
      <c r="F622" s="248" t="s">
        <v>919</v>
      </c>
      <c r="G622" s="245"/>
      <c r="H622" s="249">
        <v>11.64</v>
      </c>
      <c r="I622" s="250"/>
      <c r="J622" s="245"/>
      <c r="K622" s="245"/>
      <c r="L622" s="251"/>
      <c r="M622" s="252"/>
      <c r="N622" s="253"/>
      <c r="O622" s="253"/>
      <c r="P622" s="253"/>
      <c r="Q622" s="253"/>
      <c r="R622" s="253"/>
      <c r="S622" s="253"/>
      <c r="T622" s="25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5" t="s">
        <v>191</v>
      </c>
      <c r="AU622" s="255" t="s">
        <v>86</v>
      </c>
      <c r="AV622" s="13" t="s">
        <v>86</v>
      </c>
      <c r="AW622" s="13" t="s">
        <v>32</v>
      </c>
      <c r="AX622" s="13" t="s">
        <v>84</v>
      </c>
      <c r="AY622" s="255" t="s">
        <v>127</v>
      </c>
    </row>
    <row r="623" spans="1:65" s="2" customFormat="1" ht="33" customHeight="1">
      <c r="A623" s="39"/>
      <c r="B623" s="40"/>
      <c r="C623" s="220" t="s">
        <v>920</v>
      </c>
      <c r="D623" s="220" t="s">
        <v>130</v>
      </c>
      <c r="E623" s="221" t="s">
        <v>921</v>
      </c>
      <c r="F623" s="222" t="s">
        <v>922</v>
      </c>
      <c r="G623" s="223" t="s">
        <v>205</v>
      </c>
      <c r="H623" s="224">
        <v>91.68</v>
      </c>
      <c r="I623" s="225"/>
      <c r="J623" s="226">
        <f>ROUND(I623*H623,2)</f>
        <v>0</v>
      </c>
      <c r="K623" s="227"/>
      <c r="L623" s="45"/>
      <c r="M623" s="228" t="s">
        <v>1</v>
      </c>
      <c r="N623" s="229" t="s">
        <v>41</v>
      </c>
      <c r="O623" s="92"/>
      <c r="P623" s="230">
        <f>O623*H623</f>
        <v>0</v>
      </c>
      <c r="Q623" s="230">
        <v>0.006</v>
      </c>
      <c r="R623" s="230">
        <f>Q623*H623</f>
        <v>0.55008</v>
      </c>
      <c r="S623" s="230">
        <v>0</v>
      </c>
      <c r="T623" s="231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2" t="s">
        <v>370</v>
      </c>
      <c r="AT623" s="232" t="s">
        <v>130</v>
      </c>
      <c r="AU623" s="232" t="s">
        <v>86</v>
      </c>
      <c r="AY623" s="18" t="s">
        <v>127</v>
      </c>
      <c r="BE623" s="233">
        <f>IF(N623="základní",J623,0)</f>
        <v>0</v>
      </c>
      <c r="BF623" s="233">
        <f>IF(N623="snížená",J623,0)</f>
        <v>0</v>
      </c>
      <c r="BG623" s="233">
        <f>IF(N623="zákl. přenesená",J623,0)</f>
        <v>0</v>
      </c>
      <c r="BH623" s="233">
        <f>IF(N623="sníž. přenesená",J623,0)</f>
        <v>0</v>
      </c>
      <c r="BI623" s="233">
        <f>IF(N623="nulová",J623,0)</f>
        <v>0</v>
      </c>
      <c r="BJ623" s="18" t="s">
        <v>84</v>
      </c>
      <c r="BK623" s="233">
        <f>ROUND(I623*H623,2)</f>
        <v>0</v>
      </c>
      <c r="BL623" s="18" t="s">
        <v>370</v>
      </c>
      <c r="BM623" s="232" t="s">
        <v>923</v>
      </c>
    </row>
    <row r="624" spans="1:47" s="2" customFormat="1" ht="12">
      <c r="A624" s="39"/>
      <c r="B624" s="40"/>
      <c r="C624" s="41"/>
      <c r="D624" s="234" t="s">
        <v>135</v>
      </c>
      <c r="E624" s="41"/>
      <c r="F624" s="235" t="s">
        <v>924</v>
      </c>
      <c r="G624" s="41"/>
      <c r="H624" s="41"/>
      <c r="I624" s="236"/>
      <c r="J624" s="41"/>
      <c r="K624" s="41"/>
      <c r="L624" s="45"/>
      <c r="M624" s="237"/>
      <c r="N624" s="238"/>
      <c r="O624" s="92"/>
      <c r="P624" s="92"/>
      <c r="Q624" s="92"/>
      <c r="R624" s="92"/>
      <c r="S624" s="92"/>
      <c r="T624" s="93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T624" s="18" t="s">
        <v>135</v>
      </c>
      <c r="AU624" s="18" t="s">
        <v>86</v>
      </c>
    </row>
    <row r="625" spans="1:51" s="13" customFormat="1" ht="12">
      <c r="A625" s="13"/>
      <c r="B625" s="244"/>
      <c r="C625" s="245"/>
      <c r="D625" s="246" t="s">
        <v>191</v>
      </c>
      <c r="E625" s="247" t="s">
        <v>1</v>
      </c>
      <c r="F625" s="248" t="s">
        <v>925</v>
      </c>
      <c r="G625" s="245"/>
      <c r="H625" s="249">
        <v>4.95</v>
      </c>
      <c r="I625" s="250"/>
      <c r="J625" s="245"/>
      <c r="K625" s="245"/>
      <c r="L625" s="251"/>
      <c r="M625" s="252"/>
      <c r="N625" s="253"/>
      <c r="O625" s="253"/>
      <c r="P625" s="253"/>
      <c r="Q625" s="253"/>
      <c r="R625" s="253"/>
      <c r="S625" s="253"/>
      <c r="T625" s="254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5" t="s">
        <v>191</v>
      </c>
      <c r="AU625" s="255" t="s">
        <v>86</v>
      </c>
      <c r="AV625" s="13" t="s">
        <v>86</v>
      </c>
      <c r="AW625" s="13" t="s">
        <v>32</v>
      </c>
      <c r="AX625" s="13" t="s">
        <v>76</v>
      </c>
      <c r="AY625" s="255" t="s">
        <v>127</v>
      </c>
    </row>
    <row r="626" spans="1:51" s="13" customFormat="1" ht="12">
      <c r="A626" s="13"/>
      <c r="B626" s="244"/>
      <c r="C626" s="245"/>
      <c r="D626" s="246" t="s">
        <v>191</v>
      </c>
      <c r="E626" s="247" t="s">
        <v>1</v>
      </c>
      <c r="F626" s="248" t="s">
        <v>926</v>
      </c>
      <c r="G626" s="245"/>
      <c r="H626" s="249">
        <v>2.7</v>
      </c>
      <c r="I626" s="250"/>
      <c r="J626" s="245"/>
      <c r="K626" s="245"/>
      <c r="L626" s="251"/>
      <c r="M626" s="252"/>
      <c r="N626" s="253"/>
      <c r="O626" s="253"/>
      <c r="P626" s="253"/>
      <c r="Q626" s="253"/>
      <c r="R626" s="253"/>
      <c r="S626" s="253"/>
      <c r="T626" s="254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5" t="s">
        <v>191</v>
      </c>
      <c r="AU626" s="255" t="s">
        <v>86</v>
      </c>
      <c r="AV626" s="13" t="s">
        <v>86</v>
      </c>
      <c r="AW626" s="13" t="s">
        <v>32</v>
      </c>
      <c r="AX626" s="13" t="s">
        <v>76</v>
      </c>
      <c r="AY626" s="255" t="s">
        <v>127</v>
      </c>
    </row>
    <row r="627" spans="1:51" s="13" customFormat="1" ht="12">
      <c r="A627" s="13"/>
      <c r="B627" s="244"/>
      <c r="C627" s="245"/>
      <c r="D627" s="246" t="s">
        <v>191</v>
      </c>
      <c r="E627" s="247" t="s">
        <v>1</v>
      </c>
      <c r="F627" s="248" t="s">
        <v>927</v>
      </c>
      <c r="G627" s="245"/>
      <c r="H627" s="249">
        <v>5.55</v>
      </c>
      <c r="I627" s="250"/>
      <c r="J627" s="245"/>
      <c r="K627" s="245"/>
      <c r="L627" s="251"/>
      <c r="M627" s="252"/>
      <c r="N627" s="253"/>
      <c r="O627" s="253"/>
      <c r="P627" s="253"/>
      <c r="Q627" s="253"/>
      <c r="R627" s="253"/>
      <c r="S627" s="253"/>
      <c r="T627" s="254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5" t="s">
        <v>191</v>
      </c>
      <c r="AU627" s="255" t="s">
        <v>86</v>
      </c>
      <c r="AV627" s="13" t="s">
        <v>86</v>
      </c>
      <c r="AW627" s="13" t="s">
        <v>32</v>
      </c>
      <c r="AX627" s="13" t="s">
        <v>76</v>
      </c>
      <c r="AY627" s="255" t="s">
        <v>127</v>
      </c>
    </row>
    <row r="628" spans="1:51" s="13" customFormat="1" ht="12">
      <c r="A628" s="13"/>
      <c r="B628" s="244"/>
      <c r="C628" s="245"/>
      <c r="D628" s="246" t="s">
        <v>191</v>
      </c>
      <c r="E628" s="247" t="s">
        <v>1</v>
      </c>
      <c r="F628" s="248" t="s">
        <v>928</v>
      </c>
      <c r="G628" s="245"/>
      <c r="H628" s="249">
        <v>4.14</v>
      </c>
      <c r="I628" s="250"/>
      <c r="J628" s="245"/>
      <c r="K628" s="245"/>
      <c r="L628" s="251"/>
      <c r="M628" s="252"/>
      <c r="N628" s="253"/>
      <c r="O628" s="253"/>
      <c r="P628" s="253"/>
      <c r="Q628" s="253"/>
      <c r="R628" s="253"/>
      <c r="S628" s="253"/>
      <c r="T628" s="254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5" t="s">
        <v>191</v>
      </c>
      <c r="AU628" s="255" t="s">
        <v>86</v>
      </c>
      <c r="AV628" s="13" t="s">
        <v>86</v>
      </c>
      <c r="AW628" s="13" t="s">
        <v>32</v>
      </c>
      <c r="AX628" s="13" t="s">
        <v>76</v>
      </c>
      <c r="AY628" s="255" t="s">
        <v>127</v>
      </c>
    </row>
    <row r="629" spans="1:51" s="13" customFormat="1" ht="12">
      <c r="A629" s="13"/>
      <c r="B629" s="244"/>
      <c r="C629" s="245"/>
      <c r="D629" s="246" t="s">
        <v>191</v>
      </c>
      <c r="E629" s="247" t="s">
        <v>1</v>
      </c>
      <c r="F629" s="248" t="s">
        <v>929</v>
      </c>
      <c r="G629" s="245"/>
      <c r="H629" s="249">
        <v>6.3</v>
      </c>
      <c r="I629" s="250"/>
      <c r="J629" s="245"/>
      <c r="K629" s="245"/>
      <c r="L629" s="251"/>
      <c r="M629" s="252"/>
      <c r="N629" s="253"/>
      <c r="O629" s="253"/>
      <c r="P629" s="253"/>
      <c r="Q629" s="253"/>
      <c r="R629" s="253"/>
      <c r="S629" s="253"/>
      <c r="T629" s="25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55" t="s">
        <v>191</v>
      </c>
      <c r="AU629" s="255" t="s">
        <v>86</v>
      </c>
      <c r="AV629" s="13" t="s">
        <v>86</v>
      </c>
      <c r="AW629" s="13" t="s">
        <v>32</v>
      </c>
      <c r="AX629" s="13" t="s">
        <v>76</v>
      </c>
      <c r="AY629" s="255" t="s">
        <v>127</v>
      </c>
    </row>
    <row r="630" spans="1:51" s="13" customFormat="1" ht="12">
      <c r="A630" s="13"/>
      <c r="B630" s="244"/>
      <c r="C630" s="245"/>
      <c r="D630" s="246" t="s">
        <v>191</v>
      </c>
      <c r="E630" s="247" t="s">
        <v>1</v>
      </c>
      <c r="F630" s="248" t="s">
        <v>498</v>
      </c>
      <c r="G630" s="245"/>
      <c r="H630" s="249">
        <v>6.3</v>
      </c>
      <c r="I630" s="250"/>
      <c r="J630" s="245"/>
      <c r="K630" s="245"/>
      <c r="L630" s="251"/>
      <c r="M630" s="252"/>
      <c r="N630" s="253"/>
      <c r="O630" s="253"/>
      <c r="P630" s="253"/>
      <c r="Q630" s="253"/>
      <c r="R630" s="253"/>
      <c r="S630" s="253"/>
      <c r="T630" s="25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5" t="s">
        <v>191</v>
      </c>
      <c r="AU630" s="255" t="s">
        <v>86</v>
      </c>
      <c r="AV630" s="13" t="s">
        <v>86</v>
      </c>
      <c r="AW630" s="13" t="s">
        <v>32</v>
      </c>
      <c r="AX630" s="13" t="s">
        <v>76</v>
      </c>
      <c r="AY630" s="255" t="s">
        <v>127</v>
      </c>
    </row>
    <row r="631" spans="1:51" s="13" customFormat="1" ht="12">
      <c r="A631" s="13"/>
      <c r="B631" s="244"/>
      <c r="C631" s="245"/>
      <c r="D631" s="246" t="s">
        <v>191</v>
      </c>
      <c r="E631" s="247" t="s">
        <v>1</v>
      </c>
      <c r="F631" s="248" t="s">
        <v>930</v>
      </c>
      <c r="G631" s="245"/>
      <c r="H631" s="249">
        <v>17.1</v>
      </c>
      <c r="I631" s="250"/>
      <c r="J631" s="245"/>
      <c r="K631" s="245"/>
      <c r="L631" s="251"/>
      <c r="M631" s="252"/>
      <c r="N631" s="253"/>
      <c r="O631" s="253"/>
      <c r="P631" s="253"/>
      <c r="Q631" s="253"/>
      <c r="R631" s="253"/>
      <c r="S631" s="253"/>
      <c r="T631" s="25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5" t="s">
        <v>191</v>
      </c>
      <c r="AU631" s="255" t="s">
        <v>86</v>
      </c>
      <c r="AV631" s="13" t="s">
        <v>86</v>
      </c>
      <c r="AW631" s="13" t="s">
        <v>32</v>
      </c>
      <c r="AX631" s="13" t="s">
        <v>76</v>
      </c>
      <c r="AY631" s="255" t="s">
        <v>127</v>
      </c>
    </row>
    <row r="632" spans="1:51" s="13" customFormat="1" ht="12">
      <c r="A632" s="13"/>
      <c r="B632" s="244"/>
      <c r="C632" s="245"/>
      <c r="D632" s="246" t="s">
        <v>191</v>
      </c>
      <c r="E632" s="247" t="s">
        <v>1</v>
      </c>
      <c r="F632" s="248" t="s">
        <v>931</v>
      </c>
      <c r="G632" s="245"/>
      <c r="H632" s="249">
        <v>2.4</v>
      </c>
      <c r="I632" s="250"/>
      <c r="J632" s="245"/>
      <c r="K632" s="245"/>
      <c r="L632" s="251"/>
      <c r="M632" s="252"/>
      <c r="N632" s="253"/>
      <c r="O632" s="253"/>
      <c r="P632" s="253"/>
      <c r="Q632" s="253"/>
      <c r="R632" s="253"/>
      <c r="S632" s="253"/>
      <c r="T632" s="25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5" t="s">
        <v>191</v>
      </c>
      <c r="AU632" s="255" t="s">
        <v>86</v>
      </c>
      <c r="AV632" s="13" t="s">
        <v>86</v>
      </c>
      <c r="AW632" s="13" t="s">
        <v>32</v>
      </c>
      <c r="AX632" s="13" t="s">
        <v>76</v>
      </c>
      <c r="AY632" s="255" t="s">
        <v>127</v>
      </c>
    </row>
    <row r="633" spans="1:51" s="13" customFormat="1" ht="12">
      <c r="A633" s="13"/>
      <c r="B633" s="244"/>
      <c r="C633" s="245"/>
      <c r="D633" s="246" t="s">
        <v>191</v>
      </c>
      <c r="E633" s="247" t="s">
        <v>1</v>
      </c>
      <c r="F633" s="248" t="s">
        <v>932</v>
      </c>
      <c r="G633" s="245"/>
      <c r="H633" s="249">
        <v>2.4</v>
      </c>
      <c r="I633" s="250"/>
      <c r="J633" s="245"/>
      <c r="K633" s="245"/>
      <c r="L633" s="251"/>
      <c r="M633" s="252"/>
      <c r="N633" s="253"/>
      <c r="O633" s="253"/>
      <c r="P633" s="253"/>
      <c r="Q633" s="253"/>
      <c r="R633" s="253"/>
      <c r="S633" s="253"/>
      <c r="T633" s="25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5" t="s">
        <v>191</v>
      </c>
      <c r="AU633" s="255" t="s">
        <v>86</v>
      </c>
      <c r="AV633" s="13" t="s">
        <v>86</v>
      </c>
      <c r="AW633" s="13" t="s">
        <v>32</v>
      </c>
      <c r="AX633" s="13" t="s">
        <v>76</v>
      </c>
      <c r="AY633" s="255" t="s">
        <v>127</v>
      </c>
    </row>
    <row r="634" spans="1:51" s="13" customFormat="1" ht="12">
      <c r="A634" s="13"/>
      <c r="B634" s="244"/>
      <c r="C634" s="245"/>
      <c r="D634" s="246" t="s">
        <v>191</v>
      </c>
      <c r="E634" s="247" t="s">
        <v>1</v>
      </c>
      <c r="F634" s="248" t="s">
        <v>933</v>
      </c>
      <c r="G634" s="245"/>
      <c r="H634" s="249">
        <v>3.15</v>
      </c>
      <c r="I634" s="250"/>
      <c r="J634" s="245"/>
      <c r="K634" s="245"/>
      <c r="L634" s="251"/>
      <c r="M634" s="252"/>
      <c r="N634" s="253"/>
      <c r="O634" s="253"/>
      <c r="P634" s="253"/>
      <c r="Q634" s="253"/>
      <c r="R634" s="253"/>
      <c r="S634" s="253"/>
      <c r="T634" s="25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55" t="s">
        <v>191</v>
      </c>
      <c r="AU634" s="255" t="s">
        <v>86</v>
      </c>
      <c r="AV634" s="13" t="s">
        <v>86</v>
      </c>
      <c r="AW634" s="13" t="s">
        <v>32</v>
      </c>
      <c r="AX634" s="13" t="s">
        <v>76</v>
      </c>
      <c r="AY634" s="255" t="s">
        <v>127</v>
      </c>
    </row>
    <row r="635" spans="1:51" s="13" customFormat="1" ht="12">
      <c r="A635" s="13"/>
      <c r="B635" s="244"/>
      <c r="C635" s="245"/>
      <c r="D635" s="246" t="s">
        <v>191</v>
      </c>
      <c r="E635" s="247" t="s">
        <v>1</v>
      </c>
      <c r="F635" s="248" t="s">
        <v>501</v>
      </c>
      <c r="G635" s="245"/>
      <c r="H635" s="249">
        <v>4.65</v>
      </c>
      <c r="I635" s="250"/>
      <c r="J635" s="245"/>
      <c r="K635" s="245"/>
      <c r="L635" s="251"/>
      <c r="M635" s="252"/>
      <c r="N635" s="253"/>
      <c r="O635" s="253"/>
      <c r="P635" s="253"/>
      <c r="Q635" s="253"/>
      <c r="R635" s="253"/>
      <c r="S635" s="253"/>
      <c r="T635" s="25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5" t="s">
        <v>191</v>
      </c>
      <c r="AU635" s="255" t="s">
        <v>86</v>
      </c>
      <c r="AV635" s="13" t="s">
        <v>86</v>
      </c>
      <c r="AW635" s="13" t="s">
        <v>32</v>
      </c>
      <c r="AX635" s="13" t="s">
        <v>76</v>
      </c>
      <c r="AY635" s="255" t="s">
        <v>127</v>
      </c>
    </row>
    <row r="636" spans="1:51" s="13" customFormat="1" ht="12">
      <c r="A636" s="13"/>
      <c r="B636" s="244"/>
      <c r="C636" s="245"/>
      <c r="D636" s="246" t="s">
        <v>191</v>
      </c>
      <c r="E636" s="247" t="s">
        <v>1</v>
      </c>
      <c r="F636" s="248" t="s">
        <v>502</v>
      </c>
      <c r="G636" s="245"/>
      <c r="H636" s="249">
        <v>6.3</v>
      </c>
      <c r="I636" s="250"/>
      <c r="J636" s="245"/>
      <c r="K636" s="245"/>
      <c r="L636" s="251"/>
      <c r="M636" s="252"/>
      <c r="N636" s="253"/>
      <c r="O636" s="253"/>
      <c r="P636" s="253"/>
      <c r="Q636" s="253"/>
      <c r="R636" s="253"/>
      <c r="S636" s="253"/>
      <c r="T636" s="25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55" t="s">
        <v>191</v>
      </c>
      <c r="AU636" s="255" t="s">
        <v>86</v>
      </c>
      <c r="AV636" s="13" t="s">
        <v>86</v>
      </c>
      <c r="AW636" s="13" t="s">
        <v>32</v>
      </c>
      <c r="AX636" s="13" t="s">
        <v>76</v>
      </c>
      <c r="AY636" s="255" t="s">
        <v>127</v>
      </c>
    </row>
    <row r="637" spans="1:51" s="13" customFormat="1" ht="12">
      <c r="A637" s="13"/>
      <c r="B637" s="244"/>
      <c r="C637" s="245"/>
      <c r="D637" s="246" t="s">
        <v>191</v>
      </c>
      <c r="E637" s="247" t="s">
        <v>1</v>
      </c>
      <c r="F637" s="248" t="s">
        <v>934</v>
      </c>
      <c r="G637" s="245"/>
      <c r="H637" s="249">
        <v>11.34</v>
      </c>
      <c r="I637" s="250"/>
      <c r="J637" s="245"/>
      <c r="K637" s="245"/>
      <c r="L637" s="251"/>
      <c r="M637" s="252"/>
      <c r="N637" s="253"/>
      <c r="O637" s="253"/>
      <c r="P637" s="253"/>
      <c r="Q637" s="253"/>
      <c r="R637" s="253"/>
      <c r="S637" s="253"/>
      <c r="T637" s="25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55" t="s">
        <v>191</v>
      </c>
      <c r="AU637" s="255" t="s">
        <v>86</v>
      </c>
      <c r="AV637" s="13" t="s">
        <v>86</v>
      </c>
      <c r="AW637" s="13" t="s">
        <v>32</v>
      </c>
      <c r="AX637" s="13" t="s">
        <v>76</v>
      </c>
      <c r="AY637" s="255" t="s">
        <v>127</v>
      </c>
    </row>
    <row r="638" spans="1:51" s="13" customFormat="1" ht="12">
      <c r="A638" s="13"/>
      <c r="B638" s="244"/>
      <c r="C638" s="245"/>
      <c r="D638" s="246" t="s">
        <v>191</v>
      </c>
      <c r="E638" s="247" t="s">
        <v>1</v>
      </c>
      <c r="F638" s="248" t="s">
        <v>935</v>
      </c>
      <c r="G638" s="245"/>
      <c r="H638" s="249">
        <v>14.4</v>
      </c>
      <c r="I638" s="250"/>
      <c r="J638" s="245"/>
      <c r="K638" s="245"/>
      <c r="L638" s="251"/>
      <c r="M638" s="252"/>
      <c r="N638" s="253"/>
      <c r="O638" s="253"/>
      <c r="P638" s="253"/>
      <c r="Q638" s="253"/>
      <c r="R638" s="253"/>
      <c r="S638" s="253"/>
      <c r="T638" s="25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55" t="s">
        <v>191</v>
      </c>
      <c r="AU638" s="255" t="s">
        <v>86</v>
      </c>
      <c r="AV638" s="13" t="s">
        <v>86</v>
      </c>
      <c r="AW638" s="13" t="s">
        <v>32</v>
      </c>
      <c r="AX638" s="13" t="s">
        <v>76</v>
      </c>
      <c r="AY638" s="255" t="s">
        <v>127</v>
      </c>
    </row>
    <row r="639" spans="1:51" s="14" customFormat="1" ht="12">
      <c r="A639" s="14"/>
      <c r="B639" s="256"/>
      <c r="C639" s="257"/>
      <c r="D639" s="246" t="s">
        <v>191</v>
      </c>
      <c r="E639" s="258" t="s">
        <v>1</v>
      </c>
      <c r="F639" s="259" t="s">
        <v>195</v>
      </c>
      <c r="G639" s="257"/>
      <c r="H639" s="260">
        <v>91.68</v>
      </c>
      <c r="I639" s="261"/>
      <c r="J639" s="257"/>
      <c r="K639" s="257"/>
      <c r="L639" s="262"/>
      <c r="M639" s="263"/>
      <c r="N639" s="264"/>
      <c r="O639" s="264"/>
      <c r="P639" s="264"/>
      <c r="Q639" s="264"/>
      <c r="R639" s="264"/>
      <c r="S639" s="264"/>
      <c r="T639" s="26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6" t="s">
        <v>191</v>
      </c>
      <c r="AU639" s="266" t="s">
        <v>86</v>
      </c>
      <c r="AV639" s="14" t="s">
        <v>188</v>
      </c>
      <c r="AW639" s="14" t="s">
        <v>32</v>
      </c>
      <c r="AX639" s="14" t="s">
        <v>84</v>
      </c>
      <c r="AY639" s="266" t="s">
        <v>127</v>
      </c>
    </row>
    <row r="640" spans="1:65" s="2" customFormat="1" ht="16.5" customHeight="1">
      <c r="A640" s="39"/>
      <c r="B640" s="40"/>
      <c r="C640" s="277" t="s">
        <v>936</v>
      </c>
      <c r="D640" s="277" t="s">
        <v>608</v>
      </c>
      <c r="E640" s="278" t="s">
        <v>937</v>
      </c>
      <c r="F640" s="279" t="s">
        <v>938</v>
      </c>
      <c r="G640" s="280" t="s">
        <v>205</v>
      </c>
      <c r="H640" s="281">
        <v>105.432</v>
      </c>
      <c r="I640" s="282"/>
      <c r="J640" s="283">
        <f>ROUND(I640*H640,2)</f>
        <v>0</v>
      </c>
      <c r="K640" s="284"/>
      <c r="L640" s="285"/>
      <c r="M640" s="286" t="s">
        <v>1</v>
      </c>
      <c r="N640" s="287" t="s">
        <v>41</v>
      </c>
      <c r="O640" s="92"/>
      <c r="P640" s="230">
        <f>O640*H640</f>
        <v>0</v>
      </c>
      <c r="Q640" s="230">
        <v>0.0118</v>
      </c>
      <c r="R640" s="230">
        <f>Q640*H640</f>
        <v>1.2440976</v>
      </c>
      <c r="S640" s="230">
        <v>0</v>
      </c>
      <c r="T640" s="231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2" t="s">
        <v>470</v>
      </c>
      <c r="AT640" s="232" t="s">
        <v>608</v>
      </c>
      <c r="AU640" s="232" t="s">
        <v>86</v>
      </c>
      <c r="AY640" s="18" t="s">
        <v>127</v>
      </c>
      <c r="BE640" s="233">
        <f>IF(N640="základní",J640,0)</f>
        <v>0</v>
      </c>
      <c r="BF640" s="233">
        <f>IF(N640="snížená",J640,0)</f>
        <v>0</v>
      </c>
      <c r="BG640" s="233">
        <f>IF(N640="zákl. přenesená",J640,0)</f>
        <v>0</v>
      </c>
      <c r="BH640" s="233">
        <f>IF(N640="sníž. přenesená",J640,0)</f>
        <v>0</v>
      </c>
      <c r="BI640" s="233">
        <f>IF(N640="nulová",J640,0)</f>
        <v>0</v>
      </c>
      <c r="BJ640" s="18" t="s">
        <v>84</v>
      </c>
      <c r="BK640" s="233">
        <f>ROUND(I640*H640,2)</f>
        <v>0</v>
      </c>
      <c r="BL640" s="18" t="s">
        <v>370</v>
      </c>
      <c r="BM640" s="232" t="s">
        <v>939</v>
      </c>
    </row>
    <row r="641" spans="1:51" s="13" customFormat="1" ht="12">
      <c r="A641" s="13"/>
      <c r="B641" s="244"/>
      <c r="C641" s="245"/>
      <c r="D641" s="246" t="s">
        <v>191</v>
      </c>
      <c r="E641" s="247" t="s">
        <v>1</v>
      </c>
      <c r="F641" s="248" t="s">
        <v>940</v>
      </c>
      <c r="G641" s="245"/>
      <c r="H641" s="249">
        <v>105.432</v>
      </c>
      <c r="I641" s="250"/>
      <c r="J641" s="245"/>
      <c r="K641" s="245"/>
      <c r="L641" s="251"/>
      <c r="M641" s="252"/>
      <c r="N641" s="253"/>
      <c r="O641" s="253"/>
      <c r="P641" s="253"/>
      <c r="Q641" s="253"/>
      <c r="R641" s="253"/>
      <c r="S641" s="253"/>
      <c r="T641" s="25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55" t="s">
        <v>191</v>
      </c>
      <c r="AU641" s="255" t="s">
        <v>86</v>
      </c>
      <c r="AV641" s="13" t="s">
        <v>86</v>
      </c>
      <c r="AW641" s="13" t="s">
        <v>32</v>
      </c>
      <c r="AX641" s="13" t="s">
        <v>84</v>
      </c>
      <c r="AY641" s="255" t="s">
        <v>127</v>
      </c>
    </row>
    <row r="642" spans="1:65" s="2" customFormat="1" ht="24.15" customHeight="1">
      <c r="A642" s="39"/>
      <c r="B642" s="40"/>
      <c r="C642" s="220" t="s">
        <v>941</v>
      </c>
      <c r="D642" s="220" t="s">
        <v>130</v>
      </c>
      <c r="E642" s="221" t="s">
        <v>942</v>
      </c>
      <c r="F642" s="222" t="s">
        <v>943</v>
      </c>
      <c r="G642" s="223" t="s">
        <v>205</v>
      </c>
      <c r="H642" s="224">
        <v>48.84</v>
      </c>
      <c r="I642" s="225"/>
      <c r="J642" s="226">
        <f>ROUND(I642*H642,2)</f>
        <v>0</v>
      </c>
      <c r="K642" s="227"/>
      <c r="L642" s="45"/>
      <c r="M642" s="228" t="s">
        <v>1</v>
      </c>
      <c r="N642" s="229" t="s">
        <v>41</v>
      </c>
      <c r="O642" s="92"/>
      <c r="P642" s="230">
        <f>O642*H642</f>
        <v>0</v>
      </c>
      <c r="Q642" s="230">
        <v>0</v>
      </c>
      <c r="R642" s="230">
        <f>Q642*H642</f>
        <v>0</v>
      </c>
      <c r="S642" s="230">
        <v>0</v>
      </c>
      <c r="T642" s="231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32" t="s">
        <v>370</v>
      </c>
      <c r="AT642" s="232" t="s">
        <v>130</v>
      </c>
      <c r="AU642" s="232" t="s">
        <v>86</v>
      </c>
      <c r="AY642" s="18" t="s">
        <v>127</v>
      </c>
      <c r="BE642" s="233">
        <f>IF(N642="základní",J642,0)</f>
        <v>0</v>
      </c>
      <c r="BF642" s="233">
        <f>IF(N642="snížená",J642,0)</f>
        <v>0</v>
      </c>
      <c r="BG642" s="233">
        <f>IF(N642="zákl. přenesená",J642,0)</f>
        <v>0</v>
      </c>
      <c r="BH642" s="233">
        <f>IF(N642="sníž. přenesená",J642,0)</f>
        <v>0</v>
      </c>
      <c r="BI642" s="233">
        <f>IF(N642="nulová",J642,0)</f>
        <v>0</v>
      </c>
      <c r="BJ642" s="18" t="s">
        <v>84</v>
      </c>
      <c r="BK642" s="233">
        <f>ROUND(I642*H642,2)</f>
        <v>0</v>
      </c>
      <c r="BL642" s="18" t="s">
        <v>370</v>
      </c>
      <c r="BM642" s="232" t="s">
        <v>944</v>
      </c>
    </row>
    <row r="643" spans="1:47" s="2" customFormat="1" ht="12">
      <c r="A643" s="39"/>
      <c r="B643" s="40"/>
      <c r="C643" s="41"/>
      <c r="D643" s="234" t="s">
        <v>135</v>
      </c>
      <c r="E643" s="41"/>
      <c r="F643" s="235" t="s">
        <v>945</v>
      </c>
      <c r="G643" s="41"/>
      <c r="H643" s="41"/>
      <c r="I643" s="236"/>
      <c r="J643" s="41"/>
      <c r="K643" s="41"/>
      <c r="L643" s="45"/>
      <c r="M643" s="237"/>
      <c r="N643" s="238"/>
      <c r="O643" s="92"/>
      <c r="P643" s="92"/>
      <c r="Q643" s="92"/>
      <c r="R643" s="92"/>
      <c r="S643" s="92"/>
      <c r="T643" s="93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18" t="s">
        <v>135</v>
      </c>
      <c r="AU643" s="18" t="s">
        <v>86</v>
      </c>
    </row>
    <row r="644" spans="1:51" s="13" customFormat="1" ht="12">
      <c r="A644" s="13"/>
      <c r="B644" s="244"/>
      <c r="C644" s="245"/>
      <c r="D644" s="246" t="s">
        <v>191</v>
      </c>
      <c r="E644" s="247" t="s">
        <v>1</v>
      </c>
      <c r="F644" s="248" t="s">
        <v>925</v>
      </c>
      <c r="G644" s="245"/>
      <c r="H644" s="249">
        <v>4.95</v>
      </c>
      <c r="I644" s="250"/>
      <c r="J644" s="245"/>
      <c r="K644" s="245"/>
      <c r="L644" s="251"/>
      <c r="M644" s="252"/>
      <c r="N644" s="253"/>
      <c r="O644" s="253"/>
      <c r="P644" s="253"/>
      <c r="Q644" s="253"/>
      <c r="R644" s="253"/>
      <c r="S644" s="253"/>
      <c r="T644" s="25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5" t="s">
        <v>191</v>
      </c>
      <c r="AU644" s="255" t="s">
        <v>86</v>
      </c>
      <c r="AV644" s="13" t="s">
        <v>86</v>
      </c>
      <c r="AW644" s="13" t="s">
        <v>32</v>
      </c>
      <c r="AX644" s="13" t="s">
        <v>76</v>
      </c>
      <c r="AY644" s="255" t="s">
        <v>127</v>
      </c>
    </row>
    <row r="645" spans="1:51" s="13" customFormat="1" ht="12">
      <c r="A645" s="13"/>
      <c r="B645" s="244"/>
      <c r="C645" s="245"/>
      <c r="D645" s="246" t="s">
        <v>191</v>
      </c>
      <c r="E645" s="247" t="s">
        <v>1</v>
      </c>
      <c r="F645" s="248" t="s">
        <v>926</v>
      </c>
      <c r="G645" s="245"/>
      <c r="H645" s="249">
        <v>2.7</v>
      </c>
      <c r="I645" s="250"/>
      <c r="J645" s="245"/>
      <c r="K645" s="245"/>
      <c r="L645" s="251"/>
      <c r="M645" s="252"/>
      <c r="N645" s="253"/>
      <c r="O645" s="253"/>
      <c r="P645" s="253"/>
      <c r="Q645" s="253"/>
      <c r="R645" s="253"/>
      <c r="S645" s="253"/>
      <c r="T645" s="25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5" t="s">
        <v>191</v>
      </c>
      <c r="AU645" s="255" t="s">
        <v>86</v>
      </c>
      <c r="AV645" s="13" t="s">
        <v>86</v>
      </c>
      <c r="AW645" s="13" t="s">
        <v>32</v>
      </c>
      <c r="AX645" s="13" t="s">
        <v>76</v>
      </c>
      <c r="AY645" s="255" t="s">
        <v>127</v>
      </c>
    </row>
    <row r="646" spans="1:51" s="13" customFormat="1" ht="12">
      <c r="A646" s="13"/>
      <c r="B646" s="244"/>
      <c r="C646" s="245"/>
      <c r="D646" s="246" t="s">
        <v>191</v>
      </c>
      <c r="E646" s="247" t="s">
        <v>1</v>
      </c>
      <c r="F646" s="248" t="s">
        <v>927</v>
      </c>
      <c r="G646" s="245"/>
      <c r="H646" s="249">
        <v>5.55</v>
      </c>
      <c r="I646" s="250"/>
      <c r="J646" s="245"/>
      <c r="K646" s="245"/>
      <c r="L646" s="251"/>
      <c r="M646" s="252"/>
      <c r="N646" s="253"/>
      <c r="O646" s="253"/>
      <c r="P646" s="253"/>
      <c r="Q646" s="253"/>
      <c r="R646" s="253"/>
      <c r="S646" s="253"/>
      <c r="T646" s="25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5" t="s">
        <v>191</v>
      </c>
      <c r="AU646" s="255" t="s">
        <v>86</v>
      </c>
      <c r="AV646" s="13" t="s">
        <v>86</v>
      </c>
      <c r="AW646" s="13" t="s">
        <v>32</v>
      </c>
      <c r="AX646" s="13" t="s">
        <v>76</v>
      </c>
      <c r="AY646" s="255" t="s">
        <v>127</v>
      </c>
    </row>
    <row r="647" spans="1:51" s="13" customFormat="1" ht="12">
      <c r="A647" s="13"/>
      <c r="B647" s="244"/>
      <c r="C647" s="245"/>
      <c r="D647" s="246" t="s">
        <v>191</v>
      </c>
      <c r="E647" s="247" t="s">
        <v>1</v>
      </c>
      <c r="F647" s="248" t="s">
        <v>928</v>
      </c>
      <c r="G647" s="245"/>
      <c r="H647" s="249">
        <v>4.14</v>
      </c>
      <c r="I647" s="250"/>
      <c r="J647" s="245"/>
      <c r="K647" s="245"/>
      <c r="L647" s="251"/>
      <c r="M647" s="252"/>
      <c r="N647" s="253"/>
      <c r="O647" s="253"/>
      <c r="P647" s="253"/>
      <c r="Q647" s="253"/>
      <c r="R647" s="253"/>
      <c r="S647" s="253"/>
      <c r="T647" s="25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5" t="s">
        <v>191</v>
      </c>
      <c r="AU647" s="255" t="s">
        <v>86</v>
      </c>
      <c r="AV647" s="13" t="s">
        <v>86</v>
      </c>
      <c r="AW647" s="13" t="s">
        <v>32</v>
      </c>
      <c r="AX647" s="13" t="s">
        <v>76</v>
      </c>
      <c r="AY647" s="255" t="s">
        <v>127</v>
      </c>
    </row>
    <row r="648" spans="1:51" s="13" customFormat="1" ht="12">
      <c r="A648" s="13"/>
      <c r="B648" s="244"/>
      <c r="C648" s="245"/>
      <c r="D648" s="246" t="s">
        <v>191</v>
      </c>
      <c r="E648" s="247" t="s">
        <v>1</v>
      </c>
      <c r="F648" s="248" t="s">
        <v>929</v>
      </c>
      <c r="G648" s="245"/>
      <c r="H648" s="249">
        <v>6.3</v>
      </c>
      <c r="I648" s="250"/>
      <c r="J648" s="245"/>
      <c r="K648" s="245"/>
      <c r="L648" s="251"/>
      <c r="M648" s="252"/>
      <c r="N648" s="253"/>
      <c r="O648" s="253"/>
      <c r="P648" s="253"/>
      <c r="Q648" s="253"/>
      <c r="R648" s="253"/>
      <c r="S648" s="253"/>
      <c r="T648" s="25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55" t="s">
        <v>191</v>
      </c>
      <c r="AU648" s="255" t="s">
        <v>86</v>
      </c>
      <c r="AV648" s="13" t="s">
        <v>86</v>
      </c>
      <c r="AW648" s="13" t="s">
        <v>32</v>
      </c>
      <c r="AX648" s="13" t="s">
        <v>76</v>
      </c>
      <c r="AY648" s="255" t="s">
        <v>127</v>
      </c>
    </row>
    <row r="649" spans="1:51" s="13" customFormat="1" ht="12">
      <c r="A649" s="13"/>
      <c r="B649" s="244"/>
      <c r="C649" s="245"/>
      <c r="D649" s="246" t="s">
        <v>191</v>
      </c>
      <c r="E649" s="247" t="s">
        <v>1</v>
      </c>
      <c r="F649" s="248" t="s">
        <v>498</v>
      </c>
      <c r="G649" s="245"/>
      <c r="H649" s="249">
        <v>6.3</v>
      </c>
      <c r="I649" s="250"/>
      <c r="J649" s="245"/>
      <c r="K649" s="245"/>
      <c r="L649" s="251"/>
      <c r="M649" s="252"/>
      <c r="N649" s="253"/>
      <c r="O649" s="253"/>
      <c r="P649" s="253"/>
      <c r="Q649" s="253"/>
      <c r="R649" s="253"/>
      <c r="S649" s="253"/>
      <c r="T649" s="25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55" t="s">
        <v>191</v>
      </c>
      <c r="AU649" s="255" t="s">
        <v>86</v>
      </c>
      <c r="AV649" s="13" t="s">
        <v>86</v>
      </c>
      <c r="AW649" s="13" t="s">
        <v>32</v>
      </c>
      <c r="AX649" s="13" t="s">
        <v>76</v>
      </c>
      <c r="AY649" s="255" t="s">
        <v>127</v>
      </c>
    </row>
    <row r="650" spans="1:51" s="13" customFormat="1" ht="12">
      <c r="A650" s="13"/>
      <c r="B650" s="244"/>
      <c r="C650" s="245"/>
      <c r="D650" s="246" t="s">
        <v>191</v>
      </c>
      <c r="E650" s="247" t="s">
        <v>1</v>
      </c>
      <c r="F650" s="248" t="s">
        <v>931</v>
      </c>
      <c r="G650" s="245"/>
      <c r="H650" s="249">
        <v>2.4</v>
      </c>
      <c r="I650" s="250"/>
      <c r="J650" s="245"/>
      <c r="K650" s="245"/>
      <c r="L650" s="251"/>
      <c r="M650" s="252"/>
      <c r="N650" s="253"/>
      <c r="O650" s="253"/>
      <c r="P650" s="253"/>
      <c r="Q650" s="253"/>
      <c r="R650" s="253"/>
      <c r="S650" s="253"/>
      <c r="T650" s="25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55" t="s">
        <v>191</v>
      </c>
      <c r="AU650" s="255" t="s">
        <v>86</v>
      </c>
      <c r="AV650" s="13" t="s">
        <v>86</v>
      </c>
      <c r="AW650" s="13" t="s">
        <v>32</v>
      </c>
      <c r="AX650" s="13" t="s">
        <v>76</v>
      </c>
      <c r="AY650" s="255" t="s">
        <v>127</v>
      </c>
    </row>
    <row r="651" spans="1:51" s="13" customFormat="1" ht="12">
      <c r="A651" s="13"/>
      <c r="B651" s="244"/>
      <c r="C651" s="245"/>
      <c r="D651" s="246" t="s">
        <v>191</v>
      </c>
      <c r="E651" s="247" t="s">
        <v>1</v>
      </c>
      <c r="F651" s="248" t="s">
        <v>932</v>
      </c>
      <c r="G651" s="245"/>
      <c r="H651" s="249">
        <v>2.4</v>
      </c>
      <c r="I651" s="250"/>
      <c r="J651" s="245"/>
      <c r="K651" s="245"/>
      <c r="L651" s="251"/>
      <c r="M651" s="252"/>
      <c r="N651" s="253"/>
      <c r="O651" s="253"/>
      <c r="P651" s="253"/>
      <c r="Q651" s="253"/>
      <c r="R651" s="253"/>
      <c r="S651" s="253"/>
      <c r="T651" s="25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55" t="s">
        <v>191</v>
      </c>
      <c r="AU651" s="255" t="s">
        <v>86</v>
      </c>
      <c r="AV651" s="13" t="s">
        <v>86</v>
      </c>
      <c r="AW651" s="13" t="s">
        <v>32</v>
      </c>
      <c r="AX651" s="13" t="s">
        <v>76</v>
      </c>
      <c r="AY651" s="255" t="s">
        <v>127</v>
      </c>
    </row>
    <row r="652" spans="1:51" s="13" customFormat="1" ht="12">
      <c r="A652" s="13"/>
      <c r="B652" s="244"/>
      <c r="C652" s="245"/>
      <c r="D652" s="246" t="s">
        <v>191</v>
      </c>
      <c r="E652" s="247" t="s">
        <v>1</v>
      </c>
      <c r="F652" s="248" t="s">
        <v>933</v>
      </c>
      <c r="G652" s="245"/>
      <c r="H652" s="249">
        <v>3.15</v>
      </c>
      <c r="I652" s="250"/>
      <c r="J652" s="245"/>
      <c r="K652" s="245"/>
      <c r="L652" s="251"/>
      <c r="M652" s="252"/>
      <c r="N652" s="253"/>
      <c r="O652" s="253"/>
      <c r="P652" s="253"/>
      <c r="Q652" s="253"/>
      <c r="R652" s="253"/>
      <c r="S652" s="253"/>
      <c r="T652" s="25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55" t="s">
        <v>191</v>
      </c>
      <c r="AU652" s="255" t="s">
        <v>86</v>
      </c>
      <c r="AV652" s="13" t="s">
        <v>86</v>
      </c>
      <c r="AW652" s="13" t="s">
        <v>32</v>
      </c>
      <c r="AX652" s="13" t="s">
        <v>76</v>
      </c>
      <c r="AY652" s="255" t="s">
        <v>127</v>
      </c>
    </row>
    <row r="653" spans="1:51" s="13" customFormat="1" ht="12">
      <c r="A653" s="13"/>
      <c r="B653" s="244"/>
      <c r="C653" s="245"/>
      <c r="D653" s="246" t="s">
        <v>191</v>
      </c>
      <c r="E653" s="247" t="s">
        <v>1</v>
      </c>
      <c r="F653" s="248" t="s">
        <v>501</v>
      </c>
      <c r="G653" s="245"/>
      <c r="H653" s="249">
        <v>4.65</v>
      </c>
      <c r="I653" s="250"/>
      <c r="J653" s="245"/>
      <c r="K653" s="245"/>
      <c r="L653" s="251"/>
      <c r="M653" s="252"/>
      <c r="N653" s="253"/>
      <c r="O653" s="253"/>
      <c r="P653" s="253"/>
      <c r="Q653" s="253"/>
      <c r="R653" s="253"/>
      <c r="S653" s="253"/>
      <c r="T653" s="25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5" t="s">
        <v>191</v>
      </c>
      <c r="AU653" s="255" t="s">
        <v>86</v>
      </c>
      <c r="AV653" s="13" t="s">
        <v>86</v>
      </c>
      <c r="AW653" s="13" t="s">
        <v>32</v>
      </c>
      <c r="AX653" s="13" t="s">
        <v>76</v>
      </c>
      <c r="AY653" s="255" t="s">
        <v>127</v>
      </c>
    </row>
    <row r="654" spans="1:51" s="13" customFormat="1" ht="12">
      <c r="A654" s="13"/>
      <c r="B654" s="244"/>
      <c r="C654" s="245"/>
      <c r="D654" s="246" t="s">
        <v>191</v>
      </c>
      <c r="E654" s="247" t="s">
        <v>1</v>
      </c>
      <c r="F654" s="248" t="s">
        <v>502</v>
      </c>
      <c r="G654" s="245"/>
      <c r="H654" s="249">
        <v>6.3</v>
      </c>
      <c r="I654" s="250"/>
      <c r="J654" s="245"/>
      <c r="K654" s="245"/>
      <c r="L654" s="251"/>
      <c r="M654" s="252"/>
      <c r="N654" s="253"/>
      <c r="O654" s="253"/>
      <c r="P654" s="253"/>
      <c r="Q654" s="253"/>
      <c r="R654" s="253"/>
      <c r="S654" s="253"/>
      <c r="T654" s="25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5" t="s">
        <v>191</v>
      </c>
      <c r="AU654" s="255" t="s">
        <v>86</v>
      </c>
      <c r="AV654" s="13" t="s">
        <v>86</v>
      </c>
      <c r="AW654" s="13" t="s">
        <v>32</v>
      </c>
      <c r="AX654" s="13" t="s">
        <v>76</v>
      </c>
      <c r="AY654" s="255" t="s">
        <v>127</v>
      </c>
    </row>
    <row r="655" spans="1:51" s="14" customFormat="1" ht="12">
      <c r="A655" s="14"/>
      <c r="B655" s="256"/>
      <c r="C655" s="257"/>
      <c r="D655" s="246" t="s">
        <v>191</v>
      </c>
      <c r="E655" s="258" t="s">
        <v>1</v>
      </c>
      <c r="F655" s="259" t="s">
        <v>195</v>
      </c>
      <c r="G655" s="257"/>
      <c r="H655" s="260">
        <v>48.84</v>
      </c>
      <c r="I655" s="261"/>
      <c r="J655" s="257"/>
      <c r="K655" s="257"/>
      <c r="L655" s="262"/>
      <c r="M655" s="263"/>
      <c r="N655" s="264"/>
      <c r="O655" s="264"/>
      <c r="P655" s="264"/>
      <c r="Q655" s="264"/>
      <c r="R655" s="264"/>
      <c r="S655" s="264"/>
      <c r="T655" s="26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6" t="s">
        <v>191</v>
      </c>
      <c r="AU655" s="266" t="s">
        <v>86</v>
      </c>
      <c r="AV655" s="14" t="s">
        <v>188</v>
      </c>
      <c r="AW655" s="14" t="s">
        <v>32</v>
      </c>
      <c r="AX655" s="14" t="s">
        <v>84</v>
      </c>
      <c r="AY655" s="266" t="s">
        <v>127</v>
      </c>
    </row>
    <row r="656" spans="1:65" s="2" customFormat="1" ht="24.15" customHeight="1">
      <c r="A656" s="39"/>
      <c r="B656" s="40"/>
      <c r="C656" s="220" t="s">
        <v>946</v>
      </c>
      <c r="D656" s="220" t="s">
        <v>130</v>
      </c>
      <c r="E656" s="221" t="s">
        <v>947</v>
      </c>
      <c r="F656" s="222" t="s">
        <v>948</v>
      </c>
      <c r="G656" s="223" t="s">
        <v>205</v>
      </c>
      <c r="H656" s="224">
        <v>91.68</v>
      </c>
      <c r="I656" s="225"/>
      <c r="J656" s="226">
        <f>ROUND(I656*H656,2)</f>
        <v>0</v>
      </c>
      <c r="K656" s="227"/>
      <c r="L656" s="45"/>
      <c r="M656" s="228" t="s">
        <v>1</v>
      </c>
      <c r="N656" s="229" t="s">
        <v>41</v>
      </c>
      <c r="O656" s="92"/>
      <c r="P656" s="230">
        <f>O656*H656</f>
        <v>0</v>
      </c>
      <c r="Q656" s="230">
        <v>0</v>
      </c>
      <c r="R656" s="230">
        <f>Q656*H656</f>
        <v>0</v>
      </c>
      <c r="S656" s="230">
        <v>0</v>
      </c>
      <c r="T656" s="231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32" t="s">
        <v>370</v>
      </c>
      <c r="AT656" s="232" t="s">
        <v>130</v>
      </c>
      <c r="AU656" s="232" t="s">
        <v>86</v>
      </c>
      <c r="AY656" s="18" t="s">
        <v>127</v>
      </c>
      <c r="BE656" s="233">
        <f>IF(N656="základní",J656,0)</f>
        <v>0</v>
      </c>
      <c r="BF656" s="233">
        <f>IF(N656="snížená",J656,0)</f>
        <v>0</v>
      </c>
      <c r="BG656" s="233">
        <f>IF(N656="zákl. přenesená",J656,0)</f>
        <v>0</v>
      </c>
      <c r="BH656" s="233">
        <f>IF(N656="sníž. přenesená",J656,0)</f>
        <v>0</v>
      </c>
      <c r="BI656" s="233">
        <f>IF(N656="nulová",J656,0)</f>
        <v>0</v>
      </c>
      <c r="BJ656" s="18" t="s">
        <v>84</v>
      </c>
      <c r="BK656" s="233">
        <f>ROUND(I656*H656,2)</f>
        <v>0</v>
      </c>
      <c r="BL656" s="18" t="s">
        <v>370</v>
      </c>
      <c r="BM656" s="232" t="s">
        <v>949</v>
      </c>
    </row>
    <row r="657" spans="1:47" s="2" customFormat="1" ht="12">
      <c r="A657" s="39"/>
      <c r="B657" s="40"/>
      <c r="C657" s="41"/>
      <c r="D657" s="234" t="s">
        <v>135</v>
      </c>
      <c r="E657" s="41"/>
      <c r="F657" s="235" t="s">
        <v>950</v>
      </c>
      <c r="G657" s="41"/>
      <c r="H657" s="41"/>
      <c r="I657" s="236"/>
      <c r="J657" s="41"/>
      <c r="K657" s="41"/>
      <c r="L657" s="45"/>
      <c r="M657" s="237"/>
      <c r="N657" s="238"/>
      <c r="O657" s="92"/>
      <c r="P657" s="92"/>
      <c r="Q657" s="92"/>
      <c r="R657" s="92"/>
      <c r="S657" s="92"/>
      <c r="T657" s="93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18" t="s">
        <v>135</v>
      </c>
      <c r="AU657" s="18" t="s">
        <v>86</v>
      </c>
    </row>
    <row r="658" spans="1:65" s="2" customFormat="1" ht="16.5" customHeight="1">
      <c r="A658" s="39"/>
      <c r="B658" s="40"/>
      <c r="C658" s="220" t="s">
        <v>951</v>
      </c>
      <c r="D658" s="220" t="s">
        <v>130</v>
      </c>
      <c r="E658" s="221" t="s">
        <v>952</v>
      </c>
      <c r="F658" s="222" t="s">
        <v>953</v>
      </c>
      <c r="G658" s="223" t="s">
        <v>453</v>
      </c>
      <c r="H658" s="224">
        <v>100</v>
      </c>
      <c r="I658" s="225"/>
      <c r="J658" s="226">
        <f>ROUND(I658*H658,2)</f>
        <v>0</v>
      </c>
      <c r="K658" s="227"/>
      <c r="L658" s="45"/>
      <c r="M658" s="228" t="s">
        <v>1</v>
      </c>
      <c r="N658" s="229" t="s">
        <v>41</v>
      </c>
      <c r="O658" s="92"/>
      <c r="P658" s="230">
        <f>O658*H658</f>
        <v>0</v>
      </c>
      <c r="Q658" s="230">
        <v>3E-05</v>
      </c>
      <c r="R658" s="230">
        <f>Q658*H658</f>
        <v>0.003</v>
      </c>
      <c r="S658" s="230">
        <v>0</v>
      </c>
      <c r="T658" s="231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32" t="s">
        <v>370</v>
      </c>
      <c r="AT658" s="232" t="s">
        <v>130</v>
      </c>
      <c r="AU658" s="232" t="s">
        <v>86</v>
      </c>
      <c r="AY658" s="18" t="s">
        <v>127</v>
      </c>
      <c r="BE658" s="233">
        <f>IF(N658="základní",J658,0)</f>
        <v>0</v>
      </c>
      <c r="BF658" s="233">
        <f>IF(N658="snížená",J658,0)</f>
        <v>0</v>
      </c>
      <c r="BG658" s="233">
        <f>IF(N658="zákl. přenesená",J658,0)</f>
        <v>0</v>
      </c>
      <c r="BH658" s="233">
        <f>IF(N658="sníž. přenesená",J658,0)</f>
        <v>0</v>
      </c>
      <c r="BI658" s="233">
        <f>IF(N658="nulová",J658,0)</f>
        <v>0</v>
      </c>
      <c r="BJ658" s="18" t="s">
        <v>84</v>
      </c>
      <c r="BK658" s="233">
        <f>ROUND(I658*H658,2)</f>
        <v>0</v>
      </c>
      <c r="BL658" s="18" t="s">
        <v>370</v>
      </c>
      <c r="BM658" s="232" t="s">
        <v>954</v>
      </c>
    </row>
    <row r="659" spans="1:47" s="2" customFormat="1" ht="12">
      <c r="A659" s="39"/>
      <c r="B659" s="40"/>
      <c r="C659" s="41"/>
      <c r="D659" s="234" t="s">
        <v>135</v>
      </c>
      <c r="E659" s="41"/>
      <c r="F659" s="235" t="s">
        <v>955</v>
      </c>
      <c r="G659" s="41"/>
      <c r="H659" s="41"/>
      <c r="I659" s="236"/>
      <c r="J659" s="41"/>
      <c r="K659" s="41"/>
      <c r="L659" s="45"/>
      <c r="M659" s="237"/>
      <c r="N659" s="238"/>
      <c r="O659" s="92"/>
      <c r="P659" s="92"/>
      <c r="Q659" s="92"/>
      <c r="R659" s="92"/>
      <c r="S659" s="92"/>
      <c r="T659" s="93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135</v>
      </c>
      <c r="AU659" s="18" t="s">
        <v>86</v>
      </c>
    </row>
    <row r="660" spans="1:65" s="2" customFormat="1" ht="16.5" customHeight="1">
      <c r="A660" s="39"/>
      <c r="B660" s="40"/>
      <c r="C660" s="220" t="s">
        <v>956</v>
      </c>
      <c r="D660" s="220" t="s">
        <v>130</v>
      </c>
      <c r="E660" s="221" t="s">
        <v>957</v>
      </c>
      <c r="F660" s="222" t="s">
        <v>958</v>
      </c>
      <c r="G660" s="223" t="s">
        <v>453</v>
      </c>
      <c r="H660" s="224">
        <v>20</v>
      </c>
      <c r="I660" s="225"/>
      <c r="J660" s="226">
        <f>ROUND(I660*H660,2)</f>
        <v>0</v>
      </c>
      <c r="K660" s="227"/>
      <c r="L660" s="45"/>
      <c r="M660" s="228" t="s">
        <v>1</v>
      </c>
      <c r="N660" s="229" t="s">
        <v>41</v>
      </c>
      <c r="O660" s="92"/>
      <c r="P660" s="230">
        <f>O660*H660</f>
        <v>0</v>
      </c>
      <c r="Q660" s="230">
        <v>0.00011</v>
      </c>
      <c r="R660" s="230">
        <f>Q660*H660</f>
        <v>0.0022</v>
      </c>
      <c r="S660" s="230">
        <v>0</v>
      </c>
      <c r="T660" s="231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2" t="s">
        <v>370</v>
      </c>
      <c r="AT660" s="232" t="s">
        <v>130</v>
      </c>
      <c r="AU660" s="232" t="s">
        <v>86</v>
      </c>
      <c r="AY660" s="18" t="s">
        <v>127</v>
      </c>
      <c r="BE660" s="233">
        <f>IF(N660="základní",J660,0)</f>
        <v>0</v>
      </c>
      <c r="BF660" s="233">
        <f>IF(N660="snížená",J660,0)</f>
        <v>0</v>
      </c>
      <c r="BG660" s="233">
        <f>IF(N660="zákl. přenesená",J660,0)</f>
        <v>0</v>
      </c>
      <c r="BH660" s="233">
        <f>IF(N660="sníž. přenesená",J660,0)</f>
        <v>0</v>
      </c>
      <c r="BI660" s="233">
        <f>IF(N660="nulová",J660,0)</f>
        <v>0</v>
      </c>
      <c r="BJ660" s="18" t="s">
        <v>84</v>
      </c>
      <c r="BK660" s="233">
        <f>ROUND(I660*H660,2)</f>
        <v>0</v>
      </c>
      <c r="BL660" s="18" t="s">
        <v>370</v>
      </c>
      <c r="BM660" s="232" t="s">
        <v>959</v>
      </c>
    </row>
    <row r="661" spans="1:47" s="2" customFormat="1" ht="12">
      <c r="A661" s="39"/>
      <c r="B661" s="40"/>
      <c r="C661" s="41"/>
      <c r="D661" s="234" t="s">
        <v>135</v>
      </c>
      <c r="E661" s="41"/>
      <c r="F661" s="235" t="s">
        <v>960</v>
      </c>
      <c r="G661" s="41"/>
      <c r="H661" s="41"/>
      <c r="I661" s="236"/>
      <c r="J661" s="41"/>
      <c r="K661" s="41"/>
      <c r="L661" s="45"/>
      <c r="M661" s="237"/>
      <c r="N661" s="238"/>
      <c r="O661" s="92"/>
      <c r="P661" s="92"/>
      <c r="Q661" s="92"/>
      <c r="R661" s="92"/>
      <c r="S661" s="92"/>
      <c r="T661" s="93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18" t="s">
        <v>135</v>
      </c>
      <c r="AU661" s="18" t="s">
        <v>86</v>
      </c>
    </row>
    <row r="662" spans="1:65" s="2" customFormat="1" ht="21.75" customHeight="1">
      <c r="A662" s="39"/>
      <c r="B662" s="40"/>
      <c r="C662" s="220" t="s">
        <v>961</v>
      </c>
      <c r="D662" s="220" t="s">
        <v>130</v>
      </c>
      <c r="E662" s="221" t="s">
        <v>962</v>
      </c>
      <c r="F662" s="222" t="s">
        <v>963</v>
      </c>
      <c r="G662" s="223" t="s">
        <v>381</v>
      </c>
      <c r="H662" s="224">
        <v>60</v>
      </c>
      <c r="I662" s="225"/>
      <c r="J662" s="226">
        <f>ROUND(I662*H662,2)</f>
        <v>0</v>
      </c>
      <c r="K662" s="227"/>
      <c r="L662" s="45"/>
      <c r="M662" s="228" t="s">
        <v>1</v>
      </c>
      <c r="N662" s="229" t="s">
        <v>41</v>
      </c>
      <c r="O662" s="92"/>
      <c r="P662" s="230">
        <f>O662*H662</f>
        <v>0</v>
      </c>
      <c r="Q662" s="230">
        <v>0</v>
      </c>
      <c r="R662" s="230">
        <f>Q662*H662</f>
        <v>0</v>
      </c>
      <c r="S662" s="230">
        <v>0</v>
      </c>
      <c r="T662" s="231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2" t="s">
        <v>370</v>
      </c>
      <c r="AT662" s="232" t="s">
        <v>130</v>
      </c>
      <c r="AU662" s="232" t="s">
        <v>86</v>
      </c>
      <c r="AY662" s="18" t="s">
        <v>127</v>
      </c>
      <c r="BE662" s="233">
        <f>IF(N662="základní",J662,0)</f>
        <v>0</v>
      </c>
      <c r="BF662" s="233">
        <f>IF(N662="snížená",J662,0)</f>
        <v>0</v>
      </c>
      <c r="BG662" s="233">
        <f>IF(N662="zákl. přenesená",J662,0)</f>
        <v>0</v>
      </c>
      <c r="BH662" s="233">
        <f>IF(N662="sníž. přenesená",J662,0)</f>
        <v>0</v>
      </c>
      <c r="BI662" s="233">
        <f>IF(N662="nulová",J662,0)</f>
        <v>0</v>
      </c>
      <c r="BJ662" s="18" t="s">
        <v>84</v>
      </c>
      <c r="BK662" s="233">
        <f>ROUND(I662*H662,2)</f>
        <v>0</v>
      </c>
      <c r="BL662" s="18" t="s">
        <v>370</v>
      </c>
      <c r="BM662" s="232" t="s">
        <v>964</v>
      </c>
    </row>
    <row r="663" spans="1:47" s="2" customFormat="1" ht="12">
      <c r="A663" s="39"/>
      <c r="B663" s="40"/>
      <c r="C663" s="41"/>
      <c r="D663" s="234" t="s">
        <v>135</v>
      </c>
      <c r="E663" s="41"/>
      <c r="F663" s="235" t="s">
        <v>965</v>
      </c>
      <c r="G663" s="41"/>
      <c r="H663" s="41"/>
      <c r="I663" s="236"/>
      <c r="J663" s="41"/>
      <c r="K663" s="41"/>
      <c r="L663" s="45"/>
      <c r="M663" s="237"/>
      <c r="N663" s="238"/>
      <c r="O663" s="92"/>
      <c r="P663" s="92"/>
      <c r="Q663" s="92"/>
      <c r="R663" s="92"/>
      <c r="S663" s="92"/>
      <c r="T663" s="93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T663" s="18" t="s">
        <v>135</v>
      </c>
      <c r="AU663" s="18" t="s">
        <v>86</v>
      </c>
    </row>
    <row r="664" spans="1:65" s="2" customFormat="1" ht="24.15" customHeight="1">
      <c r="A664" s="39"/>
      <c r="B664" s="40"/>
      <c r="C664" s="220" t="s">
        <v>966</v>
      </c>
      <c r="D664" s="220" t="s">
        <v>130</v>
      </c>
      <c r="E664" s="221" t="s">
        <v>967</v>
      </c>
      <c r="F664" s="222" t="s">
        <v>968</v>
      </c>
      <c r="G664" s="223" t="s">
        <v>639</v>
      </c>
      <c r="H664" s="288"/>
      <c r="I664" s="225"/>
      <c r="J664" s="226">
        <f>ROUND(I664*H664,2)</f>
        <v>0</v>
      </c>
      <c r="K664" s="227"/>
      <c r="L664" s="45"/>
      <c r="M664" s="228" t="s">
        <v>1</v>
      </c>
      <c r="N664" s="229" t="s">
        <v>41</v>
      </c>
      <c r="O664" s="92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2" t="s">
        <v>370</v>
      </c>
      <c r="AT664" s="232" t="s">
        <v>130</v>
      </c>
      <c r="AU664" s="232" t="s">
        <v>86</v>
      </c>
      <c r="AY664" s="18" t="s">
        <v>127</v>
      </c>
      <c r="BE664" s="233">
        <f>IF(N664="základní",J664,0)</f>
        <v>0</v>
      </c>
      <c r="BF664" s="233">
        <f>IF(N664="snížená",J664,0)</f>
        <v>0</v>
      </c>
      <c r="BG664" s="233">
        <f>IF(N664="zákl. přenesená",J664,0)</f>
        <v>0</v>
      </c>
      <c r="BH664" s="233">
        <f>IF(N664="sníž. přenesená",J664,0)</f>
        <v>0</v>
      </c>
      <c r="BI664" s="233">
        <f>IF(N664="nulová",J664,0)</f>
        <v>0</v>
      </c>
      <c r="BJ664" s="18" t="s">
        <v>84</v>
      </c>
      <c r="BK664" s="233">
        <f>ROUND(I664*H664,2)</f>
        <v>0</v>
      </c>
      <c r="BL664" s="18" t="s">
        <v>370</v>
      </c>
      <c r="BM664" s="232" t="s">
        <v>969</v>
      </c>
    </row>
    <row r="665" spans="1:47" s="2" customFormat="1" ht="12">
      <c r="A665" s="39"/>
      <c r="B665" s="40"/>
      <c r="C665" s="41"/>
      <c r="D665" s="234" t="s">
        <v>135</v>
      </c>
      <c r="E665" s="41"/>
      <c r="F665" s="235" t="s">
        <v>970</v>
      </c>
      <c r="G665" s="41"/>
      <c r="H665" s="41"/>
      <c r="I665" s="236"/>
      <c r="J665" s="41"/>
      <c r="K665" s="41"/>
      <c r="L665" s="45"/>
      <c r="M665" s="237"/>
      <c r="N665" s="238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135</v>
      </c>
      <c r="AU665" s="18" t="s">
        <v>86</v>
      </c>
    </row>
    <row r="666" spans="1:63" s="12" customFormat="1" ht="22.8" customHeight="1">
      <c r="A666" s="12"/>
      <c r="B666" s="204"/>
      <c r="C666" s="205"/>
      <c r="D666" s="206" t="s">
        <v>75</v>
      </c>
      <c r="E666" s="218" t="s">
        <v>971</v>
      </c>
      <c r="F666" s="218" t="s">
        <v>972</v>
      </c>
      <c r="G666" s="205"/>
      <c r="H666" s="205"/>
      <c r="I666" s="208"/>
      <c r="J666" s="219">
        <f>BK666</f>
        <v>0</v>
      </c>
      <c r="K666" s="205"/>
      <c r="L666" s="210"/>
      <c r="M666" s="211"/>
      <c r="N666" s="212"/>
      <c r="O666" s="212"/>
      <c r="P666" s="213">
        <f>SUM(P667:P687)</f>
        <v>0</v>
      </c>
      <c r="Q666" s="212"/>
      <c r="R666" s="213">
        <f>SUM(R667:R687)</f>
        <v>0.014244300000000001</v>
      </c>
      <c r="S666" s="212"/>
      <c r="T666" s="214">
        <f>SUM(T667:T687)</f>
        <v>0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15" t="s">
        <v>86</v>
      </c>
      <c r="AT666" s="216" t="s">
        <v>75</v>
      </c>
      <c r="AU666" s="216" t="s">
        <v>84</v>
      </c>
      <c r="AY666" s="215" t="s">
        <v>127</v>
      </c>
      <c r="BK666" s="217">
        <f>SUM(BK667:BK687)</f>
        <v>0</v>
      </c>
    </row>
    <row r="667" spans="1:65" s="2" customFormat="1" ht="24.15" customHeight="1">
      <c r="A667" s="39"/>
      <c r="B667" s="40"/>
      <c r="C667" s="220" t="s">
        <v>973</v>
      </c>
      <c r="D667" s="220" t="s">
        <v>130</v>
      </c>
      <c r="E667" s="221" t="s">
        <v>974</v>
      </c>
      <c r="F667" s="222" t="s">
        <v>975</v>
      </c>
      <c r="G667" s="223" t="s">
        <v>205</v>
      </c>
      <c r="H667" s="224">
        <v>29.07</v>
      </c>
      <c r="I667" s="225"/>
      <c r="J667" s="226">
        <f>ROUND(I667*H667,2)</f>
        <v>0</v>
      </c>
      <c r="K667" s="227"/>
      <c r="L667" s="45"/>
      <c r="M667" s="228" t="s">
        <v>1</v>
      </c>
      <c r="N667" s="229" t="s">
        <v>41</v>
      </c>
      <c r="O667" s="92"/>
      <c r="P667" s="230">
        <f>O667*H667</f>
        <v>0</v>
      </c>
      <c r="Q667" s="230">
        <v>8E-05</v>
      </c>
      <c r="R667" s="230">
        <f>Q667*H667</f>
        <v>0.0023256</v>
      </c>
      <c r="S667" s="230">
        <v>0</v>
      </c>
      <c r="T667" s="231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32" t="s">
        <v>370</v>
      </c>
      <c r="AT667" s="232" t="s">
        <v>130</v>
      </c>
      <c r="AU667" s="232" t="s">
        <v>86</v>
      </c>
      <c r="AY667" s="18" t="s">
        <v>127</v>
      </c>
      <c r="BE667" s="233">
        <f>IF(N667="základní",J667,0)</f>
        <v>0</v>
      </c>
      <c r="BF667" s="233">
        <f>IF(N667="snížená",J667,0)</f>
        <v>0</v>
      </c>
      <c r="BG667" s="233">
        <f>IF(N667="zákl. přenesená",J667,0)</f>
        <v>0</v>
      </c>
      <c r="BH667" s="233">
        <f>IF(N667="sníž. přenesená",J667,0)</f>
        <v>0</v>
      </c>
      <c r="BI667" s="233">
        <f>IF(N667="nulová",J667,0)</f>
        <v>0</v>
      </c>
      <c r="BJ667" s="18" t="s">
        <v>84</v>
      </c>
      <c r="BK667" s="233">
        <f>ROUND(I667*H667,2)</f>
        <v>0</v>
      </c>
      <c r="BL667" s="18" t="s">
        <v>370</v>
      </c>
      <c r="BM667" s="232" t="s">
        <v>976</v>
      </c>
    </row>
    <row r="668" spans="1:47" s="2" customFormat="1" ht="12">
      <c r="A668" s="39"/>
      <c r="B668" s="40"/>
      <c r="C668" s="41"/>
      <c r="D668" s="234" t="s">
        <v>135</v>
      </c>
      <c r="E668" s="41"/>
      <c r="F668" s="235" t="s">
        <v>977</v>
      </c>
      <c r="G668" s="41"/>
      <c r="H668" s="41"/>
      <c r="I668" s="236"/>
      <c r="J668" s="41"/>
      <c r="K668" s="41"/>
      <c r="L668" s="45"/>
      <c r="M668" s="237"/>
      <c r="N668" s="238"/>
      <c r="O668" s="92"/>
      <c r="P668" s="92"/>
      <c r="Q668" s="92"/>
      <c r="R668" s="92"/>
      <c r="S668" s="92"/>
      <c r="T668" s="93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T668" s="18" t="s">
        <v>135</v>
      </c>
      <c r="AU668" s="18" t="s">
        <v>86</v>
      </c>
    </row>
    <row r="669" spans="1:51" s="13" customFormat="1" ht="12">
      <c r="A669" s="13"/>
      <c r="B669" s="244"/>
      <c r="C669" s="245"/>
      <c r="D669" s="246" t="s">
        <v>191</v>
      </c>
      <c r="E669" s="247" t="s">
        <v>1</v>
      </c>
      <c r="F669" s="248" t="s">
        <v>144</v>
      </c>
      <c r="G669" s="245"/>
      <c r="H669" s="249">
        <v>29.07</v>
      </c>
      <c r="I669" s="250"/>
      <c r="J669" s="245"/>
      <c r="K669" s="245"/>
      <c r="L669" s="251"/>
      <c r="M669" s="252"/>
      <c r="N669" s="253"/>
      <c r="O669" s="253"/>
      <c r="P669" s="253"/>
      <c r="Q669" s="253"/>
      <c r="R669" s="253"/>
      <c r="S669" s="253"/>
      <c r="T669" s="25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5" t="s">
        <v>191</v>
      </c>
      <c r="AU669" s="255" t="s">
        <v>86</v>
      </c>
      <c r="AV669" s="13" t="s">
        <v>86</v>
      </c>
      <c r="AW669" s="13" t="s">
        <v>32</v>
      </c>
      <c r="AX669" s="13" t="s">
        <v>84</v>
      </c>
      <c r="AY669" s="255" t="s">
        <v>127</v>
      </c>
    </row>
    <row r="670" spans="1:65" s="2" customFormat="1" ht="24.15" customHeight="1">
      <c r="A670" s="39"/>
      <c r="B670" s="40"/>
      <c r="C670" s="220" t="s">
        <v>978</v>
      </c>
      <c r="D670" s="220" t="s">
        <v>130</v>
      </c>
      <c r="E670" s="221" t="s">
        <v>979</v>
      </c>
      <c r="F670" s="222" t="s">
        <v>980</v>
      </c>
      <c r="G670" s="223" t="s">
        <v>205</v>
      </c>
      <c r="H670" s="224">
        <v>29.07</v>
      </c>
      <c r="I670" s="225"/>
      <c r="J670" s="226">
        <f>ROUND(I670*H670,2)</f>
        <v>0</v>
      </c>
      <c r="K670" s="227"/>
      <c r="L670" s="45"/>
      <c r="M670" s="228" t="s">
        <v>1</v>
      </c>
      <c r="N670" s="229" t="s">
        <v>41</v>
      </c>
      <c r="O670" s="92"/>
      <c r="P670" s="230">
        <f>O670*H670</f>
        <v>0</v>
      </c>
      <c r="Q670" s="230">
        <v>0</v>
      </c>
      <c r="R670" s="230">
        <f>Q670*H670</f>
        <v>0</v>
      </c>
      <c r="S670" s="230">
        <v>0</v>
      </c>
      <c r="T670" s="231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2" t="s">
        <v>370</v>
      </c>
      <c r="AT670" s="232" t="s">
        <v>130</v>
      </c>
      <c r="AU670" s="232" t="s">
        <v>86</v>
      </c>
      <c r="AY670" s="18" t="s">
        <v>127</v>
      </c>
      <c r="BE670" s="233">
        <f>IF(N670="základní",J670,0)</f>
        <v>0</v>
      </c>
      <c r="BF670" s="233">
        <f>IF(N670="snížená",J670,0)</f>
        <v>0</v>
      </c>
      <c r="BG670" s="233">
        <f>IF(N670="zákl. přenesená",J670,0)</f>
        <v>0</v>
      </c>
      <c r="BH670" s="233">
        <f>IF(N670="sníž. přenesená",J670,0)</f>
        <v>0</v>
      </c>
      <c r="BI670" s="233">
        <f>IF(N670="nulová",J670,0)</f>
        <v>0</v>
      </c>
      <c r="BJ670" s="18" t="s">
        <v>84</v>
      </c>
      <c r="BK670" s="233">
        <f>ROUND(I670*H670,2)</f>
        <v>0</v>
      </c>
      <c r="BL670" s="18" t="s">
        <v>370</v>
      </c>
      <c r="BM670" s="232" t="s">
        <v>981</v>
      </c>
    </row>
    <row r="671" spans="1:47" s="2" customFormat="1" ht="12">
      <c r="A671" s="39"/>
      <c r="B671" s="40"/>
      <c r="C671" s="41"/>
      <c r="D671" s="234" t="s">
        <v>135</v>
      </c>
      <c r="E671" s="41"/>
      <c r="F671" s="235" t="s">
        <v>982</v>
      </c>
      <c r="G671" s="41"/>
      <c r="H671" s="41"/>
      <c r="I671" s="236"/>
      <c r="J671" s="41"/>
      <c r="K671" s="41"/>
      <c r="L671" s="45"/>
      <c r="M671" s="237"/>
      <c r="N671" s="238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135</v>
      </c>
      <c r="AU671" s="18" t="s">
        <v>86</v>
      </c>
    </row>
    <row r="672" spans="1:51" s="13" customFormat="1" ht="12">
      <c r="A672" s="13"/>
      <c r="B672" s="244"/>
      <c r="C672" s="245"/>
      <c r="D672" s="246" t="s">
        <v>191</v>
      </c>
      <c r="E672" s="247" t="s">
        <v>1</v>
      </c>
      <c r="F672" s="248" t="s">
        <v>144</v>
      </c>
      <c r="G672" s="245"/>
      <c r="H672" s="249">
        <v>29.07</v>
      </c>
      <c r="I672" s="250"/>
      <c r="J672" s="245"/>
      <c r="K672" s="245"/>
      <c r="L672" s="251"/>
      <c r="M672" s="252"/>
      <c r="N672" s="253"/>
      <c r="O672" s="253"/>
      <c r="P672" s="253"/>
      <c r="Q672" s="253"/>
      <c r="R672" s="253"/>
      <c r="S672" s="253"/>
      <c r="T672" s="25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55" t="s">
        <v>191</v>
      </c>
      <c r="AU672" s="255" t="s">
        <v>86</v>
      </c>
      <c r="AV672" s="13" t="s">
        <v>86</v>
      </c>
      <c r="AW672" s="13" t="s">
        <v>32</v>
      </c>
      <c r="AX672" s="13" t="s">
        <v>84</v>
      </c>
      <c r="AY672" s="255" t="s">
        <v>127</v>
      </c>
    </row>
    <row r="673" spans="1:65" s="2" customFormat="1" ht="24.15" customHeight="1">
      <c r="A673" s="39"/>
      <c r="B673" s="40"/>
      <c r="C673" s="220" t="s">
        <v>983</v>
      </c>
      <c r="D673" s="220" t="s">
        <v>130</v>
      </c>
      <c r="E673" s="221" t="s">
        <v>984</v>
      </c>
      <c r="F673" s="222" t="s">
        <v>985</v>
      </c>
      <c r="G673" s="223" t="s">
        <v>205</v>
      </c>
      <c r="H673" s="224">
        <v>29.07</v>
      </c>
      <c r="I673" s="225"/>
      <c r="J673" s="226">
        <f>ROUND(I673*H673,2)</f>
        <v>0</v>
      </c>
      <c r="K673" s="227"/>
      <c r="L673" s="45"/>
      <c r="M673" s="228" t="s">
        <v>1</v>
      </c>
      <c r="N673" s="229" t="s">
        <v>41</v>
      </c>
      <c r="O673" s="92"/>
      <c r="P673" s="230">
        <f>O673*H673</f>
        <v>0</v>
      </c>
      <c r="Q673" s="230">
        <v>0.00017</v>
      </c>
      <c r="R673" s="230">
        <f>Q673*H673</f>
        <v>0.004941900000000001</v>
      </c>
      <c r="S673" s="230">
        <v>0</v>
      </c>
      <c r="T673" s="231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2" t="s">
        <v>370</v>
      </c>
      <c r="AT673" s="232" t="s">
        <v>130</v>
      </c>
      <c r="AU673" s="232" t="s">
        <v>86</v>
      </c>
      <c r="AY673" s="18" t="s">
        <v>127</v>
      </c>
      <c r="BE673" s="233">
        <f>IF(N673="základní",J673,0)</f>
        <v>0</v>
      </c>
      <c r="BF673" s="233">
        <f>IF(N673="snížená",J673,0)</f>
        <v>0</v>
      </c>
      <c r="BG673" s="233">
        <f>IF(N673="zákl. přenesená",J673,0)</f>
        <v>0</v>
      </c>
      <c r="BH673" s="233">
        <f>IF(N673="sníž. přenesená",J673,0)</f>
        <v>0</v>
      </c>
      <c r="BI673" s="233">
        <f>IF(N673="nulová",J673,0)</f>
        <v>0</v>
      </c>
      <c r="BJ673" s="18" t="s">
        <v>84</v>
      </c>
      <c r="BK673" s="233">
        <f>ROUND(I673*H673,2)</f>
        <v>0</v>
      </c>
      <c r="BL673" s="18" t="s">
        <v>370</v>
      </c>
      <c r="BM673" s="232" t="s">
        <v>986</v>
      </c>
    </row>
    <row r="674" spans="1:47" s="2" customFormat="1" ht="12">
      <c r="A674" s="39"/>
      <c r="B674" s="40"/>
      <c r="C674" s="41"/>
      <c r="D674" s="234" t="s">
        <v>135</v>
      </c>
      <c r="E674" s="41"/>
      <c r="F674" s="235" t="s">
        <v>987</v>
      </c>
      <c r="G674" s="41"/>
      <c r="H674" s="41"/>
      <c r="I674" s="236"/>
      <c r="J674" s="41"/>
      <c r="K674" s="41"/>
      <c r="L674" s="45"/>
      <c r="M674" s="237"/>
      <c r="N674" s="238"/>
      <c r="O674" s="92"/>
      <c r="P674" s="92"/>
      <c r="Q674" s="92"/>
      <c r="R674" s="92"/>
      <c r="S674" s="92"/>
      <c r="T674" s="93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T674" s="18" t="s">
        <v>135</v>
      </c>
      <c r="AU674" s="18" t="s">
        <v>86</v>
      </c>
    </row>
    <row r="675" spans="1:51" s="13" customFormat="1" ht="12">
      <c r="A675" s="13"/>
      <c r="B675" s="244"/>
      <c r="C675" s="245"/>
      <c r="D675" s="246" t="s">
        <v>191</v>
      </c>
      <c r="E675" s="247" t="s">
        <v>1</v>
      </c>
      <c r="F675" s="248" t="s">
        <v>144</v>
      </c>
      <c r="G675" s="245"/>
      <c r="H675" s="249">
        <v>29.07</v>
      </c>
      <c r="I675" s="250"/>
      <c r="J675" s="245"/>
      <c r="K675" s="245"/>
      <c r="L675" s="251"/>
      <c r="M675" s="252"/>
      <c r="N675" s="253"/>
      <c r="O675" s="253"/>
      <c r="P675" s="253"/>
      <c r="Q675" s="253"/>
      <c r="R675" s="253"/>
      <c r="S675" s="253"/>
      <c r="T675" s="25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5" t="s">
        <v>191</v>
      </c>
      <c r="AU675" s="255" t="s">
        <v>86</v>
      </c>
      <c r="AV675" s="13" t="s">
        <v>86</v>
      </c>
      <c r="AW675" s="13" t="s">
        <v>32</v>
      </c>
      <c r="AX675" s="13" t="s">
        <v>84</v>
      </c>
      <c r="AY675" s="255" t="s">
        <v>127</v>
      </c>
    </row>
    <row r="676" spans="1:65" s="2" customFormat="1" ht="24.15" customHeight="1">
      <c r="A676" s="39"/>
      <c r="B676" s="40"/>
      <c r="C676" s="220" t="s">
        <v>988</v>
      </c>
      <c r="D676" s="220" t="s">
        <v>130</v>
      </c>
      <c r="E676" s="221" t="s">
        <v>989</v>
      </c>
      <c r="F676" s="222" t="s">
        <v>990</v>
      </c>
      <c r="G676" s="223" t="s">
        <v>205</v>
      </c>
      <c r="H676" s="224">
        <v>29.07</v>
      </c>
      <c r="I676" s="225"/>
      <c r="J676" s="226">
        <f>ROUND(I676*H676,2)</f>
        <v>0</v>
      </c>
      <c r="K676" s="227"/>
      <c r="L676" s="45"/>
      <c r="M676" s="228" t="s">
        <v>1</v>
      </c>
      <c r="N676" s="229" t="s">
        <v>41</v>
      </c>
      <c r="O676" s="92"/>
      <c r="P676" s="230">
        <f>O676*H676</f>
        <v>0</v>
      </c>
      <c r="Q676" s="230">
        <v>0.00012</v>
      </c>
      <c r="R676" s="230">
        <f>Q676*H676</f>
        <v>0.0034884</v>
      </c>
      <c r="S676" s="230">
        <v>0</v>
      </c>
      <c r="T676" s="231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2" t="s">
        <v>370</v>
      </c>
      <c r="AT676" s="232" t="s">
        <v>130</v>
      </c>
      <c r="AU676" s="232" t="s">
        <v>86</v>
      </c>
      <c r="AY676" s="18" t="s">
        <v>127</v>
      </c>
      <c r="BE676" s="233">
        <f>IF(N676="základní",J676,0)</f>
        <v>0</v>
      </c>
      <c r="BF676" s="233">
        <f>IF(N676="snížená",J676,0)</f>
        <v>0</v>
      </c>
      <c r="BG676" s="233">
        <f>IF(N676="zákl. přenesená",J676,0)</f>
        <v>0</v>
      </c>
      <c r="BH676" s="233">
        <f>IF(N676="sníž. přenesená",J676,0)</f>
        <v>0</v>
      </c>
      <c r="BI676" s="233">
        <f>IF(N676="nulová",J676,0)</f>
        <v>0</v>
      </c>
      <c r="BJ676" s="18" t="s">
        <v>84</v>
      </c>
      <c r="BK676" s="233">
        <f>ROUND(I676*H676,2)</f>
        <v>0</v>
      </c>
      <c r="BL676" s="18" t="s">
        <v>370</v>
      </c>
      <c r="BM676" s="232" t="s">
        <v>991</v>
      </c>
    </row>
    <row r="677" spans="1:47" s="2" customFormat="1" ht="12">
      <c r="A677" s="39"/>
      <c r="B677" s="40"/>
      <c r="C677" s="41"/>
      <c r="D677" s="234" t="s">
        <v>135</v>
      </c>
      <c r="E677" s="41"/>
      <c r="F677" s="235" t="s">
        <v>992</v>
      </c>
      <c r="G677" s="41"/>
      <c r="H677" s="41"/>
      <c r="I677" s="236"/>
      <c r="J677" s="41"/>
      <c r="K677" s="41"/>
      <c r="L677" s="45"/>
      <c r="M677" s="237"/>
      <c r="N677" s="238"/>
      <c r="O677" s="92"/>
      <c r="P677" s="92"/>
      <c r="Q677" s="92"/>
      <c r="R677" s="92"/>
      <c r="S677" s="92"/>
      <c r="T677" s="93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135</v>
      </c>
      <c r="AU677" s="18" t="s">
        <v>86</v>
      </c>
    </row>
    <row r="678" spans="1:51" s="13" customFormat="1" ht="12">
      <c r="A678" s="13"/>
      <c r="B678" s="244"/>
      <c r="C678" s="245"/>
      <c r="D678" s="246" t="s">
        <v>191</v>
      </c>
      <c r="E678" s="247" t="s">
        <v>1</v>
      </c>
      <c r="F678" s="248" t="s">
        <v>144</v>
      </c>
      <c r="G678" s="245"/>
      <c r="H678" s="249">
        <v>29.07</v>
      </c>
      <c r="I678" s="250"/>
      <c r="J678" s="245"/>
      <c r="K678" s="245"/>
      <c r="L678" s="251"/>
      <c r="M678" s="252"/>
      <c r="N678" s="253"/>
      <c r="O678" s="253"/>
      <c r="P678" s="253"/>
      <c r="Q678" s="253"/>
      <c r="R678" s="253"/>
      <c r="S678" s="253"/>
      <c r="T678" s="25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5" t="s">
        <v>191</v>
      </c>
      <c r="AU678" s="255" t="s">
        <v>86</v>
      </c>
      <c r="AV678" s="13" t="s">
        <v>86</v>
      </c>
      <c r="AW678" s="13" t="s">
        <v>32</v>
      </c>
      <c r="AX678" s="13" t="s">
        <v>84</v>
      </c>
      <c r="AY678" s="255" t="s">
        <v>127</v>
      </c>
    </row>
    <row r="679" spans="1:65" s="2" customFormat="1" ht="24.15" customHeight="1">
      <c r="A679" s="39"/>
      <c r="B679" s="40"/>
      <c r="C679" s="220" t="s">
        <v>993</v>
      </c>
      <c r="D679" s="220" t="s">
        <v>130</v>
      </c>
      <c r="E679" s="221" t="s">
        <v>994</v>
      </c>
      <c r="F679" s="222" t="s">
        <v>995</v>
      </c>
      <c r="G679" s="223" t="s">
        <v>205</v>
      </c>
      <c r="H679" s="224">
        <v>29.07</v>
      </c>
      <c r="I679" s="225"/>
      <c r="J679" s="226">
        <f>ROUND(I679*H679,2)</f>
        <v>0</v>
      </c>
      <c r="K679" s="227"/>
      <c r="L679" s="45"/>
      <c r="M679" s="228" t="s">
        <v>1</v>
      </c>
      <c r="N679" s="229" t="s">
        <v>41</v>
      </c>
      <c r="O679" s="92"/>
      <c r="P679" s="230">
        <f>O679*H679</f>
        <v>0</v>
      </c>
      <c r="Q679" s="230">
        <v>0.00012</v>
      </c>
      <c r="R679" s="230">
        <f>Q679*H679</f>
        <v>0.0034884</v>
      </c>
      <c r="S679" s="230">
        <v>0</v>
      </c>
      <c r="T679" s="231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32" t="s">
        <v>370</v>
      </c>
      <c r="AT679" s="232" t="s">
        <v>130</v>
      </c>
      <c r="AU679" s="232" t="s">
        <v>86</v>
      </c>
      <c r="AY679" s="18" t="s">
        <v>127</v>
      </c>
      <c r="BE679" s="233">
        <f>IF(N679="základní",J679,0)</f>
        <v>0</v>
      </c>
      <c r="BF679" s="233">
        <f>IF(N679="snížená",J679,0)</f>
        <v>0</v>
      </c>
      <c r="BG679" s="233">
        <f>IF(N679="zákl. přenesená",J679,0)</f>
        <v>0</v>
      </c>
      <c r="BH679" s="233">
        <f>IF(N679="sníž. přenesená",J679,0)</f>
        <v>0</v>
      </c>
      <c r="BI679" s="233">
        <f>IF(N679="nulová",J679,0)</f>
        <v>0</v>
      </c>
      <c r="BJ679" s="18" t="s">
        <v>84</v>
      </c>
      <c r="BK679" s="233">
        <f>ROUND(I679*H679,2)</f>
        <v>0</v>
      </c>
      <c r="BL679" s="18" t="s">
        <v>370</v>
      </c>
      <c r="BM679" s="232" t="s">
        <v>996</v>
      </c>
    </row>
    <row r="680" spans="1:47" s="2" customFormat="1" ht="12">
      <c r="A680" s="39"/>
      <c r="B680" s="40"/>
      <c r="C680" s="41"/>
      <c r="D680" s="234" t="s">
        <v>135</v>
      </c>
      <c r="E680" s="41"/>
      <c r="F680" s="235" t="s">
        <v>997</v>
      </c>
      <c r="G680" s="41"/>
      <c r="H680" s="41"/>
      <c r="I680" s="236"/>
      <c r="J680" s="41"/>
      <c r="K680" s="41"/>
      <c r="L680" s="45"/>
      <c r="M680" s="237"/>
      <c r="N680" s="238"/>
      <c r="O680" s="92"/>
      <c r="P680" s="92"/>
      <c r="Q680" s="92"/>
      <c r="R680" s="92"/>
      <c r="S680" s="92"/>
      <c r="T680" s="93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18" t="s">
        <v>135</v>
      </c>
      <c r="AU680" s="18" t="s">
        <v>86</v>
      </c>
    </row>
    <row r="681" spans="1:51" s="15" customFormat="1" ht="12">
      <c r="A681" s="15"/>
      <c r="B681" s="267"/>
      <c r="C681" s="268"/>
      <c r="D681" s="246" t="s">
        <v>191</v>
      </c>
      <c r="E681" s="269" t="s">
        <v>1</v>
      </c>
      <c r="F681" s="270" t="s">
        <v>998</v>
      </c>
      <c r="G681" s="268"/>
      <c r="H681" s="269" t="s">
        <v>1</v>
      </c>
      <c r="I681" s="271"/>
      <c r="J681" s="268"/>
      <c r="K681" s="268"/>
      <c r="L681" s="272"/>
      <c r="M681" s="273"/>
      <c r="N681" s="274"/>
      <c r="O681" s="274"/>
      <c r="P681" s="274"/>
      <c r="Q681" s="274"/>
      <c r="R681" s="274"/>
      <c r="S681" s="274"/>
      <c r="T681" s="27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76" t="s">
        <v>191</v>
      </c>
      <c r="AU681" s="276" t="s">
        <v>86</v>
      </c>
      <c r="AV681" s="15" t="s">
        <v>84</v>
      </c>
      <c r="AW681" s="15" t="s">
        <v>32</v>
      </c>
      <c r="AX681" s="15" t="s">
        <v>76</v>
      </c>
      <c r="AY681" s="276" t="s">
        <v>127</v>
      </c>
    </row>
    <row r="682" spans="1:51" s="13" customFormat="1" ht="12">
      <c r="A682" s="13"/>
      <c r="B682" s="244"/>
      <c r="C682" s="245"/>
      <c r="D682" s="246" t="s">
        <v>191</v>
      </c>
      <c r="E682" s="247" t="s">
        <v>1</v>
      </c>
      <c r="F682" s="248" t="s">
        <v>999</v>
      </c>
      <c r="G682" s="245"/>
      <c r="H682" s="249">
        <v>2.7</v>
      </c>
      <c r="I682" s="250"/>
      <c r="J682" s="245"/>
      <c r="K682" s="245"/>
      <c r="L682" s="251"/>
      <c r="M682" s="252"/>
      <c r="N682" s="253"/>
      <c r="O682" s="253"/>
      <c r="P682" s="253"/>
      <c r="Q682" s="253"/>
      <c r="R682" s="253"/>
      <c r="S682" s="253"/>
      <c r="T682" s="25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5" t="s">
        <v>191</v>
      </c>
      <c r="AU682" s="255" t="s">
        <v>86</v>
      </c>
      <c r="AV682" s="13" t="s">
        <v>86</v>
      </c>
      <c r="AW682" s="13" t="s">
        <v>32</v>
      </c>
      <c r="AX682" s="13" t="s">
        <v>76</v>
      </c>
      <c r="AY682" s="255" t="s">
        <v>127</v>
      </c>
    </row>
    <row r="683" spans="1:51" s="13" customFormat="1" ht="12">
      <c r="A683" s="13"/>
      <c r="B683" s="244"/>
      <c r="C683" s="245"/>
      <c r="D683" s="246" t="s">
        <v>191</v>
      </c>
      <c r="E683" s="247" t="s">
        <v>1</v>
      </c>
      <c r="F683" s="248" t="s">
        <v>1000</v>
      </c>
      <c r="G683" s="245"/>
      <c r="H683" s="249">
        <v>15.75</v>
      </c>
      <c r="I683" s="250"/>
      <c r="J683" s="245"/>
      <c r="K683" s="245"/>
      <c r="L683" s="251"/>
      <c r="M683" s="252"/>
      <c r="N683" s="253"/>
      <c r="O683" s="253"/>
      <c r="P683" s="253"/>
      <c r="Q683" s="253"/>
      <c r="R683" s="253"/>
      <c r="S683" s="253"/>
      <c r="T683" s="25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5" t="s">
        <v>191</v>
      </c>
      <c r="AU683" s="255" t="s">
        <v>86</v>
      </c>
      <c r="AV683" s="13" t="s">
        <v>86</v>
      </c>
      <c r="AW683" s="13" t="s">
        <v>32</v>
      </c>
      <c r="AX683" s="13" t="s">
        <v>76</v>
      </c>
      <c r="AY683" s="255" t="s">
        <v>127</v>
      </c>
    </row>
    <row r="684" spans="1:51" s="13" customFormat="1" ht="12">
      <c r="A684" s="13"/>
      <c r="B684" s="244"/>
      <c r="C684" s="245"/>
      <c r="D684" s="246" t="s">
        <v>191</v>
      </c>
      <c r="E684" s="247" t="s">
        <v>1</v>
      </c>
      <c r="F684" s="248" t="s">
        <v>1001</v>
      </c>
      <c r="G684" s="245"/>
      <c r="H684" s="249">
        <v>2.7</v>
      </c>
      <c r="I684" s="250"/>
      <c r="J684" s="245"/>
      <c r="K684" s="245"/>
      <c r="L684" s="251"/>
      <c r="M684" s="252"/>
      <c r="N684" s="253"/>
      <c r="O684" s="253"/>
      <c r="P684" s="253"/>
      <c r="Q684" s="253"/>
      <c r="R684" s="253"/>
      <c r="S684" s="253"/>
      <c r="T684" s="25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5" t="s">
        <v>191</v>
      </c>
      <c r="AU684" s="255" t="s">
        <v>86</v>
      </c>
      <c r="AV684" s="13" t="s">
        <v>86</v>
      </c>
      <c r="AW684" s="13" t="s">
        <v>32</v>
      </c>
      <c r="AX684" s="13" t="s">
        <v>76</v>
      </c>
      <c r="AY684" s="255" t="s">
        <v>127</v>
      </c>
    </row>
    <row r="685" spans="1:51" s="13" customFormat="1" ht="12">
      <c r="A685" s="13"/>
      <c r="B685" s="244"/>
      <c r="C685" s="245"/>
      <c r="D685" s="246" t="s">
        <v>191</v>
      </c>
      <c r="E685" s="247" t="s">
        <v>1</v>
      </c>
      <c r="F685" s="248" t="s">
        <v>1002</v>
      </c>
      <c r="G685" s="245"/>
      <c r="H685" s="249">
        <v>7.92</v>
      </c>
      <c r="I685" s="250"/>
      <c r="J685" s="245"/>
      <c r="K685" s="245"/>
      <c r="L685" s="251"/>
      <c r="M685" s="252"/>
      <c r="N685" s="253"/>
      <c r="O685" s="253"/>
      <c r="P685" s="253"/>
      <c r="Q685" s="253"/>
      <c r="R685" s="253"/>
      <c r="S685" s="253"/>
      <c r="T685" s="25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5" t="s">
        <v>191</v>
      </c>
      <c r="AU685" s="255" t="s">
        <v>86</v>
      </c>
      <c r="AV685" s="13" t="s">
        <v>86</v>
      </c>
      <c r="AW685" s="13" t="s">
        <v>32</v>
      </c>
      <c r="AX685" s="13" t="s">
        <v>76</v>
      </c>
      <c r="AY685" s="255" t="s">
        <v>127</v>
      </c>
    </row>
    <row r="686" spans="1:51" s="16" customFormat="1" ht="12">
      <c r="A686" s="16"/>
      <c r="B686" s="289"/>
      <c r="C686" s="290"/>
      <c r="D686" s="246" t="s">
        <v>191</v>
      </c>
      <c r="E686" s="291" t="s">
        <v>144</v>
      </c>
      <c r="F686" s="292" t="s">
        <v>1003</v>
      </c>
      <c r="G686" s="290"/>
      <c r="H686" s="293">
        <v>29.07</v>
      </c>
      <c r="I686" s="294"/>
      <c r="J686" s="290"/>
      <c r="K686" s="290"/>
      <c r="L686" s="295"/>
      <c r="M686" s="296"/>
      <c r="N686" s="297"/>
      <c r="O686" s="297"/>
      <c r="P686" s="297"/>
      <c r="Q686" s="297"/>
      <c r="R686" s="297"/>
      <c r="S686" s="297"/>
      <c r="T686" s="298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T686" s="299" t="s">
        <v>191</v>
      </c>
      <c r="AU686" s="299" t="s">
        <v>86</v>
      </c>
      <c r="AV686" s="16" t="s">
        <v>183</v>
      </c>
      <c r="AW686" s="16" t="s">
        <v>32</v>
      </c>
      <c r="AX686" s="16" t="s">
        <v>76</v>
      </c>
      <c r="AY686" s="299" t="s">
        <v>127</v>
      </c>
    </row>
    <row r="687" spans="1:51" s="14" customFormat="1" ht="12">
      <c r="A687" s="14"/>
      <c r="B687" s="256"/>
      <c r="C687" s="257"/>
      <c r="D687" s="246" t="s">
        <v>191</v>
      </c>
      <c r="E687" s="258" t="s">
        <v>1</v>
      </c>
      <c r="F687" s="259" t="s">
        <v>195</v>
      </c>
      <c r="G687" s="257"/>
      <c r="H687" s="260">
        <v>29.07</v>
      </c>
      <c r="I687" s="261"/>
      <c r="J687" s="257"/>
      <c r="K687" s="257"/>
      <c r="L687" s="262"/>
      <c r="M687" s="263"/>
      <c r="N687" s="264"/>
      <c r="O687" s="264"/>
      <c r="P687" s="264"/>
      <c r="Q687" s="264"/>
      <c r="R687" s="264"/>
      <c r="S687" s="264"/>
      <c r="T687" s="26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6" t="s">
        <v>191</v>
      </c>
      <c r="AU687" s="266" t="s">
        <v>86</v>
      </c>
      <c r="AV687" s="14" t="s">
        <v>188</v>
      </c>
      <c r="AW687" s="14" t="s">
        <v>32</v>
      </c>
      <c r="AX687" s="14" t="s">
        <v>84</v>
      </c>
      <c r="AY687" s="266" t="s">
        <v>127</v>
      </c>
    </row>
    <row r="688" spans="1:63" s="12" customFormat="1" ht="22.8" customHeight="1">
      <c r="A688" s="12"/>
      <c r="B688" s="204"/>
      <c r="C688" s="205"/>
      <c r="D688" s="206" t="s">
        <v>75</v>
      </c>
      <c r="E688" s="218" t="s">
        <v>1004</v>
      </c>
      <c r="F688" s="218" t="s">
        <v>1005</v>
      </c>
      <c r="G688" s="205"/>
      <c r="H688" s="205"/>
      <c r="I688" s="208"/>
      <c r="J688" s="219">
        <f>BK688</f>
        <v>0</v>
      </c>
      <c r="K688" s="205"/>
      <c r="L688" s="210"/>
      <c r="M688" s="211"/>
      <c r="N688" s="212"/>
      <c r="O688" s="212"/>
      <c r="P688" s="213">
        <f>SUM(P689:P699)</f>
        <v>0</v>
      </c>
      <c r="Q688" s="212"/>
      <c r="R688" s="213">
        <f>SUM(R689:R699)</f>
        <v>0.35908131</v>
      </c>
      <c r="S688" s="212"/>
      <c r="T688" s="214">
        <f>SUM(T689:T699)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15" t="s">
        <v>86</v>
      </c>
      <c r="AT688" s="216" t="s">
        <v>75</v>
      </c>
      <c r="AU688" s="216" t="s">
        <v>84</v>
      </c>
      <c r="AY688" s="215" t="s">
        <v>127</v>
      </c>
      <c r="BK688" s="217">
        <f>SUM(BK689:BK699)</f>
        <v>0</v>
      </c>
    </row>
    <row r="689" spans="1:65" s="2" customFormat="1" ht="24.15" customHeight="1">
      <c r="A689" s="39"/>
      <c r="B689" s="40"/>
      <c r="C689" s="220" t="s">
        <v>1006</v>
      </c>
      <c r="D689" s="220" t="s">
        <v>130</v>
      </c>
      <c r="E689" s="221" t="s">
        <v>1007</v>
      </c>
      <c r="F689" s="222" t="s">
        <v>1008</v>
      </c>
      <c r="G689" s="223" t="s">
        <v>205</v>
      </c>
      <c r="H689" s="224">
        <v>732.819</v>
      </c>
      <c r="I689" s="225"/>
      <c r="J689" s="226">
        <f>ROUND(I689*H689,2)</f>
        <v>0</v>
      </c>
      <c r="K689" s="227"/>
      <c r="L689" s="45"/>
      <c r="M689" s="228" t="s">
        <v>1</v>
      </c>
      <c r="N689" s="229" t="s">
        <v>41</v>
      </c>
      <c r="O689" s="92"/>
      <c r="P689" s="230">
        <f>O689*H689</f>
        <v>0</v>
      </c>
      <c r="Q689" s="230">
        <v>0.0002</v>
      </c>
      <c r="R689" s="230">
        <f>Q689*H689</f>
        <v>0.1465638</v>
      </c>
      <c r="S689" s="230">
        <v>0</v>
      </c>
      <c r="T689" s="231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2" t="s">
        <v>370</v>
      </c>
      <c r="AT689" s="232" t="s">
        <v>130</v>
      </c>
      <c r="AU689" s="232" t="s">
        <v>86</v>
      </c>
      <c r="AY689" s="18" t="s">
        <v>127</v>
      </c>
      <c r="BE689" s="233">
        <f>IF(N689="základní",J689,0)</f>
        <v>0</v>
      </c>
      <c r="BF689" s="233">
        <f>IF(N689="snížená",J689,0)</f>
        <v>0</v>
      </c>
      <c r="BG689" s="233">
        <f>IF(N689="zákl. přenesená",J689,0)</f>
        <v>0</v>
      </c>
      <c r="BH689" s="233">
        <f>IF(N689="sníž. přenesená",J689,0)</f>
        <v>0</v>
      </c>
      <c r="BI689" s="233">
        <f>IF(N689="nulová",J689,0)</f>
        <v>0</v>
      </c>
      <c r="BJ689" s="18" t="s">
        <v>84</v>
      </c>
      <c r="BK689" s="233">
        <f>ROUND(I689*H689,2)</f>
        <v>0</v>
      </c>
      <c r="BL689" s="18" t="s">
        <v>370</v>
      </c>
      <c r="BM689" s="232" t="s">
        <v>1009</v>
      </c>
    </row>
    <row r="690" spans="1:47" s="2" customFormat="1" ht="12">
      <c r="A690" s="39"/>
      <c r="B690" s="40"/>
      <c r="C690" s="41"/>
      <c r="D690" s="234" t="s">
        <v>135</v>
      </c>
      <c r="E690" s="41"/>
      <c r="F690" s="235" t="s">
        <v>1010</v>
      </c>
      <c r="G690" s="41"/>
      <c r="H690" s="41"/>
      <c r="I690" s="236"/>
      <c r="J690" s="41"/>
      <c r="K690" s="41"/>
      <c r="L690" s="45"/>
      <c r="M690" s="237"/>
      <c r="N690" s="238"/>
      <c r="O690" s="92"/>
      <c r="P690" s="92"/>
      <c r="Q690" s="92"/>
      <c r="R690" s="92"/>
      <c r="S690" s="92"/>
      <c r="T690" s="93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T690" s="18" t="s">
        <v>135</v>
      </c>
      <c r="AU690" s="18" t="s">
        <v>86</v>
      </c>
    </row>
    <row r="691" spans="1:51" s="13" customFormat="1" ht="12">
      <c r="A691" s="13"/>
      <c r="B691" s="244"/>
      <c r="C691" s="245"/>
      <c r="D691" s="246" t="s">
        <v>191</v>
      </c>
      <c r="E691" s="247" t="s">
        <v>1</v>
      </c>
      <c r="F691" s="248" t="s">
        <v>142</v>
      </c>
      <c r="G691" s="245"/>
      <c r="H691" s="249">
        <v>732.819</v>
      </c>
      <c r="I691" s="250"/>
      <c r="J691" s="245"/>
      <c r="K691" s="245"/>
      <c r="L691" s="251"/>
      <c r="M691" s="252"/>
      <c r="N691" s="253"/>
      <c r="O691" s="253"/>
      <c r="P691" s="253"/>
      <c r="Q691" s="253"/>
      <c r="R691" s="253"/>
      <c r="S691" s="253"/>
      <c r="T691" s="25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5" t="s">
        <v>191</v>
      </c>
      <c r="AU691" s="255" t="s">
        <v>86</v>
      </c>
      <c r="AV691" s="13" t="s">
        <v>86</v>
      </c>
      <c r="AW691" s="13" t="s">
        <v>32</v>
      </c>
      <c r="AX691" s="13" t="s">
        <v>84</v>
      </c>
      <c r="AY691" s="255" t="s">
        <v>127</v>
      </c>
    </row>
    <row r="692" spans="1:65" s="2" customFormat="1" ht="24.15" customHeight="1">
      <c r="A692" s="39"/>
      <c r="B692" s="40"/>
      <c r="C692" s="220" t="s">
        <v>1011</v>
      </c>
      <c r="D692" s="220" t="s">
        <v>130</v>
      </c>
      <c r="E692" s="221" t="s">
        <v>1012</v>
      </c>
      <c r="F692" s="222" t="s">
        <v>1013</v>
      </c>
      <c r="G692" s="223" t="s">
        <v>205</v>
      </c>
      <c r="H692" s="224">
        <v>732.819</v>
      </c>
      <c r="I692" s="225"/>
      <c r="J692" s="226">
        <f>ROUND(I692*H692,2)</f>
        <v>0</v>
      </c>
      <c r="K692" s="227"/>
      <c r="L692" s="45"/>
      <c r="M692" s="228" t="s">
        <v>1</v>
      </c>
      <c r="N692" s="229" t="s">
        <v>41</v>
      </c>
      <c r="O692" s="92"/>
      <c r="P692" s="230">
        <f>O692*H692</f>
        <v>0</v>
      </c>
      <c r="Q692" s="230">
        <v>0.00029</v>
      </c>
      <c r="R692" s="230">
        <f>Q692*H692</f>
        <v>0.21251751</v>
      </c>
      <c r="S692" s="230">
        <v>0</v>
      </c>
      <c r="T692" s="231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2" t="s">
        <v>370</v>
      </c>
      <c r="AT692" s="232" t="s">
        <v>130</v>
      </c>
      <c r="AU692" s="232" t="s">
        <v>86</v>
      </c>
      <c r="AY692" s="18" t="s">
        <v>127</v>
      </c>
      <c r="BE692" s="233">
        <f>IF(N692="základní",J692,0)</f>
        <v>0</v>
      </c>
      <c r="BF692" s="233">
        <f>IF(N692="snížená",J692,0)</f>
        <v>0</v>
      </c>
      <c r="BG692" s="233">
        <f>IF(N692="zákl. přenesená",J692,0)</f>
        <v>0</v>
      </c>
      <c r="BH692" s="233">
        <f>IF(N692="sníž. přenesená",J692,0)</f>
        <v>0</v>
      </c>
      <c r="BI692" s="233">
        <f>IF(N692="nulová",J692,0)</f>
        <v>0</v>
      </c>
      <c r="BJ692" s="18" t="s">
        <v>84</v>
      </c>
      <c r="BK692" s="233">
        <f>ROUND(I692*H692,2)</f>
        <v>0</v>
      </c>
      <c r="BL692" s="18" t="s">
        <v>370</v>
      </c>
      <c r="BM692" s="232" t="s">
        <v>1014</v>
      </c>
    </row>
    <row r="693" spans="1:47" s="2" customFormat="1" ht="12">
      <c r="A693" s="39"/>
      <c r="B693" s="40"/>
      <c r="C693" s="41"/>
      <c r="D693" s="234" t="s">
        <v>135</v>
      </c>
      <c r="E693" s="41"/>
      <c r="F693" s="235" t="s">
        <v>1015</v>
      </c>
      <c r="G693" s="41"/>
      <c r="H693" s="41"/>
      <c r="I693" s="236"/>
      <c r="J693" s="41"/>
      <c r="K693" s="41"/>
      <c r="L693" s="45"/>
      <c r="M693" s="237"/>
      <c r="N693" s="238"/>
      <c r="O693" s="92"/>
      <c r="P693" s="92"/>
      <c r="Q693" s="92"/>
      <c r="R693" s="92"/>
      <c r="S693" s="92"/>
      <c r="T693" s="93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T693" s="18" t="s">
        <v>135</v>
      </c>
      <c r="AU693" s="18" t="s">
        <v>86</v>
      </c>
    </row>
    <row r="694" spans="1:51" s="13" customFormat="1" ht="12">
      <c r="A694" s="13"/>
      <c r="B694" s="244"/>
      <c r="C694" s="245"/>
      <c r="D694" s="246" t="s">
        <v>191</v>
      </c>
      <c r="E694" s="247" t="s">
        <v>1</v>
      </c>
      <c r="F694" s="248" t="s">
        <v>1016</v>
      </c>
      <c r="G694" s="245"/>
      <c r="H694" s="249">
        <v>186.2</v>
      </c>
      <c r="I694" s="250"/>
      <c r="J694" s="245"/>
      <c r="K694" s="245"/>
      <c r="L694" s="251"/>
      <c r="M694" s="252"/>
      <c r="N694" s="253"/>
      <c r="O694" s="253"/>
      <c r="P694" s="253"/>
      <c r="Q694" s="253"/>
      <c r="R694" s="253"/>
      <c r="S694" s="253"/>
      <c r="T694" s="254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55" t="s">
        <v>191</v>
      </c>
      <c r="AU694" s="255" t="s">
        <v>86</v>
      </c>
      <c r="AV694" s="13" t="s">
        <v>86</v>
      </c>
      <c r="AW694" s="13" t="s">
        <v>32</v>
      </c>
      <c r="AX694" s="13" t="s">
        <v>76</v>
      </c>
      <c r="AY694" s="255" t="s">
        <v>127</v>
      </c>
    </row>
    <row r="695" spans="1:51" s="13" customFormat="1" ht="12">
      <c r="A695" s="13"/>
      <c r="B695" s="244"/>
      <c r="C695" s="245"/>
      <c r="D695" s="246" t="s">
        <v>191</v>
      </c>
      <c r="E695" s="247" t="s">
        <v>1</v>
      </c>
      <c r="F695" s="248" t="s">
        <v>591</v>
      </c>
      <c r="G695" s="245"/>
      <c r="H695" s="249">
        <v>1.86</v>
      </c>
      <c r="I695" s="250"/>
      <c r="J695" s="245"/>
      <c r="K695" s="245"/>
      <c r="L695" s="251"/>
      <c r="M695" s="252"/>
      <c r="N695" s="253"/>
      <c r="O695" s="253"/>
      <c r="P695" s="253"/>
      <c r="Q695" s="253"/>
      <c r="R695" s="253"/>
      <c r="S695" s="253"/>
      <c r="T695" s="25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5" t="s">
        <v>191</v>
      </c>
      <c r="AU695" s="255" t="s">
        <v>86</v>
      </c>
      <c r="AV695" s="13" t="s">
        <v>86</v>
      </c>
      <c r="AW695" s="13" t="s">
        <v>32</v>
      </c>
      <c r="AX695" s="13" t="s">
        <v>76</v>
      </c>
      <c r="AY695" s="255" t="s">
        <v>127</v>
      </c>
    </row>
    <row r="696" spans="1:51" s="13" customFormat="1" ht="12">
      <c r="A696" s="13"/>
      <c r="B696" s="244"/>
      <c r="C696" s="245"/>
      <c r="D696" s="246" t="s">
        <v>191</v>
      </c>
      <c r="E696" s="247" t="s">
        <v>1</v>
      </c>
      <c r="F696" s="248" t="s">
        <v>592</v>
      </c>
      <c r="G696" s="245"/>
      <c r="H696" s="249">
        <v>2.56</v>
      </c>
      <c r="I696" s="250"/>
      <c r="J696" s="245"/>
      <c r="K696" s="245"/>
      <c r="L696" s="251"/>
      <c r="M696" s="252"/>
      <c r="N696" s="253"/>
      <c r="O696" s="253"/>
      <c r="P696" s="253"/>
      <c r="Q696" s="253"/>
      <c r="R696" s="253"/>
      <c r="S696" s="253"/>
      <c r="T696" s="25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5" t="s">
        <v>191</v>
      </c>
      <c r="AU696" s="255" t="s">
        <v>86</v>
      </c>
      <c r="AV696" s="13" t="s">
        <v>86</v>
      </c>
      <c r="AW696" s="13" t="s">
        <v>32</v>
      </c>
      <c r="AX696" s="13" t="s">
        <v>76</v>
      </c>
      <c r="AY696" s="255" t="s">
        <v>127</v>
      </c>
    </row>
    <row r="697" spans="1:51" s="13" customFormat="1" ht="12">
      <c r="A697" s="13"/>
      <c r="B697" s="244"/>
      <c r="C697" s="245"/>
      <c r="D697" s="246" t="s">
        <v>191</v>
      </c>
      <c r="E697" s="247" t="s">
        <v>1</v>
      </c>
      <c r="F697" s="248" t="s">
        <v>1017</v>
      </c>
      <c r="G697" s="245"/>
      <c r="H697" s="249">
        <v>530.039</v>
      </c>
      <c r="I697" s="250"/>
      <c r="J697" s="245"/>
      <c r="K697" s="245"/>
      <c r="L697" s="251"/>
      <c r="M697" s="252"/>
      <c r="N697" s="253"/>
      <c r="O697" s="253"/>
      <c r="P697" s="253"/>
      <c r="Q697" s="253"/>
      <c r="R697" s="253"/>
      <c r="S697" s="253"/>
      <c r="T697" s="25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55" t="s">
        <v>191</v>
      </c>
      <c r="AU697" s="255" t="s">
        <v>86</v>
      </c>
      <c r="AV697" s="13" t="s">
        <v>86</v>
      </c>
      <c r="AW697" s="13" t="s">
        <v>32</v>
      </c>
      <c r="AX697" s="13" t="s">
        <v>76</v>
      </c>
      <c r="AY697" s="255" t="s">
        <v>127</v>
      </c>
    </row>
    <row r="698" spans="1:51" s="13" customFormat="1" ht="12">
      <c r="A698" s="13"/>
      <c r="B698" s="244"/>
      <c r="C698" s="245"/>
      <c r="D698" s="246" t="s">
        <v>191</v>
      </c>
      <c r="E698" s="247" t="s">
        <v>1</v>
      </c>
      <c r="F698" s="248" t="s">
        <v>1018</v>
      </c>
      <c r="G698" s="245"/>
      <c r="H698" s="249">
        <v>12.16</v>
      </c>
      <c r="I698" s="250"/>
      <c r="J698" s="245"/>
      <c r="K698" s="245"/>
      <c r="L698" s="251"/>
      <c r="M698" s="252"/>
      <c r="N698" s="253"/>
      <c r="O698" s="253"/>
      <c r="P698" s="253"/>
      <c r="Q698" s="253"/>
      <c r="R698" s="253"/>
      <c r="S698" s="253"/>
      <c r="T698" s="25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55" t="s">
        <v>191</v>
      </c>
      <c r="AU698" s="255" t="s">
        <v>86</v>
      </c>
      <c r="AV698" s="13" t="s">
        <v>86</v>
      </c>
      <c r="AW698" s="13" t="s">
        <v>32</v>
      </c>
      <c r="AX698" s="13" t="s">
        <v>76</v>
      </c>
      <c r="AY698" s="255" t="s">
        <v>127</v>
      </c>
    </row>
    <row r="699" spans="1:51" s="14" customFormat="1" ht="12">
      <c r="A699" s="14"/>
      <c r="B699" s="256"/>
      <c r="C699" s="257"/>
      <c r="D699" s="246" t="s">
        <v>191</v>
      </c>
      <c r="E699" s="258" t="s">
        <v>142</v>
      </c>
      <c r="F699" s="259" t="s">
        <v>195</v>
      </c>
      <c r="G699" s="257"/>
      <c r="H699" s="260">
        <v>732.819</v>
      </c>
      <c r="I699" s="261"/>
      <c r="J699" s="257"/>
      <c r="K699" s="257"/>
      <c r="L699" s="262"/>
      <c r="M699" s="263"/>
      <c r="N699" s="264"/>
      <c r="O699" s="264"/>
      <c r="P699" s="264"/>
      <c r="Q699" s="264"/>
      <c r="R699" s="264"/>
      <c r="S699" s="264"/>
      <c r="T699" s="26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66" t="s">
        <v>191</v>
      </c>
      <c r="AU699" s="266" t="s">
        <v>86</v>
      </c>
      <c r="AV699" s="14" t="s">
        <v>188</v>
      </c>
      <c r="AW699" s="14" t="s">
        <v>32</v>
      </c>
      <c r="AX699" s="14" t="s">
        <v>84</v>
      </c>
      <c r="AY699" s="266" t="s">
        <v>127</v>
      </c>
    </row>
    <row r="700" spans="1:63" s="12" customFormat="1" ht="22.8" customHeight="1">
      <c r="A700" s="12"/>
      <c r="B700" s="204"/>
      <c r="C700" s="205"/>
      <c r="D700" s="206" t="s">
        <v>75</v>
      </c>
      <c r="E700" s="218" t="s">
        <v>1019</v>
      </c>
      <c r="F700" s="218" t="s">
        <v>1020</v>
      </c>
      <c r="G700" s="205"/>
      <c r="H700" s="205"/>
      <c r="I700" s="208"/>
      <c r="J700" s="219">
        <f>BK700</f>
        <v>0</v>
      </c>
      <c r="K700" s="205"/>
      <c r="L700" s="210"/>
      <c r="M700" s="211"/>
      <c r="N700" s="212"/>
      <c r="O700" s="212"/>
      <c r="P700" s="213">
        <f>SUM(P701:P712)</f>
        <v>0</v>
      </c>
      <c r="Q700" s="212"/>
      <c r="R700" s="213">
        <f>SUM(R701:R712)</f>
        <v>0</v>
      </c>
      <c r="S700" s="212"/>
      <c r="T700" s="214">
        <f>SUM(T701:T712)</f>
        <v>0</v>
      </c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R700" s="215" t="s">
        <v>86</v>
      </c>
      <c r="AT700" s="216" t="s">
        <v>75</v>
      </c>
      <c r="AU700" s="216" t="s">
        <v>84</v>
      </c>
      <c r="AY700" s="215" t="s">
        <v>127</v>
      </c>
      <c r="BK700" s="217">
        <f>SUM(BK701:BK712)</f>
        <v>0</v>
      </c>
    </row>
    <row r="701" spans="1:65" s="2" customFormat="1" ht="16.5" customHeight="1">
      <c r="A701" s="39"/>
      <c r="B701" s="40"/>
      <c r="C701" s="220" t="s">
        <v>1021</v>
      </c>
      <c r="D701" s="220" t="s">
        <v>130</v>
      </c>
      <c r="E701" s="221" t="s">
        <v>1022</v>
      </c>
      <c r="F701" s="222" t="s">
        <v>1023</v>
      </c>
      <c r="G701" s="223" t="s">
        <v>205</v>
      </c>
      <c r="H701" s="224">
        <v>18.166</v>
      </c>
      <c r="I701" s="225"/>
      <c r="J701" s="226">
        <f>ROUND(I701*H701,2)</f>
        <v>0</v>
      </c>
      <c r="K701" s="227"/>
      <c r="L701" s="45"/>
      <c r="M701" s="228" t="s">
        <v>1</v>
      </c>
      <c r="N701" s="229" t="s">
        <v>41</v>
      </c>
      <c r="O701" s="92"/>
      <c r="P701" s="230">
        <f>O701*H701</f>
        <v>0</v>
      </c>
      <c r="Q701" s="230">
        <v>0</v>
      </c>
      <c r="R701" s="230">
        <f>Q701*H701</f>
        <v>0</v>
      </c>
      <c r="S701" s="230">
        <v>0</v>
      </c>
      <c r="T701" s="231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2" t="s">
        <v>370</v>
      </c>
      <c r="AT701" s="232" t="s">
        <v>130</v>
      </c>
      <c r="AU701" s="232" t="s">
        <v>86</v>
      </c>
      <c r="AY701" s="18" t="s">
        <v>127</v>
      </c>
      <c r="BE701" s="233">
        <f>IF(N701="základní",J701,0)</f>
        <v>0</v>
      </c>
      <c r="BF701" s="233">
        <f>IF(N701="snížená",J701,0)</f>
        <v>0</v>
      </c>
      <c r="BG701" s="233">
        <f>IF(N701="zákl. přenesená",J701,0)</f>
        <v>0</v>
      </c>
      <c r="BH701" s="233">
        <f>IF(N701="sníž. přenesená",J701,0)</f>
        <v>0</v>
      </c>
      <c r="BI701" s="233">
        <f>IF(N701="nulová",J701,0)</f>
        <v>0</v>
      </c>
      <c r="BJ701" s="18" t="s">
        <v>84</v>
      </c>
      <c r="BK701" s="233">
        <f>ROUND(I701*H701,2)</f>
        <v>0</v>
      </c>
      <c r="BL701" s="18" t="s">
        <v>370</v>
      </c>
      <c r="BM701" s="232" t="s">
        <v>1024</v>
      </c>
    </row>
    <row r="702" spans="1:51" s="13" customFormat="1" ht="12">
      <c r="A702" s="13"/>
      <c r="B702" s="244"/>
      <c r="C702" s="245"/>
      <c r="D702" s="246" t="s">
        <v>191</v>
      </c>
      <c r="E702" s="247" t="s">
        <v>1</v>
      </c>
      <c r="F702" s="248" t="s">
        <v>1025</v>
      </c>
      <c r="G702" s="245"/>
      <c r="H702" s="249">
        <v>5.348</v>
      </c>
      <c r="I702" s="250"/>
      <c r="J702" s="245"/>
      <c r="K702" s="245"/>
      <c r="L702" s="251"/>
      <c r="M702" s="252"/>
      <c r="N702" s="253"/>
      <c r="O702" s="253"/>
      <c r="P702" s="253"/>
      <c r="Q702" s="253"/>
      <c r="R702" s="253"/>
      <c r="S702" s="253"/>
      <c r="T702" s="25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5" t="s">
        <v>191</v>
      </c>
      <c r="AU702" s="255" t="s">
        <v>86</v>
      </c>
      <c r="AV702" s="13" t="s">
        <v>86</v>
      </c>
      <c r="AW702" s="13" t="s">
        <v>32</v>
      </c>
      <c r="AX702" s="13" t="s">
        <v>76</v>
      </c>
      <c r="AY702" s="255" t="s">
        <v>127</v>
      </c>
    </row>
    <row r="703" spans="1:51" s="13" customFormat="1" ht="12">
      <c r="A703" s="13"/>
      <c r="B703" s="244"/>
      <c r="C703" s="245"/>
      <c r="D703" s="246" t="s">
        <v>191</v>
      </c>
      <c r="E703" s="247" t="s">
        <v>1</v>
      </c>
      <c r="F703" s="248" t="s">
        <v>1026</v>
      </c>
      <c r="G703" s="245"/>
      <c r="H703" s="249">
        <v>3.438</v>
      </c>
      <c r="I703" s="250"/>
      <c r="J703" s="245"/>
      <c r="K703" s="245"/>
      <c r="L703" s="251"/>
      <c r="M703" s="252"/>
      <c r="N703" s="253"/>
      <c r="O703" s="253"/>
      <c r="P703" s="253"/>
      <c r="Q703" s="253"/>
      <c r="R703" s="253"/>
      <c r="S703" s="253"/>
      <c r="T703" s="25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5" t="s">
        <v>191</v>
      </c>
      <c r="AU703" s="255" t="s">
        <v>86</v>
      </c>
      <c r="AV703" s="13" t="s">
        <v>86</v>
      </c>
      <c r="AW703" s="13" t="s">
        <v>32</v>
      </c>
      <c r="AX703" s="13" t="s">
        <v>76</v>
      </c>
      <c r="AY703" s="255" t="s">
        <v>127</v>
      </c>
    </row>
    <row r="704" spans="1:51" s="13" customFormat="1" ht="12">
      <c r="A704" s="13"/>
      <c r="B704" s="244"/>
      <c r="C704" s="245"/>
      <c r="D704" s="246" t="s">
        <v>191</v>
      </c>
      <c r="E704" s="247" t="s">
        <v>1</v>
      </c>
      <c r="F704" s="248" t="s">
        <v>1027</v>
      </c>
      <c r="G704" s="245"/>
      <c r="H704" s="249">
        <v>7.875</v>
      </c>
      <c r="I704" s="250"/>
      <c r="J704" s="245"/>
      <c r="K704" s="245"/>
      <c r="L704" s="251"/>
      <c r="M704" s="252"/>
      <c r="N704" s="253"/>
      <c r="O704" s="253"/>
      <c r="P704" s="253"/>
      <c r="Q704" s="253"/>
      <c r="R704" s="253"/>
      <c r="S704" s="253"/>
      <c r="T704" s="25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5" t="s">
        <v>191</v>
      </c>
      <c r="AU704" s="255" t="s">
        <v>86</v>
      </c>
      <c r="AV704" s="13" t="s">
        <v>86</v>
      </c>
      <c r="AW704" s="13" t="s">
        <v>32</v>
      </c>
      <c r="AX704" s="13" t="s">
        <v>76</v>
      </c>
      <c r="AY704" s="255" t="s">
        <v>127</v>
      </c>
    </row>
    <row r="705" spans="1:51" s="13" customFormat="1" ht="12">
      <c r="A705" s="13"/>
      <c r="B705" s="244"/>
      <c r="C705" s="245"/>
      <c r="D705" s="246" t="s">
        <v>191</v>
      </c>
      <c r="E705" s="247" t="s">
        <v>1</v>
      </c>
      <c r="F705" s="248" t="s">
        <v>1028</v>
      </c>
      <c r="G705" s="245"/>
      <c r="H705" s="249">
        <v>1.305</v>
      </c>
      <c r="I705" s="250"/>
      <c r="J705" s="245"/>
      <c r="K705" s="245"/>
      <c r="L705" s="251"/>
      <c r="M705" s="252"/>
      <c r="N705" s="253"/>
      <c r="O705" s="253"/>
      <c r="P705" s="253"/>
      <c r="Q705" s="253"/>
      <c r="R705" s="253"/>
      <c r="S705" s="253"/>
      <c r="T705" s="254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55" t="s">
        <v>191</v>
      </c>
      <c r="AU705" s="255" t="s">
        <v>86</v>
      </c>
      <c r="AV705" s="13" t="s">
        <v>86</v>
      </c>
      <c r="AW705" s="13" t="s">
        <v>32</v>
      </c>
      <c r="AX705" s="13" t="s">
        <v>76</v>
      </c>
      <c r="AY705" s="255" t="s">
        <v>127</v>
      </c>
    </row>
    <row r="706" spans="1:51" s="13" customFormat="1" ht="12">
      <c r="A706" s="13"/>
      <c r="B706" s="244"/>
      <c r="C706" s="245"/>
      <c r="D706" s="246" t="s">
        <v>191</v>
      </c>
      <c r="E706" s="247" t="s">
        <v>1</v>
      </c>
      <c r="F706" s="248" t="s">
        <v>1029</v>
      </c>
      <c r="G706" s="245"/>
      <c r="H706" s="249">
        <v>0.2</v>
      </c>
      <c r="I706" s="250"/>
      <c r="J706" s="245"/>
      <c r="K706" s="245"/>
      <c r="L706" s="251"/>
      <c r="M706" s="252"/>
      <c r="N706" s="253"/>
      <c r="O706" s="253"/>
      <c r="P706" s="253"/>
      <c r="Q706" s="253"/>
      <c r="R706" s="253"/>
      <c r="S706" s="253"/>
      <c r="T706" s="25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5" t="s">
        <v>191</v>
      </c>
      <c r="AU706" s="255" t="s">
        <v>86</v>
      </c>
      <c r="AV706" s="13" t="s">
        <v>86</v>
      </c>
      <c r="AW706" s="13" t="s">
        <v>32</v>
      </c>
      <c r="AX706" s="13" t="s">
        <v>76</v>
      </c>
      <c r="AY706" s="255" t="s">
        <v>127</v>
      </c>
    </row>
    <row r="707" spans="1:51" s="14" customFormat="1" ht="12">
      <c r="A707" s="14"/>
      <c r="B707" s="256"/>
      <c r="C707" s="257"/>
      <c r="D707" s="246" t="s">
        <v>191</v>
      </c>
      <c r="E707" s="258" t="s">
        <v>1</v>
      </c>
      <c r="F707" s="259" t="s">
        <v>195</v>
      </c>
      <c r="G707" s="257"/>
      <c r="H707" s="260">
        <v>18.166</v>
      </c>
      <c r="I707" s="261"/>
      <c r="J707" s="257"/>
      <c r="K707" s="257"/>
      <c r="L707" s="262"/>
      <c r="M707" s="263"/>
      <c r="N707" s="264"/>
      <c r="O707" s="264"/>
      <c r="P707" s="264"/>
      <c r="Q707" s="264"/>
      <c r="R707" s="264"/>
      <c r="S707" s="264"/>
      <c r="T707" s="26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6" t="s">
        <v>191</v>
      </c>
      <c r="AU707" s="266" t="s">
        <v>86</v>
      </c>
      <c r="AV707" s="14" t="s">
        <v>188</v>
      </c>
      <c r="AW707" s="14" t="s">
        <v>32</v>
      </c>
      <c r="AX707" s="14" t="s">
        <v>84</v>
      </c>
      <c r="AY707" s="266" t="s">
        <v>127</v>
      </c>
    </row>
    <row r="708" spans="1:65" s="2" customFormat="1" ht="24.15" customHeight="1">
      <c r="A708" s="39"/>
      <c r="B708" s="40"/>
      <c r="C708" s="220" t="s">
        <v>1030</v>
      </c>
      <c r="D708" s="220" t="s">
        <v>130</v>
      </c>
      <c r="E708" s="221" t="s">
        <v>1031</v>
      </c>
      <c r="F708" s="222" t="s">
        <v>1032</v>
      </c>
      <c r="G708" s="223" t="s">
        <v>132</v>
      </c>
      <c r="H708" s="224">
        <v>1</v>
      </c>
      <c r="I708" s="225"/>
      <c r="J708" s="226">
        <f>ROUND(I708*H708,2)</f>
        <v>0</v>
      </c>
      <c r="K708" s="227"/>
      <c r="L708" s="45"/>
      <c r="M708" s="228" t="s">
        <v>1</v>
      </c>
      <c r="N708" s="229" t="s">
        <v>41</v>
      </c>
      <c r="O708" s="92"/>
      <c r="P708" s="230">
        <f>O708*H708</f>
        <v>0</v>
      </c>
      <c r="Q708" s="230">
        <v>0</v>
      </c>
      <c r="R708" s="230">
        <f>Q708*H708</f>
        <v>0</v>
      </c>
      <c r="S708" s="230">
        <v>0</v>
      </c>
      <c r="T708" s="231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32" t="s">
        <v>370</v>
      </c>
      <c r="AT708" s="232" t="s">
        <v>130</v>
      </c>
      <c r="AU708" s="232" t="s">
        <v>86</v>
      </c>
      <c r="AY708" s="18" t="s">
        <v>127</v>
      </c>
      <c r="BE708" s="233">
        <f>IF(N708="základní",J708,0)</f>
        <v>0</v>
      </c>
      <c r="BF708" s="233">
        <f>IF(N708="snížená",J708,0)</f>
        <v>0</v>
      </c>
      <c r="BG708" s="233">
        <f>IF(N708="zákl. přenesená",J708,0)</f>
        <v>0</v>
      </c>
      <c r="BH708" s="233">
        <f>IF(N708="sníž. přenesená",J708,0)</f>
        <v>0</v>
      </c>
      <c r="BI708" s="233">
        <f>IF(N708="nulová",J708,0)</f>
        <v>0</v>
      </c>
      <c r="BJ708" s="18" t="s">
        <v>84</v>
      </c>
      <c r="BK708" s="233">
        <f>ROUND(I708*H708,2)</f>
        <v>0</v>
      </c>
      <c r="BL708" s="18" t="s">
        <v>370</v>
      </c>
      <c r="BM708" s="232" t="s">
        <v>1033</v>
      </c>
    </row>
    <row r="709" spans="1:65" s="2" customFormat="1" ht="24.15" customHeight="1">
      <c r="A709" s="39"/>
      <c r="B709" s="40"/>
      <c r="C709" s="220" t="s">
        <v>1034</v>
      </c>
      <c r="D709" s="220" t="s">
        <v>130</v>
      </c>
      <c r="E709" s="221" t="s">
        <v>1035</v>
      </c>
      <c r="F709" s="222" t="s">
        <v>1036</v>
      </c>
      <c r="G709" s="223" t="s">
        <v>132</v>
      </c>
      <c r="H709" s="224">
        <v>2</v>
      </c>
      <c r="I709" s="225"/>
      <c r="J709" s="226">
        <f>ROUND(I709*H709,2)</f>
        <v>0</v>
      </c>
      <c r="K709" s="227"/>
      <c r="L709" s="45"/>
      <c r="M709" s="228" t="s">
        <v>1</v>
      </c>
      <c r="N709" s="229" t="s">
        <v>41</v>
      </c>
      <c r="O709" s="92"/>
      <c r="P709" s="230">
        <f>O709*H709</f>
        <v>0</v>
      </c>
      <c r="Q709" s="230">
        <v>0</v>
      </c>
      <c r="R709" s="230">
        <f>Q709*H709</f>
        <v>0</v>
      </c>
      <c r="S709" s="230">
        <v>0</v>
      </c>
      <c r="T709" s="231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2" t="s">
        <v>370</v>
      </c>
      <c r="AT709" s="232" t="s">
        <v>130</v>
      </c>
      <c r="AU709" s="232" t="s">
        <v>86</v>
      </c>
      <c r="AY709" s="18" t="s">
        <v>127</v>
      </c>
      <c r="BE709" s="233">
        <f>IF(N709="základní",J709,0)</f>
        <v>0</v>
      </c>
      <c r="BF709" s="233">
        <f>IF(N709="snížená",J709,0)</f>
        <v>0</v>
      </c>
      <c r="BG709" s="233">
        <f>IF(N709="zákl. přenesená",J709,0)</f>
        <v>0</v>
      </c>
      <c r="BH709" s="233">
        <f>IF(N709="sníž. přenesená",J709,0)</f>
        <v>0</v>
      </c>
      <c r="BI709" s="233">
        <f>IF(N709="nulová",J709,0)</f>
        <v>0</v>
      </c>
      <c r="BJ709" s="18" t="s">
        <v>84</v>
      </c>
      <c r="BK709" s="233">
        <f>ROUND(I709*H709,2)</f>
        <v>0</v>
      </c>
      <c r="BL709" s="18" t="s">
        <v>370</v>
      </c>
      <c r="BM709" s="232" t="s">
        <v>1037</v>
      </c>
    </row>
    <row r="710" spans="1:65" s="2" customFormat="1" ht="24.15" customHeight="1">
      <c r="A710" s="39"/>
      <c r="B710" s="40"/>
      <c r="C710" s="220" t="s">
        <v>1038</v>
      </c>
      <c r="D710" s="220" t="s">
        <v>130</v>
      </c>
      <c r="E710" s="221" t="s">
        <v>1039</v>
      </c>
      <c r="F710" s="222" t="s">
        <v>1040</v>
      </c>
      <c r="G710" s="223" t="s">
        <v>132</v>
      </c>
      <c r="H710" s="224">
        <v>1</v>
      </c>
      <c r="I710" s="225"/>
      <c r="J710" s="226">
        <f>ROUND(I710*H710,2)</f>
        <v>0</v>
      </c>
      <c r="K710" s="227"/>
      <c r="L710" s="45"/>
      <c r="M710" s="228" t="s">
        <v>1</v>
      </c>
      <c r="N710" s="229" t="s">
        <v>41</v>
      </c>
      <c r="O710" s="92"/>
      <c r="P710" s="230">
        <f>O710*H710</f>
        <v>0</v>
      </c>
      <c r="Q710" s="230">
        <v>0</v>
      </c>
      <c r="R710" s="230">
        <f>Q710*H710</f>
        <v>0</v>
      </c>
      <c r="S710" s="230">
        <v>0</v>
      </c>
      <c r="T710" s="231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2" t="s">
        <v>370</v>
      </c>
      <c r="AT710" s="232" t="s">
        <v>130</v>
      </c>
      <c r="AU710" s="232" t="s">
        <v>86</v>
      </c>
      <c r="AY710" s="18" t="s">
        <v>127</v>
      </c>
      <c r="BE710" s="233">
        <f>IF(N710="základní",J710,0)</f>
        <v>0</v>
      </c>
      <c r="BF710" s="233">
        <f>IF(N710="snížená",J710,0)</f>
        <v>0</v>
      </c>
      <c r="BG710" s="233">
        <f>IF(N710="zákl. přenesená",J710,0)</f>
        <v>0</v>
      </c>
      <c r="BH710" s="233">
        <f>IF(N710="sníž. přenesená",J710,0)</f>
        <v>0</v>
      </c>
      <c r="BI710" s="233">
        <f>IF(N710="nulová",J710,0)</f>
        <v>0</v>
      </c>
      <c r="BJ710" s="18" t="s">
        <v>84</v>
      </c>
      <c r="BK710" s="233">
        <f>ROUND(I710*H710,2)</f>
        <v>0</v>
      </c>
      <c r="BL710" s="18" t="s">
        <v>370</v>
      </c>
      <c r="BM710" s="232" t="s">
        <v>1041</v>
      </c>
    </row>
    <row r="711" spans="1:65" s="2" customFormat="1" ht="24.15" customHeight="1">
      <c r="A711" s="39"/>
      <c r="B711" s="40"/>
      <c r="C711" s="220" t="s">
        <v>1042</v>
      </c>
      <c r="D711" s="220" t="s">
        <v>130</v>
      </c>
      <c r="E711" s="221" t="s">
        <v>1043</v>
      </c>
      <c r="F711" s="222" t="s">
        <v>1044</v>
      </c>
      <c r="G711" s="223" t="s">
        <v>639</v>
      </c>
      <c r="H711" s="288"/>
      <c r="I711" s="225"/>
      <c r="J711" s="226">
        <f>ROUND(I711*H711,2)</f>
        <v>0</v>
      </c>
      <c r="K711" s="227"/>
      <c r="L711" s="45"/>
      <c r="M711" s="228" t="s">
        <v>1</v>
      </c>
      <c r="N711" s="229" t="s">
        <v>41</v>
      </c>
      <c r="O711" s="92"/>
      <c r="P711" s="230">
        <f>O711*H711</f>
        <v>0</v>
      </c>
      <c r="Q711" s="230">
        <v>0</v>
      </c>
      <c r="R711" s="230">
        <f>Q711*H711</f>
        <v>0</v>
      </c>
      <c r="S711" s="230">
        <v>0</v>
      </c>
      <c r="T711" s="231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2" t="s">
        <v>370</v>
      </c>
      <c r="AT711" s="232" t="s">
        <v>130</v>
      </c>
      <c r="AU711" s="232" t="s">
        <v>86</v>
      </c>
      <c r="AY711" s="18" t="s">
        <v>127</v>
      </c>
      <c r="BE711" s="233">
        <f>IF(N711="základní",J711,0)</f>
        <v>0</v>
      </c>
      <c r="BF711" s="233">
        <f>IF(N711="snížená",J711,0)</f>
        <v>0</v>
      </c>
      <c r="BG711" s="233">
        <f>IF(N711="zákl. přenesená",J711,0)</f>
        <v>0</v>
      </c>
      <c r="BH711" s="233">
        <f>IF(N711="sníž. přenesená",J711,0)</f>
        <v>0</v>
      </c>
      <c r="BI711" s="233">
        <f>IF(N711="nulová",J711,0)</f>
        <v>0</v>
      </c>
      <c r="BJ711" s="18" t="s">
        <v>84</v>
      </c>
      <c r="BK711" s="233">
        <f>ROUND(I711*H711,2)</f>
        <v>0</v>
      </c>
      <c r="BL711" s="18" t="s">
        <v>370</v>
      </c>
      <c r="BM711" s="232" t="s">
        <v>1045</v>
      </c>
    </row>
    <row r="712" spans="1:47" s="2" customFormat="1" ht="12">
      <c r="A712" s="39"/>
      <c r="B712" s="40"/>
      <c r="C712" s="41"/>
      <c r="D712" s="234" t="s">
        <v>135</v>
      </c>
      <c r="E712" s="41"/>
      <c r="F712" s="235" t="s">
        <v>1046</v>
      </c>
      <c r="G712" s="41"/>
      <c r="H712" s="41"/>
      <c r="I712" s="236"/>
      <c r="J712" s="41"/>
      <c r="K712" s="41"/>
      <c r="L712" s="45"/>
      <c r="M712" s="237"/>
      <c r="N712" s="238"/>
      <c r="O712" s="92"/>
      <c r="P712" s="92"/>
      <c r="Q712" s="92"/>
      <c r="R712" s="92"/>
      <c r="S712" s="92"/>
      <c r="T712" s="93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135</v>
      </c>
      <c r="AU712" s="18" t="s">
        <v>86</v>
      </c>
    </row>
    <row r="713" spans="1:63" s="12" customFormat="1" ht="25.9" customHeight="1">
      <c r="A713" s="12"/>
      <c r="B713" s="204"/>
      <c r="C713" s="205"/>
      <c r="D713" s="206" t="s">
        <v>75</v>
      </c>
      <c r="E713" s="207" t="s">
        <v>1047</v>
      </c>
      <c r="F713" s="207" t="s">
        <v>1048</v>
      </c>
      <c r="G713" s="205"/>
      <c r="H713" s="205"/>
      <c r="I713" s="208"/>
      <c r="J713" s="209">
        <f>BK713</f>
        <v>0</v>
      </c>
      <c r="K713" s="205"/>
      <c r="L713" s="210"/>
      <c r="M713" s="211"/>
      <c r="N713" s="212"/>
      <c r="O713" s="212"/>
      <c r="P713" s="213">
        <f>SUM(P714:P715)</f>
        <v>0</v>
      </c>
      <c r="Q713" s="212"/>
      <c r="R713" s="213">
        <f>SUM(R714:R715)</f>
        <v>0</v>
      </c>
      <c r="S713" s="212"/>
      <c r="T713" s="214">
        <f>SUM(T714:T715)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15" t="s">
        <v>188</v>
      </c>
      <c r="AT713" s="216" t="s">
        <v>75</v>
      </c>
      <c r="AU713" s="216" t="s">
        <v>76</v>
      </c>
      <c r="AY713" s="215" t="s">
        <v>127</v>
      </c>
      <c r="BK713" s="217">
        <f>SUM(BK714:BK715)</f>
        <v>0</v>
      </c>
    </row>
    <row r="714" spans="1:65" s="2" customFormat="1" ht="16.5" customHeight="1">
      <c r="A714" s="39"/>
      <c r="B714" s="40"/>
      <c r="C714" s="220" t="s">
        <v>1049</v>
      </c>
      <c r="D714" s="220" t="s">
        <v>130</v>
      </c>
      <c r="E714" s="221" t="s">
        <v>87</v>
      </c>
      <c r="F714" s="222" t="s">
        <v>1050</v>
      </c>
      <c r="G714" s="223" t="s">
        <v>132</v>
      </c>
      <c r="H714" s="224">
        <v>3</v>
      </c>
      <c r="I714" s="225"/>
      <c r="J714" s="226">
        <f>ROUND(I714*H714,2)</f>
        <v>0</v>
      </c>
      <c r="K714" s="227"/>
      <c r="L714" s="45"/>
      <c r="M714" s="228" t="s">
        <v>1</v>
      </c>
      <c r="N714" s="229" t="s">
        <v>41</v>
      </c>
      <c r="O714" s="92"/>
      <c r="P714" s="230">
        <f>O714*H714</f>
        <v>0</v>
      </c>
      <c r="Q714" s="230">
        <v>0</v>
      </c>
      <c r="R714" s="230">
        <f>Q714*H714</f>
        <v>0</v>
      </c>
      <c r="S714" s="230">
        <v>0</v>
      </c>
      <c r="T714" s="231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2" t="s">
        <v>1051</v>
      </c>
      <c r="AT714" s="232" t="s">
        <v>130</v>
      </c>
      <c r="AU714" s="232" t="s">
        <v>84</v>
      </c>
      <c r="AY714" s="18" t="s">
        <v>127</v>
      </c>
      <c r="BE714" s="233">
        <f>IF(N714="základní",J714,0)</f>
        <v>0</v>
      </c>
      <c r="BF714" s="233">
        <f>IF(N714="snížená",J714,0)</f>
        <v>0</v>
      </c>
      <c r="BG714" s="233">
        <f>IF(N714="zákl. přenesená",J714,0)</f>
        <v>0</v>
      </c>
      <c r="BH714" s="233">
        <f>IF(N714="sníž. přenesená",J714,0)</f>
        <v>0</v>
      </c>
      <c r="BI714" s="233">
        <f>IF(N714="nulová",J714,0)</f>
        <v>0</v>
      </c>
      <c r="BJ714" s="18" t="s">
        <v>84</v>
      </c>
      <c r="BK714" s="233">
        <f>ROUND(I714*H714,2)</f>
        <v>0</v>
      </c>
      <c r="BL714" s="18" t="s">
        <v>1051</v>
      </c>
      <c r="BM714" s="232" t="s">
        <v>1052</v>
      </c>
    </row>
    <row r="715" spans="1:65" s="2" customFormat="1" ht="16.5" customHeight="1">
      <c r="A715" s="39"/>
      <c r="B715" s="40"/>
      <c r="C715" s="220" t="s">
        <v>1053</v>
      </c>
      <c r="D715" s="220" t="s">
        <v>130</v>
      </c>
      <c r="E715" s="221" t="s">
        <v>91</v>
      </c>
      <c r="F715" s="222" t="s">
        <v>1054</v>
      </c>
      <c r="G715" s="223" t="s">
        <v>132</v>
      </c>
      <c r="H715" s="224">
        <v>3</v>
      </c>
      <c r="I715" s="225"/>
      <c r="J715" s="226">
        <f>ROUND(I715*H715,2)</f>
        <v>0</v>
      </c>
      <c r="K715" s="227"/>
      <c r="L715" s="45"/>
      <c r="M715" s="300" t="s">
        <v>1</v>
      </c>
      <c r="N715" s="301" t="s">
        <v>41</v>
      </c>
      <c r="O715" s="241"/>
      <c r="P715" s="302">
        <f>O715*H715</f>
        <v>0</v>
      </c>
      <c r="Q715" s="302">
        <v>0</v>
      </c>
      <c r="R715" s="302">
        <f>Q715*H715</f>
        <v>0</v>
      </c>
      <c r="S715" s="302">
        <v>0</v>
      </c>
      <c r="T715" s="303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1051</v>
      </c>
      <c r="AT715" s="232" t="s">
        <v>130</v>
      </c>
      <c r="AU715" s="232" t="s">
        <v>84</v>
      </c>
      <c r="AY715" s="18" t="s">
        <v>127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84</v>
      </c>
      <c r="BK715" s="233">
        <f>ROUND(I715*H715,2)</f>
        <v>0</v>
      </c>
      <c r="BL715" s="18" t="s">
        <v>1051</v>
      </c>
      <c r="BM715" s="232" t="s">
        <v>1055</v>
      </c>
    </row>
    <row r="716" spans="1:31" s="2" customFormat="1" ht="6.95" customHeight="1">
      <c r="A716" s="39"/>
      <c r="B716" s="67"/>
      <c r="C716" s="68"/>
      <c r="D716" s="68"/>
      <c r="E716" s="68"/>
      <c r="F716" s="68"/>
      <c r="G716" s="68"/>
      <c r="H716" s="68"/>
      <c r="I716" s="68"/>
      <c r="J716" s="68"/>
      <c r="K716" s="68"/>
      <c r="L716" s="45"/>
      <c r="M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</row>
  </sheetData>
  <sheetProtection password="CC35" sheet="1" objects="1" scenarios="1" formatColumns="0" formatRows="0" autoFilter="0"/>
  <autoFilter ref="C135:K715"/>
  <mergeCells count="9">
    <mergeCell ref="E7:H7"/>
    <mergeCell ref="E9:H9"/>
    <mergeCell ref="E18:H18"/>
    <mergeCell ref="E27:H27"/>
    <mergeCell ref="E85:H85"/>
    <mergeCell ref="E87:H87"/>
    <mergeCell ref="E126:H126"/>
    <mergeCell ref="E128:H128"/>
    <mergeCell ref="L2:V2"/>
  </mergeCells>
  <hyperlinks>
    <hyperlink ref="F140" r:id="rId1" display="https://podminky.urs.cz/item/CS_URS_2022_02/317234410"/>
    <hyperlink ref="F146" r:id="rId2" display="https://podminky.urs.cz/item/CS_URS_2022_02/317944323"/>
    <hyperlink ref="F151" r:id="rId3" display="https://podminky.urs.cz/item/CS_URS_2022_02/340271021"/>
    <hyperlink ref="F161" r:id="rId4" display="https://podminky.urs.cz/item/CS_URS_2022_02/342272225"/>
    <hyperlink ref="F169" r:id="rId5" display="https://podminky.urs.cz/item/CS_URS_2022_02/342272235"/>
    <hyperlink ref="F179" r:id="rId6" display="https://podminky.urs.cz/item/CS_URS_2022_02/342272245"/>
    <hyperlink ref="F186" r:id="rId7" display="https://podminky.urs.cz/item/CS_URS_2022_02/346244381"/>
    <hyperlink ref="F192" r:id="rId8" display="https://podminky.urs.cz/item/CS_URS_2022_02/411321414"/>
    <hyperlink ref="F200" r:id="rId9" display="https://podminky.urs.cz/item/CS_URS_2022_02/411362021"/>
    <hyperlink ref="F206" r:id="rId10" display="https://podminky.urs.cz/item/CS_URS_2022_02/611325422"/>
    <hyperlink ref="F224" r:id="rId11" display="https://podminky.urs.cz/item/CS_URS_2022_02/612321121"/>
    <hyperlink ref="F228" r:id="rId12" display="https://podminky.urs.cz/item/CS_URS_2022_02/612321141"/>
    <hyperlink ref="F259" r:id="rId13" display="https://podminky.urs.cz/item/CS_URS_2022_02/612325422"/>
    <hyperlink ref="F306" r:id="rId14" display="https://podminky.urs.cz/item/CS_URS_2022_02/899103211"/>
    <hyperlink ref="F309" r:id="rId15" display="https://podminky.urs.cz/item/CS_URS_2022_02/949101111"/>
    <hyperlink ref="F312" r:id="rId16" display="https://podminky.urs.cz/item/CS_URS_2022_02/952901111"/>
    <hyperlink ref="F315" r:id="rId17" display="https://podminky.urs.cz/item/CS_URS_2022_02/962031133"/>
    <hyperlink ref="F321" r:id="rId18" display="https://podminky.urs.cz/item/CS_URS_2022_02/962042321"/>
    <hyperlink ref="F325" r:id="rId19" display="https://podminky.urs.cz/item/CS_URS_2022_02/962081141"/>
    <hyperlink ref="F328" r:id="rId20" display="https://podminky.urs.cz/item/CS_URS_2022_02/968072455"/>
    <hyperlink ref="F331" r:id="rId21" display="https://podminky.urs.cz/item/CS_URS_2022_02/968072747"/>
    <hyperlink ref="F334" r:id="rId22" display="https://podminky.urs.cz/item/CS_URS_2022_02/971033231"/>
    <hyperlink ref="F336" r:id="rId23" display="https://podminky.urs.cz/item/CS_URS_2022_02/971033351"/>
    <hyperlink ref="F338" r:id="rId24" display="https://podminky.urs.cz/item/CS_URS_2022_02/971033631"/>
    <hyperlink ref="F341" r:id="rId25" display="https://podminky.urs.cz/item/CS_URS_2022_02/971033681"/>
    <hyperlink ref="F345" r:id="rId26" display="https://podminky.urs.cz/item/CS_URS_2022_02/973031812"/>
    <hyperlink ref="F348" r:id="rId27" display="https://podminky.urs.cz/item/CS_URS_2022_02/973031813"/>
    <hyperlink ref="F351" r:id="rId28" display="https://podminky.urs.cz/item/CS_URS_2022_02/973042241"/>
    <hyperlink ref="F355" r:id="rId29" display="https://podminky.urs.cz/item/CS_URS_2022_02/974032664"/>
    <hyperlink ref="F360" r:id="rId30" display="https://podminky.urs.cz/item/CS_URS_2022_02/978011141"/>
    <hyperlink ref="F363" r:id="rId31" display="https://podminky.urs.cz/item/CS_URS_2022_02/978013141"/>
    <hyperlink ref="F366" r:id="rId32" display="https://podminky.urs.cz/item/CS_URS_2022_02/978013191"/>
    <hyperlink ref="F385" r:id="rId33" display="https://podminky.urs.cz/item/CS_URS_2022_02/997013211"/>
    <hyperlink ref="F387" r:id="rId34" display="https://podminky.urs.cz/item/CS_URS_2022_02/997013501"/>
    <hyperlink ref="F389" r:id="rId35" display="https://podminky.urs.cz/item/CS_URS_2022_02/997013509"/>
    <hyperlink ref="F392" r:id="rId36" display="https://podminky.urs.cz/item/CS_URS_2022_02/997013631"/>
    <hyperlink ref="F395" r:id="rId37" display="https://podminky.urs.cz/item/CS_URS_2022_02/998018001"/>
    <hyperlink ref="F402" r:id="rId38" display="https://podminky.urs.cz/item/CS_URS_2022_02/763111316"/>
    <hyperlink ref="F405" r:id="rId39" display="https://podminky.urs.cz/item/CS_URS_2022_02/763111717"/>
    <hyperlink ref="F407" r:id="rId40" display="https://podminky.urs.cz/item/CS_URS_2022_02/763131411"/>
    <hyperlink ref="F427" r:id="rId41" display="https://podminky.urs.cz/item/CS_URS_2022_02/763131443"/>
    <hyperlink ref="F432" r:id="rId42" display="https://podminky.urs.cz/item/CS_URS_2022_02/763131714"/>
    <hyperlink ref="F438" r:id="rId43" display="https://podminky.urs.cz/item/CS_URS_2022_02/763131722"/>
    <hyperlink ref="F445" r:id="rId44" display="https://podminky.urs.cz/item/CS_URS_2022_02/763131752"/>
    <hyperlink ref="F450" r:id="rId45" display="https://podminky.urs.cz/item/CS_URS_2022_02/763131762"/>
    <hyperlink ref="F457" r:id="rId46" display="https://podminky.urs.cz/item/CS_URS_2022_02/763131765"/>
    <hyperlink ref="F459" r:id="rId47" display="https://podminky.urs.cz/item/CS_URS_2022_02/763183111"/>
    <hyperlink ref="F462" r:id="rId48" display="https://podminky.urs.cz/item/CS_URS_2022_02/998763401"/>
    <hyperlink ref="F465" r:id="rId49" display="https://podminky.urs.cz/item/CS_URS_2022_02/764216605"/>
    <hyperlink ref="F468" r:id="rId50" display="https://podminky.urs.cz/item/CS_URS_2022_02/998764201"/>
    <hyperlink ref="F477" r:id="rId51" display="https://podminky.urs.cz/item/CS_URS_2022_02/766660171"/>
    <hyperlink ref="F480" r:id="rId52" display="https://podminky.urs.cz/item/CS_URS_2022_02/766660311"/>
    <hyperlink ref="F482" r:id="rId53" display="https://podminky.urs.cz/item/CS_URS_2022_02/766660351"/>
    <hyperlink ref="F492" r:id="rId54" display="https://podminky.urs.cz/item/CS_URS_2022_02/766660720"/>
    <hyperlink ref="F498" r:id="rId55" display="https://podminky.urs.cz/item/CS_URS_2022_02/766660729"/>
    <hyperlink ref="F503" r:id="rId56" display="https://podminky.urs.cz/item/CS_URS_2022_02/766682111"/>
    <hyperlink ref="F511" r:id="rId57" display="https://podminky.urs.cz/item/CS_URS_2022_02/998766201"/>
    <hyperlink ref="F523" r:id="rId58" display="https://podminky.urs.cz/item/CS_URS_2022_02/998767201"/>
    <hyperlink ref="F526" r:id="rId59" display="https://podminky.urs.cz/item/CS_URS_2022_02/771121011"/>
    <hyperlink ref="F529" r:id="rId60" display="https://podminky.urs.cz/item/CS_URS_2022_02/771151012"/>
    <hyperlink ref="F532" r:id="rId61" display="https://podminky.urs.cz/item/CS_URS_2022_02/771274113"/>
    <hyperlink ref="F535" r:id="rId62" display="https://podminky.urs.cz/item/CS_URS_2022_02/771274232"/>
    <hyperlink ref="F537" r:id="rId63" display="https://podminky.urs.cz/item/CS_URS_2022_02/771474112"/>
    <hyperlink ref="F553" r:id="rId64" display="https://podminky.urs.cz/item/CS_URS_2022_02/771474132"/>
    <hyperlink ref="F556" r:id="rId65" display="https://podminky.urs.cz/item/CS_URS_2022_02/771574222"/>
    <hyperlink ref="F581" r:id="rId66" display="https://podminky.urs.cz/item/CS_URS_2022_02/771577121"/>
    <hyperlink ref="F594" r:id="rId67" display="https://podminky.urs.cz/item/CS_URS_2022_02/771577124"/>
    <hyperlink ref="F596" r:id="rId68" display="https://podminky.urs.cz/item/CS_URS_2022_02/771591112"/>
    <hyperlink ref="F599" r:id="rId69" display="https://podminky.urs.cz/item/CS_URS_2022_02/771591184"/>
    <hyperlink ref="F602" r:id="rId70" display="https://podminky.urs.cz/item/CS_URS_2022_02/771591264"/>
    <hyperlink ref="F607" r:id="rId71" display="https://podminky.urs.cz/item/CS_URS_2022_02/998771201"/>
    <hyperlink ref="F610" r:id="rId72" display="https://podminky.urs.cz/item/CS_URS_2022_02/781131112"/>
    <hyperlink ref="F618" r:id="rId73" display="https://podminky.urs.cz/item/CS_URS_2022_02/781131232"/>
    <hyperlink ref="F621" r:id="rId74" display="https://podminky.urs.cz/item/CS_URS_2022_02/781473810"/>
    <hyperlink ref="F624" r:id="rId75" display="https://podminky.urs.cz/item/CS_URS_2022_02/781474112"/>
    <hyperlink ref="F643" r:id="rId76" display="https://podminky.urs.cz/item/CS_URS_2022_02/781477111"/>
    <hyperlink ref="F657" r:id="rId77" display="https://podminky.urs.cz/item/CS_URS_2022_02/781477114"/>
    <hyperlink ref="F659" r:id="rId78" display="https://podminky.urs.cz/item/CS_URS_2022_02/781495115"/>
    <hyperlink ref="F661" r:id="rId79" display="https://podminky.urs.cz/item/CS_URS_2022_02/781495117"/>
    <hyperlink ref="F663" r:id="rId80" display="https://podminky.urs.cz/item/CS_URS_2022_02/781495142"/>
    <hyperlink ref="F665" r:id="rId81" display="https://podminky.urs.cz/item/CS_URS_2022_02/998781201"/>
    <hyperlink ref="F668" r:id="rId82" display="https://podminky.urs.cz/item/CS_URS_2022_02/783301311"/>
    <hyperlink ref="F671" r:id="rId83" display="https://podminky.urs.cz/item/CS_URS_2022_02/783306809"/>
    <hyperlink ref="F674" r:id="rId84" display="https://podminky.urs.cz/item/CS_URS_2022_02/783314201"/>
    <hyperlink ref="F677" r:id="rId85" display="https://podminky.urs.cz/item/CS_URS_2022_02/783315101"/>
    <hyperlink ref="F680" r:id="rId86" display="https://podminky.urs.cz/item/CS_URS_2022_02/783317101"/>
    <hyperlink ref="F690" r:id="rId87" display="https://podminky.urs.cz/item/CS_URS_2022_02/784181101"/>
    <hyperlink ref="F693" r:id="rId88" display="https://podminky.urs.cz/item/CS_URS_2022_02/784221101"/>
    <hyperlink ref="F712" r:id="rId89" display="https://podminky.urs.cz/item/CS_URS_2022_02/99878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Stavební úpravy pro změnu užívání prostoru v 1.NP na dvě lékařšké ordinace, Pražská 387-aktualizace 2023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1056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16. 11. 2022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Trutnov, Slovanské nám. 165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1057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ROUND((SUM(BE123:BE268)),2)</f>
        <v>0</v>
      </c>
      <c r="G33" s="39"/>
      <c r="H33" s="39"/>
      <c r="I33" s="156">
        <v>0.21</v>
      </c>
      <c r="J33" s="155">
        <f>ROUND(((SUM(BE123:BE268))*I33),2)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ROUND((SUM(BF123:BF268)),2)</f>
        <v>0</v>
      </c>
      <c r="G34" s="39"/>
      <c r="H34" s="39"/>
      <c r="I34" s="156">
        <v>0.15</v>
      </c>
      <c r="J34" s="155">
        <f>ROUND(((SUM(BF123:BF268))*I34),2)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ROUND((SUM(BG123:BG268)),2)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ROUND((SUM(BH123:BH268)),2)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ROUND((SUM(BI123:BI268)),2)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Stavební úpravy pro změnu užívání prostoru v 1.NP na dvě lékařšké ordinace, Pražská 387-aktualizace 2023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002 - Zdravotní 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Trutnov</v>
      </c>
      <c r="G89" s="41"/>
      <c r="H89" s="41"/>
      <c r="I89" s="33" t="s">
        <v>22</v>
      </c>
      <c r="J89" s="80" t="str">
        <f>IF(J12="","",J12)</f>
        <v>16. 11. 2022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</v>
      </c>
      <c r="G91" s="41"/>
      <c r="H91" s="41"/>
      <c r="I91" s="33" t="s">
        <v>30</v>
      </c>
      <c r="J91" s="37" t="str">
        <f>E21</f>
        <v>Andrea Junková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169</v>
      </c>
      <c r="E97" s="183"/>
      <c r="F97" s="183"/>
      <c r="G97" s="183"/>
      <c r="H97" s="183"/>
      <c r="I97" s="183"/>
      <c r="J97" s="184">
        <f>J124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1058</v>
      </c>
      <c r="E98" s="189"/>
      <c r="F98" s="189"/>
      <c r="G98" s="189"/>
      <c r="H98" s="189"/>
      <c r="I98" s="189"/>
      <c r="J98" s="190">
        <f>J125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1059</v>
      </c>
      <c r="E99" s="189"/>
      <c r="F99" s="189"/>
      <c r="G99" s="189"/>
      <c r="H99" s="189"/>
      <c r="I99" s="189"/>
      <c r="J99" s="190">
        <f>J162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1060</v>
      </c>
      <c r="E100" s="189"/>
      <c r="F100" s="189"/>
      <c r="G100" s="189"/>
      <c r="H100" s="189"/>
      <c r="I100" s="189"/>
      <c r="J100" s="190">
        <f>J206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1061</v>
      </c>
      <c r="E101" s="189"/>
      <c r="F101" s="189"/>
      <c r="G101" s="189"/>
      <c r="H101" s="189"/>
      <c r="I101" s="189"/>
      <c r="J101" s="190">
        <f>J255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1062</v>
      </c>
      <c r="E102" s="189"/>
      <c r="F102" s="189"/>
      <c r="G102" s="189"/>
      <c r="H102" s="189"/>
      <c r="I102" s="189"/>
      <c r="J102" s="190">
        <f>J262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1063</v>
      </c>
      <c r="E103" s="189"/>
      <c r="F103" s="189"/>
      <c r="G103" s="189"/>
      <c r="H103" s="189"/>
      <c r="I103" s="189"/>
      <c r="J103" s="190">
        <f>J267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111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75" t="str">
        <f>E7</f>
        <v>Stavební úpravy pro změnu užívání prostoru v 1.NP na dvě lékařšké ordinace, Pražská 387-aktualizace 2023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101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002 - Zdravotní technika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Trutnov</v>
      </c>
      <c r="G117" s="41"/>
      <c r="H117" s="41"/>
      <c r="I117" s="33" t="s">
        <v>22</v>
      </c>
      <c r="J117" s="80" t="str">
        <f>IF(J12="","",J12)</f>
        <v>16. 11. 2022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Trutnov, Slovanské nám. 165</v>
      </c>
      <c r="G119" s="41"/>
      <c r="H119" s="41"/>
      <c r="I119" s="33" t="s">
        <v>30</v>
      </c>
      <c r="J119" s="37" t="str">
        <f>E21</f>
        <v>Andrea Junková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Ing. Lenka Kasperová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192"/>
      <c r="B122" s="193"/>
      <c r="C122" s="194" t="s">
        <v>112</v>
      </c>
      <c r="D122" s="195" t="s">
        <v>61</v>
      </c>
      <c r="E122" s="195" t="s">
        <v>57</v>
      </c>
      <c r="F122" s="195" t="s">
        <v>58</v>
      </c>
      <c r="G122" s="195" t="s">
        <v>113</v>
      </c>
      <c r="H122" s="195" t="s">
        <v>114</v>
      </c>
      <c r="I122" s="195" t="s">
        <v>115</v>
      </c>
      <c r="J122" s="196" t="s">
        <v>105</v>
      </c>
      <c r="K122" s="197" t="s">
        <v>116</v>
      </c>
      <c r="L122" s="198"/>
      <c r="M122" s="101" t="s">
        <v>1</v>
      </c>
      <c r="N122" s="102" t="s">
        <v>40</v>
      </c>
      <c r="O122" s="102" t="s">
        <v>117</v>
      </c>
      <c r="P122" s="102" t="s">
        <v>118</v>
      </c>
      <c r="Q122" s="102" t="s">
        <v>119</v>
      </c>
      <c r="R122" s="102" t="s">
        <v>120</v>
      </c>
      <c r="S122" s="102" t="s">
        <v>121</v>
      </c>
      <c r="T122" s="103" t="s">
        <v>122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9"/>
      <c r="B123" s="40"/>
      <c r="C123" s="108" t="s">
        <v>123</v>
      </c>
      <c r="D123" s="41"/>
      <c r="E123" s="41"/>
      <c r="F123" s="41"/>
      <c r="G123" s="41"/>
      <c r="H123" s="41"/>
      <c r="I123" s="41"/>
      <c r="J123" s="199">
        <f>BK123</f>
        <v>0</v>
      </c>
      <c r="K123" s="41"/>
      <c r="L123" s="45"/>
      <c r="M123" s="104"/>
      <c r="N123" s="200"/>
      <c r="O123" s="105"/>
      <c r="P123" s="201">
        <f>P124</f>
        <v>0</v>
      </c>
      <c r="Q123" s="105"/>
      <c r="R123" s="201">
        <f>R124</f>
        <v>0.6436537556999999</v>
      </c>
      <c r="S123" s="105"/>
      <c r="T123" s="202">
        <f>T124</f>
        <v>0.3147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75</v>
      </c>
      <c r="AU123" s="18" t="s">
        <v>107</v>
      </c>
      <c r="BK123" s="203">
        <f>BK124</f>
        <v>0</v>
      </c>
    </row>
    <row r="124" spans="1:63" s="12" customFormat="1" ht="25.9" customHeight="1">
      <c r="A124" s="12"/>
      <c r="B124" s="204"/>
      <c r="C124" s="205"/>
      <c r="D124" s="206" t="s">
        <v>75</v>
      </c>
      <c r="E124" s="207" t="s">
        <v>544</v>
      </c>
      <c r="F124" s="207" t="s">
        <v>545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P125+P162+P206+P255+P262+P267</f>
        <v>0</v>
      </c>
      <c r="Q124" s="212"/>
      <c r="R124" s="213">
        <f>R125+R162+R206+R255+R262+R267</f>
        <v>0.6436537556999999</v>
      </c>
      <c r="S124" s="212"/>
      <c r="T124" s="214">
        <f>T125+T162+T206+T255+T262+T267</f>
        <v>0.3147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86</v>
      </c>
      <c r="AT124" s="216" t="s">
        <v>75</v>
      </c>
      <c r="AU124" s="216" t="s">
        <v>76</v>
      </c>
      <c r="AY124" s="215" t="s">
        <v>127</v>
      </c>
      <c r="BK124" s="217">
        <f>BK125+BK162+BK206+BK255+BK262+BK267</f>
        <v>0</v>
      </c>
    </row>
    <row r="125" spans="1:63" s="12" customFormat="1" ht="22.8" customHeight="1">
      <c r="A125" s="12"/>
      <c r="B125" s="204"/>
      <c r="C125" s="205"/>
      <c r="D125" s="206" t="s">
        <v>75</v>
      </c>
      <c r="E125" s="218" t="s">
        <v>1064</v>
      </c>
      <c r="F125" s="218" t="s">
        <v>1065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SUM(P126:P161)</f>
        <v>0</v>
      </c>
      <c r="Q125" s="212"/>
      <c r="R125" s="213">
        <f>SUM(R126:R161)</f>
        <v>0.113269304</v>
      </c>
      <c r="S125" s="212"/>
      <c r="T125" s="214">
        <f>SUM(T126:T161)</f>
        <v>0.10883999999999999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86</v>
      </c>
      <c r="AT125" s="216" t="s">
        <v>75</v>
      </c>
      <c r="AU125" s="216" t="s">
        <v>84</v>
      </c>
      <c r="AY125" s="215" t="s">
        <v>127</v>
      </c>
      <c r="BK125" s="217">
        <f>SUM(BK126:BK161)</f>
        <v>0</v>
      </c>
    </row>
    <row r="126" spans="1:65" s="2" customFormat="1" ht="16.5" customHeight="1">
      <c r="A126" s="39"/>
      <c r="B126" s="40"/>
      <c r="C126" s="220" t="s">
        <v>84</v>
      </c>
      <c r="D126" s="220" t="s">
        <v>130</v>
      </c>
      <c r="E126" s="221" t="s">
        <v>1066</v>
      </c>
      <c r="F126" s="222" t="s">
        <v>1067</v>
      </c>
      <c r="G126" s="223" t="s">
        <v>381</v>
      </c>
      <c r="H126" s="224">
        <v>6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41</v>
      </c>
      <c r="O126" s="92"/>
      <c r="P126" s="230">
        <f>O126*H126</f>
        <v>0</v>
      </c>
      <c r="Q126" s="230">
        <v>0.00058169</v>
      </c>
      <c r="R126" s="230">
        <f>Q126*H126</f>
        <v>0.00349014</v>
      </c>
      <c r="S126" s="230">
        <v>0.00042</v>
      </c>
      <c r="T126" s="231">
        <f>S126*H126</f>
        <v>0.00252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370</v>
      </c>
      <c r="AT126" s="232" t="s">
        <v>130</v>
      </c>
      <c r="AU126" s="232" t="s">
        <v>86</v>
      </c>
      <c r="AY126" s="18" t="s">
        <v>127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84</v>
      </c>
      <c r="BK126" s="233">
        <f>ROUND(I126*H126,2)</f>
        <v>0</v>
      </c>
      <c r="BL126" s="18" t="s">
        <v>370</v>
      </c>
      <c r="BM126" s="232" t="s">
        <v>1068</v>
      </c>
    </row>
    <row r="127" spans="1:47" s="2" customFormat="1" ht="12">
      <c r="A127" s="39"/>
      <c r="B127" s="40"/>
      <c r="C127" s="41"/>
      <c r="D127" s="234" t="s">
        <v>135</v>
      </c>
      <c r="E127" s="41"/>
      <c r="F127" s="235" t="s">
        <v>1069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135</v>
      </c>
      <c r="AU127" s="18" t="s">
        <v>86</v>
      </c>
    </row>
    <row r="128" spans="1:65" s="2" customFormat="1" ht="16.5" customHeight="1">
      <c r="A128" s="39"/>
      <c r="B128" s="40"/>
      <c r="C128" s="220" t="s">
        <v>86</v>
      </c>
      <c r="D128" s="220" t="s">
        <v>130</v>
      </c>
      <c r="E128" s="221" t="s">
        <v>1070</v>
      </c>
      <c r="F128" s="222" t="s">
        <v>1071</v>
      </c>
      <c r="G128" s="223" t="s">
        <v>453</v>
      </c>
      <c r="H128" s="224">
        <v>6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41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0.01492</v>
      </c>
      <c r="T128" s="231">
        <f>S128*H128</f>
        <v>0.08951999999999999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370</v>
      </c>
      <c r="AT128" s="232" t="s">
        <v>130</v>
      </c>
      <c r="AU128" s="232" t="s">
        <v>86</v>
      </c>
      <c r="AY128" s="18" t="s">
        <v>127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84</v>
      </c>
      <c r="BK128" s="233">
        <f>ROUND(I128*H128,2)</f>
        <v>0</v>
      </c>
      <c r="BL128" s="18" t="s">
        <v>370</v>
      </c>
      <c r="BM128" s="232" t="s">
        <v>1072</v>
      </c>
    </row>
    <row r="129" spans="1:47" s="2" customFormat="1" ht="12">
      <c r="A129" s="39"/>
      <c r="B129" s="40"/>
      <c r="C129" s="41"/>
      <c r="D129" s="234" t="s">
        <v>135</v>
      </c>
      <c r="E129" s="41"/>
      <c r="F129" s="235" t="s">
        <v>1073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135</v>
      </c>
      <c r="AU129" s="18" t="s">
        <v>86</v>
      </c>
    </row>
    <row r="130" spans="1:65" s="2" customFormat="1" ht="16.5" customHeight="1">
      <c r="A130" s="39"/>
      <c r="B130" s="40"/>
      <c r="C130" s="220" t="s">
        <v>183</v>
      </c>
      <c r="D130" s="220" t="s">
        <v>130</v>
      </c>
      <c r="E130" s="221" t="s">
        <v>1074</v>
      </c>
      <c r="F130" s="222" t="s">
        <v>1075</v>
      </c>
      <c r="G130" s="223" t="s">
        <v>381</v>
      </c>
      <c r="H130" s="224">
        <v>2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0.0163165361</v>
      </c>
      <c r="R130" s="230">
        <f>Q130*H130</f>
        <v>0.0326330722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370</v>
      </c>
      <c r="AT130" s="232" t="s">
        <v>130</v>
      </c>
      <c r="AU130" s="232" t="s">
        <v>86</v>
      </c>
      <c r="AY130" s="18" t="s">
        <v>127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370</v>
      </c>
      <c r="BM130" s="232" t="s">
        <v>1076</v>
      </c>
    </row>
    <row r="131" spans="1:47" s="2" customFormat="1" ht="12">
      <c r="A131" s="39"/>
      <c r="B131" s="40"/>
      <c r="C131" s="41"/>
      <c r="D131" s="234" t="s">
        <v>135</v>
      </c>
      <c r="E131" s="41"/>
      <c r="F131" s="235" t="s">
        <v>1077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135</v>
      </c>
      <c r="AU131" s="18" t="s">
        <v>86</v>
      </c>
    </row>
    <row r="132" spans="1:65" s="2" customFormat="1" ht="16.5" customHeight="1">
      <c r="A132" s="39"/>
      <c r="B132" s="40"/>
      <c r="C132" s="220" t="s">
        <v>188</v>
      </c>
      <c r="D132" s="220" t="s">
        <v>130</v>
      </c>
      <c r="E132" s="221" t="s">
        <v>1078</v>
      </c>
      <c r="F132" s="222" t="s">
        <v>1079</v>
      </c>
      <c r="G132" s="223" t="s">
        <v>381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0.0222015318</v>
      </c>
      <c r="R132" s="230">
        <f>Q132*H132</f>
        <v>0.0222015318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370</v>
      </c>
      <c r="AT132" s="232" t="s">
        <v>130</v>
      </c>
      <c r="AU132" s="232" t="s">
        <v>86</v>
      </c>
      <c r="AY132" s="18" t="s">
        <v>127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370</v>
      </c>
      <c r="BM132" s="232" t="s">
        <v>1080</v>
      </c>
    </row>
    <row r="133" spans="1:47" s="2" customFormat="1" ht="12">
      <c r="A133" s="39"/>
      <c r="B133" s="40"/>
      <c r="C133" s="41"/>
      <c r="D133" s="234" t="s">
        <v>135</v>
      </c>
      <c r="E133" s="41"/>
      <c r="F133" s="235" t="s">
        <v>1081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135</v>
      </c>
      <c r="AU133" s="18" t="s">
        <v>86</v>
      </c>
    </row>
    <row r="134" spans="1:65" s="2" customFormat="1" ht="16.5" customHeight="1">
      <c r="A134" s="39"/>
      <c r="B134" s="40"/>
      <c r="C134" s="220" t="s">
        <v>126</v>
      </c>
      <c r="D134" s="220" t="s">
        <v>130</v>
      </c>
      <c r="E134" s="221" t="s">
        <v>1082</v>
      </c>
      <c r="F134" s="222" t="s">
        <v>1083</v>
      </c>
      <c r="G134" s="223" t="s">
        <v>381</v>
      </c>
      <c r="H134" s="224">
        <v>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0.00201933</v>
      </c>
      <c r="R134" s="230">
        <f>Q134*H134</f>
        <v>0.00807732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370</v>
      </c>
      <c r="AT134" s="232" t="s">
        <v>130</v>
      </c>
      <c r="AU134" s="232" t="s">
        <v>86</v>
      </c>
      <c r="AY134" s="18" t="s">
        <v>127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84</v>
      </c>
      <c r="BK134" s="233">
        <f>ROUND(I134*H134,2)</f>
        <v>0</v>
      </c>
      <c r="BL134" s="18" t="s">
        <v>370</v>
      </c>
      <c r="BM134" s="232" t="s">
        <v>1084</v>
      </c>
    </row>
    <row r="135" spans="1:47" s="2" customFormat="1" ht="12">
      <c r="A135" s="39"/>
      <c r="B135" s="40"/>
      <c r="C135" s="41"/>
      <c r="D135" s="234" t="s">
        <v>135</v>
      </c>
      <c r="E135" s="41"/>
      <c r="F135" s="235" t="s">
        <v>1085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135</v>
      </c>
      <c r="AU135" s="18" t="s">
        <v>86</v>
      </c>
    </row>
    <row r="136" spans="1:65" s="2" customFormat="1" ht="16.5" customHeight="1">
      <c r="A136" s="39"/>
      <c r="B136" s="40"/>
      <c r="C136" s="220" t="s">
        <v>226</v>
      </c>
      <c r="D136" s="220" t="s">
        <v>130</v>
      </c>
      <c r="E136" s="221" t="s">
        <v>1086</v>
      </c>
      <c r="F136" s="222" t="s">
        <v>1087</v>
      </c>
      <c r="G136" s="223" t="s">
        <v>381</v>
      </c>
      <c r="H136" s="224">
        <v>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0.00226497</v>
      </c>
      <c r="R136" s="230">
        <f>Q136*H136</f>
        <v>0.00452994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370</v>
      </c>
      <c r="AT136" s="232" t="s">
        <v>130</v>
      </c>
      <c r="AU136" s="232" t="s">
        <v>86</v>
      </c>
      <c r="AY136" s="18" t="s">
        <v>127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370</v>
      </c>
      <c r="BM136" s="232" t="s">
        <v>1088</v>
      </c>
    </row>
    <row r="137" spans="1:47" s="2" customFormat="1" ht="12">
      <c r="A137" s="39"/>
      <c r="B137" s="40"/>
      <c r="C137" s="41"/>
      <c r="D137" s="234" t="s">
        <v>135</v>
      </c>
      <c r="E137" s="41"/>
      <c r="F137" s="235" t="s">
        <v>1089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135</v>
      </c>
      <c r="AU137" s="18" t="s">
        <v>86</v>
      </c>
    </row>
    <row r="138" spans="1:65" s="2" customFormat="1" ht="16.5" customHeight="1">
      <c r="A138" s="39"/>
      <c r="B138" s="40"/>
      <c r="C138" s="220" t="s">
        <v>238</v>
      </c>
      <c r="D138" s="220" t="s">
        <v>130</v>
      </c>
      <c r="E138" s="221" t="s">
        <v>1090</v>
      </c>
      <c r="F138" s="222" t="s">
        <v>1091</v>
      </c>
      <c r="G138" s="223" t="s">
        <v>453</v>
      </c>
      <c r="H138" s="224">
        <v>8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0.0021</v>
      </c>
      <c r="T138" s="231">
        <f>S138*H138</f>
        <v>0.0168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370</v>
      </c>
      <c r="AT138" s="232" t="s">
        <v>130</v>
      </c>
      <c r="AU138" s="232" t="s">
        <v>86</v>
      </c>
      <c r="AY138" s="18" t="s">
        <v>127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370</v>
      </c>
      <c r="BM138" s="232" t="s">
        <v>1092</v>
      </c>
    </row>
    <row r="139" spans="1:47" s="2" customFormat="1" ht="12">
      <c r="A139" s="39"/>
      <c r="B139" s="40"/>
      <c r="C139" s="41"/>
      <c r="D139" s="234" t="s">
        <v>135</v>
      </c>
      <c r="E139" s="41"/>
      <c r="F139" s="235" t="s">
        <v>1093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135</v>
      </c>
      <c r="AU139" s="18" t="s">
        <v>86</v>
      </c>
    </row>
    <row r="140" spans="1:65" s="2" customFormat="1" ht="16.5" customHeight="1">
      <c r="A140" s="39"/>
      <c r="B140" s="40"/>
      <c r="C140" s="220" t="s">
        <v>244</v>
      </c>
      <c r="D140" s="220" t="s">
        <v>130</v>
      </c>
      <c r="E140" s="221" t="s">
        <v>1094</v>
      </c>
      <c r="F140" s="222" t="s">
        <v>1095</v>
      </c>
      <c r="G140" s="223" t="s">
        <v>381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0.0005231</v>
      </c>
      <c r="R140" s="230">
        <f>Q140*H140</f>
        <v>0.0010462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370</v>
      </c>
      <c r="AT140" s="232" t="s">
        <v>130</v>
      </c>
      <c r="AU140" s="232" t="s">
        <v>86</v>
      </c>
      <c r="AY140" s="18" t="s">
        <v>127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370</v>
      </c>
      <c r="BM140" s="232" t="s">
        <v>1096</v>
      </c>
    </row>
    <row r="141" spans="1:47" s="2" customFormat="1" ht="12">
      <c r="A141" s="39"/>
      <c r="B141" s="40"/>
      <c r="C141" s="41"/>
      <c r="D141" s="234" t="s">
        <v>135</v>
      </c>
      <c r="E141" s="41"/>
      <c r="F141" s="235" t="s">
        <v>1097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135</v>
      </c>
      <c r="AU141" s="18" t="s">
        <v>86</v>
      </c>
    </row>
    <row r="142" spans="1:65" s="2" customFormat="1" ht="16.5" customHeight="1">
      <c r="A142" s="39"/>
      <c r="B142" s="40"/>
      <c r="C142" s="220" t="s">
        <v>250</v>
      </c>
      <c r="D142" s="220" t="s">
        <v>130</v>
      </c>
      <c r="E142" s="221" t="s">
        <v>1098</v>
      </c>
      <c r="F142" s="222" t="s">
        <v>1099</v>
      </c>
      <c r="G142" s="223" t="s">
        <v>453</v>
      </c>
      <c r="H142" s="224">
        <v>8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0.0005868</v>
      </c>
      <c r="R142" s="230">
        <f>Q142*H142</f>
        <v>0.0046944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370</v>
      </c>
      <c r="AT142" s="232" t="s">
        <v>130</v>
      </c>
      <c r="AU142" s="232" t="s">
        <v>86</v>
      </c>
      <c r="AY142" s="18" t="s">
        <v>127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84</v>
      </c>
      <c r="BK142" s="233">
        <f>ROUND(I142*H142,2)</f>
        <v>0</v>
      </c>
      <c r="BL142" s="18" t="s">
        <v>370</v>
      </c>
      <c r="BM142" s="232" t="s">
        <v>1100</v>
      </c>
    </row>
    <row r="143" spans="1:47" s="2" customFormat="1" ht="12">
      <c r="A143" s="39"/>
      <c r="B143" s="40"/>
      <c r="C143" s="41"/>
      <c r="D143" s="234" t="s">
        <v>135</v>
      </c>
      <c r="E143" s="41"/>
      <c r="F143" s="235" t="s">
        <v>1101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135</v>
      </c>
      <c r="AU143" s="18" t="s">
        <v>86</v>
      </c>
    </row>
    <row r="144" spans="1:65" s="2" customFormat="1" ht="16.5" customHeight="1">
      <c r="A144" s="39"/>
      <c r="B144" s="40"/>
      <c r="C144" s="220" t="s">
        <v>258</v>
      </c>
      <c r="D144" s="220" t="s">
        <v>130</v>
      </c>
      <c r="E144" s="221" t="s">
        <v>1102</v>
      </c>
      <c r="F144" s="222" t="s">
        <v>1103</v>
      </c>
      <c r="G144" s="223" t="s">
        <v>453</v>
      </c>
      <c r="H144" s="224">
        <v>12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0.0020099</v>
      </c>
      <c r="R144" s="230">
        <f>Q144*H144</f>
        <v>0.024118799999999996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370</v>
      </c>
      <c r="AT144" s="232" t="s">
        <v>130</v>
      </c>
      <c r="AU144" s="232" t="s">
        <v>86</v>
      </c>
      <c r="AY144" s="18" t="s">
        <v>127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84</v>
      </c>
      <c r="BK144" s="233">
        <f>ROUND(I144*H144,2)</f>
        <v>0</v>
      </c>
      <c r="BL144" s="18" t="s">
        <v>370</v>
      </c>
      <c r="BM144" s="232" t="s">
        <v>1104</v>
      </c>
    </row>
    <row r="145" spans="1:47" s="2" customFormat="1" ht="12">
      <c r="A145" s="39"/>
      <c r="B145" s="40"/>
      <c r="C145" s="41"/>
      <c r="D145" s="234" t="s">
        <v>135</v>
      </c>
      <c r="E145" s="41"/>
      <c r="F145" s="235" t="s">
        <v>1105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135</v>
      </c>
      <c r="AU145" s="18" t="s">
        <v>86</v>
      </c>
    </row>
    <row r="146" spans="1:65" s="2" customFormat="1" ht="16.5" customHeight="1">
      <c r="A146" s="39"/>
      <c r="B146" s="40"/>
      <c r="C146" s="220" t="s">
        <v>268</v>
      </c>
      <c r="D146" s="220" t="s">
        <v>130</v>
      </c>
      <c r="E146" s="221" t="s">
        <v>1106</v>
      </c>
      <c r="F146" s="222" t="s">
        <v>1107</v>
      </c>
      <c r="G146" s="223" t="s">
        <v>453</v>
      </c>
      <c r="H146" s="224">
        <v>6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0.0004119</v>
      </c>
      <c r="R146" s="230">
        <f>Q146*H146</f>
        <v>0.0024714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370</v>
      </c>
      <c r="AT146" s="232" t="s">
        <v>130</v>
      </c>
      <c r="AU146" s="232" t="s">
        <v>86</v>
      </c>
      <c r="AY146" s="18" t="s">
        <v>127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370</v>
      </c>
      <c r="BM146" s="232" t="s">
        <v>1108</v>
      </c>
    </row>
    <row r="147" spans="1:47" s="2" customFormat="1" ht="12">
      <c r="A147" s="39"/>
      <c r="B147" s="40"/>
      <c r="C147" s="41"/>
      <c r="D147" s="234" t="s">
        <v>135</v>
      </c>
      <c r="E147" s="41"/>
      <c r="F147" s="235" t="s">
        <v>1109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135</v>
      </c>
      <c r="AU147" s="18" t="s">
        <v>86</v>
      </c>
    </row>
    <row r="148" spans="1:65" s="2" customFormat="1" ht="16.5" customHeight="1">
      <c r="A148" s="39"/>
      <c r="B148" s="40"/>
      <c r="C148" s="220" t="s">
        <v>276</v>
      </c>
      <c r="D148" s="220" t="s">
        <v>130</v>
      </c>
      <c r="E148" s="221" t="s">
        <v>1110</v>
      </c>
      <c r="F148" s="222" t="s">
        <v>1111</v>
      </c>
      <c r="G148" s="223" t="s">
        <v>453</v>
      </c>
      <c r="H148" s="224">
        <v>21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0.0004765</v>
      </c>
      <c r="R148" s="230">
        <f>Q148*H148</f>
        <v>0.0100065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370</v>
      </c>
      <c r="AT148" s="232" t="s">
        <v>130</v>
      </c>
      <c r="AU148" s="232" t="s">
        <v>86</v>
      </c>
      <c r="AY148" s="18" t="s">
        <v>127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370</v>
      </c>
      <c r="BM148" s="232" t="s">
        <v>1112</v>
      </c>
    </row>
    <row r="149" spans="1:47" s="2" customFormat="1" ht="12">
      <c r="A149" s="39"/>
      <c r="B149" s="40"/>
      <c r="C149" s="41"/>
      <c r="D149" s="234" t="s">
        <v>135</v>
      </c>
      <c r="E149" s="41"/>
      <c r="F149" s="235" t="s">
        <v>1113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135</v>
      </c>
      <c r="AU149" s="18" t="s">
        <v>86</v>
      </c>
    </row>
    <row r="150" spans="1:65" s="2" customFormat="1" ht="16.5" customHeight="1">
      <c r="A150" s="39"/>
      <c r="B150" s="40"/>
      <c r="C150" s="220" t="s">
        <v>296</v>
      </c>
      <c r="D150" s="220" t="s">
        <v>130</v>
      </c>
      <c r="E150" s="221" t="s">
        <v>1114</v>
      </c>
      <c r="F150" s="222" t="s">
        <v>1115</v>
      </c>
      <c r="G150" s="223" t="s">
        <v>381</v>
      </c>
      <c r="H150" s="224">
        <v>9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370</v>
      </c>
      <c r="AT150" s="232" t="s">
        <v>130</v>
      </c>
      <c r="AU150" s="232" t="s">
        <v>86</v>
      </c>
      <c r="AY150" s="18" t="s">
        <v>127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370</v>
      </c>
      <c r="BM150" s="232" t="s">
        <v>1116</v>
      </c>
    </row>
    <row r="151" spans="1:47" s="2" customFormat="1" ht="12">
      <c r="A151" s="39"/>
      <c r="B151" s="40"/>
      <c r="C151" s="41"/>
      <c r="D151" s="234" t="s">
        <v>135</v>
      </c>
      <c r="E151" s="41"/>
      <c r="F151" s="235" t="s">
        <v>1117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135</v>
      </c>
      <c r="AU151" s="18" t="s">
        <v>86</v>
      </c>
    </row>
    <row r="152" spans="1:65" s="2" customFormat="1" ht="16.5" customHeight="1">
      <c r="A152" s="39"/>
      <c r="B152" s="40"/>
      <c r="C152" s="220" t="s">
        <v>302</v>
      </c>
      <c r="D152" s="220" t="s">
        <v>130</v>
      </c>
      <c r="E152" s="221" t="s">
        <v>1118</v>
      </c>
      <c r="F152" s="222" t="s">
        <v>1119</v>
      </c>
      <c r="G152" s="223" t="s">
        <v>381</v>
      </c>
      <c r="H152" s="224">
        <v>3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370</v>
      </c>
      <c r="AT152" s="232" t="s">
        <v>130</v>
      </c>
      <c r="AU152" s="232" t="s">
        <v>86</v>
      </c>
      <c r="AY152" s="18" t="s">
        <v>127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370</v>
      </c>
      <c r="BM152" s="232" t="s">
        <v>1120</v>
      </c>
    </row>
    <row r="153" spans="1:47" s="2" customFormat="1" ht="12">
      <c r="A153" s="39"/>
      <c r="B153" s="40"/>
      <c r="C153" s="41"/>
      <c r="D153" s="234" t="s">
        <v>135</v>
      </c>
      <c r="E153" s="41"/>
      <c r="F153" s="235" t="s">
        <v>1121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135</v>
      </c>
      <c r="AU153" s="18" t="s">
        <v>86</v>
      </c>
    </row>
    <row r="154" spans="1:65" s="2" customFormat="1" ht="21.75" customHeight="1">
      <c r="A154" s="39"/>
      <c r="B154" s="40"/>
      <c r="C154" s="220" t="s">
        <v>8</v>
      </c>
      <c r="D154" s="220" t="s">
        <v>130</v>
      </c>
      <c r="E154" s="221" t="s">
        <v>1122</v>
      </c>
      <c r="F154" s="222" t="s">
        <v>1123</v>
      </c>
      <c r="G154" s="223" t="s">
        <v>381</v>
      </c>
      <c r="H154" s="224">
        <v>4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370</v>
      </c>
      <c r="AT154" s="232" t="s">
        <v>130</v>
      </c>
      <c r="AU154" s="232" t="s">
        <v>86</v>
      </c>
      <c r="AY154" s="18" t="s">
        <v>127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84</v>
      </c>
      <c r="BK154" s="233">
        <f>ROUND(I154*H154,2)</f>
        <v>0</v>
      </c>
      <c r="BL154" s="18" t="s">
        <v>370</v>
      </c>
      <c r="BM154" s="232" t="s">
        <v>1124</v>
      </c>
    </row>
    <row r="155" spans="1:47" s="2" customFormat="1" ht="12">
      <c r="A155" s="39"/>
      <c r="B155" s="40"/>
      <c r="C155" s="41"/>
      <c r="D155" s="234" t="s">
        <v>135</v>
      </c>
      <c r="E155" s="41"/>
      <c r="F155" s="235" t="s">
        <v>1125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135</v>
      </c>
      <c r="AU155" s="18" t="s">
        <v>86</v>
      </c>
    </row>
    <row r="156" spans="1:65" s="2" customFormat="1" ht="21.75" customHeight="1">
      <c r="A156" s="39"/>
      <c r="B156" s="40"/>
      <c r="C156" s="220" t="s">
        <v>370</v>
      </c>
      <c r="D156" s="220" t="s">
        <v>130</v>
      </c>
      <c r="E156" s="221" t="s">
        <v>1126</v>
      </c>
      <c r="F156" s="222" t="s">
        <v>1127</v>
      </c>
      <c r="G156" s="223" t="s">
        <v>453</v>
      </c>
      <c r="H156" s="224">
        <v>47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370</v>
      </c>
      <c r="AT156" s="232" t="s">
        <v>130</v>
      </c>
      <c r="AU156" s="232" t="s">
        <v>86</v>
      </c>
      <c r="AY156" s="18" t="s">
        <v>127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370</v>
      </c>
      <c r="BM156" s="232" t="s">
        <v>1128</v>
      </c>
    </row>
    <row r="157" spans="1:47" s="2" customFormat="1" ht="12">
      <c r="A157" s="39"/>
      <c r="B157" s="40"/>
      <c r="C157" s="41"/>
      <c r="D157" s="234" t="s">
        <v>135</v>
      </c>
      <c r="E157" s="41"/>
      <c r="F157" s="235" t="s">
        <v>1129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135</v>
      </c>
      <c r="AU157" s="18" t="s">
        <v>86</v>
      </c>
    </row>
    <row r="158" spans="1:65" s="2" customFormat="1" ht="24.15" customHeight="1">
      <c r="A158" s="39"/>
      <c r="B158" s="40"/>
      <c r="C158" s="220" t="s">
        <v>378</v>
      </c>
      <c r="D158" s="220" t="s">
        <v>130</v>
      </c>
      <c r="E158" s="221" t="s">
        <v>1130</v>
      </c>
      <c r="F158" s="222" t="s">
        <v>1131</v>
      </c>
      <c r="G158" s="223" t="s">
        <v>198</v>
      </c>
      <c r="H158" s="224">
        <v>0.109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370</v>
      </c>
      <c r="AT158" s="232" t="s">
        <v>130</v>
      </c>
      <c r="AU158" s="232" t="s">
        <v>86</v>
      </c>
      <c r="AY158" s="18" t="s">
        <v>127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370</v>
      </c>
      <c r="BM158" s="232" t="s">
        <v>1132</v>
      </c>
    </row>
    <row r="159" spans="1:47" s="2" customFormat="1" ht="12">
      <c r="A159" s="39"/>
      <c r="B159" s="40"/>
      <c r="C159" s="41"/>
      <c r="D159" s="234" t="s">
        <v>135</v>
      </c>
      <c r="E159" s="41"/>
      <c r="F159" s="235" t="s">
        <v>1133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135</v>
      </c>
      <c r="AU159" s="18" t="s">
        <v>86</v>
      </c>
    </row>
    <row r="160" spans="1:65" s="2" customFormat="1" ht="24.15" customHeight="1">
      <c r="A160" s="39"/>
      <c r="B160" s="40"/>
      <c r="C160" s="220" t="s">
        <v>385</v>
      </c>
      <c r="D160" s="220" t="s">
        <v>130</v>
      </c>
      <c r="E160" s="221" t="s">
        <v>1134</v>
      </c>
      <c r="F160" s="222" t="s">
        <v>1135</v>
      </c>
      <c r="G160" s="223" t="s">
        <v>198</v>
      </c>
      <c r="H160" s="224">
        <v>0.113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41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370</v>
      </c>
      <c r="AT160" s="232" t="s">
        <v>130</v>
      </c>
      <c r="AU160" s="232" t="s">
        <v>86</v>
      </c>
      <c r="AY160" s="18" t="s">
        <v>127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84</v>
      </c>
      <c r="BK160" s="233">
        <f>ROUND(I160*H160,2)</f>
        <v>0</v>
      </c>
      <c r="BL160" s="18" t="s">
        <v>370</v>
      </c>
      <c r="BM160" s="232" t="s">
        <v>1136</v>
      </c>
    </row>
    <row r="161" spans="1:47" s="2" customFormat="1" ht="12">
      <c r="A161" s="39"/>
      <c r="B161" s="40"/>
      <c r="C161" s="41"/>
      <c r="D161" s="234" t="s">
        <v>135</v>
      </c>
      <c r="E161" s="41"/>
      <c r="F161" s="235" t="s">
        <v>1137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135</v>
      </c>
      <c r="AU161" s="18" t="s">
        <v>86</v>
      </c>
    </row>
    <row r="162" spans="1:63" s="12" customFormat="1" ht="22.8" customHeight="1">
      <c r="A162" s="12"/>
      <c r="B162" s="204"/>
      <c r="C162" s="205"/>
      <c r="D162" s="206" t="s">
        <v>75</v>
      </c>
      <c r="E162" s="218" t="s">
        <v>1138</v>
      </c>
      <c r="F162" s="218" t="s">
        <v>1139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SUM(P163:P205)</f>
        <v>0</v>
      </c>
      <c r="Q162" s="212"/>
      <c r="R162" s="213">
        <f>SUM(R163:R205)</f>
        <v>0.13141184050000002</v>
      </c>
      <c r="S162" s="212"/>
      <c r="T162" s="214">
        <f>SUM(T163:T205)</f>
        <v>0.0479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86</v>
      </c>
      <c r="AT162" s="216" t="s">
        <v>75</v>
      </c>
      <c r="AU162" s="216" t="s">
        <v>84</v>
      </c>
      <c r="AY162" s="215" t="s">
        <v>127</v>
      </c>
      <c r="BK162" s="217">
        <f>SUM(BK163:BK205)</f>
        <v>0</v>
      </c>
    </row>
    <row r="163" spans="1:65" s="2" customFormat="1" ht="24.15" customHeight="1">
      <c r="A163" s="39"/>
      <c r="B163" s="40"/>
      <c r="C163" s="220" t="s">
        <v>390</v>
      </c>
      <c r="D163" s="220" t="s">
        <v>130</v>
      </c>
      <c r="E163" s="221" t="s">
        <v>1140</v>
      </c>
      <c r="F163" s="222" t="s">
        <v>1141</v>
      </c>
      <c r="G163" s="223" t="s">
        <v>453</v>
      </c>
      <c r="H163" s="224">
        <v>20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0.00213</v>
      </c>
      <c r="T163" s="231">
        <f>S163*H163</f>
        <v>0.0426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370</v>
      </c>
      <c r="AT163" s="232" t="s">
        <v>130</v>
      </c>
      <c r="AU163" s="232" t="s">
        <v>86</v>
      </c>
      <c r="AY163" s="18" t="s">
        <v>127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370</v>
      </c>
      <c r="BM163" s="232" t="s">
        <v>1142</v>
      </c>
    </row>
    <row r="164" spans="1:47" s="2" customFormat="1" ht="12">
      <c r="A164" s="39"/>
      <c r="B164" s="40"/>
      <c r="C164" s="41"/>
      <c r="D164" s="234" t="s">
        <v>135</v>
      </c>
      <c r="E164" s="41"/>
      <c r="F164" s="235" t="s">
        <v>1143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135</v>
      </c>
      <c r="AU164" s="18" t="s">
        <v>86</v>
      </c>
    </row>
    <row r="165" spans="1:65" s="2" customFormat="1" ht="16.5" customHeight="1">
      <c r="A165" s="39"/>
      <c r="B165" s="40"/>
      <c r="C165" s="220" t="s">
        <v>395</v>
      </c>
      <c r="D165" s="220" t="s">
        <v>130</v>
      </c>
      <c r="E165" s="221" t="s">
        <v>1144</v>
      </c>
      <c r="F165" s="222" t="s">
        <v>1145</v>
      </c>
      <c r="G165" s="223" t="s">
        <v>453</v>
      </c>
      <c r="H165" s="224">
        <v>10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0.00028</v>
      </c>
      <c r="T165" s="231">
        <f>S165*H165</f>
        <v>0.0027999999999999995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370</v>
      </c>
      <c r="AT165" s="232" t="s">
        <v>130</v>
      </c>
      <c r="AU165" s="232" t="s">
        <v>86</v>
      </c>
      <c r="AY165" s="18" t="s">
        <v>127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370</v>
      </c>
      <c r="BM165" s="232" t="s">
        <v>1146</v>
      </c>
    </row>
    <row r="166" spans="1:47" s="2" customFormat="1" ht="12">
      <c r="A166" s="39"/>
      <c r="B166" s="40"/>
      <c r="C166" s="41"/>
      <c r="D166" s="234" t="s">
        <v>135</v>
      </c>
      <c r="E166" s="41"/>
      <c r="F166" s="235" t="s">
        <v>1147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135</v>
      </c>
      <c r="AU166" s="18" t="s">
        <v>86</v>
      </c>
    </row>
    <row r="167" spans="1:65" s="2" customFormat="1" ht="24.15" customHeight="1">
      <c r="A167" s="39"/>
      <c r="B167" s="40"/>
      <c r="C167" s="220" t="s">
        <v>7</v>
      </c>
      <c r="D167" s="220" t="s">
        <v>130</v>
      </c>
      <c r="E167" s="221" t="s">
        <v>1148</v>
      </c>
      <c r="F167" s="222" t="s">
        <v>1149</v>
      </c>
      <c r="G167" s="223" t="s">
        <v>381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41</v>
      </c>
      <c r="O167" s="92"/>
      <c r="P167" s="230">
        <f>O167*H167</f>
        <v>0</v>
      </c>
      <c r="Q167" s="230">
        <v>5.4E-05</v>
      </c>
      <c r="R167" s="230">
        <f>Q167*H167</f>
        <v>5.4E-05</v>
      </c>
      <c r="S167" s="230">
        <v>0.00066</v>
      </c>
      <c r="T167" s="231">
        <f>S167*H167</f>
        <v>0.00066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370</v>
      </c>
      <c r="AT167" s="232" t="s">
        <v>130</v>
      </c>
      <c r="AU167" s="232" t="s">
        <v>86</v>
      </c>
      <c r="AY167" s="18" t="s">
        <v>127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84</v>
      </c>
      <c r="BK167" s="233">
        <f>ROUND(I167*H167,2)</f>
        <v>0</v>
      </c>
      <c r="BL167" s="18" t="s">
        <v>370</v>
      </c>
      <c r="BM167" s="232" t="s">
        <v>1150</v>
      </c>
    </row>
    <row r="168" spans="1:47" s="2" customFormat="1" ht="12">
      <c r="A168" s="39"/>
      <c r="B168" s="40"/>
      <c r="C168" s="41"/>
      <c r="D168" s="234" t="s">
        <v>135</v>
      </c>
      <c r="E168" s="41"/>
      <c r="F168" s="235" t="s">
        <v>1151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135</v>
      </c>
      <c r="AU168" s="18" t="s">
        <v>86</v>
      </c>
    </row>
    <row r="169" spans="1:65" s="2" customFormat="1" ht="24.15" customHeight="1">
      <c r="A169" s="39"/>
      <c r="B169" s="40"/>
      <c r="C169" s="277" t="s">
        <v>409</v>
      </c>
      <c r="D169" s="277" t="s">
        <v>608</v>
      </c>
      <c r="E169" s="278" t="s">
        <v>1152</v>
      </c>
      <c r="F169" s="279" t="s">
        <v>1153</v>
      </c>
      <c r="G169" s="280" t="s">
        <v>453</v>
      </c>
      <c r="H169" s="281">
        <v>1.03</v>
      </c>
      <c r="I169" s="282"/>
      <c r="J169" s="283">
        <f>ROUND(I169*H169,2)</f>
        <v>0</v>
      </c>
      <c r="K169" s="284"/>
      <c r="L169" s="285"/>
      <c r="M169" s="286" t="s">
        <v>1</v>
      </c>
      <c r="N169" s="287" t="s">
        <v>41</v>
      </c>
      <c r="O169" s="92"/>
      <c r="P169" s="230">
        <f>O169*H169</f>
        <v>0</v>
      </c>
      <c r="Q169" s="230">
        <v>0.00069</v>
      </c>
      <c r="R169" s="230">
        <f>Q169*H169</f>
        <v>0.0007107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470</v>
      </c>
      <c r="AT169" s="232" t="s">
        <v>608</v>
      </c>
      <c r="AU169" s="232" t="s">
        <v>86</v>
      </c>
      <c r="AY169" s="18" t="s">
        <v>127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370</v>
      </c>
      <c r="BM169" s="232" t="s">
        <v>1154</v>
      </c>
    </row>
    <row r="170" spans="1:51" s="13" customFormat="1" ht="12">
      <c r="A170" s="13"/>
      <c r="B170" s="244"/>
      <c r="C170" s="245"/>
      <c r="D170" s="246" t="s">
        <v>191</v>
      </c>
      <c r="E170" s="245"/>
      <c r="F170" s="248" t="s">
        <v>1155</v>
      </c>
      <c r="G170" s="245"/>
      <c r="H170" s="249">
        <v>1.03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191</v>
      </c>
      <c r="AU170" s="255" t="s">
        <v>86</v>
      </c>
      <c r="AV170" s="13" t="s">
        <v>86</v>
      </c>
      <c r="AW170" s="13" t="s">
        <v>4</v>
      </c>
      <c r="AX170" s="13" t="s">
        <v>84</v>
      </c>
      <c r="AY170" s="255" t="s">
        <v>127</v>
      </c>
    </row>
    <row r="171" spans="1:65" s="2" customFormat="1" ht="24.15" customHeight="1">
      <c r="A171" s="39"/>
      <c r="B171" s="40"/>
      <c r="C171" s="220" t="s">
        <v>415</v>
      </c>
      <c r="D171" s="220" t="s">
        <v>130</v>
      </c>
      <c r="E171" s="221" t="s">
        <v>1156</v>
      </c>
      <c r="F171" s="222" t="s">
        <v>1157</v>
      </c>
      <c r="G171" s="223" t="s">
        <v>381</v>
      </c>
      <c r="H171" s="224">
        <v>2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41</v>
      </c>
      <c r="O171" s="92"/>
      <c r="P171" s="230">
        <f>O171*H171</f>
        <v>0</v>
      </c>
      <c r="Q171" s="230">
        <v>6.4E-05</v>
      </c>
      <c r="R171" s="230">
        <f>Q171*H171</f>
        <v>0.000128</v>
      </c>
      <c r="S171" s="230">
        <v>0.00092</v>
      </c>
      <c r="T171" s="231">
        <f>S171*H171</f>
        <v>0.00184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370</v>
      </c>
      <c r="AT171" s="232" t="s">
        <v>130</v>
      </c>
      <c r="AU171" s="232" t="s">
        <v>86</v>
      </c>
      <c r="AY171" s="18" t="s">
        <v>127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370</v>
      </c>
      <c r="BM171" s="232" t="s">
        <v>1158</v>
      </c>
    </row>
    <row r="172" spans="1:47" s="2" customFormat="1" ht="12">
      <c r="A172" s="39"/>
      <c r="B172" s="40"/>
      <c r="C172" s="41"/>
      <c r="D172" s="234" t="s">
        <v>135</v>
      </c>
      <c r="E172" s="41"/>
      <c r="F172" s="235" t="s">
        <v>1159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135</v>
      </c>
      <c r="AU172" s="18" t="s">
        <v>86</v>
      </c>
    </row>
    <row r="173" spans="1:65" s="2" customFormat="1" ht="24.15" customHeight="1">
      <c r="A173" s="39"/>
      <c r="B173" s="40"/>
      <c r="C173" s="277" t="s">
        <v>421</v>
      </c>
      <c r="D173" s="277" t="s">
        <v>608</v>
      </c>
      <c r="E173" s="278" t="s">
        <v>1160</v>
      </c>
      <c r="F173" s="279" t="s">
        <v>1161</v>
      </c>
      <c r="G173" s="280" t="s">
        <v>453</v>
      </c>
      <c r="H173" s="281">
        <v>2.06</v>
      </c>
      <c r="I173" s="282"/>
      <c r="J173" s="283">
        <f>ROUND(I173*H173,2)</f>
        <v>0</v>
      </c>
      <c r="K173" s="284"/>
      <c r="L173" s="285"/>
      <c r="M173" s="286" t="s">
        <v>1</v>
      </c>
      <c r="N173" s="287" t="s">
        <v>41</v>
      </c>
      <c r="O173" s="92"/>
      <c r="P173" s="230">
        <f>O173*H173</f>
        <v>0</v>
      </c>
      <c r="Q173" s="230">
        <v>0.00094</v>
      </c>
      <c r="R173" s="230">
        <f>Q173*H173</f>
        <v>0.0019364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470</v>
      </c>
      <c r="AT173" s="232" t="s">
        <v>608</v>
      </c>
      <c r="AU173" s="232" t="s">
        <v>86</v>
      </c>
      <c r="AY173" s="18" t="s">
        <v>127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84</v>
      </c>
      <c r="BK173" s="233">
        <f>ROUND(I173*H173,2)</f>
        <v>0</v>
      </c>
      <c r="BL173" s="18" t="s">
        <v>370</v>
      </c>
      <c r="BM173" s="232" t="s">
        <v>1162</v>
      </c>
    </row>
    <row r="174" spans="1:51" s="13" customFormat="1" ht="12">
      <c r="A174" s="13"/>
      <c r="B174" s="244"/>
      <c r="C174" s="245"/>
      <c r="D174" s="246" t="s">
        <v>191</v>
      </c>
      <c r="E174" s="245"/>
      <c r="F174" s="248" t="s">
        <v>1163</v>
      </c>
      <c r="G174" s="245"/>
      <c r="H174" s="249">
        <v>2.06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191</v>
      </c>
      <c r="AU174" s="255" t="s">
        <v>86</v>
      </c>
      <c r="AV174" s="13" t="s">
        <v>86</v>
      </c>
      <c r="AW174" s="13" t="s">
        <v>4</v>
      </c>
      <c r="AX174" s="13" t="s">
        <v>84</v>
      </c>
      <c r="AY174" s="255" t="s">
        <v>127</v>
      </c>
    </row>
    <row r="175" spans="1:65" s="2" customFormat="1" ht="24.15" customHeight="1">
      <c r="A175" s="39"/>
      <c r="B175" s="40"/>
      <c r="C175" s="220" t="s">
        <v>427</v>
      </c>
      <c r="D175" s="220" t="s">
        <v>130</v>
      </c>
      <c r="E175" s="221" t="s">
        <v>1164</v>
      </c>
      <c r="F175" s="222" t="s">
        <v>1165</v>
      </c>
      <c r="G175" s="223" t="s">
        <v>453</v>
      </c>
      <c r="H175" s="224">
        <v>40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41</v>
      </c>
      <c r="O175" s="92"/>
      <c r="P175" s="230">
        <f>O175*H175</f>
        <v>0</v>
      </c>
      <c r="Q175" s="230">
        <v>0.000729</v>
      </c>
      <c r="R175" s="230">
        <f>Q175*H175</f>
        <v>0.029160000000000002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370</v>
      </c>
      <c r="AT175" s="232" t="s">
        <v>130</v>
      </c>
      <c r="AU175" s="232" t="s">
        <v>86</v>
      </c>
      <c r="AY175" s="18" t="s">
        <v>127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84</v>
      </c>
      <c r="BK175" s="233">
        <f>ROUND(I175*H175,2)</f>
        <v>0</v>
      </c>
      <c r="BL175" s="18" t="s">
        <v>370</v>
      </c>
      <c r="BM175" s="232" t="s">
        <v>1166</v>
      </c>
    </row>
    <row r="176" spans="1:65" s="2" customFormat="1" ht="24.15" customHeight="1">
      <c r="A176" s="39"/>
      <c r="B176" s="40"/>
      <c r="C176" s="220" t="s">
        <v>432</v>
      </c>
      <c r="D176" s="220" t="s">
        <v>130</v>
      </c>
      <c r="E176" s="221" t="s">
        <v>1167</v>
      </c>
      <c r="F176" s="222" t="s">
        <v>1168</v>
      </c>
      <c r="G176" s="223" t="s">
        <v>453</v>
      </c>
      <c r="H176" s="224">
        <v>56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41</v>
      </c>
      <c r="O176" s="92"/>
      <c r="P176" s="230">
        <f>O176*H176</f>
        <v>0</v>
      </c>
      <c r="Q176" s="230">
        <v>0.000984</v>
      </c>
      <c r="R176" s="230">
        <f>Q176*H176</f>
        <v>0.055104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370</v>
      </c>
      <c r="AT176" s="232" t="s">
        <v>130</v>
      </c>
      <c r="AU176" s="232" t="s">
        <v>86</v>
      </c>
      <c r="AY176" s="18" t="s">
        <v>127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84</v>
      </c>
      <c r="BK176" s="233">
        <f>ROUND(I176*H176,2)</f>
        <v>0</v>
      </c>
      <c r="BL176" s="18" t="s">
        <v>370</v>
      </c>
      <c r="BM176" s="232" t="s">
        <v>1169</v>
      </c>
    </row>
    <row r="177" spans="1:65" s="2" customFormat="1" ht="24.15" customHeight="1">
      <c r="A177" s="39"/>
      <c r="B177" s="40"/>
      <c r="C177" s="220" t="s">
        <v>437</v>
      </c>
      <c r="D177" s="220" t="s">
        <v>130</v>
      </c>
      <c r="E177" s="221" t="s">
        <v>1170</v>
      </c>
      <c r="F177" s="222" t="s">
        <v>1171</v>
      </c>
      <c r="G177" s="223" t="s">
        <v>453</v>
      </c>
      <c r="H177" s="224">
        <v>7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41</v>
      </c>
      <c r="O177" s="92"/>
      <c r="P177" s="230">
        <f>O177*H177</f>
        <v>0</v>
      </c>
      <c r="Q177" s="230">
        <v>0.001297</v>
      </c>
      <c r="R177" s="230">
        <f>Q177*H177</f>
        <v>0.009079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370</v>
      </c>
      <c r="AT177" s="232" t="s">
        <v>130</v>
      </c>
      <c r="AU177" s="232" t="s">
        <v>86</v>
      </c>
      <c r="AY177" s="18" t="s">
        <v>127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84</v>
      </c>
      <c r="BK177" s="233">
        <f>ROUND(I177*H177,2)</f>
        <v>0</v>
      </c>
      <c r="BL177" s="18" t="s">
        <v>370</v>
      </c>
      <c r="BM177" s="232" t="s">
        <v>1172</v>
      </c>
    </row>
    <row r="178" spans="1:65" s="2" customFormat="1" ht="37.8" customHeight="1">
      <c r="A178" s="39"/>
      <c r="B178" s="40"/>
      <c r="C178" s="220" t="s">
        <v>443</v>
      </c>
      <c r="D178" s="220" t="s">
        <v>130</v>
      </c>
      <c r="E178" s="221" t="s">
        <v>1173</v>
      </c>
      <c r="F178" s="222" t="s">
        <v>1174</v>
      </c>
      <c r="G178" s="223" t="s">
        <v>453</v>
      </c>
      <c r="H178" s="224">
        <v>40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41</v>
      </c>
      <c r="O178" s="92"/>
      <c r="P178" s="230">
        <f>O178*H178</f>
        <v>0</v>
      </c>
      <c r="Q178" s="230">
        <v>4.662E-05</v>
      </c>
      <c r="R178" s="230">
        <f>Q178*H178</f>
        <v>0.0018647999999999998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370</v>
      </c>
      <c r="AT178" s="232" t="s">
        <v>130</v>
      </c>
      <c r="AU178" s="232" t="s">
        <v>86</v>
      </c>
      <c r="AY178" s="18" t="s">
        <v>127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84</v>
      </c>
      <c r="BK178" s="233">
        <f>ROUND(I178*H178,2)</f>
        <v>0</v>
      </c>
      <c r="BL178" s="18" t="s">
        <v>370</v>
      </c>
      <c r="BM178" s="232" t="s">
        <v>1175</v>
      </c>
    </row>
    <row r="179" spans="1:47" s="2" customFormat="1" ht="12">
      <c r="A179" s="39"/>
      <c r="B179" s="40"/>
      <c r="C179" s="41"/>
      <c r="D179" s="234" t="s">
        <v>135</v>
      </c>
      <c r="E179" s="41"/>
      <c r="F179" s="235" t="s">
        <v>1176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135</v>
      </c>
      <c r="AU179" s="18" t="s">
        <v>86</v>
      </c>
    </row>
    <row r="180" spans="1:65" s="2" customFormat="1" ht="37.8" customHeight="1">
      <c r="A180" s="39"/>
      <c r="B180" s="40"/>
      <c r="C180" s="220" t="s">
        <v>450</v>
      </c>
      <c r="D180" s="220" t="s">
        <v>130</v>
      </c>
      <c r="E180" s="221" t="s">
        <v>1177</v>
      </c>
      <c r="F180" s="222" t="s">
        <v>1178</v>
      </c>
      <c r="G180" s="223" t="s">
        <v>453</v>
      </c>
      <c r="H180" s="224">
        <v>56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41</v>
      </c>
      <c r="O180" s="92"/>
      <c r="P180" s="230">
        <f>O180*H180</f>
        <v>0</v>
      </c>
      <c r="Q180" s="230">
        <v>6.74E-05</v>
      </c>
      <c r="R180" s="230">
        <f>Q180*H180</f>
        <v>0.0037744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370</v>
      </c>
      <c r="AT180" s="232" t="s">
        <v>130</v>
      </c>
      <c r="AU180" s="232" t="s">
        <v>86</v>
      </c>
      <c r="AY180" s="18" t="s">
        <v>127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84</v>
      </c>
      <c r="BK180" s="233">
        <f>ROUND(I180*H180,2)</f>
        <v>0</v>
      </c>
      <c r="BL180" s="18" t="s">
        <v>370</v>
      </c>
      <c r="BM180" s="232" t="s">
        <v>1179</v>
      </c>
    </row>
    <row r="181" spans="1:47" s="2" customFormat="1" ht="12">
      <c r="A181" s="39"/>
      <c r="B181" s="40"/>
      <c r="C181" s="41"/>
      <c r="D181" s="234" t="s">
        <v>135</v>
      </c>
      <c r="E181" s="41"/>
      <c r="F181" s="235" t="s">
        <v>1180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135</v>
      </c>
      <c r="AU181" s="18" t="s">
        <v>86</v>
      </c>
    </row>
    <row r="182" spans="1:65" s="2" customFormat="1" ht="37.8" customHeight="1">
      <c r="A182" s="39"/>
      <c r="B182" s="40"/>
      <c r="C182" s="220" t="s">
        <v>457</v>
      </c>
      <c r="D182" s="220" t="s">
        <v>130</v>
      </c>
      <c r="E182" s="221" t="s">
        <v>1181</v>
      </c>
      <c r="F182" s="222" t="s">
        <v>1182</v>
      </c>
      <c r="G182" s="223" t="s">
        <v>453</v>
      </c>
      <c r="H182" s="224">
        <v>7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41</v>
      </c>
      <c r="O182" s="92"/>
      <c r="P182" s="230">
        <f>O182*H182</f>
        <v>0</v>
      </c>
      <c r="Q182" s="230">
        <v>0.00024078</v>
      </c>
      <c r="R182" s="230">
        <f>Q182*H182</f>
        <v>0.0016854600000000002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370</v>
      </c>
      <c r="AT182" s="232" t="s">
        <v>130</v>
      </c>
      <c r="AU182" s="232" t="s">
        <v>86</v>
      </c>
      <c r="AY182" s="18" t="s">
        <v>127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84</v>
      </c>
      <c r="BK182" s="233">
        <f>ROUND(I182*H182,2)</f>
        <v>0</v>
      </c>
      <c r="BL182" s="18" t="s">
        <v>370</v>
      </c>
      <c r="BM182" s="232" t="s">
        <v>1183</v>
      </c>
    </row>
    <row r="183" spans="1:47" s="2" customFormat="1" ht="12">
      <c r="A183" s="39"/>
      <c r="B183" s="40"/>
      <c r="C183" s="41"/>
      <c r="D183" s="234" t="s">
        <v>135</v>
      </c>
      <c r="E183" s="41"/>
      <c r="F183" s="235" t="s">
        <v>1184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135</v>
      </c>
      <c r="AU183" s="18" t="s">
        <v>86</v>
      </c>
    </row>
    <row r="184" spans="1:65" s="2" customFormat="1" ht="16.5" customHeight="1">
      <c r="A184" s="39"/>
      <c r="B184" s="40"/>
      <c r="C184" s="220" t="s">
        <v>463</v>
      </c>
      <c r="D184" s="220" t="s">
        <v>130</v>
      </c>
      <c r="E184" s="221" t="s">
        <v>1185</v>
      </c>
      <c r="F184" s="222" t="s">
        <v>1186</v>
      </c>
      <c r="G184" s="223" t="s">
        <v>381</v>
      </c>
      <c r="H184" s="224">
        <v>30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41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370</v>
      </c>
      <c r="AT184" s="232" t="s">
        <v>130</v>
      </c>
      <c r="AU184" s="232" t="s">
        <v>86</v>
      </c>
      <c r="AY184" s="18" t="s">
        <v>127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84</v>
      </c>
      <c r="BK184" s="233">
        <f>ROUND(I184*H184,2)</f>
        <v>0</v>
      </c>
      <c r="BL184" s="18" t="s">
        <v>370</v>
      </c>
      <c r="BM184" s="232" t="s">
        <v>1187</v>
      </c>
    </row>
    <row r="185" spans="1:47" s="2" customFormat="1" ht="12">
      <c r="A185" s="39"/>
      <c r="B185" s="40"/>
      <c r="C185" s="41"/>
      <c r="D185" s="234" t="s">
        <v>135</v>
      </c>
      <c r="E185" s="41"/>
      <c r="F185" s="235" t="s">
        <v>1188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135</v>
      </c>
      <c r="AU185" s="18" t="s">
        <v>86</v>
      </c>
    </row>
    <row r="186" spans="1:65" s="2" customFormat="1" ht="16.5" customHeight="1">
      <c r="A186" s="39"/>
      <c r="B186" s="40"/>
      <c r="C186" s="220" t="s">
        <v>470</v>
      </c>
      <c r="D186" s="220" t="s">
        <v>130</v>
      </c>
      <c r="E186" s="221" t="s">
        <v>1189</v>
      </c>
      <c r="F186" s="222" t="s">
        <v>1190</v>
      </c>
      <c r="G186" s="223" t="s">
        <v>1191</v>
      </c>
      <c r="H186" s="224">
        <v>2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41</v>
      </c>
      <c r="O186" s="92"/>
      <c r="P186" s="230">
        <f>O186*H186</f>
        <v>0</v>
      </c>
      <c r="Q186" s="230">
        <v>0.00025114</v>
      </c>
      <c r="R186" s="230">
        <f>Q186*H186</f>
        <v>0.00050228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370</v>
      </c>
      <c r="AT186" s="232" t="s">
        <v>130</v>
      </c>
      <c r="AU186" s="232" t="s">
        <v>86</v>
      </c>
      <c r="AY186" s="18" t="s">
        <v>127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84</v>
      </c>
      <c r="BK186" s="233">
        <f>ROUND(I186*H186,2)</f>
        <v>0</v>
      </c>
      <c r="BL186" s="18" t="s">
        <v>370</v>
      </c>
      <c r="BM186" s="232" t="s">
        <v>1192</v>
      </c>
    </row>
    <row r="187" spans="1:47" s="2" customFormat="1" ht="12">
      <c r="A187" s="39"/>
      <c r="B187" s="40"/>
      <c r="C187" s="41"/>
      <c r="D187" s="234" t="s">
        <v>135</v>
      </c>
      <c r="E187" s="41"/>
      <c r="F187" s="235" t="s">
        <v>1193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135</v>
      </c>
      <c r="AU187" s="18" t="s">
        <v>86</v>
      </c>
    </row>
    <row r="188" spans="1:65" s="2" customFormat="1" ht="24.15" customHeight="1">
      <c r="A188" s="39"/>
      <c r="B188" s="40"/>
      <c r="C188" s="220" t="s">
        <v>477</v>
      </c>
      <c r="D188" s="220" t="s">
        <v>130</v>
      </c>
      <c r="E188" s="221" t="s">
        <v>1194</v>
      </c>
      <c r="F188" s="222" t="s">
        <v>1195</v>
      </c>
      <c r="G188" s="223" t="s">
        <v>381</v>
      </c>
      <c r="H188" s="224">
        <v>1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41</v>
      </c>
      <c r="O188" s="92"/>
      <c r="P188" s="230">
        <f>O188*H188</f>
        <v>0</v>
      </c>
      <c r="Q188" s="230">
        <v>0.00039957</v>
      </c>
      <c r="R188" s="230">
        <f>Q188*H188</f>
        <v>0.00039957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370</v>
      </c>
      <c r="AT188" s="232" t="s">
        <v>130</v>
      </c>
      <c r="AU188" s="232" t="s">
        <v>86</v>
      </c>
      <c r="AY188" s="18" t="s">
        <v>127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84</v>
      </c>
      <c r="BK188" s="233">
        <f>ROUND(I188*H188,2)</f>
        <v>0</v>
      </c>
      <c r="BL188" s="18" t="s">
        <v>370</v>
      </c>
      <c r="BM188" s="232" t="s">
        <v>1196</v>
      </c>
    </row>
    <row r="189" spans="1:47" s="2" customFormat="1" ht="12">
      <c r="A189" s="39"/>
      <c r="B189" s="40"/>
      <c r="C189" s="41"/>
      <c r="D189" s="234" t="s">
        <v>135</v>
      </c>
      <c r="E189" s="41"/>
      <c r="F189" s="235" t="s">
        <v>1197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135</v>
      </c>
      <c r="AU189" s="18" t="s">
        <v>86</v>
      </c>
    </row>
    <row r="190" spans="1:65" s="2" customFormat="1" ht="24.15" customHeight="1">
      <c r="A190" s="39"/>
      <c r="B190" s="40"/>
      <c r="C190" s="220" t="s">
        <v>482</v>
      </c>
      <c r="D190" s="220" t="s">
        <v>130</v>
      </c>
      <c r="E190" s="221" t="s">
        <v>1198</v>
      </c>
      <c r="F190" s="222" t="s">
        <v>1199</v>
      </c>
      <c r="G190" s="223" t="s">
        <v>381</v>
      </c>
      <c r="H190" s="224">
        <v>2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41</v>
      </c>
      <c r="O190" s="92"/>
      <c r="P190" s="230">
        <f>O190*H190</f>
        <v>0</v>
      </c>
      <c r="Q190" s="230">
        <v>0.00056957</v>
      </c>
      <c r="R190" s="230">
        <f>Q190*H190</f>
        <v>0.00113914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370</v>
      </c>
      <c r="AT190" s="232" t="s">
        <v>130</v>
      </c>
      <c r="AU190" s="232" t="s">
        <v>86</v>
      </c>
      <c r="AY190" s="18" t="s">
        <v>127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84</v>
      </c>
      <c r="BK190" s="233">
        <f>ROUND(I190*H190,2)</f>
        <v>0</v>
      </c>
      <c r="BL190" s="18" t="s">
        <v>370</v>
      </c>
      <c r="BM190" s="232" t="s">
        <v>1200</v>
      </c>
    </row>
    <row r="191" spans="1:47" s="2" customFormat="1" ht="12">
      <c r="A191" s="39"/>
      <c r="B191" s="40"/>
      <c r="C191" s="41"/>
      <c r="D191" s="234" t="s">
        <v>135</v>
      </c>
      <c r="E191" s="41"/>
      <c r="F191" s="235" t="s">
        <v>1201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135</v>
      </c>
      <c r="AU191" s="18" t="s">
        <v>86</v>
      </c>
    </row>
    <row r="192" spans="1:65" s="2" customFormat="1" ht="24.15" customHeight="1">
      <c r="A192" s="39"/>
      <c r="B192" s="40"/>
      <c r="C192" s="220" t="s">
        <v>487</v>
      </c>
      <c r="D192" s="220" t="s">
        <v>130</v>
      </c>
      <c r="E192" s="221" t="s">
        <v>1202</v>
      </c>
      <c r="F192" s="222" t="s">
        <v>1203</v>
      </c>
      <c r="G192" s="223" t="s">
        <v>381</v>
      </c>
      <c r="H192" s="224">
        <v>4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41</v>
      </c>
      <c r="O192" s="92"/>
      <c r="P192" s="230">
        <f>O192*H192</f>
        <v>0</v>
      </c>
      <c r="Q192" s="230">
        <v>0.00054957</v>
      </c>
      <c r="R192" s="230">
        <f>Q192*H192</f>
        <v>0.00219828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370</v>
      </c>
      <c r="AT192" s="232" t="s">
        <v>130</v>
      </c>
      <c r="AU192" s="232" t="s">
        <v>86</v>
      </c>
      <c r="AY192" s="18" t="s">
        <v>127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84</v>
      </c>
      <c r="BK192" s="233">
        <f>ROUND(I192*H192,2)</f>
        <v>0</v>
      </c>
      <c r="BL192" s="18" t="s">
        <v>370</v>
      </c>
      <c r="BM192" s="232" t="s">
        <v>1204</v>
      </c>
    </row>
    <row r="193" spans="1:47" s="2" customFormat="1" ht="12">
      <c r="A193" s="39"/>
      <c r="B193" s="40"/>
      <c r="C193" s="41"/>
      <c r="D193" s="234" t="s">
        <v>135</v>
      </c>
      <c r="E193" s="41"/>
      <c r="F193" s="235" t="s">
        <v>1205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135</v>
      </c>
      <c r="AU193" s="18" t="s">
        <v>86</v>
      </c>
    </row>
    <row r="194" spans="1:65" s="2" customFormat="1" ht="33" customHeight="1">
      <c r="A194" s="39"/>
      <c r="B194" s="40"/>
      <c r="C194" s="220" t="s">
        <v>505</v>
      </c>
      <c r="D194" s="220" t="s">
        <v>130</v>
      </c>
      <c r="E194" s="221" t="s">
        <v>1206</v>
      </c>
      <c r="F194" s="222" t="s">
        <v>1207</v>
      </c>
      <c r="G194" s="223" t="s">
        <v>381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41</v>
      </c>
      <c r="O194" s="92"/>
      <c r="P194" s="230">
        <f>O194*H194</f>
        <v>0</v>
      </c>
      <c r="Q194" s="230">
        <v>0.00155429</v>
      </c>
      <c r="R194" s="230">
        <f>Q194*H194</f>
        <v>0.00155429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370</v>
      </c>
      <c r="AT194" s="232" t="s">
        <v>130</v>
      </c>
      <c r="AU194" s="232" t="s">
        <v>86</v>
      </c>
      <c r="AY194" s="18" t="s">
        <v>127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84</v>
      </c>
      <c r="BK194" s="233">
        <f>ROUND(I194*H194,2)</f>
        <v>0</v>
      </c>
      <c r="BL194" s="18" t="s">
        <v>370</v>
      </c>
      <c r="BM194" s="232" t="s">
        <v>1208</v>
      </c>
    </row>
    <row r="195" spans="1:47" s="2" customFormat="1" ht="12">
      <c r="A195" s="39"/>
      <c r="B195" s="40"/>
      <c r="C195" s="41"/>
      <c r="D195" s="234" t="s">
        <v>135</v>
      </c>
      <c r="E195" s="41"/>
      <c r="F195" s="235" t="s">
        <v>1209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135</v>
      </c>
      <c r="AU195" s="18" t="s">
        <v>86</v>
      </c>
    </row>
    <row r="196" spans="1:65" s="2" customFormat="1" ht="37.8" customHeight="1">
      <c r="A196" s="39"/>
      <c r="B196" s="40"/>
      <c r="C196" s="220" t="s">
        <v>509</v>
      </c>
      <c r="D196" s="220" t="s">
        <v>130</v>
      </c>
      <c r="E196" s="221" t="s">
        <v>1210</v>
      </c>
      <c r="F196" s="222" t="s">
        <v>1211</v>
      </c>
      <c r="G196" s="223" t="s">
        <v>381</v>
      </c>
      <c r="H196" s="224">
        <v>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41</v>
      </c>
      <c r="O196" s="92"/>
      <c r="P196" s="230">
        <f>O196*H196</f>
        <v>0</v>
      </c>
      <c r="Q196" s="230">
        <v>0.00155</v>
      </c>
      <c r="R196" s="230">
        <f>Q196*H196</f>
        <v>0.00155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370</v>
      </c>
      <c r="AT196" s="232" t="s">
        <v>130</v>
      </c>
      <c r="AU196" s="232" t="s">
        <v>86</v>
      </c>
      <c r="AY196" s="18" t="s">
        <v>127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84</v>
      </c>
      <c r="BK196" s="233">
        <f>ROUND(I196*H196,2)</f>
        <v>0</v>
      </c>
      <c r="BL196" s="18" t="s">
        <v>370</v>
      </c>
      <c r="BM196" s="232" t="s">
        <v>1212</v>
      </c>
    </row>
    <row r="197" spans="1:47" s="2" customFormat="1" ht="12">
      <c r="A197" s="39"/>
      <c r="B197" s="40"/>
      <c r="C197" s="41"/>
      <c r="D197" s="234" t="s">
        <v>135</v>
      </c>
      <c r="E197" s="41"/>
      <c r="F197" s="235" t="s">
        <v>1213</v>
      </c>
      <c r="G197" s="41"/>
      <c r="H197" s="41"/>
      <c r="I197" s="236"/>
      <c r="J197" s="41"/>
      <c r="K197" s="41"/>
      <c r="L197" s="45"/>
      <c r="M197" s="237"/>
      <c r="N197" s="23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135</v>
      </c>
      <c r="AU197" s="18" t="s">
        <v>86</v>
      </c>
    </row>
    <row r="198" spans="1:65" s="2" customFormat="1" ht="24.15" customHeight="1">
      <c r="A198" s="39"/>
      <c r="B198" s="40"/>
      <c r="C198" s="220" t="s">
        <v>516</v>
      </c>
      <c r="D198" s="220" t="s">
        <v>130</v>
      </c>
      <c r="E198" s="221" t="s">
        <v>1214</v>
      </c>
      <c r="F198" s="222" t="s">
        <v>1215</v>
      </c>
      <c r="G198" s="223" t="s">
        <v>453</v>
      </c>
      <c r="H198" s="224">
        <v>103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41</v>
      </c>
      <c r="O198" s="92"/>
      <c r="P198" s="230">
        <f>O198*H198</f>
        <v>0</v>
      </c>
      <c r="Q198" s="230">
        <v>0.0001897235</v>
      </c>
      <c r="R198" s="230">
        <f>Q198*H198</f>
        <v>0.0195415205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370</v>
      </c>
      <c r="AT198" s="232" t="s">
        <v>130</v>
      </c>
      <c r="AU198" s="232" t="s">
        <v>86</v>
      </c>
      <c r="AY198" s="18" t="s">
        <v>127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84</v>
      </c>
      <c r="BK198" s="233">
        <f>ROUND(I198*H198,2)</f>
        <v>0</v>
      </c>
      <c r="BL198" s="18" t="s">
        <v>370</v>
      </c>
      <c r="BM198" s="232" t="s">
        <v>1216</v>
      </c>
    </row>
    <row r="199" spans="1:47" s="2" customFormat="1" ht="12">
      <c r="A199" s="39"/>
      <c r="B199" s="40"/>
      <c r="C199" s="41"/>
      <c r="D199" s="234" t="s">
        <v>135</v>
      </c>
      <c r="E199" s="41"/>
      <c r="F199" s="235" t="s">
        <v>1217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135</v>
      </c>
      <c r="AU199" s="18" t="s">
        <v>86</v>
      </c>
    </row>
    <row r="200" spans="1:65" s="2" customFormat="1" ht="21.75" customHeight="1">
      <c r="A200" s="39"/>
      <c r="B200" s="40"/>
      <c r="C200" s="220" t="s">
        <v>521</v>
      </c>
      <c r="D200" s="220" t="s">
        <v>130</v>
      </c>
      <c r="E200" s="221" t="s">
        <v>1218</v>
      </c>
      <c r="F200" s="222" t="s">
        <v>1219</v>
      </c>
      <c r="G200" s="223" t="s">
        <v>453</v>
      </c>
      <c r="H200" s="224">
        <v>103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41</v>
      </c>
      <c r="O200" s="92"/>
      <c r="P200" s="230">
        <f>O200*H200</f>
        <v>0</v>
      </c>
      <c r="Q200" s="230">
        <v>1E-05</v>
      </c>
      <c r="R200" s="230">
        <f>Q200*H200</f>
        <v>0.00103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370</v>
      </c>
      <c r="AT200" s="232" t="s">
        <v>130</v>
      </c>
      <c r="AU200" s="232" t="s">
        <v>86</v>
      </c>
      <c r="AY200" s="18" t="s">
        <v>127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84</v>
      </c>
      <c r="BK200" s="233">
        <f>ROUND(I200*H200,2)</f>
        <v>0</v>
      </c>
      <c r="BL200" s="18" t="s">
        <v>370</v>
      </c>
      <c r="BM200" s="232" t="s">
        <v>1220</v>
      </c>
    </row>
    <row r="201" spans="1:47" s="2" customFormat="1" ht="12">
      <c r="A201" s="39"/>
      <c r="B201" s="40"/>
      <c r="C201" s="41"/>
      <c r="D201" s="234" t="s">
        <v>135</v>
      </c>
      <c r="E201" s="41"/>
      <c r="F201" s="235" t="s">
        <v>1221</v>
      </c>
      <c r="G201" s="41"/>
      <c r="H201" s="41"/>
      <c r="I201" s="236"/>
      <c r="J201" s="41"/>
      <c r="K201" s="41"/>
      <c r="L201" s="45"/>
      <c r="M201" s="237"/>
      <c r="N201" s="23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135</v>
      </c>
      <c r="AU201" s="18" t="s">
        <v>86</v>
      </c>
    </row>
    <row r="202" spans="1:65" s="2" customFormat="1" ht="24.15" customHeight="1">
      <c r="A202" s="39"/>
      <c r="B202" s="40"/>
      <c r="C202" s="220" t="s">
        <v>526</v>
      </c>
      <c r="D202" s="220" t="s">
        <v>130</v>
      </c>
      <c r="E202" s="221" t="s">
        <v>1222</v>
      </c>
      <c r="F202" s="222" t="s">
        <v>1223</v>
      </c>
      <c r="G202" s="223" t="s">
        <v>198</v>
      </c>
      <c r="H202" s="224">
        <v>0.048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41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370</v>
      </c>
      <c r="AT202" s="232" t="s">
        <v>130</v>
      </c>
      <c r="AU202" s="232" t="s">
        <v>86</v>
      </c>
      <c r="AY202" s="18" t="s">
        <v>127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84</v>
      </c>
      <c r="BK202" s="233">
        <f>ROUND(I202*H202,2)</f>
        <v>0</v>
      </c>
      <c r="BL202" s="18" t="s">
        <v>370</v>
      </c>
      <c r="BM202" s="232" t="s">
        <v>1224</v>
      </c>
    </row>
    <row r="203" spans="1:47" s="2" customFormat="1" ht="12">
      <c r="A203" s="39"/>
      <c r="B203" s="40"/>
      <c r="C203" s="41"/>
      <c r="D203" s="234" t="s">
        <v>135</v>
      </c>
      <c r="E203" s="41"/>
      <c r="F203" s="235" t="s">
        <v>1225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135</v>
      </c>
      <c r="AU203" s="18" t="s">
        <v>86</v>
      </c>
    </row>
    <row r="204" spans="1:65" s="2" customFormat="1" ht="24.15" customHeight="1">
      <c r="A204" s="39"/>
      <c r="B204" s="40"/>
      <c r="C204" s="220" t="s">
        <v>532</v>
      </c>
      <c r="D204" s="220" t="s">
        <v>130</v>
      </c>
      <c r="E204" s="221" t="s">
        <v>1226</v>
      </c>
      <c r="F204" s="222" t="s">
        <v>1227</v>
      </c>
      <c r="G204" s="223" t="s">
        <v>198</v>
      </c>
      <c r="H204" s="224">
        <v>0.131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41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370</v>
      </c>
      <c r="AT204" s="232" t="s">
        <v>130</v>
      </c>
      <c r="AU204" s="232" t="s">
        <v>86</v>
      </c>
      <c r="AY204" s="18" t="s">
        <v>127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84</v>
      </c>
      <c r="BK204" s="233">
        <f>ROUND(I204*H204,2)</f>
        <v>0</v>
      </c>
      <c r="BL204" s="18" t="s">
        <v>370</v>
      </c>
      <c r="BM204" s="232" t="s">
        <v>1228</v>
      </c>
    </row>
    <row r="205" spans="1:47" s="2" customFormat="1" ht="12">
      <c r="A205" s="39"/>
      <c r="B205" s="40"/>
      <c r="C205" s="41"/>
      <c r="D205" s="234" t="s">
        <v>135</v>
      </c>
      <c r="E205" s="41"/>
      <c r="F205" s="235" t="s">
        <v>1229</v>
      </c>
      <c r="G205" s="41"/>
      <c r="H205" s="41"/>
      <c r="I205" s="236"/>
      <c r="J205" s="41"/>
      <c r="K205" s="41"/>
      <c r="L205" s="45"/>
      <c r="M205" s="237"/>
      <c r="N205" s="23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135</v>
      </c>
      <c r="AU205" s="18" t="s">
        <v>86</v>
      </c>
    </row>
    <row r="206" spans="1:63" s="12" customFormat="1" ht="22.8" customHeight="1">
      <c r="A206" s="12"/>
      <c r="B206" s="204"/>
      <c r="C206" s="205"/>
      <c r="D206" s="206" t="s">
        <v>75</v>
      </c>
      <c r="E206" s="218" t="s">
        <v>1230</v>
      </c>
      <c r="F206" s="218" t="s">
        <v>1231</v>
      </c>
      <c r="G206" s="205"/>
      <c r="H206" s="205"/>
      <c r="I206" s="208"/>
      <c r="J206" s="219">
        <f>BK206</f>
        <v>0</v>
      </c>
      <c r="K206" s="205"/>
      <c r="L206" s="210"/>
      <c r="M206" s="211"/>
      <c r="N206" s="212"/>
      <c r="O206" s="212"/>
      <c r="P206" s="213">
        <f>SUM(P207:P254)</f>
        <v>0</v>
      </c>
      <c r="Q206" s="212"/>
      <c r="R206" s="213">
        <f>SUM(R207:R254)</f>
        <v>0.3531126112</v>
      </c>
      <c r="S206" s="212"/>
      <c r="T206" s="214">
        <f>SUM(T207:T254)</f>
        <v>0.15796000000000002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5" t="s">
        <v>86</v>
      </c>
      <c r="AT206" s="216" t="s">
        <v>75</v>
      </c>
      <c r="AU206" s="216" t="s">
        <v>84</v>
      </c>
      <c r="AY206" s="215" t="s">
        <v>127</v>
      </c>
      <c r="BK206" s="217">
        <f>SUM(BK207:BK254)</f>
        <v>0</v>
      </c>
    </row>
    <row r="207" spans="1:65" s="2" customFormat="1" ht="16.5" customHeight="1">
      <c r="A207" s="39"/>
      <c r="B207" s="40"/>
      <c r="C207" s="220" t="s">
        <v>539</v>
      </c>
      <c r="D207" s="220" t="s">
        <v>130</v>
      </c>
      <c r="E207" s="221" t="s">
        <v>1232</v>
      </c>
      <c r="F207" s="222" t="s">
        <v>1233</v>
      </c>
      <c r="G207" s="223" t="s">
        <v>1234</v>
      </c>
      <c r="H207" s="224">
        <v>1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41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0.0342</v>
      </c>
      <c r="T207" s="231">
        <f>S207*H207</f>
        <v>0.0342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370</v>
      </c>
      <c r="AT207" s="232" t="s">
        <v>130</v>
      </c>
      <c r="AU207" s="232" t="s">
        <v>86</v>
      </c>
      <c r="AY207" s="18" t="s">
        <v>127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84</v>
      </c>
      <c r="BK207" s="233">
        <f>ROUND(I207*H207,2)</f>
        <v>0</v>
      </c>
      <c r="BL207" s="18" t="s">
        <v>370</v>
      </c>
      <c r="BM207" s="232" t="s">
        <v>1235</v>
      </c>
    </row>
    <row r="208" spans="1:47" s="2" customFormat="1" ht="12">
      <c r="A208" s="39"/>
      <c r="B208" s="40"/>
      <c r="C208" s="41"/>
      <c r="D208" s="234" t="s">
        <v>135</v>
      </c>
      <c r="E208" s="41"/>
      <c r="F208" s="235" t="s">
        <v>1236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135</v>
      </c>
      <c r="AU208" s="18" t="s">
        <v>86</v>
      </c>
    </row>
    <row r="209" spans="1:65" s="2" customFormat="1" ht="24.15" customHeight="1">
      <c r="A209" s="39"/>
      <c r="B209" s="40"/>
      <c r="C209" s="220" t="s">
        <v>548</v>
      </c>
      <c r="D209" s="220" t="s">
        <v>130</v>
      </c>
      <c r="E209" s="221" t="s">
        <v>1237</v>
      </c>
      <c r="F209" s="222" t="s">
        <v>1238</v>
      </c>
      <c r="G209" s="223" t="s">
        <v>1234</v>
      </c>
      <c r="H209" s="224">
        <v>1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41</v>
      </c>
      <c r="O209" s="92"/>
      <c r="P209" s="230">
        <f>O209*H209</f>
        <v>0</v>
      </c>
      <c r="Q209" s="230">
        <v>0.003758627</v>
      </c>
      <c r="R209" s="230">
        <f>Q209*H209</f>
        <v>0.003758627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370</v>
      </c>
      <c r="AT209" s="232" t="s">
        <v>130</v>
      </c>
      <c r="AU209" s="232" t="s">
        <v>86</v>
      </c>
      <c r="AY209" s="18" t="s">
        <v>127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84</v>
      </c>
      <c r="BK209" s="233">
        <f>ROUND(I209*H209,2)</f>
        <v>0</v>
      </c>
      <c r="BL209" s="18" t="s">
        <v>370</v>
      </c>
      <c r="BM209" s="232" t="s">
        <v>1239</v>
      </c>
    </row>
    <row r="210" spans="1:47" s="2" customFormat="1" ht="12">
      <c r="A210" s="39"/>
      <c r="B210" s="40"/>
      <c r="C210" s="41"/>
      <c r="D210" s="234" t="s">
        <v>135</v>
      </c>
      <c r="E210" s="41"/>
      <c r="F210" s="235" t="s">
        <v>1240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135</v>
      </c>
      <c r="AU210" s="18" t="s">
        <v>86</v>
      </c>
    </row>
    <row r="211" spans="1:65" s="2" customFormat="1" ht="24.15" customHeight="1">
      <c r="A211" s="39"/>
      <c r="B211" s="40"/>
      <c r="C211" s="220" t="s">
        <v>555</v>
      </c>
      <c r="D211" s="220" t="s">
        <v>130</v>
      </c>
      <c r="E211" s="221" t="s">
        <v>1241</v>
      </c>
      <c r="F211" s="222" t="s">
        <v>1242</v>
      </c>
      <c r="G211" s="223" t="s">
        <v>1234</v>
      </c>
      <c r="H211" s="224">
        <v>2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41</v>
      </c>
      <c r="O211" s="92"/>
      <c r="P211" s="230">
        <f>O211*H211</f>
        <v>0</v>
      </c>
      <c r="Q211" s="230">
        <v>0.0169688363</v>
      </c>
      <c r="R211" s="230">
        <f>Q211*H211</f>
        <v>0.0339376726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370</v>
      </c>
      <c r="AT211" s="232" t="s">
        <v>130</v>
      </c>
      <c r="AU211" s="232" t="s">
        <v>86</v>
      </c>
      <c r="AY211" s="18" t="s">
        <v>127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84</v>
      </c>
      <c r="BK211" s="233">
        <f>ROUND(I211*H211,2)</f>
        <v>0</v>
      </c>
      <c r="BL211" s="18" t="s">
        <v>370</v>
      </c>
      <c r="BM211" s="232" t="s">
        <v>1243</v>
      </c>
    </row>
    <row r="212" spans="1:47" s="2" customFormat="1" ht="12">
      <c r="A212" s="39"/>
      <c r="B212" s="40"/>
      <c r="C212" s="41"/>
      <c r="D212" s="234" t="s">
        <v>135</v>
      </c>
      <c r="E212" s="41"/>
      <c r="F212" s="235" t="s">
        <v>1244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135</v>
      </c>
      <c r="AU212" s="18" t="s">
        <v>86</v>
      </c>
    </row>
    <row r="213" spans="1:65" s="2" customFormat="1" ht="44.25" customHeight="1">
      <c r="A213" s="39"/>
      <c r="B213" s="40"/>
      <c r="C213" s="220" t="s">
        <v>561</v>
      </c>
      <c r="D213" s="220" t="s">
        <v>130</v>
      </c>
      <c r="E213" s="221" t="s">
        <v>1245</v>
      </c>
      <c r="F213" s="222" t="s">
        <v>1246</v>
      </c>
      <c r="G213" s="223" t="s">
        <v>1234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41</v>
      </c>
      <c r="O213" s="92"/>
      <c r="P213" s="230">
        <f>O213*H213</f>
        <v>0</v>
      </c>
      <c r="Q213" s="230">
        <v>0.01697</v>
      </c>
      <c r="R213" s="230">
        <f>Q213*H213</f>
        <v>0.01697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370</v>
      </c>
      <c r="AT213" s="232" t="s">
        <v>130</v>
      </c>
      <c r="AU213" s="232" t="s">
        <v>86</v>
      </c>
      <c r="AY213" s="18" t="s">
        <v>127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84</v>
      </c>
      <c r="BK213" s="233">
        <f>ROUND(I213*H213,2)</f>
        <v>0</v>
      </c>
      <c r="BL213" s="18" t="s">
        <v>370</v>
      </c>
      <c r="BM213" s="232" t="s">
        <v>1247</v>
      </c>
    </row>
    <row r="214" spans="1:65" s="2" customFormat="1" ht="16.5" customHeight="1">
      <c r="A214" s="39"/>
      <c r="B214" s="40"/>
      <c r="C214" s="220" t="s">
        <v>566</v>
      </c>
      <c r="D214" s="220" t="s">
        <v>130</v>
      </c>
      <c r="E214" s="221" t="s">
        <v>1248</v>
      </c>
      <c r="F214" s="222" t="s">
        <v>1249</v>
      </c>
      <c r="G214" s="223" t="s">
        <v>1234</v>
      </c>
      <c r="H214" s="224">
        <v>1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41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0.01946</v>
      </c>
      <c r="T214" s="231">
        <f>S214*H214</f>
        <v>0.01946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370</v>
      </c>
      <c r="AT214" s="232" t="s">
        <v>130</v>
      </c>
      <c r="AU214" s="232" t="s">
        <v>86</v>
      </c>
      <c r="AY214" s="18" t="s">
        <v>127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84</v>
      </c>
      <c r="BK214" s="233">
        <f>ROUND(I214*H214,2)</f>
        <v>0</v>
      </c>
      <c r="BL214" s="18" t="s">
        <v>370</v>
      </c>
      <c r="BM214" s="232" t="s">
        <v>1250</v>
      </c>
    </row>
    <row r="215" spans="1:47" s="2" customFormat="1" ht="12">
      <c r="A215" s="39"/>
      <c r="B215" s="40"/>
      <c r="C215" s="41"/>
      <c r="D215" s="234" t="s">
        <v>135</v>
      </c>
      <c r="E215" s="41"/>
      <c r="F215" s="235" t="s">
        <v>1251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135</v>
      </c>
      <c r="AU215" s="18" t="s">
        <v>86</v>
      </c>
    </row>
    <row r="216" spans="1:65" s="2" customFormat="1" ht="33" customHeight="1">
      <c r="A216" s="39"/>
      <c r="B216" s="40"/>
      <c r="C216" s="220" t="s">
        <v>579</v>
      </c>
      <c r="D216" s="220" t="s">
        <v>130</v>
      </c>
      <c r="E216" s="221" t="s">
        <v>1252</v>
      </c>
      <c r="F216" s="222" t="s">
        <v>1253</v>
      </c>
      <c r="G216" s="223" t="s">
        <v>1234</v>
      </c>
      <c r="H216" s="224">
        <v>8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41</v>
      </c>
      <c r="O216" s="92"/>
      <c r="P216" s="230">
        <f>O216*H216</f>
        <v>0</v>
      </c>
      <c r="Q216" s="230">
        <v>0.0207292765</v>
      </c>
      <c r="R216" s="230">
        <f>Q216*H216</f>
        <v>0.165834212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370</v>
      </c>
      <c r="AT216" s="232" t="s">
        <v>130</v>
      </c>
      <c r="AU216" s="232" t="s">
        <v>86</v>
      </c>
      <c r="AY216" s="18" t="s">
        <v>127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84</v>
      </c>
      <c r="BK216" s="233">
        <f>ROUND(I216*H216,2)</f>
        <v>0</v>
      </c>
      <c r="BL216" s="18" t="s">
        <v>370</v>
      </c>
      <c r="BM216" s="232" t="s">
        <v>1254</v>
      </c>
    </row>
    <row r="217" spans="1:47" s="2" customFormat="1" ht="12">
      <c r="A217" s="39"/>
      <c r="B217" s="40"/>
      <c r="C217" s="41"/>
      <c r="D217" s="234" t="s">
        <v>135</v>
      </c>
      <c r="E217" s="41"/>
      <c r="F217" s="235" t="s">
        <v>1255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135</v>
      </c>
      <c r="AU217" s="18" t="s">
        <v>86</v>
      </c>
    </row>
    <row r="218" spans="1:65" s="2" customFormat="1" ht="24.15" customHeight="1">
      <c r="A218" s="39"/>
      <c r="B218" s="40"/>
      <c r="C218" s="220" t="s">
        <v>585</v>
      </c>
      <c r="D218" s="220" t="s">
        <v>130</v>
      </c>
      <c r="E218" s="221" t="s">
        <v>1256</v>
      </c>
      <c r="F218" s="222" t="s">
        <v>1257</v>
      </c>
      <c r="G218" s="223" t="s">
        <v>1234</v>
      </c>
      <c r="H218" s="224">
        <v>1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41</v>
      </c>
      <c r="O218" s="92"/>
      <c r="P218" s="230">
        <f>O218*H218</f>
        <v>0</v>
      </c>
      <c r="Q218" s="230">
        <v>0.0192092765</v>
      </c>
      <c r="R218" s="230">
        <f>Q218*H218</f>
        <v>0.0192092765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370</v>
      </c>
      <c r="AT218" s="232" t="s">
        <v>130</v>
      </c>
      <c r="AU218" s="232" t="s">
        <v>86</v>
      </c>
      <c r="AY218" s="18" t="s">
        <v>127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84</v>
      </c>
      <c r="BK218" s="233">
        <f>ROUND(I218*H218,2)</f>
        <v>0</v>
      </c>
      <c r="BL218" s="18" t="s">
        <v>370</v>
      </c>
      <c r="BM218" s="232" t="s">
        <v>1258</v>
      </c>
    </row>
    <row r="219" spans="1:47" s="2" customFormat="1" ht="12">
      <c r="A219" s="39"/>
      <c r="B219" s="40"/>
      <c r="C219" s="41"/>
      <c r="D219" s="234" t="s">
        <v>135</v>
      </c>
      <c r="E219" s="41"/>
      <c r="F219" s="235" t="s">
        <v>1259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135</v>
      </c>
      <c r="AU219" s="18" t="s">
        <v>86</v>
      </c>
    </row>
    <row r="220" spans="1:65" s="2" customFormat="1" ht="16.5" customHeight="1">
      <c r="A220" s="39"/>
      <c r="B220" s="40"/>
      <c r="C220" s="220" t="s">
        <v>593</v>
      </c>
      <c r="D220" s="220" t="s">
        <v>130</v>
      </c>
      <c r="E220" s="221" t="s">
        <v>1260</v>
      </c>
      <c r="F220" s="222" t="s">
        <v>1261</v>
      </c>
      <c r="G220" s="223" t="s">
        <v>1234</v>
      </c>
      <c r="H220" s="224">
        <v>1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41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0.0951</v>
      </c>
      <c r="T220" s="231">
        <f>S220*H220</f>
        <v>0.0951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370</v>
      </c>
      <c r="AT220" s="232" t="s">
        <v>130</v>
      </c>
      <c r="AU220" s="232" t="s">
        <v>86</v>
      </c>
      <c r="AY220" s="18" t="s">
        <v>127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84</v>
      </c>
      <c r="BK220" s="233">
        <f>ROUND(I220*H220,2)</f>
        <v>0</v>
      </c>
      <c r="BL220" s="18" t="s">
        <v>370</v>
      </c>
      <c r="BM220" s="232" t="s">
        <v>1262</v>
      </c>
    </row>
    <row r="221" spans="1:65" s="2" customFormat="1" ht="24.15" customHeight="1">
      <c r="A221" s="39"/>
      <c r="B221" s="40"/>
      <c r="C221" s="220" t="s">
        <v>602</v>
      </c>
      <c r="D221" s="220" t="s">
        <v>130</v>
      </c>
      <c r="E221" s="221" t="s">
        <v>1263</v>
      </c>
      <c r="F221" s="222" t="s">
        <v>1264</v>
      </c>
      <c r="G221" s="223" t="s">
        <v>1234</v>
      </c>
      <c r="H221" s="224">
        <v>1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41</v>
      </c>
      <c r="O221" s="92"/>
      <c r="P221" s="230">
        <f>O221*H221</f>
        <v>0</v>
      </c>
      <c r="Q221" s="230">
        <v>0.0145152626</v>
      </c>
      <c r="R221" s="230">
        <f>Q221*H221</f>
        <v>0.0145152626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370</v>
      </c>
      <c r="AT221" s="232" t="s">
        <v>130</v>
      </c>
      <c r="AU221" s="232" t="s">
        <v>86</v>
      </c>
      <c r="AY221" s="18" t="s">
        <v>127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84</v>
      </c>
      <c r="BK221" s="233">
        <f>ROUND(I221*H221,2)</f>
        <v>0</v>
      </c>
      <c r="BL221" s="18" t="s">
        <v>370</v>
      </c>
      <c r="BM221" s="232" t="s">
        <v>1265</v>
      </c>
    </row>
    <row r="222" spans="1:47" s="2" customFormat="1" ht="12">
      <c r="A222" s="39"/>
      <c r="B222" s="40"/>
      <c r="C222" s="41"/>
      <c r="D222" s="234" t="s">
        <v>135</v>
      </c>
      <c r="E222" s="41"/>
      <c r="F222" s="235" t="s">
        <v>1266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135</v>
      </c>
      <c r="AU222" s="18" t="s">
        <v>86</v>
      </c>
    </row>
    <row r="223" spans="1:65" s="2" customFormat="1" ht="37.8" customHeight="1">
      <c r="A223" s="39"/>
      <c r="B223" s="40"/>
      <c r="C223" s="220" t="s">
        <v>607</v>
      </c>
      <c r="D223" s="220" t="s">
        <v>130</v>
      </c>
      <c r="E223" s="221" t="s">
        <v>1267</v>
      </c>
      <c r="F223" s="222" t="s">
        <v>1268</v>
      </c>
      <c r="G223" s="223" t="s">
        <v>1234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41</v>
      </c>
      <c r="O223" s="92"/>
      <c r="P223" s="230">
        <f>O223*H223</f>
        <v>0</v>
      </c>
      <c r="Q223" s="230">
        <v>0.0364928</v>
      </c>
      <c r="R223" s="230">
        <f>Q223*H223</f>
        <v>0.0364928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370</v>
      </c>
      <c r="AT223" s="232" t="s">
        <v>130</v>
      </c>
      <c r="AU223" s="232" t="s">
        <v>86</v>
      </c>
      <c r="AY223" s="18" t="s">
        <v>127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84</v>
      </c>
      <c r="BK223" s="233">
        <f>ROUND(I223*H223,2)</f>
        <v>0</v>
      </c>
      <c r="BL223" s="18" t="s">
        <v>370</v>
      </c>
      <c r="BM223" s="232" t="s">
        <v>1269</v>
      </c>
    </row>
    <row r="224" spans="1:47" s="2" customFormat="1" ht="12">
      <c r="A224" s="39"/>
      <c r="B224" s="40"/>
      <c r="C224" s="41"/>
      <c r="D224" s="234" t="s">
        <v>135</v>
      </c>
      <c r="E224" s="41"/>
      <c r="F224" s="235" t="s">
        <v>1270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135</v>
      </c>
      <c r="AU224" s="18" t="s">
        <v>86</v>
      </c>
    </row>
    <row r="225" spans="1:65" s="2" customFormat="1" ht="24.15" customHeight="1">
      <c r="A225" s="39"/>
      <c r="B225" s="40"/>
      <c r="C225" s="220" t="s">
        <v>1271</v>
      </c>
      <c r="D225" s="220" t="s">
        <v>130</v>
      </c>
      <c r="E225" s="221" t="s">
        <v>1272</v>
      </c>
      <c r="F225" s="222" t="s">
        <v>1273</v>
      </c>
      <c r="G225" s="223" t="s">
        <v>1234</v>
      </c>
      <c r="H225" s="224">
        <v>9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41</v>
      </c>
      <c r="O225" s="92"/>
      <c r="P225" s="230">
        <f>O225*H225</f>
        <v>0</v>
      </c>
      <c r="Q225" s="230">
        <v>0.0005182</v>
      </c>
      <c r="R225" s="230">
        <f>Q225*H225</f>
        <v>0.0046638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370</v>
      </c>
      <c r="AT225" s="232" t="s">
        <v>130</v>
      </c>
      <c r="AU225" s="232" t="s">
        <v>86</v>
      </c>
      <c r="AY225" s="18" t="s">
        <v>127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84</v>
      </c>
      <c r="BK225" s="233">
        <f>ROUND(I225*H225,2)</f>
        <v>0</v>
      </c>
      <c r="BL225" s="18" t="s">
        <v>370</v>
      </c>
      <c r="BM225" s="232" t="s">
        <v>1274</v>
      </c>
    </row>
    <row r="226" spans="1:47" s="2" customFormat="1" ht="12">
      <c r="A226" s="39"/>
      <c r="B226" s="40"/>
      <c r="C226" s="41"/>
      <c r="D226" s="234" t="s">
        <v>135</v>
      </c>
      <c r="E226" s="41"/>
      <c r="F226" s="235" t="s">
        <v>1275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135</v>
      </c>
      <c r="AU226" s="18" t="s">
        <v>86</v>
      </c>
    </row>
    <row r="227" spans="1:65" s="2" customFormat="1" ht="24.15" customHeight="1">
      <c r="A227" s="39"/>
      <c r="B227" s="40"/>
      <c r="C227" s="220" t="s">
        <v>627</v>
      </c>
      <c r="D227" s="220" t="s">
        <v>130</v>
      </c>
      <c r="E227" s="221" t="s">
        <v>1276</v>
      </c>
      <c r="F227" s="222" t="s">
        <v>1277</v>
      </c>
      <c r="G227" s="223" t="s">
        <v>1234</v>
      </c>
      <c r="H227" s="224">
        <v>3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41</v>
      </c>
      <c r="O227" s="92"/>
      <c r="P227" s="230">
        <f>O227*H227</f>
        <v>0</v>
      </c>
      <c r="Q227" s="230">
        <v>0.0005182</v>
      </c>
      <c r="R227" s="230">
        <f>Q227*H227</f>
        <v>0.0015546000000000002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370</v>
      </c>
      <c r="AT227" s="232" t="s">
        <v>130</v>
      </c>
      <c r="AU227" s="232" t="s">
        <v>86</v>
      </c>
      <c r="AY227" s="18" t="s">
        <v>127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84</v>
      </c>
      <c r="BK227" s="233">
        <f>ROUND(I227*H227,2)</f>
        <v>0</v>
      </c>
      <c r="BL227" s="18" t="s">
        <v>370</v>
      </c>
      <c r="BM227" s="232" t="s">
        <v>1278</v>
      </c>
    </row>
    <row r="228" spans="1:47" s="2" customFormat="1" ht="12">
      <c r="A228" s="39"/>
      <c r="B228" s="40"/>
      <c r="C228" s="41"/>
      <c r="D228" s="234" t="s">
        <v>135</v>
      </c>
      <c r="E228" s="41"/>
      <c r="F228" s="235" t="s">
        <v>1279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135</v>
      </c>
      <c r="AU228" s="18" t="s">
        <v>86</v>
      </c>
    </row>
    <row r="229" spans="1:65" s="2" customFormat="1" ht="24.15" customHeight="1">
      <c r="A229" s="39"/>
      <c r="B229" s="40"/>
      <c r="C229" s="220" t="s">
        <v>632</v>
      </c>
      <c r="D229" s="220" t="s">
        <v>130</v>
      </c>
      <c r="E229" s="221" t="s">
        <v>1280</v>
      </c>
      <c r="F229" s="222" t="s">
        <v>1281</v>
      </c>
      <c r="G229" s="223" t="s">
        <v>1234</v>
      </c>
      <c r="H229" s="224">
        <v>3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41</v>
      </c>
      <c r="O229" s="92"/>
      <c r="P229" s="230">
        <f>O229*H229</f>
        <v>0</v>
      </c>
      <c r="Q229" s="230">
        <v>0.0005182</v>
      </c>
      <c r="R229" s="230">
        <f>Q229*H229</f>
        <v>0.0015546000000000002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370</v>
      </c>
      <c r="AT229" s="232" t="s">
        <v>130</v>
      </c>
      <c r="AU229" s="232" t="s">
        <v>86</v>
      </c>
      <c r="AY229" s="18" t="s">
        <v>127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84</v>
      </c>
      <c r="BK229" s="233">
        <f>ROUND(I229*H229,2)</f>
        <v>0</v>
      </c>
      <c r="BL229" s="18" t="s">
        <v>370</v>
      </c>
      <c r="BM229" s="232" t="s">
        <v>1282</v>
      </c>
    </row>
    <row r="230" spans="1:47" s="2" customFormat="1" ht="12">
      <c r="A230" s="39"/>
      <c r="B230" s="40"/>
      <c r="C230" s="41"/>
      <c r="D230" s="234" t="s">
        <v>135</v>
      </c>
      <c r="E230" s="41"/>
      <c r="F230" s="235" t="s">
        <v>1283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135</v>
      </c>
      <c r="AU230" s="18" t="s">
        <v>86</v>
      </c>
    </row>
    <row r="231" spans="1:65" s="2" customFormat="1" ht="24.15" customHeight="1">
      <c r="A231" s="39"/>
      <c r="B231" s="40"/>
      <c r="C231" s="220" t="s">
        <v>636</v>
      </c>
      <c r="D231" s="220" t="s">
        <v>130</v>
      </c>
      <c r="E231" s="221" t="s">
        <v>1284</v>
      </c>
      <c r="F231" s="222" t="s">
        <v>1285</v>
      </c>
      <c r="G231" s="223" t="s">
        <v>1234</v>
      </c>
      <c r="H231" s="224">
        <v>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41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0.0092</v>
      </c>
      <c r="T231" s="231">
        <f>S231*H231</f>
        <v>0.0092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370</v>
      </c>
      <c r="AT231" s="232" t="s">
        <v>130</v>
      </c>
      <c r="AU231" s="232" t="s">
        <v>86</v>
      </c>
      <c r="AY231" s="18" t="s">
        <v>127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84</v>
      </c>
      <c r="BK231" s="233">
        <f>ROUND(I231*H231,2)</f>
        <v>0</v>
      </c>
      <c r="BL231" s="18" t="s">
        <v>370</v>
      </c>
      <c r="BM231" s="232" t="s">
        <v>1286</v>
      </c>
    </row>
    <row r="232" spans="1:47" s="2" customFormat="1" ht="12">
      <c r="A232" s="39"/>
      <c r="B232" s="40"/>
      <c r="C232" s="41"/>
      <c r="D232" s="234" t="s">
        <v>135</v>
      </c>
      <c r="E232" s="41"/>
      <c r="F232" s="235" t="s">
        <v>1287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135</v>
      </c>
      <c r="AU232" s="18" t="s">
        <v>86</v>
      </c>
    </row>
    <row r="233" spans="1:65" s="2" customFormat="1" ht="33" customHeight="1">
      <c r="A233" s="39"/>
      <c r="B233" s="40"/>
      <c r="C233" s="220" t="s">
        <v>644</v>
      </c>
      <c r="D233" s="220" t="s">
        <v>130</v>
      </c>
      <c r="E233" s="221" t="s">
        <v>1288</v>
      </c>
      <c r="F233" s="222" t="s">
        <v>1289</v>
      </c>
      <c r="G233" s="223" t="s">
        <v>1234</v>
      </c>
      <c r="H233" s="224">
        <v>2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41</v>
      </c>
      <c r="O233" s="92"/>
      <c r="P233" s="230">
        <f>O233*H233</f>
        <v>0</v>
      </c>
      <c r="Q233" s="230">
        <v>0.0049347121</v>
      </c>
      <c r="R233" s="230">
        <f>Q233*H233</f>
        <v>0.0098694242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370</v>
      </c>
      <c r="AT233" s="232" t="s">
        <v>130</v>
      </c>
      <c r="AU233" s="232" t="s">
        <v>86</v>
      </c>
      <c r="AY233" s="18" t="s">
        <v>127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84</v>
      </c>
      <c r="BK233" s="233">
        <f>ROUND(I233*H233,2)</f>
        <v>0</v>
      </c>
      <c r="BL233" s="18" t="s">
        <v>370</v>
      </c>
      <c r="BM233" s="232" t="s">
        <v>1290</v>
      </c>
    </row>
    <row r="234" spans="1:47" s="2" customFormat="1" ht="12">
      <c r="A234" s="39"/>
      <c r="B234" s="40"/>
      <c r="C234" s="41"/>
      <c r="D234" s="234" t="s">
        <v>135</v>
      </c>
      <c r="E234" s="41"/>
      <c r="F234" s="235" t="s">
        <v>1291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135</v>
      </c>
      <c r="AU234" s="18" t="s">
        <v>86</v>
      </c>
    </row>
    <row r="235" spans="1:65" s="2" customFormat="1" ht="24.15" customHeight="1">
      <c r="A235" s="39"/>
      <c r="B235" s="40"/>
      <c r="C235" s="220" t="s">
        <v>650</v>
      </c>
      <c r="D235" s="220" t="s">
        <v>130</v>
      </c>
      <c r="E235" s="221" t="s">
        <v>1292</v>
      </c>
      <c r="F235" s="222" t="s">
        <v>1293</v>
      </c>
      <c r="G235" s="223" t="s">
        <v>1234</v>
      </c>
      <c r="H235" s="224">
        <v>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41</v>
      </c>
      <c r="O235" s="92"/>
      <c r="P235" s="230">
        <f>O235*H235</f>
        <v>0</v>
      </c>
      <c r="Q235" s="230">
        <v>0.0147488363</v>
      </c>
      <c r="R235" s="230">
        <f>Q235*H235</f>
        <v>0.0147488363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370</v>
      </c>
      <c r="AT235" s="232" t="s">
        <v>130</v>
      </c>
      <c r="AU235" s="232" t="s">
        <v>86</v>
      </c>
      <c r="AY235" s="18" t="s">
        <v>127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84</v>
      </c>
      <c r="BK235" s="233">
        <f>ROUND(I235*H235,2)</f>
        <v>0</v>
      </c>
      <c r="BL235" s="18" t="s">
        <v>370</v>
      </c>
      <c r="BM235" s="232" t="s">
        <v>1294</v>
      </c>
    </row>
    <row r="236" spans="1:47" s="2" customFormat="1" ht="12">
      <c r="A236" s="39"/>
      <c r="B236" s="40"/>
      <c r="C236" s="41"/>
      <c r="D236" s="234" t="s">
        <v>135</v>
      </c>
      <c r="E236" s="41"/>
      <c r="F236" s="235" t="s">
        <v>1295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135</v>
      </c>
      <c r="AU236" s="18" t="s">
        <v>86</v>
      </c>
    </row>
    <row r="237" spans="1:65" s="2" customFormat="1" ht="24.15" customHeight="1">
      <c r="A237" s="39"/>
      <c r="B237" s="40"/>
      <c r="C237" s="220" t="s">
        <v>657</v>
      </c>
      <c r="D237" s="220" t="s">
        <v>130</v>
      </c>
      <c r="E237" s="221" t="s">
        <v>1296</v>
      </c>
      <c r="F237" s="222" t="s">
        <v>1297</v>
      </c>
      <c r="G237" s="223" t="s">
        <v>1234</v>
      </c>
      <c r="H237" s="224">
        <v>24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41</v>
      </c>
      <c r="O237" s="92"/>
      <c r="P237" s="230">
        <f>O237*H237</f>
        <v>0</v>
      </c>
      <c r="Q237" s="230">
        <v>0.00023914</v>
      </c>
      <c r="R237" s="230">
        <f>Q237*H237</f>
        <v>0.00573936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370</v>
      </c>
      <c r="AT237" s="232" t="s">
        <v>130</v>
      </c>
      <c r="AU237" s="232" t="s">
        <v>86</v>
      </c>
      <c r="AY237" s="18" t="s">
        <v>127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84</v>
      </c>
      <c r="BK237" s="233">
        <f>ROUND(I237*H237,2)</f>
        <v>0</v>
      </c>
      <c r="BL237" s="18" t="s">
        <v>370</v>
      </c>
      <c r="BM237" s="232" t="s">
        <v>1298</v>
      </c>
    </row>
    <row r="238" spans="1:47" s="2" customFormat="1" ht="12">
      <c r="A238" s="39"/>
      <c r="B238" s="40"/>
      <c r="C238" s="41"/>
      <c r="D238" s="234" t="s">
        <v>135</v>
      </c>
      <c r="E238" s="41"/>
      <c r="F238" s="235" t="s">
        <v>1299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135</v>
      </c>
      <c r="AU238" s="18" t="s">
        <v>86</v>
      </c>
    </row>
    <row r="239" spans="1:65" s="2" customFormat="1" ht="24.15" customHeight="1">
      <c r="A239" s="39"/>
      <c r="B239" s="40"/>
      <c r="C239" s="220" t="s">
        <v>661</v>
      </c>
      <c r="D239" s="220" t="s">
        <v>130</v>
      </c>
      <c r="E239" s="221" t="s">
        <v>1300</v>
      </c>
      <c r="F239" s="222" t="s">
        <v>1301</v>
      </c>
      <c r="G239" s="223" t="s">
        <v>1234</v>
      </c>
      <c r="H239" s="224">
        <v>1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41</v>
      </c>
      <c r="O239" s="92"/>
      <c r="P239" s="230">
        <f>O239*H239</f>
        <v>0</v>
      </c>
      <c r="Q239" s="230">
        <v>0.00171914</v>
      </c>
      <c r="R239" s="230">
        <f>Q239*H239</f>
        <v>0.00171914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370</v>
      </c>
      <c r="AT239" s="232" t="s">
        <v>130</v>
      </c>
      <c r="AU239" s="232" t="s">
        <v>86</v>
      </c>
      <c r="AY239" s="18" t="s">
        <v>127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84</v>
      </c>
      <c r="BK239" s="233">
        <f>ROUND(I239*H239,2)</f>
        <v>0</v>
      </c>
      <c r="BL239" s="18" t="s">
        <v>370</v>
      </c>
      <c r="BM239" s="232" t="s">
        <v>1302</v>
      </c>
    </row>
    <row r="240" spans="1:47" s="2" customFormat="1" ht="12">
      <c r="A240" s="39"/>
      <c r="B240" s="40"/>
      <c r="C240" s="41"/>
      <c r="D240" s="234" t="s">
        <v>135</v>
      </c>
      <c r="E240" s="41"/>
      <c r="F240" s="235" t="s">
        <v>1303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135</v>
      </c>
      <c r="AU240" s="18" t="s">
        <v>86</v>
      </c>
    </row>
    <row r="241" spans="1:65" s="2" customFormat="1" ht="24.15" customHeight="1">
      <c r="A241" s="39"/>
      <c r="B241" s="40"/>
      <c r="C241" s="220" t="s">
        <v>665</v>
      </c>
      <c r="D241" s="220" t="s">
        <v>130</v>
      </c>
      <c r="E241" s="221" t="s">
        <v>1304</v>
      </c>
      <c r="F241" s="222" t="s">
        <v>1305</v>
      </c>
      <c r="G241" s="223" t="s">
        <v>1234</v>
      </c>
      <c r="H241" s="224">
        <v>2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41</v>
      </c>
      <c r="O241" s="92"/>
      <c r="P241" s="230">
        <f>O241*H241</f>
        <v>0</v>
      </c>
      <c r="Q241" s="230">
        <v>0.0018</v>
      </c>
      <c r="R241" s="230">
        <f>Q241*H241</f>
        <v>0.0036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370</v>
      </c>
      <c r="AT241" s="232" t="s">
        <v>130</v>
      </c>
      <c r="AU241" s="232" t="s">
        <v>86</v>
      </c>
      <c r="AY241" s="18" t="s">
        <v>127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84</v>
      </c>
      <c r="BK241" s="233">
        <f>ROUND(I241*H241,2)</f>
        <v>0</v>
      </c>
      <c r="BL241" s="18" t="s">
        <v>370</v>
      </c>
      <c r="BM241" s="232" t="s">
        <v>1306</v>
      </c>
    </row>
    <row r="242" spans="1:47" s="2" customFormat="1" ht="12">
      <c r="A242" s="39"/>
      <c r="B242" s="40"/>
      <c r="C242" s="41"/>
      <c r="D242" s="234" t="s">
        <v>135</v>
      </c>
      <c r="E242" s="41"/>
      <c r="F242" s="235" t="s">
        <v>1307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135</v>
      </c>
      <c r="AU242" s="18" t="s">
        <v>86</v>
      </c>
    </row>
    <row r="243" spans="1:65" s="2" customFormat="1" ht="21.75" customHeight="1">
      <c r="A243" s="39"/>
      <c r="B243" s="40"/>
      <c r="C243" s="220" t="s">
        <v>674</v>
      </c>
      <c r="D243" s="220" t="s">
        <v>130</v>
      </c>
      <c r="E243" s="221" t="s">
        <v>1308</v>
      </c>
      <c r="F243" s="222" t="s">
        <v>1309</v>
      </c>
      <c r="G243" s="223" t="s">
        <v>1234</v>
      </c>
      <c r="H243" s="224">
        <v>8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41</v>
      </c>
      <c r="O243" s="92"/>
      <c r="P243" s="230">
        <f>O243*H243</f>
        <v>0</v>
      </c>
      <c r="Q243" s="230">
        <v>0.0018</v>
      </c>
      <c r="R243" s="230">
        <f>Q243*H243</f>
        <v>0.0144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370</v>
      </c>
      <c r="AT243" s="232" t="s">
        <v>130</v>
      </c>
      <c r="AU243" s="232" t="s">
        <v>86</v>
      </c>
      <c r="AY243" s="18" t="s">
        <v>127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84</v>
      </c>
      <c r="BK243" s="233">
        <f>ROUND(I243*H243,2)</f>
        <v>0</v>
      </c>
      <c r="BL243" s="18" t="s">
        <v>370</v>
      </c>
      <c r="BM243" s="232" t="s">
        <v>1310</v>
      </c>
    </row>
    <row r="244" spans="1:47" s="2" customFormat="1" ht="12">
      <c r="A244" s="39"/>
      <c r="B244" s="40"/>
      <c r="C244" s="41"/>
      <c r="D244" s="234" t="s">
        <v>135</v>
      </c>
      <c r="E244" s="41"/>
      <c r="F244" s="235" t="s">
        <v>1311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135</v>
      </c>
      <c r="AU244" s="18" t="s">
        <v>86</v>
      </c>
    </row>
    <row r="245" spans="1:65" s="2" customFormat="1" ht="24.15" customHeight="1">
      <c r="A245" s="39"/>
      <c r="B245" s="40"/>
      <c r="C245" s="220" t="s">
        <v>679</v>
      </c>
      <c r="D245" s="220" t="s">
        <v>130</v>
      </c>
      <c r="E245" s="221" t="s">
        <v>1312</v>
      </c>
      <c r="F245" s="222" t="s">
        <v>1313</v>
      </c>
      <c r="G245" s="223" t="s">
        <v>1234</v>
      </c>
      <c r="H245" s="224">
        <v>1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41</v>
      </c>
      <c r="O245" s="92"/>
      <c r="P245" s="230">
        <f>O245*H245</f>
        <v>0</v>
      </c>
      <c r="Q245" s="230">
        <v>0.00184</v>
      </c>
      <c r="R245" s="230">
        <f>Q245*H245</f>
        <v>0.00184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370</v>
      </c>
      <c r="AT245" s="232" t="s">
        <v>130</v>
      </c>
      <c r="AU245" s="232" t="s">
        <v>86</v>
      </c>
      <c r="AY245" s="18" t="s">
        <v>127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84</v>
      </c>
      <c r="BK245" s="233">
        <f>ROUND(I245*H245,2)</f>
        <v>0</v>
      </c>
      <c r="BL245" s="18" t="s">
        <v>370</v>
      </c>
      <c r="BM245" s="232" t="s">
        <v>1314</v>
      </c>
    </row>
    <row r="246" spans="1:65" s="2" customFormat="1" ht="24.15" customHeight="1">
      <c r="A246" s="39"/>
      <c r="B246" s="40"/>
      <c r="C246" s="220" t="s">
        <v>685</v>
      </c>
      <c r="D246" s="220" t="s">
        <v>130</v>
      </c>
      <c r="E246" s="221" t="s">
        <v>1315</v>
      </c>
      <c r="F246" s="222" t="s">
        <v>1316</v>
      </c>
      <c r="G246" s="223" t="s">
        <v>1234</v>
      </c>
      <c r="H246" s="224">
        <v>1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41</v>
      </c>
      <c r="O246" s="92"/>
      <c r="P246" s="230">
        <f>O246*H246</f>
        <v>0</v>
      </c>
      <c r="Q246" s="230">
        <v>0.00184</v>
      </c>
      <c r="R246" s="230">
        <f>Q246*H246</f>
        <v>0.00184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370</v>
      </c>
      <c r="AT246" s="232" t="s">
        <v>130</v>
      </c>
      <c r="AU246" s="232" t="s">
        <v>86</v>
      </c>
      <c r="AY246" s="18" t="s">
        <v>127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84</v>
      </c>
      <c r="BK246" s="233">
        <f>ROUND(I246*H246,2)</f>
        <v>0</v>
      </c>
      <c r="BL246" s="18" t="s">
        <v>370</v>
      </c>
      <c r="BM246" s="232" t="s">
        <v>1317</v>
      </c>
    </row>
    <row r="247" spans="1:65" s="2" customFormat="1" ht="16.5" customHeight="1">
      <c r="A247" s="39"/>
      <c r="B247" s="40"/>
      <c r="C247" s="220" t="s">
        <v>690</v>
      </c>
      <c r="D247" s="220" t="s">
        <v>130</v>
      </c>
      <c r="E247" s="221" t="s">
        <v>1318</v>
      </c>
      <c r="F247" s="222" t="s">
        <v>1319</v>
      </c>
      <c r="G247" s="223" t="s">
        <v>381</v>
      </c>
      <c r="H247" s="224">
        <v>2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41</v>
      </c>
      <c r="O247" s="92"/>
      <c r="P247" s="230">
        <f>O247*H247</f>
        <v>0</v>
      </c>
      <c r="Q247" s="230">
        <v>0.0002775</v>
      </c>
      <c r="R247" s="230">
        <f>Q247*H247</f>
        <v>0.000555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370</v>
      </c>
      <c r="AT247" s="232" t="s">
        <v>130</v>
      </c>
      <c r="AU247" s="232" t="s">
        <v>86</v>
      </c>
      <c r="AY247" s="18" t="s">
        <v>127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84</v>
      </c>
      <c r="BK247" s="233">
        <f>ROUND(I247*H247,2)</f>
        <v>0</v>
      </c>
      <c r="BL247" s="18" t="s">
        <v>370</v>
      </c>
      <c r="BM247" s="232" t="s">
        <v>1320</v>
      </c>
    </row>
    <row r="248" spans="1:47" s="2" customFormat="1" ht="12">
      <c r="A248" s="39"/>
      <c r="B248" s="40"/>
      <c r="C248" s="41"/>
      <c r="D248" s="234" t="s">
        <v>135</v>
      </c>
      <c r="E248" s="41"/>
      <c r="F248" s="235" t="s">
        <v>1321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135</v>
      </c>
      <c r="AU248" s="18" t="s">
        <v>86</v>
      </c>
    </row>
    <row r="249" spans="1:65" s="2" customFormat="1" ht="16.5" customHeight="1">
      <c r="A249" s="39"/>
      <c r="B249" s="40"/>
      <c r="C249" s="220" t="s">
        <v>695</v>
      </c>
      <c r="D249" s="220" t="s">
        <v>130</v>
      </c>
      <c r="E249" s="221" t="s">
        <v>1322</v>
      </c>
      <c r="F249" s="222" t="s">
        <v>1323</v>
      </c>
      <c r="G249" s="223" t="s">
        <v>381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41</v>
      </c>
      <c r="O249" s="92"/>
      <c r="P249" s="230">
        <f>O249*H249</f>
        <v>0</v>
      </c>
      <c r="Q249" s="230">
        <v>0.00031</v>
      </c>
      <c r="R249" s="230">
        <f>Q249*H249</f>
        <v>0.00031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370</v>
      </c>
      <c r="AT249" s="232" t="s">
        <v>130</v>
      </c>
      <c r="AU249" s="232" t="s">
        <v>86</v>
      </c>
      <c r="AY249" s="18" t="s">
        <v>127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84</v>
      </c>
      <c r="BK249" s="233">
        <f>ROUND(I249*H249,2)</f>
        <v>0</v>
      </c>
      <c r="BL249" s="18" t="s">
        <v>370</v>
      </c>
      <c r="BM249" s="232" t="s">
        <v>1324</v>
      </c>
    </row>
    <row r="250" spans="1:47" s="2" customFormat="1" ht="12">
      <c r="A250" s="39"/>
      <c r="B250" s="40"/>
      <c r="C250" s="41"/>
      <c r="D250" s="234" t="s">
        <v>135</v>
      </c>
      <c r="E250" s="41"/>
      <c r="F250" s="235" t="s">
        <v>1325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135</v>
      </c>
      <c r="AU250" s="18" t="s">
        <v>86</v>
      </c>
    </row>
    <row r="251" spans="1:65" s="2" customFormat="1" ht="24.15" customHeight="1">
      <c r="A251" s="39"/>
      <c r="B251" s="40"/>
      <c r="C251" s="220" t="s">
        <v>699</v>
      </c>
      <c r="D251" s="220" t="s">
        <v>130</v>
      </c>
      <c r="E251" s="221" t="s">
        <v>1326</v>
      </c>
      <c r="F251" s="222" t="s">
        <v>1327</v>
      </c>
      <c r="G251" s="223" t="s">
        <v>198</v>
      </c>
      <c r="H251" s="224">
        <v>0.158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41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370</v>
      </c>
      <c r="AT251" s="232" t="s">
        <v>130</v>
      </c>
      <c r="AU251" s="232" t="s">
        <v>86</v>
      </c>
      <c r="AY251" s="18" t="s">
        <v>127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84</v>
      </c>
      <c r="BK251" s="233">
        <f>ROUND(I251*H251,2)</f>
        <v>0</v>
      </c>
      <c r="BL251" s="18" t="s">
        <v>370</v>
      </c>
      <c r="BM251" s="232" t="s">
        <v>1328</v>
      </c>
    </row>
    <row r="252" spans="1:47" s="2" customFormat="1" ht="12">
      <c r="A252" s="39"/>
      <c r="B252" s="40"/>
      <c r="C252" s="41"/>
      <c r="D252" s="234" t="s">
        <v>135</v>
      </c>
      <c r="E252" s="41"/>
      <c r="F252" s="235" t="s">
        <v>1329</v>
      </c>
      <c r="G252" s="41"/>
      <c r="H252" s="41"/>
      <c r="I252" s="236"/>
      <c r="J252" s="41"/>
      <c r="K252" s="41"/>
      <c r="L252" s="45"/>
      <c r="M252" s="237"/>
      <c r="N252" s="23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135</v>
      </c>
      <c r="AU252" s="18" t="s">
        <v>86</v>
      </c>
    </row>
    <row r="253" spans="1:65" s="2" customFormat="1" ht="24.15" customHeight="1">
      <c r="A253" s="39"/>
      <c r="B253" s="40"/>
      <c r="C253" s="220" t="s">
        <v>703</v>
      </c>
      <c r="D253" s="220" t="s">
        <v>130</v>
      </c>
      <c r="E253" s="221" t="s">
        <v>1330</v>
      </c>
      <c r="F253" s="222" t="s">
        <v>1331</v>
      </c>
      <c r="G253" s="223" t="s">
        <v>198</v>
      </c>
      <c r="H253" s="224">
        <v>0.353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41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370</v>
      </c>
      <c r="AT253" s="232" t="s">
        <v>130</v>
      </c>
      <c r="AU253" s="232" t="s">
        <v>86</v>
      </c>
      <c r="AY253" s="18" t="s">
        <v>127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84</v>
      </c>
      <c r="BK253" s="233">
        <f>ROUND(I253*H253,2)</f>
        <v>0</v>
      </c>
      <c r="BL253" s="18" t="s">
        <v>370</v>
      </c>
      <c r="BM253" s="232" t="s">
        <v>1332</v>
      </c>
    </row>
    <row r="254" spans="1:47" s="2" customFormat="1" ht="12">
      <c r="A254" s="39"/>
      <c r="B254" s="40"/>
      <c r="C254" s="41"/>
      <c r="D254" s="234" t="s">
        <v>135</v>
      </c>
      <c r="E254" s="41"/>
      <c r="F254" s="235" t="s">
        <v>1333</v>
      </c>
      <c r="G254" s="41"/>
      <c r="H254" s="41"/>
      <c r="I254" s="236"/>
      <c r="J254" s="41"/>
      <c r="K254" s="41"/>
      <c r="L254" s="45"/>
      <c r="M254" s="237"/>
      <c r="N254" s="238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135</v>
      </c>
      <c r="AU254" s="18" t="s">
        <v>86</v>
      </c>
    </row>
    <row r="255" spans="1:63" s="12" customFormat="1" ht="22.8" customHeight="1">
      <c r="A255" s="12"/>
      <c r="B255" s="204"/>
      <c r="C255" s="205"/>
      <c r="D255" s="206" t="s">
        <v>75</v>
      </c>
      <c r="E255" s="218" t="s">
        <v>1334</v>
      </c>
      <c r="F255" s="218" t="s">
        <v>1335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SUM(P256:P261)</f>
        <v>0</v>
      </c>
      <c r="Q255" s="212"/>
      <c r="R255" s="213">
        <f>SUM(R256:R261)</f>
        <v>0.03605</v>
      </c>
      <c r="S255" s="212"/>
      <c r="T255" s="214">
        <f>SUM(T256:T261)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86</v>
      </c>
      <c r="AT255" s="216" t="s">
        <v>75</v>
      </c>
      <c r="AU255" s="216" t="s">
        <v>84</v>
      </c>
      <c r="AY255" s="215" t="s">
        <v>127</v>
      </c>
      <c r="BK255" s="217">
        <f>SUM(BK256:BK261)</f>
        <v>0</v>
      </c>
    </row>
    <row r="256" spans="1:65" s="2" customFormat="1" ht="33" customHeight="1">
      <c r="A256" s="39"/>
      <c r="B256" s="40"/>
      <c r="C256" s="220" t="s">
        <v>707</v>
      </c>
      <c r="D256" s="220" t="s">
        <v>130</v>
      </c>
      <c r="E256" s="221" t="s">
        <v>1336</v>
      </c>
      <c r="F256" s="222" t="s">
        <v>1337</v>
      </c>
      <c r="G256" s="223" t="s">
        <v>1234</v>
      </c>
      <c r="H256" s="224">
        <v>2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41</v>
      </c>
      <c r="O256" s="92"/>
      <c r="P256" s="230">
        <f>O256*H256</f>
        <v>0</v>
      </c>
      <c r="Q256" s="230">
        <v>0.0092</v>
      </c>
      <c r="R256" s="230">
        <f>Q256*H256</f>
        <v>0.0184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370</v>
      </c>
      <c r="AT256" s="232" t="s">
        <v>130</v>
      </c>
      <c r="AU256" s="232" t="s">
        <v>86</v>
      </c>
      <c r="AY256" s="18" t="s">
        <v>127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84</v>
      </c>
      <c r="BK256" s="233">
        <f>ROUND(I256*H256,2)</f>
        <v>0</v>
      </c>
      <c r="BL256" s="18" t="s">
        <v>370</v>
      </c>
      <c r="BM256" s="232" t="s">
        <v>1338</v>
      </c>
    </row>
    <row r="257" spans="1:47" s="2" customFormat="1" ht="12">
      <c r="A257" s="39"/>
      <c r="B257" s="40"/>
      <c r="C257" s="41"/>
      <c r="D257" s="234" t="s">
        <v>135</v>
      </c>
      <c r="E257" s="41"/>
      <c r="F257" s="235" t="s">
        <v>1339</v>
      </c>
      <c r="G257" s="41"/>
      <c r="H257" s="41"/>
      <c r="I257" s="236"/>
      <c r="J257" s="41"/>
      <c r="K257" s="41"/>
      <c r="L257" s="45"/>
      <c r="M257" s="237"/>
      <c r="N257" s="23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135</v>
      </c>
      <c r="AU257" s="18" t="s">
        <v>86</v>
      </c>
    </row>
    <row r="258" spans="1:65" s="2" customFormat="1" ht="33" customHeight="1">
      <c r="A258" s="39"/>
      <c r="B258" s="40"/>
      <c r="C258" s="220" t="s">
        <v>712</v>
      </c>
      <c r="D258" s="220" t="s">
        <v>130</v>
      </c>
      <c r="E258" s="221" t="s">
        <v>1340</v>
      </c>
      <c r="F258" s="222" t="s">
        <v>1341</v>
      </c>
      <c r="G258" s="223" t="s">
        <v>1234</v>
      </c>
      <c r="H258" s="224">
        <v>1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41</v>
      </c>
      <c r="O258" s="92"/>
      <c r="P258" s="230">
        <f>O258*H258</f>
        <v>0</v>
      </c>
      <c r="Q258" s="230">
        <v>0.01765</v>
      </c>
      <c r="R258" s="230">
        <f>Q258*H258</f>
        <v>0.01765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370</v>
      </c>
      <c r="AT258" s="232" t="s">
        <v>130</v>
      </c>
      <c r="AU258" s="232" t="s">
        <v>86</v>
      </c>
      <c r="AY258" s="18" t="s">
        <v>127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84</v>
      </c>
      <c r="BK258" s="233">
        <f>ROUND(I258*H258,2)</f>
        <v>0</v>
      </c>
      <c r="BL258" s="18" t="s">
        <v>370</v>
      </c>
      <c r="BM258" s="232" t="s">
        <v>1342</v>
      </c>
    </row>
    <row r="259" spans="1:47" s="2" customFormat="1" ht="12">
      <c r="A259" s="39"/>
      <c r="B259" s="40"/>
      <c r="C259" s="41"/>
      <c r="D259" s="234" t="s">
        <v>135</v>
      </c>
      <c r="E259" s="41"/>
      <c r="F259" s="235" t="s">
        <v>1343</v>
      </c>
      <c r="G259" s="41"/>
      <c r="H259" s="41"/>
      <c r="I259" s="236"/>
      <c r="J259" s="41"/>
      <c r="K259" s="41"/>
      <c r="L259" s="45"/>
      <c r="M259" s="237"/>
      <c r="N259" s="23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135</v>
      </c>
      <c r="AU259" s="18" t="s">
        <v>86</v>
      </c>
    </row>
    <row r="260" spans="1:65" s="2" customFormat="1" ht="24.15" customHeight="1">
      <c r="A260" s="39"/>
      <c r="B260" s="40"/>
      <c r="C260" s="220" t="s">
        <v>716</v>
      </c>
      <c r="D260" s="220" t="s">
        <v>130</v>
      </c>
      <c r="E260" s="221" t="s">
        <v>1344</v>
      </c>
      <c r="F260" s="222" t="s">
        <v>1345</v>
      </c>
      <c r="G260" s="223" t="s">
        <v>198</v>
      </c>
      <c r="H260" s="224">
        <v>0.036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41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370</v>
      </c>
      <c r="AT260" s="232" t="s">
        <v>130</v>
      </c>
      <c r="AU260" s="232" t="s">
        <v>86</v>
      </c>
      <c r="AY260" s="18" t="s">
        <v>127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84</v>
      </c>
      <c r="BK260" s="233">
        <f>ROUND(I260*H260,2)</f>
        <v>0</v>
      </c>
      <c r="BL260" s="18" t="s">
        <v>370</v>
      </c>
      <c r="BM260" s="232" t="s">
        <v>1346</v>
      </c>
    </row>
    <row r="261" spans="1:47" s="2" customFormat="1" ht="12">
      <c r="A261" s="39"/>
      <c r="B261" s="40"/>
      <c r="C261" s="41"/>
      <c r="D261" s="234" t="s">
        <v>135</v>
      </c>
      <c r="E261" s="41"/>
      <c r="F261" s="235" t="s">
        <v>1347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135</v>
      </c>
      <c r="AU261" s="18" t="s">
        <v>86</v>
      </c>
    </row>
    <row r="262" spans="1:63" s="12" customFormat="1" ht="22.8" customHeight="1">
      <c r="A262" s="12"/>
      <c r="B262" s="204"/>
      <c r="C262" s="205"/>
      <c r="D262" s="206" t="s">
        <v>75</v>
      </c>
      <c r="E262" s="218" t="s">
        <v>1348</v>
      </c>
      <c r="F262" s="218" t="s">
        <v>1349</v>
      </c>
      <c r="G262" s="205"/>
      <c r="H262" s="205"/>
      <c r="I262" s="208"/>
      <c r="J262" s="219">
        <f>BK262</f>
        <v>0</v>
      </c>
      <c r="K262" s="205"/>
      <c r="L262" s="210"/>
      <c r="M262" s="211"/>
      <c r="N262" s="212"/>
      <c r="O262" s="212"/>
      <c r="P262" s="213">
        <f>SUM(P263:P266)</f>
        <v>0</v>
      </c>
      <c r="Q262" s="212"/>
      <c r="R262" s="213">
        <f>SUM(R263:R266)</f>
        <v>0.0039</v>
      </c>
      <c r="S262" s="212"/>
      <c r="T262" s="214">
        <f>SUM(T263:T266)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5" t="s">
        <v>86</v>
      </c>
      <c r="AT262" s="216" t="s">
        <v>75</v>
      </c>
      <c r="AU262" s="216" t="s">
        <v>84</v>
      </c>
      <c r="AY262" s="215" t="s">
        <v>127</v>
      </c>
      <c r="BK262" s="217">
        <f>SUM(BK263:BK266)</f>
        <v>0</v>
      </c>
    </row>
    <row r="263" spans="1:65" s="2" customFormat="1" ht="37.8" customHeight="1">
      <c r="A263" s="39"/>
      <c r="B263" s="40"/>
      <c r="C263" s="220" t="s">
        <v>722</v>
      </c>
      <c r="D263" s="220" t="s">
        <v>130</v>
      </c>
      <c r="E263" s="221" t="s">
        <v>1350</v>
      </c>
      <c r="F263" s="222" t="s">
        <v>1351</v>
      </c>
      <c r="G263" s="223" t="s">
        <v>381</v>
      </c>
      <c r="H263" s="224">
        <v>3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41</v>
      </c>
      <c r="O263" s="92"/>
      <c r="P263" s="230">
        <f>O263*H263</f>
        <v>0</v>
      </c>
      <c r="Q263" s="230">
        <v>0.0006</v>
      </c>
      <c r="R263" s="230">
        <f>Q263*H263</f>
        <v>0.0018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370</v>
      </c>
      <c r="AT263" s="232" t="s">
        <v>130</v>
      </c>
      <c r="AU263" s="232" t="s">
        <v>86</v>
      </c>
      <c r="AY263" s="18" t="s">
        <v>127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84</v>
      </c>
      <c r="BK263" s="233">
        <f>ROUND(I263*H263,2)</f>
        <v>0</v>
      </c>
      <c r="BL263" s="18" t="s">
        <v>370</v>
      </c>
      <c r="BM263" s="232" t="s">
        <v>1352</v>
      </c>
    </row>
    <row r="264" spans="1:47" s="2" customFormat="1" ht="12">
      <c r="A264" s="39"/>
      <c r="B264" s="40"/>
      <c r="C264" s="41"/>
      <c r="D264" s="234" t="s">
        <v>135</v>
      </c>
      <c r="E264" s="41"/>
      <c r="F264" s="235" t="s">
        <v>1353</v>
      </c>
      <c r="G264" s="41"/>
      <c r="H264" s="41"/>
      <c r="I264" s="236"/>
      <c r="J264" s="41"/>
      <c r="K264" s="41"/>
      <c r="L264" s="45"/>
      <c r="M264" s="237"/>
      <c r="N264" s="23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135</v>
      </c>
      <c r="AU264" s="18" t="s">
        <v>86</v>
      </c>
    </row>
    <row r="265" spans="1:65" s="2" customFormat="1" ht="37.8" customHeight="1">
      <c r="A265" s="39"/>
      <c r="B265" s="40"/>
      <c r="C265" s="220" t="s">
        <v>726</v>
      </c>
      <c r="D265" s="220" t="s">
        <v>130</v>
      </c>
      <c r="E265" s="221" t="s">
        <v>1354</v>
      </c>
      <c r="F265" s="222" t="s">
        <v>1355</v>
      </c>
      <c r="G265" s="223" t="s">
        <v>381</v>
      </c>
      <c r="H265" s="224">
        <v>3</v>
      </c>
      <c r="I265" s="225"/>
      <c r="J265" s="226">
        <f>ROUND(I265*H265,2)</f>
        <v>0</v>
      </c>
      <c r="K265" s="227"/>
      <c r="L265" s="45"/>
      <c r="M265" s="228" t="s">
        <v>1</v>
      </c>
      <c r="N265" s="229" t="s">
        <v>41</v>
      </c>
      <c r="O265" s="92"/>
      <c r="P265" s="230">
        <f>O265*H265</f>
        <v>0</v>
      </c>
      <c r="Q265" s="230">
        <v>0.0007</v>
      </c>
      <c r="R265" s="230">
        <f>Q265*H265</f>
        <v>0.0021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370</v>
      </c>
      <c r="AT265" s="232" t="s">
        <v>130</v>
      </c>
      <c r="AU265" s="232" t="s">
        <v>86</v>
      </c>
      <c r="AY265" s="18" t="s">
        <v>127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84</v>
      </c>
      <c r="BK265" s="233">
        <f>ROUND(I265*H265,2)</f>
        <v>0</v>
      </c>
      <c r="BL265" s="18" t="s">
        <v>370</v>
      </c>
      <c r="BM265" s="232" t="s">
        <v>1356</v>
      </c>
    </row>
    <row r="266" spans="1:47" s="2" customFormat="1" ht="12">
      <c r="A266" s="39"/>
      <c r="B266" s="40"/>
      <c r="C266" s="41"/>
      <c r="D266" s="234" t="s">
        <v>135</v>
      </c>
      <c r="E266" s="41"/>
      <c r="F266" s="235" t="s">
        <v>1357</v>
      </c>
      <c r="G266" s="41"/>
      <c r="H266" s="41"/>
      <c r="I266" s="236"/>
      <c r="J266" s="41"/>
      <c r="K266" s="41"/>
      <c r="L266" s="45"/>
      <c r="M266" s="237"/>
      <c r="N266" s="23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135</v>
      </c>
      <c r="AU266" s="18" t="s">
        <v>86</v>
      </c>
    </row>
    <row r="267" spans="1:63" s="12" customFormat="1" ht="22.8" customHeight="1">
      <c r="A267" s="12"/>
      <c r="B267" s="204"/>
      <c r="C267" s="205"/>
      <c r="D267" s="206" t="s">
        <v>75</v>
      </c>
      <c r="E267" s="218" t="s">
        <v>1358</v>
      </c>
      <c r="F267" s="218" t="s">
        <v>1359</v>
      </c>
      <c r="G267" s="205"/>
      <c r="H267" s="205"/>
      <c r="I267" s="208"/>
      <c r="J267" s="219">
        <f>BK267</f>
        <v>0</v>
      </c>
      <c r="K267" s="205"/>
      <c r="L267" s="210"/>
      <c r="M267" s="211"/>
      <c r="N267" s="212"/>
      <c r="O267" s="212"/>
      <c r="P267" s="213">
        <f>P268</f>
        <v>0</v>
      </c>
      <c r="Q267" s="212"/>
      <c r="R267" s="213">
        <f>R268</f>
        <v>0.00591</v>
      </c>
      <c r="S267" s="212"/>
      <c r="T267" s="214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5" t="s">
        <v>188</v>
      </c>
      <c r="AT267" s="216" t="s">
        <v>75</v>
      </c>
      <c r="AU267" s="216" t="s">
        <v>84</v>
      </c>
      <c r="AY267" s="215" t="s">
        <v>127</v>
      </c>
      <c r="BK267" s="217">
        <f>BK268</f>
        <v>0</v>
      </c>
    </row>
    <row r="268" spans="1:65" s="2" customFormat="1" ht="37.8" customHeight="1">
      <c r="A268" s="39"/>
      <c r="B268" s="40"/>
      <c r="C268" s="220" t="s">
        <v>730</v>
      </c>
      <c r="D268" s="220" t="s">
        <v>130</v>
      </c>
      <c r="E268" s="221" t="s">
        <v>1360</v>
      </c>
      <c r="F268" s="222" t="s">
        <v>1361</v>
      </c>
      <c r="G268" s="223" t="s">
        <v>1362</v>
      </c>
      <c r="H268" s="224">
        <v>1</v>
      </c>
      <c r="I268" s="225"/>
      <c r="J268" s="226">
        <f>ROUND(I268*H268,2)</f>
        <v>0</v>
      </c>
      <c r="K268" s="227"/>
      <c r="L268" s="45"/>
      <c r="M268" s="300" t="s">
        <v>1</v>
      </c>
      <c r="N268" s="301" t="s">
        <v>41</v>
      </c>
      <c r="O268" s="241"/>
      <c r="P268" s="302">
        <f>O268*H268</f>
        <v>0</v>
      </c>
      <c r="Q268" s="302">
        <v>0.00591</v>
      </c>
      <c r="R268" s="302">
        <f>Q268*H268</f>
        <v>0.00591</v>
      </c>
      <c r="S268" s="302">
        <v>0</v>
      </c>
      <c r="T268" s="30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370</v>
      </c>
      <c r="AT268" s="232" t="s">
        <v>130</v>
      </c>
      <c r="AU268" s="232" t="s">
        <v>86</v>
      </c>
      <c r="AY268" s="18" t="s">
        <v>127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84</v>
      </c>
      <c r="BK268" s="233">
        <f>ROUND(I268*H268,2)</f>
        <v>0</v>
      </c>
      <c r="BL268" s="18" t="s">
        <v>370</v>
      </c>
      <c r="BM268" s="232" t="s">
        <v>1363</v>
      </c>
    </row>
    <row r="269" spans="1:31" s="2" customFormat="1" ht="6.95" customHeight="1">
      <c r="A269" s="39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45"/>
      <c r="M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</sheetData>
  <sheetProtection password="CC35" sheet="1" objects="1" scenarios="1" formatColumns="0" formatRows="0" autoFilter="0"/>
  <autoFilter ref="C122:K26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hyperlinks>
    <hyperlink ref="F127" r:id="rId1" display="https://podminky.urs.cz/item/CS_URS_2022_02/721100902"/>
    <hyperlink ref="F129" r:id="rId2" display="https://podminky.urs.cz/item/CS_URS_2022_02/721140802"/>
    <hyperlink ref="F131" r:id="rId3" display="https://podminky.urs.cz/item/CS_URS_2022_02/721140905"/>
    <hyperlink ref="F133" r:id="rId4" display="https://podminky.urs.cz/item/CS_URS_2022_02/721140906"/>
    <hyperlink ref="F135" r:id="rId5" display="https://podminky.urs.cz/item/CS_URS_2022_02/721140915"/>
    <hyperlink ref="F137" r:id="rId6" display="https://podminky.urs.cz/item/CS_URS_2022_02/721140916"/>
    <hyperlink ref="F139" r:id="rId7" display="https://podminky.urs.cz/item/CS_URS_2022_02/721171803"/>
    <hyperlink ref="F141" r:id="rId8" display="https://podminky.urs.cz/item/CS_URS_2022_02/721171914"/>
    <hyperlink ref="F143" r:id="rId9" display="https://podminky.urs.cz/item/CS_URS_2022_02/721174024"/>
    <hyperlink ref="F145" r:id="rId10" display="https://podminky.urs.cz/item/CS_URS_2022_02/721174025"/>
    <hyperlink ref="F147" r:id="rId11" display="https://podminky.urs.cz/item/CS_URS_2022_02/721174042"/>
    <hyperlink ref="F149" r:id="rId12" display="https://podminky.urs.cz/item/CS_URS_2022_02/721174043"/>
    <hyperlink ref="F151" r:id="rId13" display="https://podminky.urs.cz/item/CS_URS_2022_02/721194104"/>
    <hyperlink ref="F153" r:id="rId14" display="https://podminky.urs.cz/item/CS_URS_2022_02/721194105"/>
    <hyperlink ref="F155" r:id="rId15" display="https://podminky.urs.cz/item/CS_URS_2022_02/721194109"/>
    <hyperlink ref="F157" r:id="rId16" display="https://podminky.urs.cz/item/CS_URS_2022_02/721290111"/>
    <hyperlink ref="F159" r:id="rId17" display="https://podminky.urs.cz/item/CS_URS_2022_01/721290821"/>
    <hyperlink ref="F161" r:id="rId18" display="https://podminky.urs.cz/item/CS_URS_2022_02/998721101"/>
    <hyperlink ref="F164" r:id="rId19" display="https://podminky.urs.cz/item/CS_URS_2022_02/722130801"/>
    <hyperlink ref="F166" r:id="rId20" display="https://podminky.urs.cz/item/CS_URS_2022_02/722170801"/>
    <hyperlink ref="F168" r:id="rId21" display="https://podminky.urs.cz/item/CS_URS_2022_02/722171934"/>
    <hyperlink ref="F172" r:id="rId22" display="https://podminky.urs.cz/item/CS_URS_2022_02/722171935"/>
    <hyperlink ref="F179" r:id="rId23" display="https://podminky.urs.cz/item/CS_URS_2022_02/722181221"/>
    <hyperlink ref="F181" r:id="rId24" display="https://podminky.urs.cz/item/CS_URS_2022_02/722181222"/>
    <hyperlink ref="F183" r:id="rId25" display="https://podminky.urs.cz/item/CS_URS_2022_02/722181252"/>
    <hyperlink ref="F185" r:id="rId26" display="https://podminky.urs.cz/item/CS_URS_2022_02/722190401"/>
    <hyperlink ref="F187" r:id="rId27" display="https://podminky.urs.cz/item/CS_URS_2022_02/722220121"/>
    <hyperlink ref="F189" r:id="rId28" display="https://podminky.urs.cz/item/CS_URS_2022_02/722232062"/>
    <hyperlink ref="F191" r:id="rId29" display="https://podminky.urs.cz/item/CS_URS_2022_02/722232063"/>
    <hyperlink ref="F193" r:id="rId30" display="https://podminky.urs.cz/item/CS_URS_2022_02/722232124"/>
    <hyperlink ref="F195" r:id="rId31" display="https://podminky.urs.cz/item/CS_URS_2022_02/722262226"/>
    <hyperlink ref="F197" r:id="rId32" display="https://podminky.urs.cz/item/CS_URS_2022_02/722263209"/>
    <hyperlink ref="F199" r:id="rId33" display="https://podminky.urs.cz/item/CS_URS_2022_02/722290226"/>
    <hyperlink ref="F201" r:id="rId34" display="https://podminky.urs.cz/item/CS_URS_2022_02/722290234"/>
    <hyperlink ref="F203" r:id="rId35" display="https://podminky.urs.cz/item/CS_URS_2022_01/722290821"/>
    <hyperlink ref="F205" r:id="rId36" display="https://podminky.urs.cz/item/CS_URS_2022_02/998722101"/>
    <hyperlink ref="F208" r:id="rId37" display="https://podminky.urs.cz/item/CS_URS_2022_02/725110814"/>
    <hyperlink ref="F210" r:id="rId38" display="https://podminky.urs.cz/item/CS_URS_2022_02/725111132"/>
    <hyperlink ref="F212" r:id="rId39" display="https://podminky.urs.cz/item/CS_URS_2022_02/725112022"/>
    <hyperlink ref="F215" r:id="rId40" display="https://podminky.urs.cz/item/CS_URS_2022_02/725210821"/>
    <hyperlink ref="F217" r:id="rId41" display="https://podminky.urs.cz/item/CS_URS_2022_02/725211616"/>
    <hyperlink ref="F219" r:id="rId42" display="https://podminky.urs.cz/item/CS_URS_2022_02/725211681"/>
    <hyperlink ref="F222" r:id="rId43" display="https://podminky.urs.cz/item/CS_URS_2022_02/725241112"/>
    <hyperlink ref="F224" r:id="rId44" display="https://podminky.urs.cz/item/CS_URS_2022_02/725244523"/>
    <hyperlink ref="F226" r:id="rId45" display="https://podminky.urs.cz/item/CS_URS_2022_02/725291511"/>
    <hyperlink ref="F228" r:id="rId46" display="https://podminky.urs.cz/item/CS_URS_2022_02/725291621"/>
    <hyperlink ref="F230" r:id="rId47" display="https://podminky.urs.cz/item/CS_URS_2022_02/725291631"/>
    <hyperlink ref="F232" r:id="rId48" display="https://podminky.urs.cz/item/CS_URS_2022_02/725310823"/>
    <hyperlink ref="F234" r:id="rId49" display="https://podminky.urs.cz/item/CS_URS_2022_02/725311121"/>
    <hyperlink ref="F236" r:id="rId50" display="https://podminky.urs.cz/item/CS_URS_2022_02/725331111"/>
    <hyperlink ref="F238" r:id="rId51" display="https://podminky.urs.cz/item/CS_URS_2022_02/725813111"/>
    <hyperlink ref="F240" r:id="rId52" display="https://podminky.urs.cz/item/CS_URS_2022_02/725821312"/>
    <hyperlink ref="F242" r:id="rId53" display="https://podminky.urs.cz/item/CS_URS_2022_02/725821329"/>
    <hyperlink ref="F244" r:id="rId54" display="https://podminky.urs.cz/item/CS_URS_2022_02/725822611"/>
    <hyperlink ref="F248" r:id="rId55" display="https://podminky.urs.cz/item/CS_URS_2022_02/725862103"/>
    <hyperlink ref="F250" r:id="rId56" display="https://podminky.urs.cz/item/CS_URS_2022_01/725980123"/>
    <hyperlink ref="F252" r:id="rId57" display="https://podminky.urs.cz/item/CS_URS_2022_01/725590811"/>
    <hyperlink ref="F254" r:id="rId58" display="https://podminky.urs.cz/item/CS_URS_2022_02/998725101"/>
    <hyperlink ref="F257" r:id="rId59" display="https://podminky.urs.cz/item/CS_URS_2022_02/726111031"/>
    <hyperlink ref="F259" r:id="rId60" display="https://podminky.urs.cz/item/CS_URS_2022_02/726131043"/>
    <hyperlink ref="F261" r:id="rId61" display="https://podminky.urs.cz/item/CS_URS_2022_02/998726111"/>
    <hyperlink ref="F264" r:id="rId62" display="https://podminky.urs.cz/item/CS_URS_2022_02/727222005"/>
    <hyperlink ref="F266" r:id="rId63" display="https://podminky.urs.cz/item/CS_URS_2022_02/727222007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Stavební úpravy pro změnu užívání prostoru v 1.NP na dvě lékařšké ordinace, Pražská 387-aktualizace 2023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1364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1365</v>
      </c>
      <c r="G12" s="39"/>
      <c r="H12" s="39"/>
      <c r="I12" s="141" t="s">
        <v>22</v>
      </c>
      <c r="J12" s="145" t="str">
        <f>'Rekapitulace stavby'!AN8</f>
        <v>16. 11. 2022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Trutnov, Slovanské nám. 165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Jiřina Fikarová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46"/>
      <c r="B27" s="147"/>
      <c r="C27" s="146"/>
      <c r="D27" s="146"/>
      <c r="E27" s="148" t="s">
        <v>1366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ROUND((SUM(BE121:BE151)),2)</f>
        <v>0</v>
      </c>
      <c r="G33" s="39"/>
      <c r="H33" s="39"/>
      <c r="I33" s="156">
        <v>0.21</v>
      </c>
      <c r="J33" s="155">
        <f>ROUND(((SUM(BE121:BE151))*I33),2)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ROUND((SUM(BF121:BF151)),2)</f>
        <v>0</v>
      </c>
      <c r="G34" s="39"/>
      <c r="H34" s="39"/>
      <c r="I34" s="156">
        <v>0.15</v>
      </c>
      <c r="J34" s="155">
        <f>ROUND(((SUM(BF121:BF151))*I34),2)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ROUND((SUM(BG121:BG151)),2)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ROUND((SUM(BH121:BH151)),2)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ROUND((SUM(BI121:BI151)),2)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Stavební úpravy pro změnu užívání prostoru v 1.NP na dvě lékařšké ordinace, Pražská 387-aktualizace 2023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003 -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16. 11. 2022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</v>
      </c>
      <c r="G91" s="41"/>
      <c r="H91" s="41"/>
      <c r="I91" s="33" t="s">
        <v>30</v>
      </c>
      <c r="J91" s="37" t="str">
        <f>E21</f>
        <v>Jiřina Fikarová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1367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1368</v>
      </c>
      <c r="E98" s="183"/>
      <c r="F98" s="183"/>
      <c r="G98" s="183"/>
      <c r="H98" s="183"/>
      <c r="I98" s="183"/>
      <c r="J98" s="184">
        <f>J126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1369</v>
      </c>
      <c r="E99" s="183"/>
      <c r="F99" s="183"/>
      <c r="G99" s="183"/>
      <c r="H99" s="183"/>
      <c r="I99" s="183"/>
      <c r="J99" s="184">
        <f>J133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1370</v>
      </c>
      <c r="E100" s="183"/>
      <c r="F100" s="183"/>
      <c r="G100" s="183"/>
      <c r="H100" s="183"/>
      <c r="I100" s="183"/>
      <c r="J100" s="184">
        <f>J136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1371</v>
      </c>
      <c r="E101" s="183"/>
      <c r="F101" s="183"/>
      <c r="G101" s="183"/>
      <c r="H101" s="183"/>
      <c r="I101" s="183"/>
      <c r="J101" s="184">
        <f>J142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111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6.25" customHeight="1">
      <c r="A111" s="39"/>
      <c r="B111" s="40"/>
      <c r="C111" s="41"/>
      <c r="D111" s="41"/>
      <c r="E111" s="175" t="str">
        <f>E7</f>
        <v>Stavební úpravy pro změnu užívání prostoru v 1.NP na dvě lékařšké ordinace, Pražská 387-aktualizace 2023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101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003 - Vytápění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16. 11. 2022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Trutnov, Slovanské nám. 165</v>
      </c>
      <c r="G117" s="41"/>
      <c r="H117" s="41"/>
      <c r="I117" s="33" t="s">
        <v>30</v>
      </c>
      <c r="J117" s="37" t="str">
        <f>E21</f>
        <v>Jiřina Fikarová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Ing. Lenka Kasperová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112</v>
      </c>
      <c r="D120" s="195" t="s">
        <v>61</v>
      </c>
      <c r="E120" s="195" t="s">
        <v>57</v>
      </c>
      <c r="F120" s="195" t="s">
        <v>58</v>
      </c>
      <c r="G120" s="195" t="s">
        <v>113</v>
      </c>
      <c r="H120" s="195" t="s">
        <v>114</v>
      </c>
      <c r="I120" s="195" t="s">
        <v>115</v>
      </c>
      <c r="J120" s="196" t="s">
        <v>105</v>
      </c>
      <c r="K120" s="197" t="s">
        <v>116</v>
      </c>
      <c r="L120" s="198"/>
      <c r="M120" s="101" t="s">
        <v>1</v>
      </c>
      <c r="N120" s="102" t="s">
        <v>40</v>
      </c>
      <c r="O120" s="102" t="s">
        <v>117</v>
      </c>
      <c r="P120" s="102" t="s">
        <v>118</v>
      </c>
      <c r="Q120" s="102" t="s">
        <v>119</v>
      </c>
      <c r="R120" s="102" t="s">
        <v>120</v>
      </c>
      <c r="S120" s="102" t="s">
        <v>121</v>
      </c>
      <c r="T120" s="103" t="s">
        <v>122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123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P122+P126+P133+P136+P142</f>
        <v>0</v>
      </c>
      <c r="Q121" s="105"/>
      <c r="R121" s="201">
        <f>R122+R126+R133+R136+R142</f>
        <v>0</v>
      </c>
      <c r="S121" s="105"/>
      <c r="T121" s="202">
        <f>T122+T126+T133+T136+T142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75</v>
      </c>
      <c r="AU121" s="18" t="s">
        <v>107</v>
      </c>
      <c r="BK121" s="203">
        <f>BK122+BK126+BK133+BK136+BK142</f>
        <v>0</v>
      </c>
    </row>
    <row r="122" spans="1:63" s="12" customFormat="1" ht="25.9" customHeight="1">
      <c r="A122" s="12"/>
      <c r="B122" s="204"/>
      <c r="C122" s="205"/>
      <c r="D122" s="206" t="s">
        <v>75</v>
      </c>
      <c r="E122" s="207" t="s">
        <v>1372</v>
      </c>
      <c r="F122" s="207" t="s">
        <v>1373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SUM(P123:P125)</f>
        <v>0</v>
      </c>
      <c r="Q122" s="212"/>
      <c r="R122" s="213">
        <f>SUM(R123:R125)</f>
        <v>0</v>
      </c>
      <c r="S122" s="212"/>
      <c r="T122" s="214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84</v>
      </c>
      <c r="AT122" s="216" t="s">
        <v>75</v>
      </c>
      <c r="AU122" s="216" t="s">
        <v>76</v>
      </c>
      <c r="AY122" s="215" t="s">
        <v>127</v>
      </c>
      <c r="BK122" s="217">
        <f>SUM(BK123:BK125)</f>
        <v>0</v>
      </c>
    </row>
    <row r="123" spans="1:65" s="2" customFormat="1" ht="16.5" customHeight="1">
      <c r="A123" s="39"/>
      <c r="B123" s="40"/>
      <c r="C123" s="220" t="s">
        <v>84</v>
      </c>
      <c r="D123" s="220" t="s">
        <v>130</v>
      </c>
      <c r="E123" s="221" t="s">
        <v>1374</v>
      </c>
      <c r="F123" s="222" t="s">
        <v>1375</v>
      </c>
      <c r="G123" s="223" t="s">
        <v>1376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41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188</v>
      </c>
      <c r="AT123" s="232" t="s">
        <v>130</v>
      </c>
      <c r="AU123" s="232" t="s">
        <v>84</v>
      </c>
      <c r="AY123" s="18" t="s">
        <v>127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84</v>
      </c>
      <c r="BK123" s="233">
        <f>ROUND(I123*H123,2)</f>
        <v>0</v>
      </c>
      <c r="BL123" s="18" t="s">
        <v>188</v>
      </c>
      <c r="BM123" s="232" t="s">
        <v>86</v>
      </c>
    </row>
    <row r="124" spans="1:65" s="2" customFormat="1" ht="16.5" customHeight="1">
      <c r="A124" s="39"/>
      <c r="B124" s="40"/>
      <c r="C124" s="220" t="s">
        <v>86</v>
      </c>
      <c r="D124" s="220" t="s">
        <v>130</v>
      </c>
      <c r="E124" s="221" t="s">
        <v>1377</v>
      </c>
      <c r="F124" s="222" t="s">
        <v>1378</v>
      </c>
      <c r="G124" s="223" t="s">
        <v>1376</v>
      </c>
      <c r="H124" s="224">
        <v>8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188</v>
      </c>
      <c r="AT124" s="232" t="s">
        <v>130</v>
      </c>
      <c r="AU124" s="232" t="s">
        <v>84</v>
      </c>
      <c r="AY124" s="18" t="s">
        <v>127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84</v>
      </c>
      <c r="BK124" s="233">
        <f>ROUND(I124*H124,2)</f>
        <v>0</v>
      </c>
      <c r="BL124" s="18" t="s">
        <v>188</v>
      </c>
      <c r="BM124" s="232" t="s">
        <v>188</v>
      </c>
    </row>
    <row r="125" spans="1:65" s="2" customFormat="1" ht="16.5" customHeight="1">
      <c r="A125" s="39"/>
      <c r="B125" s="40"/>
      <c r="C125" s="220" t="s">
        <v>183</v>
      </c>
      <c r="D125" s="220" t="s">
        <v>130</v>
      </c>
      <c r="E125" s="221" t="s">
        <v>1379</v>
      </c>
      <c r="F125" s="222" t="s">
        <v>1380</v>
      </c>
      <c r="G125" s="223" t="s">
        <v>453</v>
      </c>
      <c r="H125" s="224">
        <v>80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41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188</v>
      </c>
      <c r="AT125" s="232" t="s">
        <v>130</v>
      </c>
      <c r="AU125" s="232" t="s">
        <v>84</v>
      </c>
      <c r="AY125" s="18" t="s">
        <v>127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84</v>
      </c>
      <c r="BK125" s="233">
        <f>ROUND(I125*H125,2)</f>
        <v>0</v>
      </c>
      <c r="BL125" s="18" t="s">
        <v>188</v>
      </c>
      <c r="BM125" s="232" t="s">
        <v>226</v>
      </c>
    </row>
    <row r="126" spans="1:63" s="12" customFormat="1" ht="25.9" customHeight="1">
      <c r="A126" s="12"/>
      <c r="B126" s="204"/>
      <c r="C126" s="205"/>
      <c r="D126" s="206" t="s">
        <v>75</v>
      </c>
      <c r="E126" s="207" t="s">
        <v>1381</v>
      </c>
      <c r="F126" s="207" t="s">
        <v>1382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SUM(P127:P132)</f>
        <v>0</v>
      </c>
      <c r="Q126" s="212"/>
      <c r="R126" s="213">
        <f>SUM(R127:R132)</f>
        <v>0</v>
      </c>
      <c r="S126" s="212"/>
      <c r="T126" s="214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84</v>
      </c>
      <c r="AT126" s="216" t="s">
        <v>75</v>
      </c>
      <c r="AU126" s="216" t="s">
        <v>76</v>
      </c>
      <c r="AY126" s="215" t="s">
        <v>127</v>
      </c>
      <c r="BK126" s="217">
        <f>SUM(BK127:BK132)</f>
        <v>0</v>
      </c>
    </row>
    <row r="127" spans="1:65" s="2" customFormat="1" ht="16.5" customHeight="1">
      <c r="A127" s="39"/>
      <c r="B127" s="40"/>
      <c r="C127" s="220" t="s">
        <v>188</v>
      </c>
      <c r="D127" s="220" t="s">
        <v>130</v>
      </c>
      <c r="E127" s="221" t="s">
        <v>1383</v>
      </c>
      <c r="F127" s="222" t="s">
        <v>1384</v>
      </c>
      <c r="G127" s="223" t="s">
        <v>1376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188</v>
      </c>
      <c r="AT127" s="232" t="s">
        <v>130</v>
      </c>
      <c r="AU127" s="232" t="s">
        <v>84</v>
      </c>
      <c r="AY127" s="18" t="s">
        <v>127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188</v>
      </c>
      <c r="BM127" s="232" t="s">
        <v>244</v>
      </c>
    </row>
    <row r="128" spans="1:65" s="2" customFormat="1" ht="16.5" customHeight="1">
      <c r="A128" s="39"/>
      <c r="B128" s="40"/>
      <c r="C128" s="220" t="s">
        <v>126</v>
      </c>
      <c r="D128" s="220" t="s">
        <v>130</v>
      </c>
      <c r="E128" s="221" t="s">
        <v>1385</v>
      </c>
      <c r="F128" s="222" t="s">
        <v>1386</v>
      </c>
      <c r="G128" s="223" t="s">
        <v>1376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41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188</v>
      </c>
      <c r="AT128" s="232" t="s">
        <v>130</v>
      </c>
      <c r="AU128" s="232" t="s">
        <v>84</v>
      </c>
      <c r="AY128" s="18" t="s">
        <v>127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84</v>
      </c>
      <c r="BK128" s="233">
        <f>ROUND(I128*H128,2)</f>
        <v>0</v>
      </c>
      <c r="BL128" s="18" t="s">
        <v>188</v>
      </c>
      <c r="BM128" s="232" t="s">
        <v>258</v>
      </c>
    </row>
    <row r="129" spans="1:65" s="2" customFormat="1" ht="16.5" customHeight="1">
      <c r="A129" s="39"/>
      <c r="B129" s="40"/>
      <c r="C129" s="220" t="s">
        <v>226</v>
      </c>
      <c r="D129" s="220" t="s">
        <v>130</v>
      </c>
      <c r="E129" s="221" t="s">
        <v>1387</v>
      </c>
      <c r="F129" s="222" t="s">
        <v>1388</v>
      </c>
      <c r="G129" s="223" t="s">
        <v>1376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188</v>
      </c>
      <c r="AT129" s="232" t="s">
        <v>130</v>
      </c>
      <c r="AU129" s="232" t="s">
        <v>84</v>
      </c>
      <c r="AY129" s="18" t="s">
        <v>127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84</v>
      </c>
      <c r="BK129" s="233">
        <f>ROUND(I129*H129,2)</f>
        <v>0</v>
      </c>
      <c r="BL129" s="18" t="s">
        <v>188</v>
      </c>
      <c r="BM129" s="232" t="s">
        <v>276</v>
      </c>
    </row>
    <row r="130" spans="1:65" s="2" customFormat="1" ht="16.5" customHeight="1">
      <c r="A130" s="39"/>
      <c r="B130" s="40"/>
      <c r="C130" s="220" t="s">
        <v>238</v>
      </c>
      <c r="D130" s="220" t="s">
        <v>130</v>
      </c>
      <c r="E130" s="221" t="s">
        <v>1389</v>
      </c>
      <c r="F130" s="222" t="s">
        <v>1390</v>
      </c>
      <c r="G130" s="223" t="s">
        <v>1376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188</v>
      </c>
      <c r="AT130" s="232" t="s">
        <v>130</v>
      </c>
      <c r="AU130" s="232" t="s">
        <v>84</v>
      </c>
      <c r="AY130" s="18" t="s">
        <v>127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188</v>
      </c>
      <c r="BM130" s="232" t="s">
        <v>302</v>
      </c>
    </row>
    <row r="131" spans="1:65" s="2" customFormat="1" ht="16.5" customHeight="1">
      <c r="A131" s="39"/>
      <c r="B131" s="40"/>
      <c r="C131" s="220" t="s">
        <v>244</v>
      </c>
      <c r="D131" s="220" t="s">
        <v>130</v>
      </c>
      <c r="E131" s="221" t="s">
        <v>1391</v>
      </c>
      <c r="F131" s="222" t="s">
        <v>1392</v>
      </c>
      <c r="G131" s="223" t="s">
        <v>1376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188</v>
      </c>
      <c r="AT131" s="232" t="s">
        <v>130</v>
      </c>
      <c r="AU131" s="232" t="s">
        <v>84</v>
      </c>
      <c r="AY131" s="18" t="s">
        <v>127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188</v>
      </c>
      <c r="BM131" s="232" t="s">
        <v>370</v>
      </c>
    </row>
    <row r="132" spans="1:65" s="2" customFormat="1" ht="16.5" customHeight="1">
      <c r="A132" s="39"/>
      <c r="B132" s="40"/>
      <c r="C132" s="220" t="s">
        <v>250</v>
      </c>
      <c r="D132" s="220" t="s">
        <v>130</v>
      </c>
      <c r="E132" s="221" t="s">
        <v>1393</v>
      </c>
      <c r="F132" s="222" t="s">
        <v>1394</v>
      </c>
      <c r="G132" s="223" t="s">
        <v>1376</v>
      </c>
      <c r="H132" s="224">
        <v>2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188</v>
      </c>
      <c r="AT132" s="232" t="s">
        <v>130</v>
      </c>
      <c r="AU132" s="232" t="s">
        <v>84</v>
      </c>
      <c r="AY132" s="18" t="s">
        <v>127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188</v>
      </c>
      <c r="BM132" s="232" t="s">
        <v>385</v>
      </c>
    </row>
    <row r="133" spans="1:63" s="12" customFormat="1" ht="25.9" customHeight="1">
      <c r="A133" s="12"/>
      <c r="B133" s="204"/>
      <c r="C133" s="205"/>
      <c r="D133" s="206" t="s">
        <v>75</v>
      </c>
      <c r="E133" s="207" t="s">
        <v>1395</v>
      </c>
      <c r="F133" s="207" t="s">
        <v>1396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SUM(P134:P135)</f>
        <v>0</v>
      </c>
      <c r="Q133" s="212"/>
      <c r="R133" s="213">
        <f>SUM(R134:R135)</f>
        <v>0</v>
      </c>
      <c r="S133" s="212"/>
      <c r="T133" s="214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84</v>
      </c>
      <c r="AT133" s="216" t="s">
        <v>75</v>
      </c>
      <c r="AU133" s="216" t="s">
        <v>76</v>
      </c>
      <c r="AY133" s="215" t="s">
        <v>127</v>
      </c>
      <c r="BK133" s="217">
        <f>SUM(BK134:BK135)</f>
        <v>0</v>
      </c>
    </row>
    <row r="134" spans="1:65" s="2" customFormat="1" ht="16.5" customHeight="1">
      <c r="A134" s="39"/>
      <c r="B134" s="40"/>
      <c r="C134" s="220" t="s">
        <v>258</v>
      </c>
      <c r="D134" s="220" t="s">
        <v>130</v>
      </c>
      <c r="E134" s="221" t="s">
        <v>1397</v>
      </c>
      <c r="F134" s="222" t="s">
        <v>1398</v>
      </c>
      <c r="G134" s="223" t="s">
        <v>1376</v>
      </c>
      <c r="H134" s="224">
        <v>7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188</v>
      </c>
      <c r="AT134" s="232" t="s">
        <v>130</v>
      </c>
      <c r="AU134" s="232" t="s">
        <v>84</v>
      </c>
      <c r="AY134" s="18" t="s">
        <v>127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84</v>
      </c>
      <c r="BK134" s="233">
        <f>ROUND(I134*H134,2)</f>
        <v>0</v>
      </c>
      <c r="BL134" s="18" t="s">
        <v>188</v>
      </c>
      <c r="BM134" s="232" t="s">
        <v>395</v>
      </c>
    </row>
    <row r="135" spans="1:65" s="2" customFormat="1" ht="16.5" customHeight="1">
      <c r="A135" s="39"/>
      <c r="B135" s="40"/>
      <c r="C135" s="220" t="s">
        <v>268</v>
      </c>
      <c r="D135" s="220" t="s">
        <v>130</v>
      </c>
      <c r="E135" s="221" t="s">
        <v>1399</v>
      </c>
      <c r="F135" s="222" t="s">
        <v>1400</v>
      </c>
      <c r="G135" s="223" t="s">
        <v>1376</v>
      </c>
      <c r="H135" s="224">
        <v>7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188</v>
      </c>
      <c r="AT135" s="232" t="s">
        <v>130</v>
      </c>
      <c r="AU135" s="232" t="s">
        <v>84</v>
      </c>
      <c r="AY135" s="18" t="s">
        <v>127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188</v>
      </c>
      <c r="BM135" s="232" t="s">
        <v>409</v>
      </c>
    </row>
    <row r="136" spans="1:63" s="12" customFormat="1" ht="25.9" customHeight="1">
      <c r="A136" s="12"/>
      <c r="B136" s="204"/>
      <c r="C136" s="205"/>
      <c r="D136" s="206" t="s">
        <v>75</v>
      </c>
      <c r="E136" s="207" t="s">
        <v>1401</v>
      </c>
      <c r="F136" s="207" t="s">
        <v>1402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SUM(P137:P141)</f>
        <v>0</v>
      </c>
      <c r="Q136" s="212"/>
      <c r="R136" s="213">
        <f>SUM(R137:R141)</f>
        <v>0</v>
      </c>
      <c r="S136" s="212"/>
      <c r="T136" s="214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84</v>
      </c>
      <c r="AT136" s="216" t="s">
        <v>75</v>
      </c>
      <c r="AU136" s="216" t="s">
        <v>76</v>
      </c>
      <c r="AY136" s="215" t="s">
        <v>127</v>
      </c>
      <c r="BK136" s="217">
        <f>SUM(BK137:BK141)</f>
        <v>0</v>
      </c>
    </row>
    <row r="137" spans="1:65" s="2" customFormat="1" ht="16.5" customHeight="1">
      <c r="A137" s="39"/>
      <c r="B137" s="40"/>
      <c r="C137" s="220" t="s">
        <v>276</v>
      </c>
      <c r="D137" s="220" t="s">
        <v>130</v>
      </c>
      <c r="E137" s="221" t="s">
        <v>1403</v>
      </c>
      <c r="F137" s="222" t="s">
        <v>1404</v>
      </c>
      <c r="G137" s="223" t="s">
        <v>453</v>
      </c>
      <c r="H137" s="224">
        <v>70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188</v>
      </c>
      <c r="AT137" s="232" t="s">
        <v>130</v>
      </c>
      <c r="AU137" s="232" t="s">
        <v>84</v>
      </c>
      <c r="AY137" s="18" t="s">
        <v>127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188</v>
      </c>
      <c r="BM137" s="232" t="s">
        <v>421</v>
      </c>
    </row>
    <row r="138" spans="1:65" s="2" customFormat="1" ht="16.5" customHeight="1">
      <c r="A138" s="39"/>
      <c r="B138" s="40"/>
      <c r="C138" s="220" t="s">
        <v>296</v>
      </c>
      <c r="D138" s="220" t="s">
        <v>130</v>
      </c>
      <c r="E138" s="221" t="s">
        <v>1405</v>
      </c>
      <c r="F138" s="222" t="s">
        <v>1406</v>
      </c>
      <c r="G138" s="223" t="s">
        <v>672</v>
      </c>
      <c r="H138" s="224">
        <v>14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188</v>
      </c>
      <c r="AT138" s="232" t="s">
        <v>130</v>
      </c>
      <c r="AU138" s="232" t="s">
        <v>84</v>
      </c>
      <c r="AY138" s="18" t="s">
        <v>127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188</v>
      </c>
      <c r="BM138" s="232" t="s">
        <v>432</v>
      </c>
    </row>
    <row r="139" spans="1:65" s="2" customFormat="1" ht="16.5" customHeight="1">
      <c r="A139" s="39"/>
      <c r="B139" s="40"/>
      <c r="C139" s="220" t="s">
        <v>302</v>
      </c>
      <c r="D139" s="220" t="s">
        <v>130</v>
      </c>
      <c r="E139" s="221" t="s">
        <v>1407</v>
      </c>
      <c r="F139" s="222" t="s">
        <v>1408</v>
      </c>
      <c r="G139" s="223" t="s">
        <v>672</v>
      </c>
      <c r="H139" s="224">
        <v>16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188</v>
      </c>
      <c r="AT139" s="232" t="s">
        <v>130</v>
      </c>
      <c r="AU139" s="232" t="s">
        <v>84</v>
      </c>
      <c r="AY139" s="18" t="s">
        <v>127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188</v>
      </c>
      <c r="BM139" s="232" t="s">
        <v>443</v>
      </c>
    </row>
    <row r="140" spans="1:65" s="2" customFormat="1" ht="16.5" customHeight="1">
      <c r="A140" s="39"/>
      <c r="B140" s="40"/>
      <c r="C140" s="220" t="s">
        <v>8</v>
      </c>
      <c r="D140" s="220" t="s">
        <v>130</v>
      </c>
      <c r="E140" s="221" t="s">
        <v>1409</v>
      </c>
      <c r="F140" s="222" t="s">
        <v>1410</v>
      </c>
      <c r="G140" s="223" t="s">
        <v>453</v>
      </c>
      <c r="H140" s="224">
        <v>8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188</v>
      </c>
      <c r="AT140" s="232" t="s">
        <v>130</v>
      </c>
      <c r="AU140" s="232" t="s">
        <v>84</v>
      </c>
      <c r="AY140" s="18" t="s">
        <v>127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188</v>
      </c>
      <c r="BM140" s="232" t="s">
        <v>457</v>
      </c>
    </row>
    <row r="141" spans="1:65" s="2" customFormat="1" ht="16.5" customHeight="1">
      <c r="A141" s="39"/>
      <c r="B141" s="40"/>
      <c r="C141" s="220" t="s">
        <v>370</v>
      </c>
      <c r="D141" s="220" t="s">
        <v>130</v>
      </c>
      <c r="E141" s="221" t="s">
        <v>1411</v>
      </c>
      <c r="F141" s="222" t="s">
        <v>1412</v>
      </c>
      <c r="G141" s="223" t="s">
        <v>453</v>
      </c>
      <c r="H141" s="224">
        <v>12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188</v>
      </c>
      <c r="AT141" s="232" t="s">
        <v>130</v>
      </c>
      <c r="AU141" s="232" t="s">
        <v>84</v>
      </c>
      <c r="AY141" s="18" t="s">
        <v>127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188</v>
      </c>
      <c r="BM141" s="232" t="s">
        <v>470</v>
      </c>
    </row>
    <row r="142" spans="1:63" s="12" customFormat="1" ht="25.9" customHeight="1">
      <c r="A142" s="12"/>
      <c r="B142" s="204"/>
      <c r="C142" s="205"/>
      <c r="D142" s="206" t="s">
        <v>75</v>
      </c>
      <c r="E142" s="207" t="s">
        <v>1413</v>
      </c>
      <c r="F142" s="207" t="s">
        <v>1414</v>
      </c>
      <c r="G142" s="205"/>
      <c r="H142" s="205"/>
      <c r="I142" s="208"/>
      <c r="J142" s="209">
        <f>BK142</f>
        <v>0</v>
      </c>
      <c r="K142" s="205"/>
      <c r="L142" s="210"/>
      <c r="M142" s="211"/>
      <c r="N142" s="212"/>
      <c r="O142" s="212"/>
      <c r="P142" s="213">
        <f>SUM(P143:P151)</f>
        <v>0</v>
      </c>
      <c r="Q142" s="212"/>
      <c r="R142" s="213">
        <f>SUM(R143:R151)</f>
        <v>0</v>
      </c>
      <c r="S142" s="212"/>
      <c r="T142" s="214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5" t="s">
        <v>84</v>
      </c>
      <c r="AT142" s="216" t="s">
        <v>75</v>
      </c>
      <c r="AU142" s="216" t="s">
        <v>76</v>
      </c>
      <c r="AY142" s="215" t="s">
        <v>127</v>
      </c>
      <c r="BK142" s="217">
        <f>SUM(BK143:BK151)</f>
        <v>0</v>
      </c>
    </row>
    <row r="143" spans="1:65" s="2" customFormat="1" ht="16.5" customHeight="1">
      <c r="A143" s="39"/>
      <c r="B143" s="40"/>
      <c r="C143" s="220" t="s">
        <v>378</v>
      </c>
      <c r="D143" s="220" t="s">
        <v>130</v>
      </c>
      <c r="E143" s="221" t="s">
        <v>1415</v>
      </c>
      <c r="F143" s="222" t="s">
        <v>1416</v>
      </c>
      <c r="G143" s="223" t="s">
        <v>1362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188</v>
      </c>
      <c r="AT143" s="232" t="s">
        <v>130</v>
      </c>
      <c r="AU143" s="232" t="s">
        <v>84</v>
      </c>
      <c r="AY143" s="18" t="s">
        <v>127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188</v>
      </c>
      <c r="BM143" s="232" t="s">
        <v>482</v>
      </c>
    </row>
    <row r="144" spans="1:65" s="2" customFormat="1" ht="16.5" customHeight="1">
      <c r="A144" s="39"/>
      <c r="B144" s="40"/>
      <c r="C144" s="220" t="s">
        <v>385</v>
      </c>
      <c r="D144" s="220" t="s">
        <v>130</v>
      </c>
      <c r="E144" s="221" t="s">
        <v>1417</v>
      </c>
      <c r="F144" s="222" t="s">
        <v>1418</v>
      </c>
      <c r="G144" s="223" t="s">
        <v>1362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188</v>
      </c>
      <c r="AT144" s="232" t="s">
        <v>130</v>
      </c>
      <c r="AU144" s="232" t="s">
        <v>84</v>
      </c>
      <c r="AY144" s="18" t="s">
        <v>127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84</v>
      </c>
      <c r="BK144" s="233">
        <f>ROUND(I144*H144,2)</f>
        <v>0</v>
      </c>
      <c r="BL144" s="18" t="s">
        <v>188</v>
      </c>
      <c r="BM144" s="232" t="s">
        <v>505</v>
      </c>
    </row>
    <row r="145" spans="1:65" s="2" customFormat="1" ht="16.5" customHeight="1">
      <c r="A145" s="39"/>
      <c r="B145" s="40"/>
      <c r="C145" s="220" t="s">
        <v>390</v>
      </c>
      <c r="D145" s="220" t="s">
        <v>130</v>
      </c>
      <c r="E145" s="221" t="s">
        <v>1419</v>
      </c>
      <c r="F145" s="222" t="s">
        <v>1420</v>
      </c>
      <c r="G145" s="223" t="s">
        <v>1362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41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188</v>
      </c>
      <c r="AT145" s="232" t="s">
        <v>130</v>
      </c>
      <c r="AU145" s="232" t="s">
        <v>84</v>
      </c>
      <c r="AY145" s="18" t="s">
        <v>127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84</v>
      </c>
      <c r="BK145" s="233">
        <f>ROUND(I145*H145,2)</f>
        <v>0</v>
      </c>
      <c r="BL145" s="18" t="s">
        <v>188</v>
      </c>
      <c r="BM145" s="232" t="s">
        <v>516</v>
      </c>
    </row>
    <row r="146" spans="1:65" s="2" customFormat="1" ht="16.5" customHeight="1">
      <c r="A146" s="39"/>
      <c r="B146" s="40"/>
      <c r="C146" s="220" t="s">
        <v>395</v>
      </c>
      <c r="D146" s="220" t="s">
        <v>130</v>
      </c>
      <c r="E146" s="221" t="s">
        <v>1421</v>
      </c>
      <c r="F146" s="222" t="s">
        <v>1422</v>
      </c>
      <c r="G146" s="223" t="s">
        <v>1362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188</v>
      </c>
      <c r="AT146" s="232" t="s">
        <v>130</v>
      </c>
      <c r="AU146" s="232" t="s">
        <v>84</v>
      </c>
      <c r="AY146" s="18" t="s">
        <v>127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188</v>
      </c>
      <c r="BM146" s="232" t="s">
        <v>526</v>
      </c>
    </row>
    <row r="147" spans="1:65" s="2" customFormat="1" ht="16.5" customHeight="1">
      <c r="A147" s="39"/>
      <c r="B147" s="40"/>
      <c r="C147" s="220" t="s">
        <v>7</v>
      </c>
      <c r="D147" s="220" t="s">
        <v>130</v>
      </c>
      <c r="E147" s="221" t="s">
        <v>1423</v>
      </c>
      <c r="F147" s="222" t="s">
        <v>1424</v>
      </c>
      <c r="G147" s="223" t="s">
        <v>1362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188</v>
      </c>
      <c r="AT147" s="232" t="s">
        <v>130</v>
      </c>
      <c r="AU147" s="232" t="s">
        <v>84</v>
      </c>
      <c r="AY147" s="18" t="s">
        <v>127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84</v>
      </c>
      <c r="BK147" s="233">
        <f>ROUND(I147*H147,2)</f>
        <v>0</v>
      </c>
      <c r="BL147" s="18" t="s">
        <v>188</v>
      </c>
      <c r="BM147" s="232" t="s">
        <v>539</v>
      </c>
    </row>
    <row r="148" spans="1:65" s="2" customFormat="1" ht="16.5" customHeight="1">
      <c r="A148" s="39"/>
      <c r="B148" s="40"/>
      <c r="C148" s="220" t="s">
        <v>409</v>
      </c>
      <c r="D148" s="220" t="s">
        <v>130</v>
      </c>
      <c r="E148" s="221" t="s">
        <v>1425</v>
      </c>
      <c r="F148" s="222" t="s">
        <v>1426</v>
      </c>
      <c r="G148" s="223" t="s">
        <v>1362</v>
      </c>
      <c r="H148" s="224">
        <v>14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188</v>
      </c>
      <c r="AT148" s="232" t="s">
        <v>130</v>
      </c>
      <c r="AU148" s="232" t="s">
        <v>84</v>
      </c>
      <c r="AY148" s="18" t="s">
        <v>127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188</v>
      </c>
      <c r="BM148" s="232" t="s">
        <v>555</v>
      </c>
    </row>
    <row r="149" spans="1:65" s="2" customFormat="1" ht="16.5" customHeight="1">
      <c r="A149" s="39"/>
      <c r="B149" s="40"/>
      <c r="C149" s="220" t="s">
        <v>415</v>
      </c>
      <c r="D149" s="220" t="s">
        <v>130</v>
      </c>
      <c r="E149" s="221" t="s">
        <v>1427</v>
      </c>
      <c r="F149" s="222" t="s">
        <v>1428</v>
      </c>
      <c r="G149" s="223" t="s">
        <v>1362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188</v>
      </c>
      <c r="AT149" s="232" t="s">
        <v>130</v>
      </c>
      <c r="AU149" s="232" t="s">
        <v>84</v>
      </c>
      <c r="AY149" s="18" t="s">
        <v>127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188</v>
      </c>
      <c r="BM149" s="232" t="s">
        <v>566</v>
      </c>
    </row>
    <row r="150" spans="1:65" s="2" customFormat="1" ht="16.5" customHeight="1">
      <c r="A150" s="39"/>
      <c r="B150" s="40"/>
      <c r="C150" s="220" t="s">
        <v>421</v>
      </c>
      <c r="D150" s="220" t="s">
        <v>130</v>
      </c>
      <c r="E150" s="221" t="s">
        <v>1429</v>
      </c>
      <c r="F150" s="222" t="s">
        <v>1430</v>
      </c>
      <c r="G150" s="223" t="s">
        <v>1431</v>
      </c>
      <c r="H150" s="224">
        <v>4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188</v>
      </c>
      <c r="AT150" s="232" t="s">
        <v>130</v>
      </c>
      <c r="AU150" s="232" t="s">
        <v>84</v>
      </c>
      <c r="AY150" s="18" t="s">
        <v>127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188</v>
      </c>
      <c r="BM150" s="232" t="s">
        <v>585</v>
      </c>
    </row>
    <row r="151" spans="1:65" s="2" customFormat="1" ht="16.5" customHeight="1">
      <c r="A151" s="39"/>
      <c r="B151" s="40"/>
      <c r="C151" s="220" t="s">
        <v>427</v>
      </c>
      <c r="D151" s="220" t="s">
        <v>130</v>
      </c>
      <c r="E151" s="221" t="s">
        <v>87</v>
      </c>
      <c r="F151" s="222" t="s">
        <v>1432</v>
      </c>
      <c r="G151" s="223" t="s">
        <v>132</v>
      </c>
      <c r="H151" s="224">
        <v>1</v>
      </c>
      <c r="I151" s="225"/>
      <c r="J151" s="226">
        <f>ROUND(I151*H151,2)</f>
        <v>0</v>
      </c>
      <c r="K151" s="227"/>
      <c r="L151" s="45"/>
      <c r="M151" s="300" t="s">
        <v>1</v>
      </c>
      <c r="N151" s="301" t="s">
        <v>41</v>
      </c>
      <c r="O151" s="241"/>
      <c r="P151" s="302">
        <f>O151*H151</f>
        <v>0</v>
      </c>
      <c r="Q151" s="302">
        <v>0</v>
      </c>
      <c r="R151" s="302">
        <f>Q151*H151</f>
        <v>0</v>
      </c>
      <c r="S151" s="302">
        <v>0</v>
      </c>
      <c r="T151" s="30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188</v>
      </c>
      <c r="AT151" s="232" t="s">
        <v>130</v>
      </c>
      <c r="AU151" s="232" t="s">
        <v>84</v>
      </c>
      <c r="AY151" s="18" t="s">
        <v>127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188</v>
      </c>
      <c r="BM151" s="232" t="s">
        <v>1433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20:K15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100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Stavební úpravy pro změnu užívání prostoru v 1.NP na dvě lékařšké ordinace, Pražská 387-aktualizace 2023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101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1434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1365</v>
      </c>
      <c r="G12" s="39"/>
      <c r="H12" s="39"/>
      <c r="I12" s="141" t="s">
        <v>22</v>
      </c>
      <c r="J12" s="145" t="str">
        <f>'Rekapitulace stavby'!AN8</f>
        <v>16. 11. 2022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>Město Trutnov, Slovanské nám. 165</v>
      </c>
      <c r="F15" s="39"/>
      <c r="G15" s="39"/>
      <c r="H15" s="39"/>
      <c r="I15" s="141" t="s">
        <v>27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>Jiřina Fikarová</v>
      </c>
      <c r="F21" s="39"/>
      <c r="G21" s="39"/>
      <c r="H21" s="39"/>
      <c r="I21" s="141" t="s">
        <v>27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>Ing. Lenka Kasperová</v>
      </c>
      <c r="F24" s="39"/>
      <c r="G24" s="39"/>
      <c r="H24" s="39"/>
      <c r="I24" s="141" t="s">
        <v>27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ROUND((SUM(BE122:BE171)),2)</f>
        <v>0</v>
      </c>
      <c r="G33" s="39"/>
      <c r="H33" s="39"/>
      <c r="I33" s="156">
        <v>0.21</v>
      </c>
      <c r="J33" s="155">
        <f>ROUND(((SUM(BE122:BE171))*I33),2)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ROUND((SUM(BF122:BF171)),2)</f>
        <v>0</v>
      </c>
      <c r="G34" s="39"/>
      <c r="H34" s="39"/>
      <c r="I34" s="156">
        <v>0.15</v>
      </c>
      <c r="J34" s="155">
        <f>ROUND(((SUM(BF122:BF171))*I34),2)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ROUND((SUM(BG122:BG171)),2)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ROUND((SUM(BH122:BH171)),2)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ROUND((SUM(BI122:BI171)),2)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103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Stavební úpravy pro změnu užívání prostoru v 1.NP na dvě lékařšké ordinace, Pražská 387-aktualizace 2023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101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004 -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16. 11. 2022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Trutnov, Slovanské nám. 165</v>
      </c>
      <c r="G91" s="41"/>
      <c r="H91" s="41"/>
      <c r="I91" s="33" t="s">
        <v>30</v>
      </c>
      <c r="J91" s="37" t="str">
        <f>E21</f>
        <v>Jiřina Fikarová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Ing. Lenka Kasperová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104</v>
      </c>
      <c r="D94" s="177"/>
      <c r="E94" s="177"/>
      <c r="F94" s="177"/>
      <c r="G94" s="177"/>
      <c r="H94" s="177"/>
      <c r="I94" s="177"/>
      <c r="J94" s="178" t="s">
        <v>105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106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107</v>
      </c>
    </row>
    <row r="97" spans="1:31" s="9" customFormat="1" ht="24.95" customHeight="1">
      <c r="A97" s="9"/>
      <c r="B97" s="180"/>
      <c r="C97" s="181"/>
      <c r="D97" s="182" t="s">
        <v>1435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1436</v>
      </c>
      <c r="E98" s="183"/>
      <c r="F98" s="183"/>
      <c r="G98" s="183"/>
      <c r="H98" s="183"/>
      <c r="I98" s="183"/>
      <c r="J98" s="184">
        <f>J145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1437</v>
      </c>
      <c r="E99" s="183"/>
      <c r="F99" s="183"/>
      <c r="G99" s="183"/>
      <c r="H99" s="183"/>
      <c r="I99" s="183"/>
      <c r="J99" s="184">
        <f>J157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1438</v>
      </c>
      <c r="E100" s="183"/>
      <c r="F100" s="183"/>
      <c r="G100" s="183"/>
      <c r="H100" s="183"/>
      <c r="I100" s="183"/>
      <c r="J100" s="184">
        <f>J160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1439</v>
      </c>
      <c r="E101" s="183"/>
      <c r="F101" s="183"/>
      <c r="G101" s="183"/>
      <c r="H101" s="183"/>
      <c r="I101" s="183"/>
      <c r="J101" s="184">
        <f>J164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1440</v>
      </c>
      <c r="E102" s="183"/>
      <c r="F102" s="183"/>
      <c r="G102" s="183"/>
      <c r="H102" s="183"/>
      <c r="I102" s="183"/>
      <c r="J102" s="184">
        <f>J167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111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5" t="str">
        <f>E7</f>
        <v>Stavební úpravy pro změnu užívání prostoru v 1.NP na dvě lékařšké ordinace, Pražská 387-aktualizace 2023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004 - Elektroinstalace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16. 11. 2022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>Město Trutnov, Slovanské nám. 165</v>
      </c>
      <c r="G118" s="41"/>
      <c r="H118" s="41"/>
      <c r="I118" s="33" t="s">
        <v>30</v>
      </c>
      <c r="J118" s="37" t="str">
        <f>E21</f>
        <v>Jiřina Fikarová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33</v>
      </c>
      <c r="J119" s="37" t="str">
        <f>E24</f>
        <v>Ing. Lenka Kasperová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112</v>
      </c>
      <c r="D121" s="195" t="s">
        <v>61</v>
      </c>
      <c r="E121" s="195" t="s">
        <v>57</v>
      </c>
      <c r="F121" s="195" t="s">
        <v>58</v>
      </c>
      <c r="G121" s="195" t="s">
        <v>113</v>
      </c>
      <c r="H121" s="195" t="s">
        <v>114</v>
      </c>
      <c r="I121" s="195" t="s">
        <v>115</v>
      </c>
      <c r="J121" s="196" t="s">
        <v>105</v>
      </c>
      <c r="K121" s="197" t="s">
        <v>116</v>
      </c>
      <c r="L121" s="198"/>
      <c r="M121" s="101" t="s">
        <v>1</v>
      </c>
      <c r="N121" s="102" t="s">
        <v>40</v>
      </c>
      <c r="O121" s="102" t="s">
        <v>117</v>
      </c>
      <c r="P121" s="102" t="s">
        <v>118</v>
      </c>
      <c r="Q121" s="102" t="s">
        <v>119</v>
      </c>
      <c r="R121" s="102" t="s">
        <v>120</v>
      </c>
      <c r="S121" s="102" t="s">
        <v>121</v>
      </c>
      <c r="T121" s="103" t="s">
        <v>122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123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P123+P145+P157+P160+P164+P167</f>
        <v>0</v>
      </c>
      <c r="Q122" s="105"/>
      <c r="R122" s="201">
        <f>R123+R145+R157+R160+R164+R167</f>
        <v>0</v>
      </c>
      <c r="S122" s="105"/>
      <c r="T122" s="202">
        <f>T123+T145+T157+T160+T164+T167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107</v>
      </c>
      <c r="BK122" s="203">
        <f>BK123+BK145+BK157+BK160+BK164+BK167</f>
        <v>0</v>
      </c>
    </row>
    <row r="123" spans="1:63" s="12" customFormat="1" ht="25.9" customHeight="1">
      <c r="A123" s="12"/>
      <c r="B123" s="204"/>
      <c r="C123" s="205"/>
      <c r="D123" s="206" t="s">
        <v>75</v>
      </c>
      <c r="E123" s="207" t="s">
        <v>1372</v>
      </c>
      <c r="F123" s="207" t="s">
        <v>1441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SUM(P124:P144)</f>
        <v>0</v>
      </c>
      <c r="Q123" s="212"/>
      <c r="R123" s="213">
        <f>SUM(R124:R144)</f>
        <v>0</v>
      </c>
      <c r="S123" s="212"/>
      <c r="T123" s="214">
        <f>SUM(T124:T144)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84</v>
      </c>
      <c r="AT123" s="216" t="s">
        <v>75</v>
      </c>
      <c r="AU123" s="216" t="s">
        <v>76</v>
      </c>
      <c r="AY123" s="215" t="s">
        <v>127</v>
      </c>
      <c r="BK123" s="217">
        <f>SUM(BK124:BK144)</f>
        <v>0</v>
      </c>
    </row>
    <row r="124" spans="1:65" s="2" customFormat="1" ht="16.5" customHeight="1">
      <c r="A124" s="39"/>
      <c r="B124" s="40"/>
      <c r="C124" s="220" t="s">
        <v>84</v>
      </c>
      <c r="D124" s="220" t="s">
        <v>130</v>
      </c>
      <c r="E124" s="221" t="s">
        <v>1442</v>
      </c>
      <c r="F124" s="222" t="s">
        <v>1443</v>
      </c>
      <c r="G124" s="223" t="s">
        <v>453</v>
      </c>
      <c r="H124" s="224">
        <v>60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41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188</v>
      </c>
      <c r="AT124" s="232" t="s">
        <v>130</v>
      </c>
      <c r="AU124" s="232" t="s">
        <v>84</v>
      </c>
      <c r="AY124" s="18" t="s">
        <v>127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84</v>
      </c>
      <c r="BK124" s="233">
        <f>ROUND(I124*H124,2)</f>
        <v>0</v>
      </c>
      <c r="BL124" s="18" t="s">
        <v>188</v>
      </c>
      <c r="BM124" s="232" t="s">
        <v>86</v>
      </c>
    </row>
    <row r="125" spans="1:65" s="2" customFormat="1" ht="16.5" customHeight="1">
      <c r="A125" s="39"/>
      <c r="B125" s="40"/>
      <c r="C125" s="220" t="s">
        <v>86</v>
      </c>
      <c r="D125" s="220" t="s">
        <v>130</v>
      </c>
      <c r="E125" s="221" t="s">
        <v>1444</v>
      </c>
      <c r="F125" s="222" t="s">
        <v>1445</v>
      </c>
      <c r="G125" s="223" t="s">
        <v>453</v>
      </c>
      <c r="H125" s="224">
        <v>45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41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188</v>
      </c>
      <c r="AT125" s="232" t="s">
        <v>130</v>
      </c>
      <c r="AU125" s="232" t="s">
        <v>84</v>
      </c>
      <c r="AY125" s="18" t="s">
        <v>127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84</v>
      </c>
      <c r="BK125" s="233">
        <f>ROUND(I125*H125,2)</f>
        <v>0</v>
      </c>
      <c r="BL125" s="18" t="s">
        <v>188</v>
      </c>
      <c r="BM125" s="232" t="s">
        <v>188</v>
      </c>
    </row>
    <row r="126" spans="1:65" s="2" customFormat="1" ht="16.5" customHeight="1">
      <c r="A126" s="39"/>
      <c r="B126" s="40"/>
      <c r="C126" s="220" t="s">
        <v>183</v>
      </c>
      <c r="D126" s="220" t="s">
        <v>130</v>
      </c>
      <c r="E126" s="221" t="s">
        <v>1446</v>
      </c>
      <c r="F126" s="222" t="s">
        <v>1447</v>
      </c>
      <c r="G126" s="223" t="s">
        <v>672</v>
      </c>
      <c r="H126" s="224">
        <v>56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41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188</v>
      </c>
      <c r="AT126" s="232" t="s">
        <v>130</v>
      </c>
      <c r="AU126" s="232" t="s">
        <v>84</v>
      </c>
      <c r="AY126" s="18" t="s">
        <v>127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84</v>
      </c>
      <c r="BK126" s="233">
        <f>ROUND(I126*H126,2)</f>
        <v>0</v>
      </c>
      <c r="BL126" s="18" t="s">
        <v>188</v>
      </c>
      <c r="BM126" s="232" t="s">
        <v>226</v>
      </c>
    </row>
    <row r="127" spans="1:65" s="2" customFormat="1" ht="16.5" customHeight="1">
      <c r="A127" s="39"/>
      <c r="B127" s="40"/>
      <c r="C127" s="220" t="s">
        <v>188</v>
      </c>
      <c r="D127" s="220" t="s">
        <v>130</v>
      </c>
      <c r="E127" s="221" t="s">
        <v>1448</v>
      </c>
      <c r="F127" s="222" t="s">
        <v>1449</v>
      </c>
      <c r="G127" s="223" t="s">
        <v>672</v>
      </c>
      <c r="H127" s="224">
        <v>22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41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188</v>
      </c>
      <c r="AT127" s="232" t="s">
        <v>130</v>
      </c>
      <c r="AU127" s="232" t="s">
        <v>84</v>
      </c>
      <c r="AY127" s="18" t="s">
        <v>127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84</v>
      </c>
      <c r="BK127" s="233">
        <f>ROUND(I127*H127,2)</f>
        <v>0</v>
      </c>
      <c r="BL127" s="18" t="s">
        <v>188</v>
      </c>
      <c r="BM127" s="232" t="s">
        <v>244</v>
      </c>
    </row>
    <row r="128" spans="1:65" s="2" customFormat="1" ht="16.5" customHeight="1">
      <c r="A128" s="39"/>
      <c r="B128" s="40"/>
      <c r="C128" s="220" t="s">
        <v>126</v>
      </c>
      <c r="D128" s="220" t="s">
        <v>130</v>
      </c>
      <c r="E128" s="221" t="s">
        <v>1450</v>
      </c>
      <c r="F128" s="222" t="s">
        <v>1451</v>
      </c>
      <c r="G128" s="223" t="s">
        <v>453</v>
      </c>
      <c r="H128" s="224">
        <v>30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41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188</v>
      </c>
      <c r="AT128" s="232" t="s">
        <v>130</v>
      </c>
      <c r="AU128" s="232" t="s">
        <v>84</v>
      </c>
      <c r="AY128" s="18" t="s">
        <v>127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84</v>
      </c>
      <c r="BK128" s="233">
        <f>ROUND(I128*H128,2)</f>
        <v>0</v>
      </c>
      <c r="BL128" s="18" t="s">
        <v>188</v>
      </c>
      <c r="BM128" s="232" t="s">
        <v>258</v>
      </c>
    </row>
    <row r="129" spans="1:65" s="2" customFormat="1" ht="16.5" customHeight="1">
      <c r="A129" s="39"/>
      <c r="B129" s="40"/>
      <c r="C129" s="220" t="s">
        <v>226</v>
      </c>
      <c r="D129" s="220" t="s">
        <v>130</v>
      </c>
      <c r="E129" s="221" t="s">
        <v>1452</v>
      </c>
      <c r="F129" s="222" t="s">
        <v>1453</v>
      </c>
      <c r="G129" s="223" t="s">
        <v>453</v>
      </c>
      <c r="H129" s="224">
        <v>70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41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188</v>
      </c>
      <c r="AT129" s="232" t="s">
        <v>130</v>
      </c>
      <c r="AU129" s="232" t="s">
        <v>84</v>
      </c>
      <c r="AY129" s="18" t="s">
        <v>127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84</v>
      </c>
      <c r="BK129" s="233">
        <f>ROUND(I129*H129,2)</f>
        <v>0</v>
      </c>
      <c r="BL129" s="18" t="s">
        <v>188</v>
      </c>
      <c r="BM129" s="232" t="s">
        <v>276</v>
      </c>
    </row>
    <row r="130" spans="1:65" s="2" customFormat="1" ht="16.5" customHeight="1">
      <c r="A130" s="39"/>
      <c r="B130" s="40"/>
      <c r="C130" s="220" t="s">
        <v>238</v>
      </c>
      <c r="D130" s="220" t="s">
        <v>130</v>
      </c>
      <c r="E130" s="221" t="s">
        <v>1454</v>
      </c>
      <c r="F130" s="222" t="s">
        <v>1455</v>
      </c>
      <c r="G130" s="223" t="s">
        <v>453</v>
      </c>
      <c r="H130" s="224">
        <v>230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41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188</v>
      </c>
      <c r="AT130" s="232" t="s">
        <v>130</v>
      </c>
      <c r="AU130" s="232" t="s">
        <v>84</v>
      </c>
      <c r="AY130" s="18" t="s">
        <v>127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84</v>
      </c>
      <c r="BK130" s="233">
        <f>ROUND(I130*H130,2)</f>
        <v>0</v>
      </c>
      <c r="BL130" s="18" t="s">
        <v>188</v>
      </c>
      <c r="BM130" s="232" t="s">
        <v>302</v>
      </c>
    </row>
    <row r="131" spans="1:65" s="2" customFormat="1" ht="16.5" customHeight="1">
      <c r="A131" s="39"/>
      <c r="B131" s="40"/>
      <c r="C131" s="220" t="s">
        <v>244</v>
      </c>
      <c r="D131" s="220" t="s">
        <v>130</v>
      </c>
      <c r="E131" s="221" t="s">
        <v>1456</v>
      </c>
      <c r="F131" s="222" t="s">
        <v>1457</v>
      </c>
      <c r="G131" s="223" t="s">
        <v>453</v>
      </c>
      <c r="H131" s="224">
        <v>280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41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188</v>
      </c>
      <c r="AT131" s="232" t="s">
        <v>130</v>
      </c>
      <c r="AU131" s="232" t="s">
        <v>84</v>
      </c>
      <c r="AY131" s="18" t="s">
        <v>127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84</v>
      </c>
      <c r="BK131" s="233">
        <f>ROUND(I131*H131,2)</f>
        <v>0</v>
      </c>
      <c r="BL131" s="18" t="s">
        <v>188</v>
      </c>
      <c r="BM131" s="232" t="s">
        <v>370</v>
      </c>
    </row>
    <row r="132" spans="1:65" s="2" customFormat="1" ht="16.5" customHeight="1">
      <c r="A132" s="39"/>
      <c r="B132" s="40"/>
      <c r="C132" s="220" t="s">
        <v>250</v>
      </c>
      <c r="D132" s="220" t="s">
        <v>130</v>
      </c>
      <c r="E132" s="221" t="s">
        <v>1458</v>
      </c>
      <c r="F132" s="222" t="s">
        <v>1459</v>
      </c>
      <c r="G132" s="223" t="s">
        <v>453</v>
      </c>
      <c r="H132" s="224">
        <v>16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41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188</v>
      </c>
      <c r="AT132" s="232" t="s">
        <v>130</v>
      </c>
      <c r="AU132" s="232" t="s">
        <v>84</v>
      </c>
      <c r="AY132" s="18" t="s">
        <v>127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84</v>
      </c>
      <c r="BK132" s="233">
        <f>ROUND(I132*H132,2)</f>
        <v>0</v>
      </c>
      <c r="BL132" s="18" t="s">
        <v>188</v>
      </c>
      <c r="BM132" s="232" t="s">
        <v>385</v>
      </c>
    </row>
    <row r="133" spans="1:65" s="2" customFormat="1" ht="16.5" customHeight="1">
      <c r="A133" s="39"/>
      <c r="B133" s="40"/>
      <c r="C133" s="220" t="s">
        <v>258</v>
      </c>
      <c r="D133" s="220" t="s">
        <v>130</v>
      </c>
      <c r="E133" s="221" t="s">
        <v>1460</v>
      </c>
      <c r="F133" s="222" t="s">
        <v>1461</v>
      </c>
      <c r="G133" s="223" t="s">
        <v>672</v>
      </c>
      <c r="H133" s="224">
        <v>38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41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188</v>
      </c>
      <c r="AT133" s="232" t="s">
        <v>130</v>
      </c>
      <c r="AU133" s="232" t="s">
        <v>84</v>
      </c>
      <c r="AY133" s="18" t="s">
        <v>127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84</v>
      </c>
      <c r="BK133" s="233">
        <f>ROUND(I133*H133,2)</f>
        <v>0</v>
      </c>
      <c r="BL133" s="18" t="s">
        <v>188</v>
      </c>
      <c r="BM133" s="232" t="s">
        <v>395</v>
      </c>
    </row>
    <row r="134" spans="1:65" s="2" customFormat="1" ht="16.5" customHeight="1">
      <c r="A134" s="39"/>
      <c r="B134" s="40"/>
      <c r="C134" s="220" t="s">
        <v>268</v>
      </c>
      <c r="D134" s="220" t="s">
        <v>130</v>
      </c>
      <c r="E134" s="221" t="s">
        <v>1462</v>
      </c>
      <c r="F134" s="222" t="s">
        <v>1463</v>
      </c>
      <c r="G134" s="223" t="s">
        <v>672</v>
      </c>
      <c r="H134" s="224">
        <v>8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41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188</v>
      </c>
      <c r="AT134" s="232" t="s">
        <v>130</v>
      </c>
      <c r="AU134" s="232" t="s">
        <v>84</v>
      </c>
      <c r="AY134" s="18" t="s">
        <v>127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84</v>
      </c>
      <c r="BK134" s="233">
        <f>ROUND(I134*H134,2)</f>
        <v>0</v>
      </c>
      <c r="BL134" s="18" t="s">
        <v>188</v>
      </c>
      <c r="BM134" s="232" t="s">
        <v>409</v>
      </c>
    </row>
    <row r="135" spans="1:65" s="2" customFormat="1" ht="16.5" customHeight="1">
      <c r="A135" s="39"/>
      <c r="B135" s="40"/>
      <c r="C135" s="220" t="s">
        <v>276</v>
      </c>
      <c r="D135" s="220" t="s">
        <v>130</v>
      </c>
      <c r="E135" s="221" t="s">
        <v>1464</v>
      </c>
      <c r="F135" s="222" t="s">
        <v>1465</v>
      </c>
      <c r="G135" s="223" t="s">
        <v>672</v>
      </c>
      <c r="H135" s="224">
        <v>10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41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188</v>
      </c>
      <c r="AT135" s="232" t="s">
        <v>130</v>
      </c>
      <c r="AU135" s="232" t="s">
        <v>84</v>
      </c>
      <c r="AY135" s="18" t="s">
        <v>127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84</v>
      </c>
      <c r="BK135" s="233">
        <f>ROUND(I135*H135,2)</f>
        <v>0</v>
      </c>
      <c r="BL135" s="18" t="s">
        <v>188</v>
      </c>
      <c r="BM135" s="232" t="s">
        <v>421</v>
      </c>
    </row>
    <row r="136" spans="1:65" s="2" customFormat="1" ht="16.5" customHeight="1">
      <c r="A136" s="39"/>
      <c r="B136" s="40"/>
      <c r="C136" s="220" t="s">
        <v>296</v>
      </c>
      <c r="D136" s="220" t="s">
        <v>130</v>
      </c>
      <c r="E136" s="221" t="s">
        <v>1466</v>
      </c>
      <c r="F136" s="222" t="s">
        <v>1467</v>
      </c>
      <c r="G136" s="223" t="s">
        <v>672</v>
      </c>
      <c r="H136" s="224">
        <v>4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41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188</v>
      </c>
      <c r="AT136" s="232" t="s">
        <v>130</v>
      </c>
      <c r="AU136" s="232" t="s">
        <v>84</v>
      </c>
      <c r="AY136" s="18" t="s">
        <v>127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84</v>
      </c>
      <c r="BK136" s="233">
        <f>ROUND(I136*H136,2)</f>
        <v>0</v>
      </c>
      <c r="BL136" s="18" t="s">
        <v>188</v>
      </c>
      <c r="BM136" s="232" t="s">
        <v>432</v>
      </c>
    </row>
    <row r="137" spans="1:65" s="2" customFormat="1" ht="16.5" customHeight="1">
      <c r="A137" s="39"/>
      <c r="B137" s="40"/>
      <c r="C137" s="220" t="s">
        <v>302</v>
      </c>
      <c r="D137" s="220" t="s">
        <v>130</v>
      </c>
      <c r="E137" s="221" t="s">
        <v>1468</v>
      </c>
      <c r="F137" s="222" t="s">
        <v>1469</v>
      </c>
      <c r="G137" s="223" t="s">
        <v>672</v>
      </c>
      <c r="H137" s="224">
        <v>8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41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188</v>
      </c>
      <c r="AT137" s="232" t="s">
        <v>130</v>
      </c>
      <c r="AU137" s="232" t="s">
        <v>84</v>
      </c>
      <c r="AY137" s="18" t="s">
        <v>127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84</v>
      </c>
      <c r="BK137" s="233">
        <f>ROUND(I137*H137,2)</f>
        <v>0</v>
      </c>
      <c r="BL137" s="18" t="s">
        <v>188</v>
      </c>
      <c r="BM137" s="232" t="s">
        <v>443</v>
      </c>
    </row>
    <row r="138" spans="1:65" s="2" customFormat="1" ht="16.5" customHeight="1">
      <c r="A138" s="39"/>
      <c r="B138" s="40"/>
      <c r="C138" s="220" t="s">
        <v>8</v>
      </c>
      <c r="D138" s="220" t="s">
        <v>130</v>
      </c>
      <c r="E138" s="221" t="s">
        <v>1470</v>
      </c>
      <c r="F138" s="222" t="s">
        <v>1471</v>
      </c>
      <c r="G138" s="223" t="s">
        <v>672</v>
      </c>
      <c r="H138" s="224">
        <v>16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41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188</v>
      </c>
      <c r="AT138" s="232" t="s">
        <v>130</v>
      </c>
      <c r="AU138" s="232" t="s">
        <v>84</v>
      </c>
      <c r="AY138" s="18" t="s">
        <v>127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84</v>
      </c>
      <c r="BK138" s="233">
        <f>ROUND(I138*H138,2)</f>
        <v>0</v>
      </c>
      <c r="BL138" s="18" t="s">
        <v>188</v>
      </c>
      <c r="BM138" s="232" t="s">
        <v>457</v>
      </c>
    </row>
    <row r="139" spans="1:65" s="2" customFormat="1" ht="16.5" customHeight="1">
      <c r="A139" s="39"/>
      <c r="B139" s="40"/>
      <c r="C139" s="220" t="s">
        <v>370</v>
      </c>
      <c r="D139" s="220" t="s">
        <v>130</v>
      </c>
      <c r="E139" s="221" t="s">
        <v>1472</v>
      </c>
      <c r="F139" s="222" t="s">
        <v>1473</v>
      </c>
      <c r="G139" s="223" t="s">
        <v>672</v>
      </c>
      <c r="H139" s="224">
        <v>10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41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188</v>
      </c>
      <c r="AT139" s="232" t="s">
        <v>130</v>
      </c>
      <c r="AU139" s="232" t="s">
        <v>84</v>
      </c>
      <c r="AY139" s="18" t="s">
        <v>127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84</v>
      </c>
      <c r="BK139" s="233">
        <f>ROUND(I139*H139,2)</f>
        <v>0</v>
      </c>
      <c r="BL139" s="18" t="s">
        <v>188</v>
      </c>
      <c r="BM139" s="232" t="s">
        <v>470</v>
      </c>
    </row>
    <row r="140" spans="1:65" s="2" customFormat="1" ht="16.5" customHeight="1">
      <c r="A140" s="39"/>
      <c r="B140" s="40"/>
      <c r="C140" s="220" t="s">
        <v>378</v>
      </c>
      <c r="D140" s="220" t="s">
        <v>130</v>
      </c>
      <c r="E140" s="221" t="s">
        <v>1474</v>
      </c>
      <c r="F140" s="222" t="s">
        <v>1475</v>
      </c>
      <c r="G140" s="223" t="s">
        <v>672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41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188</v>
      </c>
      <c r="AT140" s="232" t="s">
        <v>130</v>
      </c>
      <c r="AU140" s="232" t="s">
        <v>84</v>
      </c>
      <c r="AY140" s="18" t="s">
        <v>127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84</v>
      </c>
      <c r="BK140" s="233">
        <f>ROUND(I140*H140,2)</f>
        <v>0</v>
      </c>
      <c r="BL140" s="18" t="s">
        <v>188</v>
      </c>
      <c r="BM140" s="232" t="s">
        <v>482</v>
      </c>
    </row>
    <row r="141" spans="1:65" s="2" customFormat="1" ht="16.5" customHeight="1">
      <c r="A141" s="39"/>
      <c r="B141" s="40"/>
      <c r="C141" s="220" t="s">
        <v>385</v>
      </c>
      <c r="D141" s="220" t="s">
        <v>130</v>
      </c>
      <c r="E141" s="221" t="s">
        <v>1476</v>
      </c>
      <c r="F141" s="222" t="s">
        <v>1477</v>
      </c>
      <c r="G141" s="223" t="s">
        <v>672</v>
      </c>
      <c r="H141" s="224">
        <v>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41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188</v>
      </c>
      <c r="AT141" s="232" t="s">
        <v>130</v>
      </c>
      <c r="AU141" s="232" t="s">
        <v>84</v>
      </c>
      <c r="AY141" s="18" t="s">
        <v>127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84</v>
      </c>
      <c r="BK141" s="233">
        <f>ROUND(I141*H141,2)</f>
        <v>0</v>
      </c>
      <c r="BL141" s="18" t="s">
        <v>188</v>
      </c>
      <c r="BM141" s="232" t="s">
        <v>505</v>
      </c>
    </row>
    <row r="142" spans="1:65" s="2" customFormat="1" ht="16.5" customHeight="1">
      <c r="A142" s="39"/>
      <c r="B142" s="40"/>
      <c r="C142" s="220" t="s">
        <v>390</v>
      </c>
      <c r="D142" s="220" t="s">
        <v>130</v>
      </c>
      <c r="E142" s="221" t="s">
        <v>1478</v>
      </c>
      <c r="F142" s="222" t="s">
        <v>1479</v>
      </c>
      <c r="G142" s="223" t="s">
        <v>672</v>
      </c>
      <c r="H142" s="224">
        <v>4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41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188</v>
      </c>
      <c r="AT142" s="232" t="s">
        <v>130</v>
      </c>
      <c r="AU142" s="232" t="s">
        <v>84</v>
      </c>
      <c r="AY142" s="18" t="s">
        <v>127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84</v>
      </c>
      <c r="BK142" s="233">
        <f>ROUND(I142*H142,2)</f>
        <v>0</v>
      </c>
      <c r="BL142" s="18" t="s">
        <v>188</v>
      </c>
      <c r="BM142" s="232" t="s">
        <v>516</v>
      </c>
    </row>
    <row r="143" spans="1:65" s="2" customFormat="1" ht="21.75" customHeight="1">
      <c r="A143" s="39"/>
      <c r="B143" s="40"/>
      <c r="C143" s="220" t="s">
        <v>395</v>
      </c>
      <c r="D143" s="220" t="s">
        <v>130</v>
      </c>
      <c r="E143" s="221" t="s">
        <v>1480</v>
      </c>
      <c r="F143" s="222" t="s">
        <v>1481</v>
      </c>
      <c r="G143" s="223" t="s">
        <v>672</v>
      </c>
      <c r="H143" s="224">
        <v>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41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188</v>
      </c>
      <c r="AT143" s="232" t="s">
        <v>130</v>
      </c>
      <c r="AU143" s="232" t="s">
        <v>84</v>
      </c>
      <c r="AY143" s="18" t="s">
        <v>127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84</v>
      </c>
      <c r="BK143" s="233">
        <f>ROUND(I143*H143,2)</f>
        <v>0</v>
      </c>
      <c r="BL143" s="18" t="s">
        <v>188</v>
      </c>
      <c r="BM143" s="232" t="s">
        <v>526</v>
      </c>
    </row>
    <row r="144" spans="1:65" s="2" customFormat="1" ht="24.15" customHeight="1">
      <c r="A144" s="39"/>
      <c r="B144" s="40"/>
      <c r="C144" s="220" t="s">
        <v>539</v>
      </c>
      <c r="D144" s="220" t="s">
        <v>130</v>
      </c>
      <c r="E144" s="221" t="s">
        <v>1482</v>
      </c>
      <c r="F144" s="222" t="s">
        <v>1483</v>
      </c>
      <c r="G144" s="223" t="s">
        <v>672</v>
      </c>
      <c r="H144" s="224">
        <v>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41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188</v>
      </c>
      <c r="AT144" s="232" t="s">
        <v>130</v>
      </c>
      <c r="AU144" s="232" t="s">
        <v>84</v>
      </c>
      <c r="AY144" s="18" t="s">
        <v>127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84</v>
      </c>
      <c r="BK144" s="233">
        <f>ROUND(I144*H144,2)</f>
        <v>0</v>
      </c>
      <c r="BL144" s="18" t="s">
        <v>188</v>
      </c>
      <c r="BM144" s="232" t="s">
        <v>1484</v>
      </c>
    </row>
    <row r="145" spans="1:63" s="12" customFormat="1" ht="25.9" customHeight="1">
      <c r="A145" s="12"/>
      <c r="B145" s="204"/>
      <c r="C145" s="205"/>
      <c r="D145" s="206" t="s">
        <v>75</v>
      </c>
      <c r="E145" s="207" t="s">
        <v>1381</v>
      </c>
      <c r="F145" s="207" t="s">
        <v>1485</v>
      </c>
      <c r="G145" s="205"/>
      <c r="H145" s="205"/>
      <c r="I145" s="208"/>
      <c r="J145" s="209">
        <f>BK145</f>
        <v>0</v>
      </c>
      <c r="K145" s="205"/>
      <c r="L145" s="210"/>
      <c r="M145" s="211"/>
      <c r="N145" s="212"/>
      <c r="O145" s="212"/>
      <c r="P145" s="213">
        <f>SUM(P146:P156)</f>
        <v>0</v>
      </c>
      <c r="Q145" s="212"/>
      <c r="R145" s="213">
        <f>SUM(R146:R156)</f>
        <v>0</v>
      </c>
      <c r="S145" s="212"/>
      <c r="T145" s="214">
        <f>SUM(T146:T156)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5" t="s">
        <v>84</v>
      </c>
      <c r="AT145" s="216" t="s">
        <v>75</v>
      </c>
      <c r="AU145" s="216" t="s">
        <v>76</v>
      </c>
      <c r="AY145" s="215" t="s">
        <v>127</v>
      </c>
      <c r="BK145" s="217">
        <f>SUM(BK146:BK156)</f>
        <v>0</v>
      </c>
    </row>
    <row r="146" spans="1:65" s="2" customFormat="1" ht="21.75" customHeight="1">
      <c r="A146" s="39"/>
      <c r="B146" s="40"/>
      <c r="C146" s="220" t="s">
        <v>7</v>
      </c>
      <c r="D146" s="220" t="s">
        <v>130</v>
      </c>
      <c r="E146" s="221" t="s">
        <v>1486</v>
      </c>
      <c r="F146" s="222" t="s">
        <v>1487</v>
      </c>
      <c r="G146" s="223" t="s">
        <v>672</v>
      </c>
      <c r="H146" s="224">
        <v>17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41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188</v>
      </c>
      <c r="AT146" s="232" t="s">
        <v>130</v>
      </c>
      <c r="AU146" s="232" t="s">
        <v>84</v>
      </c>
      <c r="AY146" s="18" t="s">
        <v>127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84</v>
      </c>
      <c r="BK146" s="233">
        <f>ROUND(I146*H146,2)</f>
        <v>0</v>
      </c>
      <c r="BL146" s="18" t="s">
        <v>188</v>
      </c>
      <c r="BM146" s="232" t="s">
        <v>539</v>
      </c>
    </row>
    <row r="147" spans="1:65" s="2" customFormat="1" ht="16.5" customHeight="1">
      <c r="A147" s="39"/>
      <c r="B147" s="40"/>
      <c r="C147" s="220" t="s">
        <v>409</v>
      </c>
      <c r="D147" s="220" t="s">
        <v>130</v>
      </c>
      <c r="E147" s="221" t="s">
        <v>1488</v>
      </c>
      <c r="F147" s="222" t="s">
        <v>1489</v>
      </c>
      <c r="G147" s="223" t="s">
        <v>672</v>
      </c>
      <c r="H147" s="224">
        <v>7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41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188</v>
      </c>
      <c r="AT147" s="232" t="s">
        <v>130</v>
      </c>
      <c r="AU147" s="232" t="s">
        <v>84</v>
      </c>
      <c r="AY147" s="18" t="s">
        <v>127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84</v>
      </c>
      <c r="BK147" s="233">
        <f>ROUND(I147*H147,2)</f>
        <v>0</v>
      </c>
      <c r="BL147" s="18" t="s">
        <v>188</v>
      </c>
      <c r="BM147" s="232" t="s">
        <v>555</v>
      </c>
    </row>
    <row r="148" spans="1:65" s="2" customFormat="1" ht="21.75" customHeight="1">
      <c r="A148" s="39"/>
      <c r="B148" s="40"/>
      <c r="C148" s="220" t="s">
        <v>415</v>
      </c>
      <c r="D148" s="220" t="s">
        <v>130</v>
      </c>
      <c r="E148" s="221" t="s">
        <v>1490</v>
      </c>
      <c r="F148" s="222" t="s">
        <v>1491</v>
      </c>
      <c r="G148" s="223" t="s">
        <v>672</v>
      </c>
      <c r="H148" s="224">
        <v>11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41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188</v>
      </c>
      <c r="AT148" s="232" t="s">
        <v>130</v>
      </c>
      <c r="AU148" s="232" t="s">
        <v>84</v>
      </c>
      <c r="AY148" s="18" t="s">
        <v>127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84</v>
      </c>
      <c r="BK148" s="233">
        <f>ROUND(I148*H148,2)</f>
        <v>0</v>
      </c>
      <c r="BL148" s="18" t="s">
        <v>188</v>
      </c>
      <c r="BM148" s="232" t="s">
        <v>566</v>
      </c>
    </row>
    <row r="149" spans="1:65" s="2" customFormat="1" ht="16.5" customHeight="1">
      <c r="A149" s="39"/>
      <c r="B149" s="40"/>
      <c r="C149" s="220" t="s">
        <v>421</v>
      </c>
      <c r="D149" s="220" t="s">
        <v>130</v>
      </c>
      <c r="E149" s="221" t="s">
        <v>1492</v>
      </c>
      <c r="F149" s="222" t="s">
        <v>1493</v>
      </c>
      <c r="G149" s="223" t="s">
        <v>672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41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188</v>
      </c>
      <c r="AT149" s="232" t="s">
        <v>130</v>
      </c>
      <c r="AU149" s="232" t="s">
        <v>84</v>
      </c>
      <c r="AY149" s="18" t="s">
        <v>127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84</v>
      </c>
      <c r="BK149" s="233">
        <f>ROUND(I149*H149,2)</f>
        <v>0</v>
      </c>
      <c r="BL149" s="18" t="s">
        <v>188</v>
      </c>
      <c r="BM149" s="232" t="s">
        <v>585</v>
      </c>
    </row>
    <row r="150" spans="1:65" s="2" customFormat="1" ht="24.15" customHeight="1">
      <c r="A150" s="39"/>
      <c r="B150" s="40"/>
      <c r="C150" s="220" t="s">
        <v>427</v>
      </c>
      <c r="D150" s="220" t="s">
        <v>130</v>
      </c>
      <c r="E150" s="221" t="s">
        <v>1494</v>
      </c>
      <c r="F150" s="222" t="s">
        <v>1495</v>
      </c>
      <c r="G150" s="223" t="s">
        <v>672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41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188</v>
      </c>
      <c r="AT150" s="232" t="s">
        <v>130</v>
      </c>
      <c r="AU150" s="232" t="s">
        <v>84</v>
      </c>
      <c r="AY150" s="18" t="s">
        <v>127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84</v>
      </c>
      <c r="BK150" s="233">
        <f>ROUND(I150*H150,2)</f>
        <v>0</v>
      </c>
      <c r="BL150" s="18" t="s">
        <v>188</v>
      </c>
      <c r="BM150" s="232" t="s">
        <v>602</v>
      </c>
    </row>
    <row r="151" spans="1:65" s="2" customFormat="1" ht="16.5" customHeight="1">
      <c r="A151" s="39"/>
      <c r="B151" s="40"/>
      <c r="C151" s="220" t="s">
        <v>432</v>
      </c>
      <c r="D151" s="220" t="s">
        <v>130</v>
      </c>
      <c r="E151" s="221" t="s">
        <v>1496</v>
      </c>
      <c r="F151" s="222" t="s">
        <v>1497</v>
      </c>
      <c r="G151" s="223" t="s">
        <v>672</v>
      </c>
      <c r="H151" s="224">
        <v>4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41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188</v>
      </c>
      <c r="AT151" s="232" t="s">
        <v>130</v>
      </c>
      <c r="AU151" s="232" t="s">
        <v>84</v>
      </c>
      <c r="AY151" s="18" t="s">
        <v>127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84</v>
      </c>
      <c r="BK151" s="233">
        <f>ROUND(I151*H151,2)</f>
        <v>0</v>
      </c>
      <c r="BL151" s="18" t="s">
        <v>188</v>
      </c>
      <c r="BM151" s="232" t="s">
        <v>1271</v>
      </c>
    </row>
    <row r="152" spans="1:65" s="2" customFormat="1" ht="16.5" customHeight="1">
      <c r="A152" s="39"/>
      <c r="B152" s="40"/>
      <c r="C152" s="220" t="s">
        <v>437</v>
      </c>
      <c r="D152" s="220" t="s">
        <v>130</v>
      </c>
      <c r="E152" s="221" t="s">
        <v>1498</v>
      </c>
      <c r="F152" s="222" t="s">
        <v>1499</v>
      </c>
      <c r="G152" s="223" t="s">
        <v>672</v>
      </c>
      <c r="H152" s="224">
        <v>4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41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188</v>
      </c>
      <c r="AT152" s="232" t="s">
        <v>130</v>
      </c>
      <c r="AU152" s="232" t="s">
        <v>84</v>
      </c>
      <c r="AY152" s="18" t="s">
        <v>127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84</v>
      </c>
      <c r="BK152" s="233">
        <f>ROUND(I152*H152,2)</f>
        <v>0</v>
      </c>
      <c r="BL152" s="18" t="s">
        <v>188</v>
      </c>
      <c r="BM152" s="232" t="s">
        <v>632</v>
      </c>
    </row>
    <row r="153" spans="1:65" s="2" customFormat="1" ht="16.5" customHeight="1">
      <c r="A153" s="39"/>
      <c r="B153" s="40"/>
      <c r="C153" s="220" t="s">
        <v>443</v>
      </c>
      <c r="D153" s="220" t="s">
        <v>130</v>
      </c>
      <c r="E153" s="221" t="s">
        <v>1500</v>
      </c>
      <c r="F153" s="222" t="s">
        <v>1501</v>
      </c>
      <c r="G153" s="223" t="s">
        <v>672</v>
      </c>
      <c r="H153" s="224">
        <v>16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41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188</v>
      </c>
      <c r="AT153" s="232" t="s">
        <v>130</v>
      </c>
      <c r="AU153" s="232" t="s">
        <v>84</v>
      </c>
      <c r="AY153" s="18" t="s">
        <v>127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84</v>
      </c>
      <c r="BK153" s="233">
        <f>ROUND(I153*H153,2)</f>
        <v>0</v>
      </c>
      <c r="BL153" s="18" t="s">
        <v>188</v>
      </c>
      <c r="BM153" s="232" t="s">
        <v>644</v>
      </c>
    </row>
    <row r="154" spans="1:65" s="2" customFormat="1" ht="16.5" customHeight="1">
      <c r="A154" s="39"/>
      <c r="B154" s="40"/>
      <c r="C154" s="220" t="s">
        <v>450</v>
      </c>
      <c r="D154" s="220" t="s">
        <v>130</v>
      </c>
      <c r="E154" s="221" t="s">
        <v>1502</v>
      </c>
      <c r="F154" s="222" t="s">
        <v>1503</v>
      </c>
      <c r="G154" s="223" t="s">
        <v>453</v>
      </c>
      <c r="H154" s="224">
        <v>60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41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188</v>
      </c>
      <c r="AT154" s="232" t="s">
        <v>130</v>
      </c>
      <c r="AU154" s="232" t="s">
        <v>84</v>
      </c>
      <c r="AY154" s="18" t="s">
        <v>127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84</v>
      </c>
      <c r="BK154" s="233">
        <f>ROUND(I154*H154,2)</f>
        <v>0</v>
      </c>
      <c r="BL154" s="18" t="s">
        <v>188</v>
      </c>
      <c r="BM154" s="232" t="s">
        <v>657</v>
      </c>
    </row>
    <row r="155" spans="1:65" s="2" customFormat="1" ht="16.5" customHeight="1">
      <c r="A155" s="39"/>
      <c r="B155" s="40"/>
      <c r="C155" s="220" t="s">
        <v>457</v>
      </c>
      <c r="D155" s="220" t="s">
        <v>130</v>
      </c>
      <c r="E155" s="221" t="s">
        <v>1504</v>
      </c>
      <c r="F155" s="222" t="s">
        <v>1505</v>
      </c>
      <c r="G155" s="223" t="s">
        <v>453</v>
      </c>
      <c r="H155" s="224">
        <v>16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41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188</v>
      </c>
      <c r="AT155" s="232" t="s">
        <v>130</v>
      </c>
      <c r="AU155" s="232" t="s">
        <v>84</v>
      </c>
      <c r="AY155" s="18" t="s">
        <v>127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84</v>
      </c>
      <c r="BK155" s="233">
        <f>ROUND(I155*H155,2)</f>
        <v>0</v>
      </c>
      <c r="BL155" s="18" t="s">
        <v>188</v>
      </c>
      <c r="BM155" s="232" t="s">
        <v>665</v>
      </c>
    </row>
    <row r="156" spans="1:65" s="2" customFormat="1" ht="16.5" customHeight="1">
      <c r="A156" s="39"/>
      <c r="B156" s="40"/>
      <c r="C156" s="220" t="s">
        <v>463</v>
      </c>
      <c r="D156" s="220" t="s">
        <v>130</v>
      </c>
      <c r="E156" s="221" t="s">
        <v>1506</v>
      </c>
      <c r="F156" s="222" t="s">
        <v>1507</v>
      </c>
      <c r="G156" s="223" t="s">
        <v>672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41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188</v>
      </c>
      <c r="AT156" s="232" t="s">
        <v>130</v>
      </c>
      <c r="AU156" s="232" t="s">
        <v>84</v>
      </c>
      <c r="AY156" s="18" t="s">
        <v>127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84</v>
      </c>
      <c r="BK156" s="233">
        <f>ROUND(I156*H156,2)</f>
        <v>0</v>
      </c>
      <c r="BL156" s="18" t="s">
        <v>188</v>
      </c>
      <c r="BM156" s="232" t="s">
        <v>679</v>
      </c>
    </row>
    <row r="157" spans="1:63" s="12" customFormat="1" ht="25.9" customHeight="1">
      <c r="A157" s="12"/>
      <c r="B157" s="204"/>
      <c r="C157" s="205"/>
      <c r="D157" s="206" t="s">
        <v>75</v>
      </c>
      <c r="E157" s="207" t="s">
        <v>1395</v>
      </c>
      <c r="F157" s="207" t="s">
        <v>1508</v>
      </c>
      <c r="G157" s="205"/>
      <c r="H157" s="205"/>
      <c r="I157" s="208"/>
      <c r="J157" s="209">
        <f>BK157</f>
        <v>0</v>
      </c>
      <c r="K157" s="205"/>
      <c r="L157" s="210"/>
      <c r="M157" s="211"/>
      <c r="N157" s="212"/>
      <c r="O157" s="212"/>
      <c r="P157" s="213">
        <f>SUM(P158:P159)</f>
        <v>0</v>
      </c>
      <c r="Q157" s="212"/>
      <c r="R157" s="213">
        <f>SUM(R158:R159)</f>
        <v>0</v>
      </c>
      <c r="S157" s="212"/>
      <c r="T157" s="214">
        <f>SUM(T158:T159)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84</v>
      </c>
      <c r="AT157" s="216" t="s">
        <v>75</v>
      </c>
      <c r="AU157" s="216" t="s">
        <v>76</v>
      </c>
      <c r="AY157" s="215" t="s">
        <v>127</v>
      </c>
      <c r="BK157" s="217">
        <f>SUM(BK158:BK159)</f>
        <v>0</v>
      </c>
    </row>
    <row r="158" spans="1:65" s="2" customFormat="1" ht="16.5" customHeight="1">
      <c r="A158" s="39"/>
      <c r="B158" s="40"/>
      <c r="C158" s="220" t="s">
        <v>470</v>
      </c>
      <c r="D158" s="220" t="s">
        <v>130</v>
      </c>
      <c r="E158" s="221" t="s">
        <v>1509</v>
      </c>
      <c r="F158" s="222" t="s">
        <v>1510</v>
      </c>
      <c r="G158" s="223" t="s">
        <v>453</v>
      </c>
      <c r="H158" s="224">
        <v>50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41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188</v>
      </c>
      <c r="AT158" s="232" t="s">
        <v>130</v>
      </c>
      <c r="AU158" s="232" t="s">
        <v>84</v>
      </c>
      <c r="AY158" s="18" t="s">
        <v>127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84</v>
      </c>
      <c r="BK158" s="233">
        <f>ROUND(I158*H158,2)</f>
        <v>0</v>
      </c>
      <c r="BL158" s="18" t="s">
        <v>188</v>
      </c>
      <c r="BM158" s="232" t="s">
        <v>690</v>
      </c>
    </row>
    <row r="159" spans="1:65" s="2" customFormat="1" ht="16.5" customHeight="1">
      <c r="A159" s="39"/>
      <c r="B159" s="40"/>
      <c r="C159" s="220" t="s">
        <v>477</v>
      </c>
      <c r="D159" s="220" t="s">
        <v>130</v>
      </c>
      <c r="E159" s="221" t="s">
        <v>1511</v>
      </c>
      <c r="F159" s="222" t="s">
        <v>1512</v>
      </c>
      <c r="G159" s="223" t="s">
        <v>132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41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188</v>
      </c>
      <c r="AT159" s="232" t="s">
        <v>130</v>
      </c>
      <c r="AU159" s="232" t="s">
        <v>84</v>
      </c>
      <c r="AY159" s="18" t="s">
        <v>127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84</v>
      </c>
      <c r="BK159" s="233">
        <f>ROUND(I159*H159,2)</f>
        <v>0</v>
      </c>
      <c r="BL159" s="18" t="s">
        <v>188</v>
      </c>
      <c r="BM159" s="232" t="s">
        <v>699</v>
      </c>
    </row>
    <row r="160" spans="1:63" s="12" customFormat="1" ht="25.9" customHeight="1">
      <c r="A160" s="12"/>
      <c r="B160" s="204"/>
      <c r="C160" s="205"/>
      <c r="D160" s="206" t="s">
        <v>75</v>
      </c>
      <c r="E160" s="207" t="s">
        <v>1401</v>
      </c>
      <c r="F160" s="207" t="s">
        <v>512</v>
      </c>
      <c r="G160" s="205"/>
      <c r="H160" s="205"/>
      <c r="I160" s="208"/>
      <c r="J160" s="209">
        <f>BK160</f>
        <v>0</v>
      </c>
      <c r="K160" s="205"/>
      <c r="L160" s="210"/>
      <c r="M160" s="211"/>
      <c r="N160" s="212"/>
      <c r="O160" s="212"/>
      <c r="P160" s="213">
        <f>SUM(P161:P163)</f>
        <v>0</v>
      </c>
      <c r="Q160" s="212"/>
      <c r="R160" s="213">
        <f>SUM(R161:R163)</f>
        <v>0</v>
      </c>
      <c r="S160" s="212"/>
      <c r="T160" s="214">
        <f>SUM(T161:T163)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5" t="s">
        <v>84</v>
      </c>
      <c r="AT160" s="216" t="s">
        <v>75</v>
      </c>
      <c r="AU160" s="216" t="s">
        <v>76</v>
      </c>
      <c r="AY160" s="215" t="s">
        <v>127</v>
      </c>
      <c r="BK160" s="217">
        <f>SUM(BK161:BK163)</f>
        <v>0</v>
      </c>
    </row>
    <row r="161" spans="1:65" s="2" customFormat="1" ht="16.5" customHeight="1">
      <c r="A161" s="39"/>
      <c r="B161" s="40"/>
      <c r="C161" s="220" t="s">
        <v>482</v>
      </c>
      <c r="D161" s="220" t="s">
        <v>130</v>
      </c>
      <c r="E161" s="221" t="s">
        <v>1513</v>
      </c>
      <c r="F161" s="222" t="s">
        <v>1514</v>
      </c>
      <c r="G161" s="223" t="s">
        <v>1515</v>
      </c>
      <c r="H161" s="224">
        <v>18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41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188</v>
      </c>
      <c r="AT161" s="232" t="s">
        <v>130</v>
      </c>
      <c r="AU161" s="232" t="s">
        <v>84</v>
      </c>
      <c r="AY161" s="18" t="s">
        <v>127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84</v>
      </c>
      <c r="BK161" s="233">
        <f>ROUND(I161*H161,2)</f>
        <v>0</v>
      </c>
      <c r="BL161" s="18" t="s">
        <v>188</v>
      </c>
      <c r="BM161" s="232" t="s">
        <v>707</v>
      </c>
    </row>
    <row r="162" spans="1:65" s="2" customFormat="1" ht="16.5" customHeight="1">
      <c r="A162" s="39"/>
      <c r="B162" s="40"/>
      <c r="C162" s="220" t="s">
        <v>487</v>
      </c>
      <c r="D162" s="220" t="s">
        <v>130</v>
      </c>
      <c r="E162" s="221" t="s">
        <v>1516</v>
      </c>
      <c r="F162" s="222" t="s">
        <v>1517</v>
      </c>
      <c r="G162" s="223" t="s">
        <v>1515</v>
      </c>
      <c r="H162" s="224">
        <v>8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41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188</v>
      </c>
      <c r="AT162" s="232" t="s">
        <v>130</v>
      </c>
      <c r="AU162" s="232" t="s">
        <v>84</v>
      </c>
      <c r="AY162" s="18" t="s">
        <v>127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84</v>
      </c>
      <c r="BK162" s="233">
        <f>ROUND(I162*H162,2)</f>
        <v>0</v>
      </c>
      <c r="BL162" s="18" t="s">
        <v>188</v>
      </c>
      <c r="BM162" s="232" t="s">
        <v>716</v>
      </c>
    </row>
    <row r="163" spans="1:65" s="2" customFormat="1" ht="16.5" customHeight="1">
      <c r="A163" s="39"/>
      <c r="B163" s="40"/>
      <c r="C163" s="220" t="s">
        <v>505</v>
      </c>
      <c r="D163" s="220" t="s">
        <v>130</v>
      </c>
      <c r="E163" s="221" t="s">
        <v>1518</v>
      </c>
      <c r="F163" s="222" t="s">
        <v>1519</v>
      </c>
      <c r="G163" s="223" t="s">
        <v>1515</v>
      </c>
      <c r="H163" s="224">
        <v>12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41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188</v>
      </c>
      <c r="AT163" s="232" t="s">
        <v>130</v>
      </c>
      <c r="AU163" s="232" t="s">
        <v>84</v>
      </c>
      <c r="AY163" s="18" t="s">
        <v>127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84</v>
      </c>
      <c r="BK163" s="233">
        <f>ROUND(I163*H163,2)</f>
        <v>0</v>
      </c>
      <c r="BL163" s="18" t="s">
        <v>188</v>
      </c>
      <c r="BM163" s="232" t="s">
        <v>726</v>
      </c>
    </row>
    <row r="164" spans="1:63" s="12" customFormat="1" ht="25.9" customHeight="1">
      <c r="A164" s="12"/>
      <c r="B164" s="204"/>
      <c r="C164" s="205"/>
      <c r="D164" s="206" t="s">
        <v>75</v>
      </c>
      <c r="E164" s="207" t="s">
        <v>1413</v>
      </c>
      <c r="F164" s="207" t="s">
        <v>1520</v>
      </c>
      <c r="G164" s="205"/>
      <c r="H164" s="205"/>
      <c r="I164" s="208"/>
      <c r="J164" s="209">
        <f>BK164</f>
        <v>0</v>
      </c>
      <c r="K164" s="205"/>
      <c r="L164" s="210"/>
      <c r="M164" s="211"/>
      <c r="N164" s="212"/>
      <c r="O164" s="212"/>
      <c r="P164" s="213">
        <f>SUM(P165:P166)</f>
        <v>0</v>
      </c>
      <c r="Q164" s="212"/>
      <c r="R164" s="213">
        <f>SUM(R165:R166)</f>
        <v>0</v>
      </c>
      <c r="S164" s="212"/>
      <c r="T164" s="214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84</v>
      </c>
      <c r="AT164" s="216" t="s">
        <v>75</v>
      </c>
      <c r="AU164" s="216" t="s">
        <v>76</v>
      </c>
      <c r="AY164" s="215" t="s">
        <v>127</v>
      </c>
      <c r="BK164" s="217">
        <f>SUM(BK165:BK166)</f>
        <v>0</v>
      </c>
    </row>
    <row r="165" spans="1:65" s="2" customFormat="1" ht="16.5" customHeight="1">
      <c r="A165" s="39"/>
      <c r="B165" s="40"/>
      <c r="C165" s="220" t="s">
        <v>509</v>
      </c>
      <c r="D165" s="220" t="s">
        <v>130</v>
      </c>
      <c r="E165" s="221" t="s">
        <v>1521</v>
      </c>
      <c r="F165" s="222" t="s">
        <v>1522</v>
      </c>
      <c r="G165" s="223" t="s">
        <v>1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41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188</v>
      </c>
      <c r="AT165" s="232" t="s">
        <v>130</v>
      </c>
      <c r="AU165" s="232" t="s">
        <v>84</v>
      </c>
      <c r="AY165" s="18" t="s">
        <v>127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84</v>
      </c>
      <c r="BK165" s="233">
        <f>ROUND(I165*H165,2)</f>
        <v>0</v>
      </c>
      <c r="BL165" s="18" t="s">
        <v>188</v>
      </c>
      <c r="BM165" s="232" t="s">
        <v>734</v>
      </c>
    </row>
    <row r="166" spans="1:65" s="2" customFormat="1" ht="16.5" customHeight="1">
      <c r="A166" s="39"/>
      <c r="B166" s="40"/>
      <c r="C166" s="220" t="s">
        <v>516</v>
      </c>
      <c r="D166" s="220" t="s">
        <v>130</v>
      </c>
      <c r="E166" s="221" t="s">
        <v>1523</v>
      </c>
      <c r="F166" s="222" t="s">
        <v>1524</v>
      </c>
      <c r="G166" s="223" t="s">
        <v>1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41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188</v>
      </c>
      <c r="AT166" s="232" t="s">
        <v>130</v>
      </c>
      <c r="AU166" s="232" t="s">
        <v>84</v>
      </c>
      <c r="AY166" s="18" t="s">
        <v>127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84</v>
      </c>
      <c r="BK166" s="233">
        <f>ROUND(I166*H166,2)</f>
        <v>0</v>
      </c>
      <c r="BL166" s="18" t="s">
        <v>188</v>
      </c>
      <c r="BM166" s="232" t="s">
        <v>744</v>
      </c>
    </row>
    <row r="167" spans="1:63" s="12" customFormat="1" ht="25.9" customHeight="1">
      <c r="A167" s="12"/>
      <c r="B167" s="204"/>
      <c r="C167" s="205"/>
      <c r="D167" s="206" t="s">
        <v>75</v>
      </c>
      <c r="E167" s="207" t="s">
        <v>1525</v>
      </c>
      <c r="F167" s="207" t="s">
        <v>1526</v>
      </c>
      <c r="G167" s="205"/>
      <c r="H167" s="205"/>
      <c r="I167" s="208"/>
      <c r="J167" s="209">
        <f>BK167</f>
        <v>0</v>
      </c>
      <c r="K167" s="205"/>
      <c r="L167" s="210"/>
      <c r="M167" s="211"/>
      <c r="N167" s="212"/>
      <c r="O167" s="212"/>
      <c r="P167" s="213">
        <f>SUM(P168:P171)</f>
        <v>0</v>
      </c>
      <c r="Q167" s="212"/>
      <c r="R167" s="213">
        <f>SUM(R168:R171)</f>
        <v>0</v>
      </c>
      <c r="S167" s="212"/>
      <c r="T167" s="214">
        <f>SUM(T168:T171)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84</v>
      </c>
      <c r="AT167" s="216" t="s">
        <v>75</v>
      </c>
      <c r="AU167" s="216" t="s">
        <v>76</v>
      </c>
      <c r="AY167" s="215" t="s">
        <v>127</v>
      </c>
      <c r="BK167" s="217">
        <f>SUM(BK168:BK171)</f>
        <v>0</v>
      </c>
    </row>
    <row r="168" spans="1:65" s="2" customFormat="1" ht="16.5" customHeight="1">
      <c r="A168" s="39"/>
      <c r="B168" s="40"/>
      <c r="C168" s="220" t="s">
        <v>521</v>
      </c>
      <c r="D168" s="220" t="s">
        <v>130</v>
      </c>
      <c r="E168" s="221" t="s">
        <v>1527</v>
      </c>
      <c r="F168" s="222" t="s">
        <v>1528</v>
      </c>
      <c r="G168" s="223" t="s">
        <v>132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41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188</v>
      </c>
      <c r="AT168" s="232" t="s">
        <v>130</v>
      </c>
      <c r="AU168" s="232" t="s">
        <v>84</v>
      </c>
      <c r="AY168" s="18" t="s">
        <v>127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84</v>
      </c>
      <c r="BK168" s="233">
        <f>ROUND(I168*H168,2)</f>
        <v>0</v>
      </c>
      <c r="BL168" s="18" t="s">
        <v>188</v>
      </c>
      <c r="BM168" s="232" t="s">
        <v>754</v>
      </c>
    </row>
    <row r="169" spans="1:65" s="2" customFormat="1" ht="16.5" customHeight="1">
      <c r="A169" s="39"/>
      <c r="B169" s="40"/>
      <c r="C169" s="220" t="s">
        <v>526</v>
      </c>
      <c r="D169" s="220" t="s">
        <v>130</v>
      </c>
      <c r="E169" s="221" t="s">
        <v>1529</v>
      </c>
      <c r="F169" s="222" t="s">
        <v>1530</v>
      </c>
      <c r="G169" s="223" t="s">
        <v>132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41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188</v>
      </c>
      <c r="AT169" s="232" t="s">
        <v>130</v>
      </c>
      <c r="AU169" s="232" t="s">
        <v>84</v>
      </c>
      <c r="AY169" s="18" t="s">
        <v>127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84</v>
      </c>
      <c r="BK169" s="233">
        <f>ROUND(I169*H169,2)</f>
        <v>0</v>
      </c>
      <c r="BL169" s="18" t="s">
        <v>188</v>
      </c>
      <c r="BM169" s="232" t="s">
        <v>764</v>
      </c>
    </row>
    <row r="170" spans="1:65" s="2" customFormat="1" ht="16.5" customHeight="1">
      <c r="A170" s="39"/>
      <c r="B170" s="40"/>
      <c r="C170" s="220" t="s">
        <v>532</v>
      </c>
      <c r="D170" s="220" t="s">
        <v>130</v>
      </c>
      <c r="E170" s="221" t="s">
        <v>1531</v>
      </c>
      <c r="F170" s="222" t="s">
        <v>1532</v>
      </c>
      <c r="G170" s="223" t="s">
        <v>132</v>
      </c>
      <c r="H170" s="224">
        <v>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41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188</v>
      </c>
      <c r="AT170" s="232" t="s">
        <v>130</v>
      </c>
      <c r="AU170" s="232" t="s">
        <v>84</v>
      </c>
      <c r="AY170" s="18" t="s">
        <v>127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84</v>
      </c>
      <c r="BK170" s="233">
        <f>ROUND(I170*H170,2)</f>
        <v>0</v>
      </c>
      <c r="BL170" s="18" t="s">
        <v>188</v>
      </c>
      <c r="BM170" s="232" t="s">
        <v>775</v>
      </c>
    </row>
    <row r="171" spans="1:65" s="2" customFormat="1" ht="16.5" customHeight="1">
      <c r="A171" s="39"/>
      <c r="B171" s="40"/>
      <c r="C171" s="220" t="s">
        <v>548</v>
      </c>
      <c r="D171" s="220" t="s">
        <v>130</v>
      </c>
      <c r="E171" s="221" t="s">
        <v>1533</v>
      </c>
      <c r="F171" s="222" t="s">
        <v>1534</v>
      </c>
      <c r="G171" s="223" t="s">
        <v>132</v>
      </c>
      <c r="H171" s="224">
        <v>1</v>
      </c>
      <c r="I171" s="225"/>
      <c r="J171" s="226">
        <f>ROUND(I171*H171,2)</f>
        <v>0</v>
      </c>
      <c r="K171" s="227"/>
      <c r="L171" s="45"/>
      <c r="M171" s="300" t="s">
        <v>1</v>
      </c>
      <c r="N171" s="301" t="s">
        <v>41</v>
      </c>
      <c r="O171" s="241"/>
      <c r="P171" s="302">
        <f>O171*H171</f>
        <v>0</v>
      </c>
      <c r="Q171" s="302">
        <v>0</v>
      </c>
      <c r="R171" s="302">
        <f>Q171*H171</f>
        <v>0</v>
      </c>
      <c r="S171" s="302">
        <v>0</v>
      </c>
      <c r="T171" s="30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188</v>
      </c>
      <c r="AT171" s="232" t="s">
        <v>130</v>
      </c>
      <c r="AU171" s="232" t="s">
        <v>84</v>
      </c>
      <c r="AY171" s="18" t="s">
        <v>127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84</v>
      </c>
      <c r="BK171" s="233">
        <f>ROUND(I171*H171,2)</f>
        <v>0</v>
      </c>
      <c r="BL171" s="18" t="s">
        <v>188</v>
      </c>
      <c r="BM171" s="232" t="s">
        <v>1535</v>
      </c>
    </row>
    <row r="172" spans="1:31" s="2" customFormat="1" ht="6.95" customHeight="1">
      <c r="A172" s="39"/>
      <c r="B172" s="67"/>
      <c r="C172" s="68"/>
      <c r="D172" s="68"/>
      <c r="E172" s="68"/>
      <c r="F172" s="68"/>
      <c r="G172" s="68"/>
      <c r="H172" s="68"/>
      <c r="I172" s="68"/>
      <c r="J172" s="68"/>
      <c r="K172" s="68"/>
      <c r="L172" s="45"/>
      <c r="M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</sheetData>
  <sheetProtection password="CC35" sheet="1" objects="1" scenarios="1" formatColumns="0" formatRows="0" autoFilter="0"/>
  <autoFilter ref="C121:K171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1536</v>
      </c>
      <c r="H4" s="21"/>
    </row>
    <row r="5" spans="2:8" s="1" customFormat="1" ht="12" customHeight="1">
      <c r="B5" s="21"/>
      <c r="C5" s="304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5" t="s">
        <v>16</v>
      </c>
      <c r="D6" s="306" t="s">
        <v>17</v>
      </c>
      <c r="E6" s="1"/>
      <c r="F6" s="1"/>
      <c r="H6" s="21"/>
    </row>
    <row r="7" spans="2:8" s="1" customFormat="1" ht="24.75" customHeight="1">
      <c r="B7" s="21"/>
      <c r="C7" s="141" t="s">
        <v>22</v>
      </c>
      <c r="D7" s="145" t="str">
        <f>'Rekapitulace stavby'!AN8</f>
        <v>16. 11. 2022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7"/>
      <c r="C9" s="308" t="s">
        <v>57</v>
      </c>
      <c r="D9" s="309" t="s">
        <v>58</v>
      </c>
      <c r="E9" s="309" t="s">
        <v>113</v>
      </c>
      <c r="F9" s="310" t="s">
        <v>1537</v>
      </c>
      <c r="G9" s="192"/>
      <c r="H9" s="307"/>
    </row>
    <row r="10" spans="1:8" s="2" customFormat="1" ht="26.4" customHeight="1">
      <c r="A10" s="39"/>
      <c r="B10" s="45"/>
      <c r="C10" s="311" t="s">
        <v>1538</v>
      </c>
      <c r="D10" s="311" t="s">
        <v>88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12" t="s">
        <v>142</v>
      </c>
      <c r="D11" s="313" t="s">
        <v>1</v>
      </c>
      <c r="E11" s="314" t="s">
        <v>1</v>
      </c>
      <c r="F11" s="315">
        <v>732.819</v>
      </c>
      <c r="G11" s="39"/>
      <c r="H11" s="45"/>
    </row>
    <row r="12" spans="1:8" s="2" customFormat="1" ht="16.8" customHeight="1">
      <c r="A12" s="39"/>
      <c r="B12" s="45"/>
      <c r="C12" s="316" t="s">
        <v>1</v>
      </c>
      <c r="D12" s="316" t="s">
        <v>1016</v>
      </c>
      <c r="E12" s="18" t="s">
        <v>1</v>
      </c>
      <c r="F12" s="317">
        <v>186.2</v>
      </c>
      <c r="G12" s="39"/>
      <c r="H12" s="45"/>
    </row>
    <row r="13" spans="1:8" s="2" customFormat="1" ht="16.8" customHeight="1">
      <c r="A13" s="39"/>
      <c r="B13" s="45"/>
      <c r="C13" s="316" t="s">
        <v>1</v>
      </c>
      <c r="D13" s="316" t="s">
        <v>591</v>
      </c>
      <c r="E13" s="18" t="s">
        <v>1</v>
      </c>
      <c r="F13" s="317">
        <v>1.86</v>
      </c>
      <c r="G13" s="39"/>
      <c r="H13" s="45"/>
    </row>
    <row r="14" spans="1:8" s="2" customFormat="1" ht="16.8" customHeight="1">
      <c r="A14" s="39"/>
      <c r="B14" s="45"/>
      <c r="C14" s="316" t="s">
        <v>1</v>
      </c>
      <c r="D14" s="316" t="s">
        <v>592</v>
      </c>
      <c r="E14" s="18" t="s">
        <v>1</v>
      </c>
      <c r="F14" s="317">
        <v>2.56</v>
      </c>
      <c r="G14" s="39"/>
      <c r="H14" s="45"/>
    </row>
    <row r="15" spans="1:8" s="2" customFormat="1" ht="16.8" customHeight="1">
      <c r="A15" s="39"/>
      <c r="B15" s="45"/>
      <c r="C15" s="316" t="s">
        <v>1</v>
      </c>
      <c r="D15" s="316" t="s">
        <v>1017</v>
      </c>
      <c r="E15" s="18" t="s">
        <v>1</v>
      </c>
      <c r="F15" s="317">
        <v>530.039</v>
      </c>
      <c r="G15" s="39"/>
      <c r="H15" s="45"/>
    </row>
    <row r="16" spans="1:8" s="2" customFormat="1" ht="16.8" customHeight="1">
      <c r="A16" s="39"/>
      <c r="B16" s="45"/>
      <c r="C16" s="316" t="s">
        <v>1</v>
      </c>
      <c r="D16" s="316" t="s">
        <v>1018</v>
      </c>
      <c r="E16" s="18" t="s">
        <v>1</v>
      </c>
      <c r="F16" s="317">
        <v>12.16</v>
      </c>
      <c r="G16" s="39"/>
      <c r="H16" s="45"/>
    </row>
    <row r="17" spans="1:8" s="2" customFormat="1" ht="16.8" customHeight="1">
      <c r="A17" s="39"/>
      <c r="B17" s="45"/>
      <c r="C17" s="316" t="s">
        <v>142</v>
      </c>
      <c r="D17" s="316" t="s">
        <v>195</v>
      </c>
      <c r="E17" s="18" t="s">
        <v>1</v>
      </c>
      <c r="F17" s="317">
        <v>732.819</v>
      </c>
      <c r="G17" s="39"/>
      <c r="H17" s="45"/>
    </row>
    <row r="18" spans="1:8" s="2" customFormat="1" ht="16.8" customHeight="1">
      <c r="A18" s="39"/>
      <c r="B18" s="45"/>
      <c r="C18" s="318" t="s">
        <v>1539</v>
      </c>
      <c r="D18" s="39"/>
      <c r="E18" s="39"/>
      <c r="F18" s="39"/>
      <c r="G18" s="39"/>
      <c r="H18" s="45"/>
    </row>
    <row r="19" spans="1:8" s="2" customFormat="1" ht="16.8" customHeight="1">
      <c r="A19" s="39"/>
      <c r="B19" s="45"/>
      <c r="C19" s="316" t="s">
        <v>1012</v>
      </c>
      <c r="D19" s="316" t="s">
        <v>1013</v>
      </c>
      <c r="E19" s="18" t="s">
        <v>205</v>
      </c>
      <c r="F19" s="317">
        <v>732.819</v>
      </c>
      <c r="G19" s="39"/>
      <c r="H19" s="45"/>
    </row>
    <row r="20" spans="1:8" s="2" customFormat="1" ht="16.8" customHeight="1">
      <c r="A20" s="39"/>
      <c r="B20" s="45"/>
      <c r="C20" s="316" t="s">
        <v>1007</v>
      </c>
      <c r="D20" s="316" t="s">
        <v>1008</v>
      </c>
      <c r="E20" s="18" t="s">
        <v>205</v>
      </c>
      <c r="F20" s="317">
        <v>732.819</v>
      </c>
      <c r="G20" s="39"/>
      <c r="H20" s="45"/>
    </row>
    <row r="21" spans="1:8" s="2" customFormat="1" ht="16.8" customHeight="1">
      <c r="A21" s="39"/>
      <c r="B21" s="45"/>
      <c r="C21" s="312" t="s">
        <v>144</v>
      </c>
      <c r="D21" s="313" t="s">
        <v>1</v>
      </c>
      <c r="E21" s="314" t="s">
        <v>1</v>
      </c>
      <c r="F21" s="315">
        <v>29.07</v>
      </c>
      <c r="G21" s="39"/>
      <c r="H21" s="45"/>
    </row>
    <row r="22" spans="1:8" s="2" customFormat="1" ht="16.8" customHeight="1">
      <c r="A22" s="39"/>
      <c r="B22" s="45"/>
      <c r="C22" s="316" t="s">
        <v>1</v>
      </c>
      <c r="D22" s="316" t="s">
        <v>998</v>
      </c>
      <c r="E22" s="18" t="s">
        <v>1</v>
      </c>
      <c r="F22" s="317">
        <v>0</v>
      </c>
      <c r="G22" s="39"/>
      <c r="H22" s="45"/>
    </row>
    <row r="23" spans="1:8" s="2" customFormat="1" ht="16.8" customHeight="1">
      <c r="A23" s="39"/>
      <c r="B23" s="45"/>
      <c r="C23" s="316" t="s">
        <v>1</v>
      </c>
      <c r="D23" s="316" t="s">
        <v>999</v>
      </c>
      <c r="E23" s="18" t="s">
        <v>1</v>
      </c>
      <c r="F23" s="317">
        <v>2.7</v>
      </c>
      <c r="G23" s="39"/>
      <c r="H23" s="45"/>
    </row>
    <row r="24" spans="1:8" s="2" customFormat="1" ht="16.8" customHeight="1">
      <c r="A24" s="39"/>
      <c r="B24" s="45"/>
      <c r="C24" s="316" t="s">
        <v>1</v>
      </c>
      <c r="D24" s="316" t="s">
        <v>1000</v>
      </c>
      <c r="E24" s="18" t="s">
        <v>1</v>
      </c>
      <c r="F24" s="317">
        <v>15.75</v>
      </c>
      <c r="G24" s="39"/>
      <c r="H24" s="45"/>
    </row>
    <row r="25" spans="1:8" s="2" customFormat="1" ht="16.8" customHeight="1">
      <c r="A25" s="39"/>
      <c r="B25" s="45"/>
      <c r="C25" s="316" t="s">
        <v>1</v>
      </c>
      <c r="D25" s="316" t="s">
        <v>1001</v>
      </c>
      <c r="E25" s="18" t="s">
        <v>1</v>
      </c>
      <c r="F25" s="317">
        <v>2.7</v>
      </c>
      <c r="G25" s="39"/>
      <c r="H25" s="45"/>
    </row>
    <row r="26" spans="1:8" s="2" customFormat="1" ht="16.8" customHeight="1">
      <c r="A26" s="39"/>
      <c r="B26" s="45"/>
      <c r="C26" s="316" t="s">
        <v>1</v>
      </c>
      <c r="D26" s="316" t="s">
        <v>1002</v>
      </c>
      <c r="E26" s="18" t="s">
        <v>1</v>
      </c>
      <c r="F26" s="317">
        <v>7.92</v>
      </c>
      <c r="G26" s="39"/>
      <c r="H26" s="45"/>
    </row>
    <row r="27" spans="1:8" s="2" customFormat="1" ht="16.8" customHeight="1">
      <c r="A27" s="39"/>
      <c r="B27" s="45"/>
      <c r="C27" s="316" t="s">
        <v>144</v>
      </c>
      <c r="D27" s="316" t="s">
        <v>1003</v>
      </c>
      <c r="E27" s="18" t="s">
        <v>1</v>
      </c>
      <c r="F27" s="317">
        <v>29.07</v>
      </c>
      <c r="G27" s="39"/>
      <c r="H27" s="45"/>
    </row>
    <row r="28" spans="1:8" s="2" customFormat="1" ht="16.8" customHeight="1">
      <c r="A28" s="39"/>
      <c r="B28" s="45"/>
      <c r="C28" s="318" t="s">
        <v>1539</v>
      </c>
      <c r="D28" s="39"/>
      <c r="E28" s="39"/>
      <c r="F28" s="39"/>
      <c r="G28" s="39"/>
      <c r="H28" s="45"/>
    </row>
    <row r="29" spans="1:8" s="2" customFormat="1" ht="16.8" customHeight="1">
      <c r="A29" s="39"/>
      <c r="B29" s="45"/>
      <c r="C29" s="316" t="s">
        <v>994</v>
      </c>
      <c r="D29" s="316" t="s">
        <v>995</v>
      </c>
      <c r="E29" s="18" t="s">
        <v>205</v>
      </c>
      <c r="F29" s="317">
        <v>29.07</v>
      </c>
      <c r="G29" s="39"/>
      <c r="H29" s="45"/>
    </row>
    <row r="30" spans="1:8" s="2" customFormat="1" ht="16.8" customHeight="1">
      <c r="A30" s="39"/>
      <c r="B30" s="45"/>
      <c r="C30" s="316" t="s">
        <v>974</v>
      </c>
      <c r="D30" s="316" t="s">
        <v>975</v>
      </c>
      <c r="E30" s="18" t="s">
        <v>205</v>
      </c>
      <c r="F30" s="317">
        <v>29.07</v>
      </c>
      <c r="G30" s="39"/>
      <c r="H30" s="45"/>
    </row>
    <row r="31" spans="1:8" s="2" customFormat="1" ht="16.8" customHeight="1">
      <c r="A31" s="39"/>
      <c r="B31" s="45"/>
      <c r="C31" s="316" t="s">
        <v>979</v>
      </c>
      <c r="D31" s="316" t="s">
        <v>980</v>
      </c>
      <c r="E31" s="18" t="s">
        <v>205</v>
      </c>
      <c r="F31" s="317">
        <v>29.07</v>
      </c>
      <c r="G31" s="39"/>
      <c r="H31" s="45"/>
    </row>
    <row r="32" spans="1:8" s="2" customFormat="1" ht="16.8" customHeight="1">
      <c r="A32" s="39"/>
      <c r="B32" s="45"/>
      <c r="C32" s="316" t="s">
        <v>984</v>
      </c>
      <c r="D32" s="316" t="s">
        <v>985</v>
      </c>
      <c r="E32" s="18" t="s">
        <v>205</v>
      </c>
      <c r="F32" s="317">
        <v>29.07</v>
      </c>
      <c r="G32" s="39"/>
      <c r="H32" s="45"/>
    </row>
    <row r="33" spans="1:8" s="2" customFormat="1" ht="16.8" customHeight="1">
      <c r="A33" s="39"/>
      <c r="B33" s="45"/>
      <c r="C33" s="316" t="s">
        <v>989</v>
      </c>
      <c r="D33" s="316" t="s">
        <v>990</v>
      </c>
      <c r="E33" s="18" t="s">
        <v>205</v>
      </c>
      <c r="F33" s="317">
        <v>29.07</v>
      </c>
      <c r="G33" s="39"/>
      <c r="H33" s="45"/>
    </row>
    <row r="34" spans="1:8" s="2" customFormat="1" ht="16.8" customHeight="1">
      <c r="A34" s="39"/>
      <c r="B34" s="45"/>
      <c r="C34" s="312" t="s">
        <v>146</v>
      </c>
      <c r="D34" s="313" t="s">
        <v>1</v>
      </c>
      <c r="E34" s="314" t="s">
        <v>1</v>
      </c>
      <c r="F34" s="315">
        <v>91.68</v>
      </c>
      <c r="G34" s="39"/>
      <c r="H34" s="45"/>
    </row>
    <row r="35" spans="1:8" s="2" customFormat="1" ht="16.8" customHeight="1">
      <c r="A35" s="39"/>
      <c r="B35" s="45"/>
      <c r="C35" s="318" t="s">
        <v>1539</v>
      </c>
      <c r="D35" s="39"/>
      <c r="E35" s="39"/>
      <c r="F35" s="39"/>
      <c r="G35" s="39"/>
      <c r="H35" s="45"/>
    </row>
    <row r="36" spans="1:8" s="2" customFormat="1" ht="16.8" customHeight="1">
      <c r="A36" s="39"/>
      <c r="B36" s="45"/>
      <c r="C36" s="316" t="s">
        <v>297</v>
      </c>
      <c r="D36" s="316" t="s">
        <v>298</v>
      </c>
      <c r="E36" s="18" t="s">
        <v>205</v>
      </c>
      <c r="F36" s="317">
        <v>91.68</v>
      </c>
      <c r="G36" s="39"/>
      <c r="H36" s="45"/>
    </row>
    <row r="37" spans="1:8" s="2" customFormat="1" ht="16.8" customHeight="1">
      <c r="A37" s="39"/>
      <c r="B37" s="45"/>
      <c r="C37" s="316" t="s">
        <v>937</v>
      </c>
      <c r="D37" s="316" t="s">
        <v>938</v>
      </c>
      <c r="E37" s="18" t="s">
        <v>205</v>
      </c>
      <c r="F37" s="317">
        <v>105.432</v>
      </c>
      <c r="G37" s="39"/>
      <c r="H37" s="45"/>
    </row>
    <row r="38" spans="1:8" s="2" customFormat="1" ht="16.8" customHeight="1">
      <c r="A38" s="39"/>
      <c r="B38" s="45"/>
      <c r="C38" s="312" t="s">
        <v>148</v>
      </c>
      <c r="D38" s="313" t="s">
        <v>1</v>
      </c>
      <c r="E38" s="314" t="s">
        <v>1</v>
      </c>
      <c r="F38" s="315">
        <v>128.09</v>
      </c>
      <c r="G38" s="39"/>
      <c r="H38" s="45"/>
    </row>
    <row r="39" spans="1:8" s="2" customFormat="1" ht="16.8" customHeight="1">
      <c r="A39" s="39"/>
      <c r="B39" s="45"/>
      <c r="C39" s="318" t="s">
        <v>1539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316" t="s">
        <v>567</v>
      </c>
      <c r="D40" s="316" t="s">
        <v>568</v>
      </c>
      <c r="E40" s="18" t="s">
        <v>205</v>
      </c>
      <c r="F40" s="317">
        <v>128.09</v>
      </c>
      <c r="G40" s="39"/>
      <c r="H40" s="45"/>
    </row>
    <row r="41" spans="1:8" s="2" customFormat="1" ht="16.8" customHeight="1">
      <c r="A41" s="39"/>
      <c r="B41" s="45"/>
      <c r="C41" s="316" t="s">
        <v>1012</v>
      </c>
      <c r="D41" s="316" t="s">
        <v>1013</v>
      </c>
      <c r="E41" s="18" t="s">
        <v>205</v>
      </c>
      <c r="F41" s="317">
        <v>732.819</v>
      </c>
      <c r="G41" s="39"/>
      <c r="H41" s="45"/>
    </row>
    <row r="42" spans="1:8" s="2" customFormat="1" ht="16.8" customHeight="1">
      <c r="A42" s="39"/>
      <c r="B42" s="45"/>
      <c r="C42" s="312" t="s">
        <v>150</v>
      </c>
      <c r="D42" s="313" t="s">
        <v>1</v>
      </c>
      <c r="E42" s="314" t="s">
        <v>1</v>
      </c>
      <c r="F42" s="315">
        <v>3.6</v>
      </c>
      <c r="G42" s="39"/>
      <c r="H42" s="45"/>
    </row>
    <row r="43" spans="1:8" s="2" customFormat="1" ht="16.8" customHeight="1">
      <c r="A43" s="39"/>
      <c r="B43" s="45"/>
      <c r="C43" s="316" t="s">
        <v>1</v>
      </c>
      <c r="D43" s="316" t="s">
        <v>263</v>
      </c>
      <c r="E43" s="18" t="s">
        <v>1</v>
      </c>
      <c r="F43" s="317">
        <v>0</v>
      </c>
      <c r="G43" s="39"/>
      <c r="H43" s="45"/>
    </row>
    <row r="44" spans="1:8" s="2" customFormat="1" ht="16.8" customHeight="1">
      <c r="A44" s="39"/>
      <c r="B44" s="45"/>
      <c r="C44" s="316" t="s">
        <v>1</v>
      </c>
      <c r="D44" s="316" t="s">
        <v>584</v>
      </c>
      <c r="E44" s="18" t="s">
        <v>1</v>
      </c>
      <c r="F44" s="317">
        <v>3.6</v>
      </c>
      <c r="G44" s="39"/>
      <c r="H44" s="45"/>
    </row>
    <row r="45" spans="1:8" s="2" customFormat="1" ht="16.8" customHeight="1">
      <c r="A45" s="39"/>
      <c r="B45" s="45"/>
      <c r="C45" s="316" t="s">
        <v>150</v>
      </c>
      <c r="D45" s="316" t="s">
        <v>195</v>
      </c>
      <c r="E45" s="18" t="s">
        <v>1</v>
      </c>
      <c r="F45" s="317">
        <v>3.6</v>
      </c>
      <c r="G45" s="39"/>
      <c r="H45" s="45"/>
    </row>
    <row r="46" spans="1:8" s="2" customFormat="1" ht="16.8" customHeight="1">
      <c r="A46" s="39"/>
      <c r="B46" s="45"/>
      <c r="C46" s="318" t="s">
        <v>1539</v>
      </c>
      <c r="D46" s="39"/>
      <c r="E46" s="39"/>
      <c r="F46" s="39"/>
      <c r="G46" s="39"/>
      <c r="H46" s="45"/>
    </row>
    <row r="47" spans="1:8" s="2" customFormat="1" ht="16.8" customHeight="1">
      <c r="A47" s="39"/>
      <c r="B47" s="45"/>
      <c r="C47" s="316" t="s">
        <v>580</v>
      </c>
      <c r="D47" s="316" t="s">
        <v>581</v>
      </c>
      <c r="E47" s="18" t="s">
        <v>205</v>
      </c>
      <c r="F47" s="317">
        <v>3.6</v>
      </c>
      <c r="G47" s="39"/>
      <c r="H47" s="45"/>
    </row>
    <row r="48" spans="1:8" s="2" customFormat="1" ht="16.8" customHeight="1">
      <c r="A48" s="39"/>
      <c r="B48" s="45"/>
      <c r="C48" s="316" t="s">
        <v>603</v>
      </c>
      <c r="D48" s="316" t="s">
        <v>604</v>
      </c>
      <c r="E48" s="18" t="s">
        <v>205</v>
      </c>
      <c r="F48" s="317">
        <v>3.6</v>
      </c>
      <c r="G48" s="39"/>
      <c r="H48" s="45"/>
    </row>
    <row r="49" spans="1:8" s="2" customFormat="1" ht="16.8" customHeight="1">
      <c r="A49" s="39"/>
      <c r="B49" s="45"/>
      <c r="C49" s="316" t="s">
        <v>1012</v>
      </c>
      <c r="D49" s="316" t="s">
        <v>1013</v>
      </c>
      <c r="E49" s="18" t="s">
        <v>205</v>
      </c>
      <c r="F49" s="317">
        <v>732.819</v>
      </c>
      <c r="G49" s="39"/>
      <c r="H49" s="45"/>
    </row>
    <row r="50" spans="1:8" s="2" customFormat="1" ht="16.8" customHeight="1">
      <c r="A50" s="39"/>
      <c r="B50" s="45"/>
      <c r="C50" s="316" t="s">
        <v>609</v>
      </c>
      <c r="D50" s="316" t="s">
        <v>610</v>
      </c>
      <c r="E50" s="18" t="s">
        <v>205</v>
      </c>
      <c r="F50" s="317">
        <v>3.672</v>
      </c>
      <c r="G50" s="39"/>
      <c r="H50" s="45"/>
    </row>
    <row r="51" spans="1:8" s="2" customFormat="1" ht="16.8" customHeight="1">
      <c r="A51" s="39"/>
      <c r="B51" s="45"/>
      <c r="C51" s="312" t="s">
        <v>152</v>
      </c>
      <c r="D51" s="313" t="s">
        <v>1</v>
      </c>
      <c r="E51" s="314" t="s">
        <v>1</v>
      </c>
      <c r="F51" s="315">
        <v>144.4</v>
      </c>
      <c r="G51" s="39"/>
      <c r="H51" s="45"/>
    </row>
    <row r="52" spans="1:8" s="2" customFormat="1" ht="16.8" customHeight="1">
      <c r="A52" s="39"/>
      <c r="B52" s="45"/>
      <c r="C52" s="318" t="s">
        <v>1539</v>
      </c>
      <c r="D52" s="39"/>
      <c r="E52" s="39"/>
      <c r="F52" s="39"/>
      <c r="G52" s="39"/>
      <c r="H52" s="45"/>
    </row>
    <row r="53" spans="1:8" s="2" customFormat="1" ht="16.8" customHeight="1">
      <c r="A53" s="39"/>
      <c r="B53" s="45"/>
      <c r="C53" s="316" t="s">
        <v>799</v>
      </c>
      <c r="D53" s="316" t="s">
        <v>800</v>
      </c>
      <c r="E53" s="18" t="s">
        <v>205</v>
      </c>
      <c r="F53" s="317">
        <v>144.4</v>
      </c>
      <c r="G53" s="39"/>
      <c r="H53" s="45"/>
    </row>
    <row r="54" spans="1:8" s="2" customFormat="1" ht="16.8" customHeight="1">
      <c r="A54" s="39"/>
      <c r="B54" s="45"/>
      <c r="C54" s="316" t="s">
        <v>804</v>
      </c>
      <c r="D54" s="316" t="s">
        <v>805</v>
      </c>
      <c r="E54" s="18" t="s">
        <v>205</v>
      </c>
      <c r="F54" s="317">
        <v>144.4</v>
      </c>
      <c r="G54" s="39"/>
      <c r="H54" s="45"/>
    </row>
    <row r="55" spans="1:8" s="2" customFormat="1" ht="16.8" customHeight="1">
      <c r="A55" s="39"/>
      <c r="B55" s="45"/>
      <c r="C55" s="316" t="s">
        <v>888</v>
      </c>
      <c r="D55" s="316" t="s">
        <v>889</v>
      </c>
      <c r="E55" s="18" t="s">
        <v>205</v>
      </c>
      <c r="F55" s="317">
        <v>144.4</v>
      </c>
      <c r="G55" s="39"/>
      <c r="H55" s="45"/>
    </row>
    <row r="56" spans="1:8" s="2" customFormat="1" ht="12">
      <c r="A56" s="39"/>
      <c r="B56" s="45"/>
      <c r="C56" s="316" t="s">
        <v>386</v>
      </c>
      <c r="D56" s="316" t="s">
        <v>387</v>
      </c>
      <c r="E56" s="18" t="s">
        <v>205</v>
      </c>
      <c r="F56" s="317">
        <v>144.4</v>
      </c>
      <c r="G56" s="39"/>
      <c r="H56" s="45"/>
    </row>
    <row r="57" spans="1:8" s="2" customFormat="1" ht="16.8" customHeight="1">
      <c r="A57" s="39"/>
      <c r="B57" s="45"/>
      <c r="C57" s="316" t="s">
        <v>391</v>
      </c>
      <c r="D57" s="316" t="s">
        <v>392</v>
      </c>
      <c r="E57" s="18" t="s">
        <v>205</v>
      </c>
      <c r="F57" s="317">
        <v>144.4</v>
      </c>
      <c r="G57" s="39"/>
      <c r="H57" s="45"/>
    </row>
    <row r="58" spans="1:8" s="2" customFormat="1" ht="16.8" customHeight="1">
      <c r="A58" s="39"/>
      <c r="B58" s="45"/>
      <c r="C58" s="316" t="s">
        <v>854</v>
      </c>
      <c r="D58" s="316" t="s">
        <v>855</v>
      </c>
      <c r="E58" s="18" t="s">
        <v>205</v>
      </c>
      <c r="F58" s="317">
        <v>182.606</v>
      </c>
      <c r="G58" s="39"/>
      <c r="H58" s="45"/>
    </row>
    <row r="59" spans="1:8" s="2" customFormat="1" ht="16.8" customHeight="1">
      <c r="A59" s="39"/>
      <c r="B59" s="45"/>
      <c r="C59" s="312" t="s">
        <v>154</v>
      </c>
      <c r="D59" s="313" t="s">
        <v>1</v>
      </c>
      <c r="E59" s="314" t="s">
        <v>1</v>
      </c>
      <c r="F59" s="315">
        <v>216.912</v>
      </c>
      <c r="G59" s="39"/>
      <c r="H59" s="45"/>
    </row>
    <row r="60" spans="1:8" s="2" customFormat="1" ht="16.8" customHeight="1">
      <c r="A60" s="39"/>
      <c r="B60" s="45"/>
      <c r="C60" s="316" t="s">
        <v>1</v>
      </c>
      <c r="D60" s="316" t="s">
        <v>307</v>
      </c>
      <c r="E60" s="18" t="s">
        <v>1</v>
      </c>
      <c r="F60" s="317">
        <v>0</v>
      </c>
      <c r="G60" s="39"/>
      <c r="H60" s="45"/>
    </row>
    <row r="61" spans="1:8" s="2" customFormat="1" ht="16.8" customHeight="1">
      <c r="A61" s="39"/>
      <c r="B61" s="45"/>
      <c r="C61" s="316" t="s">
        <v>1</v>
      </c>
      <c r="D61" s="316" t="s">
        <v>308</v>
      </c>
      <c r="E61" s="18" t="s">
        <v>1</v>
      </c>
      <c r="F61" s="317">
        <v>26.04</v>
      </c>
      <c r="G61" s="39"/>
      <c r="H61" s="45"/>
    </row>
    <row r="62" spans="1:8" s="2" customFormat="1" ht="16.8" customHeight="1">
      <c r="A62" s="39"/>
      <c r="B62" s="45"/>
      <c r="C62" s="316" t="s">
        <v>1</v>
      </c>
      <c r="D62" s="316" t="s">
        <v>309</v>
      </c>
      <c r="E62" s="18" t="s">
        <v>1</v>
      </c>
      <c r="F62" s="317">
        <v>-1.576</v>
      </c>
      <c r="G62" s="39"/>
      <c r="H62" s="45"/>
    </row>
    <row r="63" spans="1:8" s="2" customFormat="1" ht="16.8" customHeight="1">
      <c r="A63" s="39"/>
      <c r="B63" s="45"/>
      <c r="C63" s="316" t="s">
        <v>1</v>
      </c>
      <c r="D63" s="316" t="s">
        <v>310</v>
      </c>
      <c r="E63" s="18" t="s">
        <v>1</v>
      </c>
      <c r="F63" s="317">
        <v>10.85</v>
      </c>
      <c r="G63" s="39"/>
      <c r="H63" s="45"/>
    </row>
    <row r="64" spans="1:8" s="2" customFormat="1" ht="16.8" customHeight="1">
      <c r="A64" s="39"/>
      <c r="B64" s="45"/>
      <c r="C64" s="316" t="s">
        <v>1</v>
      </c>
      <c r="D64" s="316" t="s">
        <v>311</v>
      </c>
      <c r="E64" s="18" t="s">
        <v>1</v>
      </c>
      <c r="F64" s="317">
        <v>14.26</v>
      </c>
      <c r="G64" s="39"/>
      <c r="H64" s="45"/>
    </row>
    <row r="65" spans="1:8" s="2" customFormat="1" ht="16.8" customHeight="1">
      <c r="A65" s="39"/>
      <c r="B65" s="45"/>
      <c r="C65" s="316" t="s">
        <v>1</v>
      </c>
      <c r="D65" s="316" t="s">
        <v>312</v>
      </c>
      <c r="E65" s="18" t="s">
        <v>1</v>
      </c>
      <c r="F65" s="317">
        <v>-4.728</v>
      </c>
      <c r="G65" s="39"/>
      <c r="H65" s="45"/>
    </row>
    <row r="66" spans="1:8" s="2" customFormat="1" ht="16.8" customHeight="1">
      <c r="A66" s="39"/>
      <c r="B66" s="45"/>
      <c r="C66" s="316" t="s">
        <v>1</v>
      </c>
      <c r="D66" s="316" t="s">
        <v>313</v>
      </c>
      <c r="E66" s="18" t="s">
        <v>1</v>
      </c>
      <c r="F66" s="317">
        <v>4.2</v>
      </c>
      <c r="G66" s="39"/>
      <c r="H66" s="45"/>
    </row>
    <row r="67" spans="1:8" s="2" customFormat="1" ht="16.8" customHeight="1">
      <c r="A67" s="39"/>
      <c r="B67" s="45"/>
      <c r="C67" s="316" t="s">
        <v>1</v>
      </c>
      <c r="D67" s="316" t="s">
        <v>314</v>
      </c>
      <c r="E67" s="18" t="s">
        <v>1</v>
      </c>
      <c r="F67" s="317">
        <v>23.56</v>
      </c>
      <c r="G67" s="39"/>
      <c r="H67" s="45"/>
    </row>
    <row r="68" spans="1:8" s="2" customFormat="1" ht="16.8" customHeight="1">
      <c r="A68" s="39"/>
      <c r="B68" s="45"/>
      <c r="C68" s="316" t="s">
        <v>1</v>
      </c>
      <c r="D68" s="316" t="s">
        <v>315</v>
      </c>
      <c r="E68" s="18" t="s">
        <v>1</v>
      </c>
      <c r="F68" s="317">
        <v>-3.152</v>
      </c>
      <c r="G68" s="39"/>
      <c r="H68" s="45"/>
    </row>
    <row r="69" spans="1:8" s="2" customFormat="1" ht="16.8" customHeight="1">
      <c r="A69" s="39"/>
      <c r="B69" s="45"/>
      <c r="C69" s="316" t="s">
        <v>1</v>
      </c>
      <c r="D69" s="316" t="s">
        <v>316</v>
      </c>
      <c r="E69" s="18" t="s">
        <v>1</v>
      </c>
      <c r="F69" s="317">
        <v>37.82</v>
      </c>
      <c r="G69" s="39"/>
      <c r="H69" s="45"/>
    </row>
    <row r="70" spans="1:8" s="2" customFormat="1" ht="16.8" customHeight="1">
      <c r="A70" s="39"/>
      <c r="B70" s="45"/>
      <c r="C70" s="316" t="s">
        <v>1</v>
      </c>
      <c r="D70" s="316" t="s">
        <v>315</v>
      </c>
      <c r="E70" s="18" t="s">
        <v>1</v>
      </c>
      <c r="F70" s="317">
        <v>-3.152</v>
      </c>
      <c r="G70" s="39"/>
      <c r="H70" s="45"/>
    </row>
    <row r="71" spans="1:8" s="2" customFormat="1" ht="16.8" customHeight="1">
      <c r="A71" s="39"/>
      <c r="B71" s="45"/>
      <c r="C71" s="316" t="s">
        <v>1</v>
      </c>
      <c r="D71" s="316" t="s">
        <v>317</v>
      </c>
      <c r="E71" s="18" t="s">
        <v>1</v>
      </c>
      <c r="F71" s="317">
        <v>14.44</v>
      </c>
      <c r="G71" s="39"/>
      <c r="H71" s="45"/>
    </row>
    <row r="72" spans="1:8" s="2" customFormat="1" ht="16.8" customHeight="1">
      <c r="A72" s="39"/>
      <c r="B72" s="45"/>
      <c r="C72" s="316" t="s">
        <v>1</v>
      </c>
      <c r="D72" s="316" t="s">
        <v>318</v>
      </c>
      <c r="E72" s="18" t="s">
        <v>1</v>
      </c>
      <c r="F72" s="317">
        <v>-2.955</v>
      </c>
      <c r="G72" s="39"/>
      <c r="H72" s="45"/>
    </row>
    <row r="73" spans="1:8" s="2" customFormat="1" ht="16.8" customHeight="1">
      <c r="A73" s="39"/>
      <c r="B73" s="45"/>
      <c r="C73" s="316" t="s">
        <v>1</v>
      </c>
      <c r="D73" s="316" t="s">
        <v>319</v>
      </c>
      <c r="E73" s="18" t="s">
        <v>1</v>
      </c>
      <c r="F73" s="317">
        <v>4.83</v>
      </c>
      <c r="G73" s="39"/>
      <c r="H73" s="45"/>
    </row>
    <row r="74" spans="1:8" s="2" customFormat="1" ht="16.8" customHeight="1">
      <c r="A74" s="39"/>
      <c r="B74" s="45"/>
      <c r="C74" s="316" t="s">
        <v>1</v>
      </c>
      <c r="D74" s="316" t="s">
        <v>320</v>
      </c>
      <c r="E74" s="18" t="s">
        <v>1</v>
      </c>
      <c r="F74" s="317">
        <v>5.32</v>
      </c>
      <c r="G74" s="39"/>
      <c r="H74" s="45"/>
    </row>
    <row r="75" spans="1:8" s="2" customFormat="1" ht="16.8" customHeight="1">
      <c r="A75" s="39"/>
      <c r="B75" s="45"/>
      <c r="C75" s="316" t="s">
        <v>1</v>
      </c>
      <c r="D75" s="316" t="s">
        <v>321</v>
      </c>
      <c r="E75" s="18" t="s">
        <v>1</v>
      </c>
      <c r="F75" s="317">
        <v>-2.758</v>
      </c>
      <c r="G75" s="39"/>
      <c r="H75" s="45"/>
    </row>
    <row r="76" spans="1:8" s="2" customFormat="1" ht="16.8" customHeight="1">
      <c r="A76" s="39"/>
      <c r="B76" s="45"/>
      <c r="C76" s="316" t="s">
        <v>1</v>
      </c>
      <c r="D76" s="316" t="s">
        <v>322</v>
      </c>
      <c r="E76" s="18" t="s">
        <v>1</v>
      </c>
      <c r="F76" s="317">
        <v>4.4</v>
      </c>
      <c r="G76" s="39"/>
      <c r="H76" s="45"/>
    </row>
    <row r="77" spans="1:8" s="2" customFormat="1" ht="16.8" customHeight="1">
      <c r="A77" s="39"/>
      <c r="B77" s="45"/>
      <c r="C77" s="316" t="s">
        <v>1</v>
      </c>
      <c r="D77" s="316" t="s">
        <v>323</v>
      </c>
      <c r="E77" s="18" t="s">
        <v>1</v>
      </c>
      <c r="F77" s="317">
        <v>0.93</v>
      </c>
      <c r="G77" s="39"/>
      <c r="H77" s="45"/>
    </row>
    <row r="78" spans="1:8" s="2" customFormat="1" ht="16.8" customHeight="1">
      <c r="A78" s="39"/>
      <c r="B78" s="45"/>
      <c r="C78" s="316" t="s">
        <v>1</v>
      </c>
      <c r="D78" s="316" t="s">
        <v>324</v>
      </c>
      <c r="E78" s="18" t="s">
        <v>1</v>
      </c>
      <c r="F78" s="317">
        <v>9</v>
      </c>
      <c r="G78" s="39"/>
      <c r="H78" s="45"/>
    </row>
    <row r="79" spans="1:8" s="2" customFormat="1" ht="16.8" customHeight="1">
      <c r="A79" s="39"/>
      <c r="B79" s="45"/>
      <c r="C79" s="316" t="s">
        <v>1</v>
      </c>
      <c r="D79" s="316" t="s">
        <v>325</v>
      </c>
      <c r="E79" s="18" t="s">
        <v>1</v>
      </c>
      <c r="F79" s="317">
        <v>16.12</v>
      </c>
      <c r="G79" s="39"/>
      <c r="H79" s="45"/>
    </row>
    <row r="80" spans="1:8" s="2" customFormat="1" ht="16.8" customHeight="1">
      <c r="A80" s="39"/>
      <c r="B80" s="45"/>
      <c r="C80" s="316" t="s">
        <v>1</v>
      </c>
      <c r="D80" s="316" t="s">
        <v>309</v>
      </c>
      <c r="E80" s="18" t="s">
        <v>1</v>
      </c>
      <c r="F80" s="317">
        <v>-1.576</v>
      </c>
      <c r="G80" s="39"/>
      <c r="H80" s="45"/>
    </row>
    <row r="81" spans="1:8" s="2" customFormat="1" ht="16.8" customHeight="1">
      <c r="A81" s="39"/>
      <c r="B81" s="45"/>
      <c r="C81" s="316" t="s">
        <v>1</v>
      </c>
      <c r="D81" s="316" t="s">
        <v>326</v>
      </c>
      <c r="E81" s="18" t="s">
        <v>1</v>
      </c>
      <c r="F81" s="317">
        <v>15.19</v>
      </c>
      <c r="G81" s="39"/>
      <c r="H81" s="45"/>
    </row>
    <row r="82" spans="1:8" s="2" customFormat="1" ht="16.8" customHeight="1">
      <c r="A82" s="39"/>
      <c r="B82" s="45"/>
      <c r="C82" s="316" t="s">
        <v>1</v>
      </c>
      <c r="D82" s="316" t="s">
        <v>309</v>
      </c>
      <c r="E82" s="18" t="s">
        <v>1</v>
      </c>
      <c r="F82" s="317">
        <v>-1.576</v>
      </c>
      <c r="G82" s="39"/>
      <c r="H82" s="45"/>
    </row>
    <row r="83" spans="1:8" s="2" customFormat="1" ht="16.8" customHeight="1">
      <c r="A83" s="39"/>
      <c r="B83" s="45"/>
      <c r="C83" s="316" t="s">
        <v>1</v>
      </c>
      <c r="D83" s="316" t="s">
        <v>327</v>
      </c>
      <c r="E83" s="18" t="s">
        <v>1</v>
      </c>
      <c r="F83" s="317">
        <v>9.88</v>
      </c>
      <c r="G83" s="39"/>
      <c r="H83" s="45"/>
    </row>
    <row r="84" spans="1:8" s="2" customFormat="1" ht="16.8" customHeight="1">
      <c r="A84" s="39"/>
      <c r="B84" s="45"/>
      <c r="C84" s="316" t="s">
        <v>1</v>
      </c>
      <c r="D84" s="316" t="s">
        <v>328</v>
      </c>
      <c r="E84" s="18" t="s">
        <v>1</v>
      </c>
      <c r="F84" s="317">
        <v>-2.955</v>
      </c>
      <c r="G84" s="39"/>
      <c r="H84" s="45"/>
    </row>
    <row r="85" spans="1:8" s="2" customFormat="1" ht="16.8" customHeight="1">
      <c r="A85" s="39"/>
      <c r="B85" s="45"/>
      <c r="C85" s="316" t="s">
        <v>1</v>
      </c>
      <c r="D85" s="316" t="s">
        <v>329</v>
      </c>
      <c r="E85" s="18" t="s">
        <v>1</v>
      </c>
      <c r="F85" s="317">
        <v>7.2</v>
      </c>
      <c r="G85" s="39"/>
      <c r="H85" s="45"/>
    </row>
    <row r="86" spans="1:8" s="2" customFormat="1" ht="16.8" customHeight="1">
      <c r="A86" s="39"/>
      <c r="B86" s="45"/>
      <c r="C86" s="316" t="s">
        <v>1</v>
      </c>
      <c r="D86" s="316" t="s">
        <v>330</v>
      </c>
      <c r="E86" s="18" t="s">
        <v>1</v>
      </c>
      <c r="F86" s="317">
        <v>17.6</v>
      </c>
      <c r="G86" s="39"/>
      <c r="H86" s="45"/>
    </row>
    <row r="87" spans="1:8" s="2" customFormat="1" ht="16.8" customHeight="1">
      <c r="A87" s="39"/>
      <c r="B87" s="45"/>
      <c r="C87" s="316" t="s">
        <v>1</v>
      </c>
      <c r="D87" s="316" t="s">
        <v>331</v>
      </c>
      <c r="E87" s="18" t="s">
        <v>1</v>
      </c>
      <c r="F87" s="317">
        <v>19.7</v>
      </c>
      <c r="G87" s="39"/>
      <c r="H87" s="45"/>
    </row>
    <row r="88" spans="1:8" s="2" customFormat="1" ht="16.8" customHeight="1">
      <c r="A88" s="39"/>
      <c r="B88" s="45"/>
      <c r="C88" s="316" t="s">
        <v>154</v>
      </c>
      <c r="D88" s="316" t="s">
        <v>195</v>
      </c>
      <c r="E88" s="18" t="s">
        <v>1</v>
      </c>
      <c r="F88" s="317">
        <v>216.912</v>
      </c>
      <c r="G88" s="39"/>
      <c r="H88" s="45"/>
    </row>
    <row r="89" spans="1:8" s="2" customFormat="1" ht="16.8" customHeight="1">
      <c r="A89" s="39"/>
      <c r="B89" s="45"/>
      <c r="C89" s="318" t="s">
        <v>1539</v>
      </c>
      <c r="D89" s="39"/>
      <c r="E89" s="39"/>
      <c r="F89" s="39"/>
      <c r="G89" s="39"/>
      <c r="H89" s="45"/>
    </row>
    <row r="90" spans="1:8" s="2" customFormat="1" ht="16.8" customHeight="1">
      <c r="A90" s="39"/>
      <c r="B90" s="45"/>
      <c r="C90" s="316" t="s">
        <v>303</v>
      </c>
      <c r="D90" s="316" t="s">
        <v>304</v>
      </c>
      <c r="E90" s="18" t="s">
        <v>205</v>
      </c>
      <c r="F90" s="317">
        <v>216.912</v>
      </c>
      <c r="G90" s="39"/>
      <c r="H90" s="45"/>
    </row>
    <row r="91" spans="1:8" s="2" customFormat="1" ht="16.8" customHeight="1">
      <c r="A91" s="39"/>
      <c r="B91" s="45"/>
      <c r="C91" s="316" t="s">
        <v>1012</v>
      </c>
      <c r="D91" s="316" t="s">
        <v>1013</v>
      </c>
      <c r="E91" s="18" t="s">
        <v>205</v>
      </c>
      <c r="F91" s="317">
        <v>732.819</v>
      </c>
      <c r="G91" s="39"/>
      <c r="H91" s="45"/>
    </row>
    <row r="92" spans="1:8" s="2" customFormat="1" ht="16.8" customHeight="1">
      <c r="A92" s="39"/>
      <c r="B92" s="45"/>
      <c r="C92" s="312" t="s">
        <v>157</v>
      </c>
      <c r="D92" s="313" t="s">
        <v>1</v>
      </c>
      <c r="E92" s="314" t="s">
        <v>1</v>
      </c>
      <c r="F92" s="315">
        <v>313.127</v>
      </c>
      <c r="G92" s="39"/>
      <c r="H92" s="45"/>
    </row>
    <row r="93" spans="1:8" s="2" customFormat="1" ht="16.8" customHeight="1">
      <c r="A93" s="39"/>
      <c r="B93" s="45"/>
      <c r="C93" s="316" t="s">
        <v>1</v>
      </c>
      <c r="D93" s="316" t="s">
        <v>336</v>
      </c>
      <c r="E93" s="18" t="s">
        <v>1</v>
      </c>
      <c r="F93" s="317">
        <v>0</v>
      </c>
      <c r="G93" s="39"/>
      <c r="H93" s="45"/>
    </row>
    <row r="94" spans="1:8" s="2" customFormat="1" ht="16.8" customHeight="1">
      <c r="A94" s="39"/>
      <c r="B94" s="45"/>
      <c r="C94" s="316" t="s">
        <v>1</v>
      </c>
      <c r="D94" s="316" t="s">
        <v>337</v>
      </c>
      <c r="E94" s="18" t="s">
        <v>1</v>
      </c>
      <c r="F94" s="317">
        <v>56.1</v>
      </c>
      <c r="G94" s="39"/>
      <c r="H94" s="45"/>
    </row>
    <row r="95" spans="1:8" s="2" customFormat="1" ht="16.8" customHeight="1">
      <c r="A95" s="39"/>
      <c r="B95" s="45"/>
      <c r="C95" s="316" t="s">
        <v>1</v>
      </c>
      <c r="D95" s="316" t="s">
        <v>338</v>
      </c>
      <c r="E95" s="18" t="s">
        <v>1</v>
      </c>
      <c r="F95" s="317">
        <v>-5.628</v>
      </c>
      <c r="G95" s="39"/>
      <c r="H95" s="45"/>
    </row>
    <row r="96" spans="1:8" s="2" customFormat="1" ht="16.8" customHeight="1">
      <c r="A96" s="39"/>
      <c r="B96" s="45"/>
      <c r="C96" s="316" t="s">
        <v>1</v>
      </c>
      <c r="D96" s="316" t="s">
        <v>339</v>
      </c>
      <c r="E96" s="18" t="s">
        <v>1</v>
      </c>
      <c r="F96" s="317">
        <v>2</v>
      </c>
      <c r="G96" s="39"/>
      <c r="H96" s="45"/>
    </row>
    <row r="97" spans="1:8" s="2" customFormat="1" ht="16.8" customHeight="1">
      <c r="A97" s="39"/>
      <c r="B97" s="45"/>
      <c r="C97" s="316" t="s">
        <v>1</v>
      </c>
      <c r="D97" s="316" t="s">
        <v>340</v>
      </c>
      <c r="E97" s="18" t="s">
        <v>1</v>
      </c>
      <c r="F97" s="317">
        <v>3.1</v>
      </c>
      <c r="G97" s="39"/>
      <c r="H97" s="45"/>
    </row>
    <row r="98" spans="1:8" s="2" customFormat="1" ht="16.8" customHeight="1">
      <c r="A98" s="39"/>
      <c r="B98" s="45"/>
      <c r="C98" s="316" t="s">
        <v>1</v>
      </c>
      <c r="D98" s="316" t="s">
        <v>314</v>
      </c>
      <c r="E98" s="18" t="s">
        <v>1</v>
      </c>
      <c r="F98" s="317">
        <v>23.56</v>
      </c>
      <c r="G98" s="39"/>
      <c r="H98" s="45"/>
    </row>
    <row r="99" spans="1:8" s="2" customFormat="1" ht="16.8" customHeight="1">
      <c r="A99" s="39"/>
      <c r="B99" s="45"/>
      <c r="C99" s="316" t="s">
        <v>1</v>
      </c>
      <c r="D99" s="316" t="s">
        <v>341</v>
      </c>
      <c r="E99" s="18" t="s">
        <v>1</v>
      </c>
      <c r="F99" s="317">
        <v>-7.888</v>
      </c>
      <c r="G99" s="39"/>
      <c r="H99" s="45"/>
    </row>
    <row r="100" spans="1:8" s="2" customFormat="1" ht="16.8" customHeight="1">
      <c r="A100" s="39"/>
      <c r="B100" s="45"/>
      <c r="C100" s="316" t="s">
        <v>1</v>
      </c>
      <c r="D100" s="316" t="s">
        <v>342</v>
      </c>
      <c r="E100" s="18" t="s">
        <v>1</v>
      </c>
      <c r="F100" s="317">
        <v>3.31</v>
      </c>
      <c r="G100" s="39"/>
      <c r="H100" s="45"/>
    </row>
    <row r="101" spans="1:8" s="2" customFormat="1" ht="16.8" customHeight="1">
      <c r="A101" s="39"/>
      <c r="B101" s="45"/>
      <c r="C101" s="316" t="s">
        <v>1</v>
      </c>
      <c r="D101" s="316" t="s">
        <v>343</v>
      </c>
      <c r="E101" s="18" t="s">
        <v>1</v>
      </c>
      <c r="F101" s="317">
        <v>1.976</v>
      </c>
      <c r="G101" s="39"/>
      <c r="H101" s="45"/>
    </row>
    <row r="102" spans="1:8" s="2" customFormat="1" ht="16.8" customHeight="1">
      <c r="A102" s="39"/>
      <c r="B102" s="45"/>
      <c r="C102" s="316" t="s">
        <v>1</v>
      </c>
      <c r="D102" s="316" t="s">
        <v>344</v>
      </c>
      <c r="E102" s="18" t="s">
        <v>1</v>
      </c>
      <c r="F102" s="317">
        <v>11.78</v>
      </c>
      <c r="G102" s="39"/>
      <c r="H102" s="45"/>
    </row>
    <row r="103" spans="1:8" s="2" customFormat="1" ht="16.8" customHeight="1">
      <c r="A103" s="39"/>
      <c r="B103" s="45"/>
      <c r="C103" s="316" t="s">
        <v>1</v>
      </c>
      <c r="D103" s="316" t="s">
        <v>345</v>
      </c>
      <c r="E103" s="18" t="s">
        <v>1</v>
      </c>
      <c r="F103" s="317">
        <v>-2.54</v>
      </c>
      <c r="G103" s="39"/>
      <c r="H103" s="45"/>
    </row>
    <row r="104" spans="1:8" s="2" customFormat="1" ht="16.8" customHeight="1">
      <c r="A104" s="39"/>
      <c r="B104" s="45"/>
      <c r="C104" s="316" t="s">
        <v>1</v>
      </c>
      <c r="D104" s="316" t="s">
        <v>343</v>
      </c>
      <c r="E104" s="18" t="s">
        <v>1</v>
      </c>
      <c r="F104" s="317">
        <v>1.976</v>
      </c>
      <c r="G104" s="39"/>
      <c r="H104" s="45"/>
    </row>
    <row r="105" spans="1:8" s="2" customFormat="1" ht="16.8" customHeight="1">
      <c r="A105" s="39"/>
      <c r="B105" s="45"/>
      <c r="C105" s="316" t="s">
        <v>1</v>
      </c>
      <c r="D105" s="316" t="s">
        <v>346</v>
      </c>
      <c r="E105" s="18" t="s">
        <v>1</v>
      </c>
      <c r="F105" s="317">
        <v>12.54</v>
      </c>
      <c r="G105" s="39"/>
      <c r="H105" s="45"/>
    </row>
    <row r="106" spans="1:8" s="2" customFormat="1" ht="16.8" customHeight="1">
      <c r="A106" s="39"/>
      <c r="B106" s="45"/>
      <c r="C106" s="316" t="s">
        <v>1</v>
      </c>
      <c r="D106" s="316" t="s">
        <v>309</v>
      </c>
      <c r="E106" s="18" t="s">
        <v>1</v>
      </c>
      <c r="F106" s="317">
        <v>-1.576</v>
      </c>
      <c r="G106" s="39"/>
      <c r="H106" s="45"/>
    </row>
    <row r="107" spans="1:8" s="2" customFormat="1" ht="16.8" customHeight="1">
      <c r="A107" s="39"/>
      <c r="B107" s="45"/>
      <c r="C107" s="316" t="s">
        <v>1</v>
      </c>
      <c r="D107" s="316" t="s">
        <v>347</v>
      </c>
      <c r="E107" s="18" t="s">
        <v>1</v>
      </c>
      <c r="F107" s="317">
        <v>11.66</v>
      </c>
      <c r="G107" s="39"/>
      <c r="H107" s="45"/>
    </row>
    <row r="108" spans="1:8" s="2" customFormat="1" ht="16.8" customHeight="1">
      <c r="A108" s="39"/>
      <c r="B108" s="45"/>
      <c r="C108" s="316" t="s">
        <v>1</v>
      </c>
      <c r="D108" s="316" t="s">
        <v>348</v>
      </c>
      <c r="E108" s="18" t="s">
        <v>1</v>
      </c>
      <c r="F108" s="317">
        <v>6.38</v>
      </c>
      <c r="G108" s="39"/>
      <c r="H108" s="45"/>
    </row>
    <row r="109" spans="1:8" s="2" customFormat="1" ht="16.8" customHeight="1">
      <c r="A109" s="39"/>
      <c r="B109" s="45"/>
      <c r="C109" s="316" t="s">
        <v>1</v>
      </c>
      <c r="D109" s="316" t="s">
        <v>322</v>
      </c>
      <c r="E109" s="18" t="s">
        <v>1</v>
      </c>
      <c r="F109" s="317">
        <v>4.4</v>
      </c>
      <c r="G109" s="39"/>
      <c r="H109" s="45"/>
    </row>
    <row r="110" spans="1:8" s="2" customFormat="1" ht="16.8" customHeight="1">
      <c r="A110" s="39"/>
      <c r="B110" s="45"/>
      <c r="C110" s="316" t="s">
        <v>1</v>
      </c>
      <c r="D110" s="316" t="s">
        <v>349</v>
      </c>
      <c r="E110" s="18" t="s">
        <v>1</v>
      </c>
      <c r="F110" s="317">
        <v>32.86</v>
      </c>
      <c r="G110" s="39"/>
      <c r="H110" s="45"/>
    </row>
    <row r="111" spans="1:8" s="2" customFormat="1" ht="16.8" customHeight="1">
      <c r="A111" s="39"/>
      <c r="B111" s="45"/>
      <c r="C111" s="316" t="s">
        <v>1</v>
      </c>
      <c r="D111" s="316" t="s">
        <v>350</v>
      </c>
      <c r="E111" s="18" t="s">
        <v>1</v>
      </c>
      <c r="F111" s="317">
        <v>-4.494</v>
      </c>
      <c r="G111" s="39"/>
      <c r="H111" s="45"/>
    </row>
    <row r="112" spans="1:8" s="2" customFormat="1" ht="16.8" customHeight="1">
      <c r="A112" s="39"/>
      <c r="B112" s="45"/>
      <c r="C112" s="316" t="s">
        <v>1</v>
      </c>
      <c r="D112" s="316" t="s">
        <v>351</v>
      </c>
      <c r="E112" s="18" t="s">
        <v>1</v>
      </c>
      <c r="F112" s="317">
        <v>0.45</v>
      </c>
      <c r="G112" s="39"/>
      <c r="H112" s="45"/>
    </row>
    <row r="113" spans="1:8" s="2" customFormat="1" ht="16.8" customHeight="1">
      <c r="A113" s="39"/>
      <c r="B113" s="45"/>
      <c r="C113" s="316" t="s">
        <v>1</v>
      </c>
      <c r="D113" s="316" t="s">
        <v>352</v>
      </c>
      <c r="E113" s="18" t="s">
        <v>1</v>
      </c>
      <c r="F113" s="317">
        <v>0.935</v>
      </c>
      <c r="G113" s="39"/>
      <c r="H113" s="45"/>
    </row>
    <row r="114" spans="1:8" s="2" customFormat="1" ht="16.8" customHeight="1">
      <c r="A114" s="39"/>
      <c r="B114" s="45"/>
      <c r="C114" s="316" t="s">
        <v>1</v>
      </c>
      <c r="D114" s="316" t="s">
        <v>353</v>
      </c>
      <c r="E114" s="18" t="s">
        <v>1</v>
      </c>
      <c r="F114" s="317">
        <v>26.66</v>
      </c>
      <c r="G114" s="39"/>
      <c r="H114" s="45"/>
    </row>
    <row r="115" spans="1:8" s="2" customFormat="1" ht="16.8" customHeight="1">
      <c r="A115" s="39"/>
      <c r="B115" s="45"/>
      <c r="C115" s="316" t="s">
        <v>1</v>
      </c>
      <c r="D115" s="316" t="s">
        <v>354</v>
      </c>
      <c r="E115" s="18" t="s">
        <v>1</v>
      </c>
      <c r="F115" s="317">
        <v>-4.651</v>
      </c>
      <c r="G115" s="39"/>
      <c r="H115" s="45"/>
    </row>
    <row r="116" spans="1:8" s="2" customFormat="1" ht="16.8" customHeight="1">
      <c r="A116" s="39"/>
      <c r="B116" s="45"/>
      <c r="C116" s="316" t="s">
        <v>1</v>
      </c>
      <c r="D116" s="316" t="s">
        <v>355</v>
      </c>
      <c r="E116" s="18" t="s">
        <v>1</v>
      </c>
      <c r="F116" s="317">
        <v>0.96</v>
      </c>
      <c r="G116" s="39"/>
      <c r="H116" s="45"/>
    </row>
    <row r="117" spans="1:8" s="2" customFormat="1" ht="16.8" customHeight="1">
      <c r="A117" s="39"/>
      <c r="B117" s="45"/>
      <c r="C117" s="316" t="s">
        <v>1</v>
      </c>
      <c r="D117" s="316" t="s">
        <v>356</v>
      </c>
      <c r="E117" s="18" t="s">
        <v>1</v>
      </c>
      <c r="F117" s="317">
        <v>11.4</v>
      </c>
      <c r="G117" s="39"/>
      <c r="H117" s="45"/>
    </row>
    <row r="118" spans="1:8" s="2" customFormat="1" ht="16.8" customHeight="1">
      <c r="A118" s="39"/>
      <c r="B118" s="45"/>
      <c r="C118" s="316" t="s">
        <v>1</v>
      </c>
      <c r="D118" s="316" t="s">
        <v>357</v>
      </c>
      <c r="E118" s="18" t="s">
        <v>1</v>
      </c>
      <c r="F118" s="317">
        <v>-1.435</v>
      </c>
      <c r="G118" s="39"/>
      <c r="H118" s="45"/>
    </row>
    <row r="119" spans="1:8" s="2" customFormat="1" ht="16.8" customHeight="1">
      <c r="A119" s="39"/>
      <c r="B119" s="45"/>
      <c r="C119" s="316" t="s">
        <v>1</v>
      </c>
      <c r="D119" s="316" t="s">
        <v>358</v>
      </c>
      <c r="E119" s="18" t="s">
        <v>1</v>
      </c>
      <c r="F119" s="317">
        <v>34.1</v>
      </c>
      <c r="G119" s="39"/>
      <c r="H119" s="45"/>
    </row>
    <row r="120" spans="1:8" s="2" customFormat="1" ht="16.8" customHeight="1">
      <c r="A120" s="39"/>
      <c r="B120" s="45"/>
      <c r="C120" s="316" t="s">
        <v>1</v>
      </c>
      <c r="D120" s="316" t="s">
        <v>359</v>
      </c>
      <c r="E120" s="18" t="s">
        <v>1</v>
      </c>
      <c r="F120" s="317">
        <v>-4.116</v>
      </c>
      <c r="G120" s="39"/>
      <c r="H120" s="45"/>
    </row>
    <row r="121" spans="1:8" s="2" customFormat="1" ht="16.8" customHeight="1">
      <c r="A121" s="39"/>
      <c r="B121" s="45"/>
      <c r="C121" s="316" t="s">
        <v>1</v>
      </c>
      <c r="D121" s="316" t="s">
        <v>360</v>
      </c>
      <c r="E121" s="18" t="s">
        <v>1</v>
      </c>
      <c r="F121" s="317">
        <v>0.988</v>
      </c>
      <c r="G121" s="39"/>
      <c r="H121" s="45"/>
    </row>
    <row r="122" spans="1:8" s="2" customFormat="1" ht="16.8" customHeight="1">
      <c r="A122" s="39"/>
      <c r="B122" s="45"/>
      <c r="C122" s="316" t="s">
        <v>1</v>
      </c>
      <c r="D122" s="316" t="s">
        <v>361</v>
      </c>
      <c r="E122" s="18" t="s">
        <v>1</v>
      </c>
      <c r="F122" s="317">
        <v>40.92</v>
      </c>
      <c r="G122" s="39"/>
      <c r="H122" s="45"/>
    </row>
    <row r="123" spans="1:8" s="2" customFormat="1" ht="16.8" customHeight="1">
      <c r="A123" s="39"/>
      <c r="B123" s="45"/>
      <c r="C123" s="316" t="s">
        <v>1</v>
      </c>
      <c r="D123" s="316" t="s">
        <v>362</v>
      </c>
      <c r="E123" s="18" t="s">
        <v>1</v>
      </c>
      <c r="F123" s="317">
        <v>-1.35</v>
      </c>
      <c r="G123" s="39"/>
      <c r="H123" s="45"/>
    </row>
    <row r="124" spans="1:8" s="2" customFormat="1" ht="16.8" customHeight="1">
      <c r="A124" s="39"/>
      <c r="B124" s="45"/>
      <c r="C124" s="316" t="s">
        <v>1</v>
      </c>
      <c r="D124" s="316" t="s">
        <v>363</v>
      </c>
      <c r="E124" s="18" t="s">
        <v>1</v>
      </c>
      <c r="F124" s="317">
        <v>0.825</v>
      </c>
      <c r="G124" s="39"/>
      <c r="H124" s="45"/>
    </row>
    <row r="125" spans="1:8" s="2" customFormat="1" ht="16.8" customHeight="1">
      <c r="A125" s="39"/>
      <c r="B125" s="45"/>
      <c r="C125" s="316" t="s">
        <v>1</v>
      </c>
      <c r="D125" s="316" t="s">
        <v>364</v>
      </c>
      <c r="E125" s="18" t="s">
        <v>1</v>
      </c>
      <c r="F125" s="317">
        <v>7.245</v>
      </c>
      <c r="G125" s="39"/>
      <c r="H125" s="45"/>
    </row>
    <row r="126" spans="1:8" s="2" customFormat="1" ht="16.8" customHeight="1">
      <c r="A126" s="39"/>
      <c r="B126" s="45"/>
      <c r="C126" s="316" t="s">
        <v>1</v>
      </c>
      <c r="D126" s="316" t="s">
        <v>365</v>
      </c>
      <c r="E126" s="18" t="s">
        <v>1</v>
      </c>
      <c r="F126" s="317">
        <v>3.04</v>
      </c>
      <c r="G126" s="39"/>
      <c r="H126" s="45"/>
    </row>
    <row r="127" spans="1:8" s="2" customFormat="1" ht="16.8" customHeight="1">
      <c r="A127" s="39"/>
      <c r="B127" s="45"/>
      <c r="C127" s="316" t="s">
        <v>1</v>
      </c>
      <c r="D127" s="316" t="s">
        <v>366</v>
      </c>
      <c r="E127" s="18" t="s">
        <v>1</v>
      </c>
      <c r="F127" s="317">
        <v>11.04</v>
      </c>
      <c r="G127" s="39"/>
      <c r="H127" s="45"/>
    </row>
    <row r="128" spans="1:8" s="2" customFormat="1" ht="16.8" customHeight="1">
      <c r="A128" s="39"/>
      <c r="B128" s="45"/>
      <c r="C128" s="316" t="s">
        <v>1</v>
      </c>
      <c r="D128" s="316" t="s">
        <v>367</v>
      </c>
      <c r="E128" s="18" t="s">
        <v>1</v>
      </c>
      <c r="F128" s="317">
        <v>6.6</v>
      </c>
      <c r="G128" s="39"/>
      <c r="H128" s="45"/>
    </row>
    <row r="129" spans="1:8" s="2" customFormat="1" ht="16.8" customHeight="1">
      <c r="A129" s="39"/>
      <c r="B129" s="45"/>
      <c r="C129" s="316" t="s">
        <v>1</v>
      </c>
      <c r="D129" s="316" t="s">
        <v>368</v>
      </c>
      <c r="E129" s="18" t="s">
        <v>1</v>
      </c>
      <c r="F129" s="317">
        <v>1.6</v>
      </c>
      <c r="G129" s="39"/>
      <c r="H129" s="45"/>
    </row>
    <row r="130" spans="1:8" s="2" customFormat="1" ht="16.8" customHeight="1">
      <c r="A130" s="39"/>
      <c r="B130" s="45"/>
      <c r="C130" s="316" t="s">
        <v>1</v>
      </c>
      <c r="D130" s="316" t="s">
        <v>369</v>
      </c>
      <c r="E130" s="18" t="s">
        <v>1</v>
      </c>
      <c r="F130" s="317">
        <v>28.4</v>
      </c>
      <c r="G130" s="39"/>
      <c r="H130" s="45"/>
    </row>
    <row r="131" spans="1:8" s="2" customFormat="1" ht="16.8" customHeight="1">
      <c r="A131" s="39"/>
      <c r="B131" s="45"/>
      <c r="C131" s="316" t="s">
        <v>157</v>
      </c>
      <c r="D131" s="316" t="s">
        <v>195</v>
      </c>
      <c r="E131" s="18" t="s">
        <v>1</v>
      </c>
      <c r="F131" s="317">
        <v>313.127</v>
      </c>
      <c r="G131" s="39"/>
      <c r="H131" s="45"/>
    </row>
    <row r="132" spans="1:8" s="2" customFormat="1" ht="16.8" customHeight="1">
      <c r="A132" s="39"/>
      <c r="B132" s="45"/>
      <c r="C132" s="318" t="s">
        <v>1539</v>
      </c>
      <c r="D132" s="39"/>
      <c r="E132" s="39"/>
      <c r="F132" s="39"/>
      <c r="G132" s="39"/>
      <c r="H132" s="45"/>
    </row>
    <row r="133" spans="1:8" s="2" customFormat="1" ht="16.8" customHeight="1">
      <c r="A133" s="39"/>
      <c r="B133" s="45"/>
      <c r="C133" s="316" t="s">
        <v>332</v>
      </c>
      <c r="D133" s="316" t="s">
        <v>333</v>
      </c>
      <c r="E133" s="18" t="s">
        <v>205</v>
      </c>
      <c r="F133" s="317">
        <v>313.127</v>
      </c>
      <c r="G133" s="39"/>
      <c r="H133" s="45"/>
    </row>
    <row r="134" spans="1:8" s="2" customFormat="1" ht="16.8" customHeight="1">
      <c r="A134" s="39"/>
      <c r="B134" s="45"/>
      <c r="C134" s="316" t="s">
        <v>1012</v>
      </c>
      <c r="D134" s="316" t="s">
        <v>1013</v>
      </c>
      <c r="E134" s="18" t="s">
        <v>205</v>
      </c>
      <c r="F134" s="317">
        <v>732.819</v>
      </c>
      <c r="G134" s="39"/>
      <c r="H134" s="45"/>
    </row>
    <row r="135" spans="1:8" s="2" customFormat="1" ht="12">
      <c r="A135" s="39"/>
      <c r="B135" s="45"/>
      <c r="C135" s="316" t="s">
        <v>483</v>
      </c>
      <c r="D135" s="316" t="s">
        <v>484</v>
      </c>
      <c r="E135" s="18" t="s">
        <v>205</v>
      </c>
      <c r="F135" s="317">
        <v>313.127</v>
      </c>
      <c r="G135" s="39"/>
      <c r="H135" s="45"/>
    </row>
    <row r="136" spans="1:8" s="2" customFormat="1" ht="16.8" customHeight="1">
      <c r="A136" s="39"/>
      <c r="B136" s="45"/>
      <c r="C136" s="312" t="s">
        <v>159</v>
      </c>
      <c r="D136" s="313" t="s">
        <v>1</v>
      </c>
      <c r="E136" s="314" t="s">
        <v>1</v>
      </c>
      <c r="F136" s="315">
        <v>54.51</v>
      </c>
      <c r="G136" s="39"/>
      <c r="H136" s="45"/>
    </row>
    <row r="137" spans="1:8" s="2" customFormat="1" ht="16.8" customHeight="1">
      <c r="A137" s="39"/>
      <c r="B137" s="45"/>
      <c r="C137" s="316" t="s">
        <v>1</v>
      </c>
      <c r="D137" s="316" t="s">
        <v>281</v>
      </c>
      <c r="E137" s="18" t="s">
        <v>1</v>
      </c>
      <c r="F137" s="317">
        <v>2.7</v>
      </c>
      <c r="G137" s="39"/>
      <c r="H137" s="45"/>
    </row>
    <row r="138" spans="1:8" s="2" customFormat="1" ht="16.8" customHeight="1">
      <c r="A138" s="39"/>
      <c r="B138" s="45"/>
      <c r="C138" s="316" t="s">
        <v>1</v>
      </c>
      <c r="D138" s="316" t="s">
        <v>282</v>
      </c>
      <c r="E138" s="18" t="s">
        <v>1</v>
      </c>
      <c r="F138" s="317">
        <v>2.7</v>
      </c>
      <c r="G138" s="39"/>
      <c r="H138" s="45"/>
    </row>
    <row r="139" spans="1:8" s="2" customFormat="1" ht="16.8" customHeight="1">
      <c r="A139" s="39"/>
      <c r="B139" s="45"/>
      <c r="C139" s="316" t="s">
        <v>1</v>
      </c>
      <c r="D139" s="316" t="s">
        <v>283</v>
      </c>
      <c r="E139" s="18" t="s">
        <v>1</v>
      </c>
      <c r="F139" s="317">
        <v>3.2</v>
      </c>
      <c r="G139" s="39"/>
      <c r="H139" s="45"/>
    </row>
    <row r="140" spans="1:8" s="2" customFormat="1" ht="16.8" customHeight="1">
      <c r="A140" s="39"/>
      <c r="B140" s="45"/>
      <c r="C140" s="316" t="s">
        <v>1</v>
      </c>
      <c r="D140" s="316" t="s">
        <v>284</v>
      </c>
      <c r="E140" s="18" t="s">
        <v>1</v>
      </c>
      <c r="F140" s="317">
        <v>3.4</v>
      </c>
      <c r="G140" s="39"/>
      <c r="H140" s="45"/>
    </row>
    <row r="141" spans="1:8" s="2" customFormat="1" ht="16.8" customHeight="1">
      <c r="A141" s="39"/>
      <c r="B141" s="45"/>
      <c r="C141" s="316" t="s">
        <v>1</v>
      </c>
      <c r="D141" s="316" t="s">
        <v>285</v>
      </c>
      <c r="E141" s="18" t="s">
        <v>1</v>
      </c>
      <c r="F141" s="317">
        <v>1.4</v>
      </c>
      <c r="G141" s="39"/>
      <c r="H141" s="45"/>
    </row>
    <row r="142" spans="1:8" s="2" customFormat="1" ht="16.8" customHeight="1">
      <c r="A142" s="39"/>
      <c r="B142" s="45"/>
      <c r="C142" s="316" t="s">
        <v>1</v>
      </c>
      <c r="D142" s="316" t="s">
        <v>286</v>
      </c>
      <c r="E142" s="18" t="s">
        <v>1</v>
      </c>
      <c r="F142" s="317">
        <v>1.4</v>
      </c>
      <c r="G142" s="39"/>
      <c r="H142" s="45"/>
    </row>
    <row r="143" spans="1:8" s="2" customFormat="1" ht="16.8" customHeight="1">
      <c r="A143" s="39"/>
      <c r="B143" s="45"/>
      <c r="C143" s="316" t="s">
        <v>1</v>
      </c>
      <c r="D143" s="316" t="s">
        <v>287</v>
      </c>
      <c r="E143" s="18" t="s">
        <v>1</v>
      </c>
      <c r="F143" s="317">
        <v>1.35</v>
      </c>
      <c r="G143" s="39"/>
      <c r="H143" s="45"/>
    </row>
    <row r="144" spans="1:8" s="2" customFormat="1" ht="16.8" customHeight="1">
      <c r="A144" s="39"/>
      <c r="B144" s="45"/>
      <c r="C144" s="316" t="s">
        <v>1</v>
      </c>
      <c r="D144" s="316" t="s">
        <v>288</v>
      </c>
      <c r="E144" s="18" t="s">
        <v>1</v>
      </c>
      <c r="F144" s="317">
        <v>4.5</v>
      </c>
      <c r="G144" s="39"/>
      <c r="H144" s="45"/>
    </row>
    <row r="145" spans="1:8" s="2" customFormat="1" ht="16.8" customHeight="1">
      <c r="A145" s="39"/>
      <c r="B145" s="45"/>
      <c r="C145" s="316" t="s">
        <v>1</v>
      </c>
      <c r="D145" s="316" t="s">
        <v>289</v>
      </c>
      <c r="E145" s="18" t="s">
        <v>1</v>
      </c>
      <c r="F145" s="317">
        <v>2.7</v>
      </c>
      <c r="G145" s="39"/>
      <c r="H145" s="45"/>
    </row>
    <row r="146" spans="1:8" s="2" customFormat="1" ht="16.8" customHeight="1">
      <c r="A146" s="39"/>
      <c r="B146" s="45"/>
      <c r="C146" s="316" t="s">
        <v>1</v>
      </c>
      <c r="D146" s="316" t="s">
        <v>290</v>
      </c>
      <c r="E146" s="18" t="s">
        <v>1</v>
      </c>
      <c r="F146" s="317">
        <v>7.36</v>
      </c>
      <c r="G146" s="39"/>
      <c r="H146" s="45"/>
    </row>
    <row r="147" spans="1:8" s="2" customFormat="1" ht="16.8" customHeight="1">
      <c r="A147" s="39"/>
      <c r="B147" s="45"/>
      <c r="C147" s="316" t="s">
        <v>1</v>
      </c>
      <c r="D147" s="316" t="s">
        <v>291</v>
      </c>
      <c r="E147" s="18" t="s">
        <v>1</v>
      </c>
      <c r="F147" s="317">
        <v>12.2</v>
      </c>
      <c r="G147" s="39"/>
      <c r="H147" s="45"/>
    </row>
    <row r="148" spans="1:8" s="2" customFormat="1" ht="16.8" customHeight="1">
      <c r="A148" s="39"/>
      <c r="B148" s="45"/>
      <c r="C148" s="316" t="s">
        <v>1</v>
      </c>
      <c r="D148" s="316" t="s">
        <v>292</v>
      </c>
      <c r="E148" s="18" t="s">
        <v>1</v>
      </c>
      <c r="F148" s="317">
        <v>2.3</v>
      </c>
      <c r="G148" s="39"/>
      <c r="H148" s="45"/>
    </row>
    <row r="149" spans="1:8" s="2" customFormat="1" ht="16.8" customHeight="1">
      <c r="A149" s="39"/>
      <c r="B149" s="45"/>
      <c r="C149" s="316" t="s">
        <v>1</v>
      </c>
      <c r="D149" s="316" t="s">
        <v>293</v>
      </c>
      <c r="E149" s="18" t="s">
        <v>1</v>
      </c>
      <c r="F149" s="317">
        <v>1.3</v>
      </c>
      <c r="G149" s="39"/>
      <c r="H149" s="45"/>
    </row>
    <row r="150" spans="1:8" s="2" customFormat="1" ht="16.8" customHeight="1">
      <c r="A150" s="39"/>
      <c r="B150" s="45"/>
      <c r="C150" s="316" t="s">
        <v>1</v>
      </c>
      <c r="D150" s="316" t="s">
        <v>294</v>
      </c>
      <c r="E150" s="18" t="s">
        <v>1</v>
      </c>
      <c r="F150" s="317">
        <v>3.5</v>
      </c>
      <c r="G150" s="39"/>
      <c r="H150" s="45"/>
    </row>
    <row r="151" spans="1:8" s="2" customFormat="1" ht="16.8" customHeight="1">
      <c r="A151" s="39"/>
      <c r="B151" s="45"/>
      <c r="C151" s="316" t="s">
        <v>1</v>
      </c>
      <c r="D151" s="316" t="s">
        <v>295</v>
      </c>
      <c r="E151" s="18" t="s">
        <v>1</v>
      </c>
      <c r="F151" s="317">
        <v>4.5</v>
      </c>
      <c r="G151" s="39"/>
      <c r="H151" s="45"/>
    </row>
    <row r="152" spans="1:8" s="2" customFormat="1" ht="16.8" customHeight="1">
      <c r="A152" s="39"/>
      <c r="B152" s="45"/>
      <c r="C152" s="316" t="s">
        <v>159</v>
      </c>
      <c r="D152" s="316" t="s">
        <v>195</v>
      </c>
      <c r="E152" s="18" t="s">
        <v>1</v>
      </c>
      <c r="F152" s="317">
        <v>54.51</v>
      </c>
      <c r="G152" s="39"/>
      <c r="H152" s="45"/>
    </row>
    <row r="153" spans="1:8" s="2" customFormat="1" ht="16.8" customHeight="1">
      <c r="A153" s="39"/>
      <c r="B153" s="45"/>
      <c r="C153" s="318" t="s">
        <v>1539</v>
      </c>
      <c r="D153" s="39"/>
      <c r="E153" s="39"/>
      <c r="F153" s="39"/>
      <c r="G153" s="39"/>
      <c r="H153" s="45"/>
    </row>
    <row r="154" spans="1:8" s="2" customFormat="1" ht="16.8" customHeight="1">
      <c r="A154" s="39"/>
      <c r="B154" s="45"/>
      <c r="C154" s="316" t="s">
        <v>277</v>
      </c>
      <c r="D154" s="316" t="s">
        <v>278</v>
      </c>
      <c r="E154" s="18" t="s">
        <v>205</v>
      </c>
      <c r="F154" s="317">
        <v>54.51</v>
      </c>
      <c r="G154" s="39"/>
      <c r="H154" s="45"/>
    </row>
    <row r="155" spans="1:8" s="2" customFormat="1" ht="16.8" customHeight="1">
      <c r="A155" s="39"/>
      <c r="B155" s="45"/>
      <c r="C155" s="316" t="s">
        <v>1012</v>
      </c>
      <c r="D155" s="316" t="s">
        <v>1013</v>
      </c>
      <c r="E155" s="18" t="s">
        <v>205</v>
      </c>
      <c r="F155" s="317">
        <v>732.819</v>
      </c>
      <c r="G155" s="39"/>
      <c r="H155" s="45"/>
    </row>
    <row r="156" spans="1:8" s="2" customFormat="1" ht="12">
      <c r="A156" s="39"/>
      <c r="B156" s="45"/>
      <c r="C156" s="316" t="s">
        <v>478</v>
      </c>
      <c r="D156" s="316" t="s">
        <v>479</v>
      </c>
      <c r="E156" s="18" t="s">
        <v>205</v>
      </c>
      <c r="F156" s="317">
        <v>54.51</v>
      </c>
      <c r="G156" s="39"/>
      <c r="H156" s="45"/>
    </row>
    <row r="157" spans="1:8" s="2" customFormat="1" ht="7.4" customHeight="1">
      <c r="A157" s="39"/>
      <c r="B157" s="171"/>
      <c r="C157" s="172"/>
      <c r="D157" s="172"/>
      <c r="E157" s="172"/>
      <c r="F157" s="172"/>
      <c r="G157" s="172"/>
      <c r="H157" s="45"/>
    </row>
    <row r="158" spans="1:8" s="2" customFormat="1" ht="12">
      <c r="A158" s="39"/>
      <c r="B158" s="39"/>
      <c r="C158" s="39"/>
      <c r="D158" s="39"/>
      <c r="E158" s="39"/>
      <c r="F158" s="39"/>
      <c r="G158" s="39"/>
      <c r="H158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KROS-PC\KROS</dc:creator>
  <cp:keywords/>
  <dc:description/>
  <cp:lastModifiedBy>KROS-PC\KROS</cp:lastModifiedBy>
  <dcterms:created xsi:type="dcterms:W3CDTF">2023-02-28T11:49:31Z</dcterms:created>
  <dcterms:modified xsi:type="dcterms:W3CDTF">2023-02-28T11:49:40Z</dcterms:modified>
  <cp:category/>
  <cp:version/>
  <cp:contentType/>
  <cp:contentStatus/>
</cp:coreProperties>
</file>