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Stavební část" sheetId="3" r:id="rId3"/>
  </sheets>
  <definedNames>
    <definedName name="_xlnm.Print_Area" localSheetId="0">'Rekapitulace stavby'!$D$4:$AO$76,'Rekapitulace stavby'!$C$82:$AQ$97</definedName>
    <definedName name="_xlnm._FilterDatabase" localSheetId="1" hidden="1">'000 - Vedlejší a ostatní ...'!$C$119:$K$127</definedName>
    <definedName name="_xlnm.Print_Area" localSheetId="1">'000 - Vedlejší a ostatní ...'!$C$4:$J$76,'000 - Vedlejší a ostatní ...'!$C$82:$J$101,'000 - Vedlejší a ostatní ...'!$C$107:$J$127</definedName>
    <definedName name="_xlnm._FilterDatabase" localSheetId="2" hidden="1">'001 - Stavební část'!$C$129:$K$286</definedName>
    <definedName name="_xlnm.Print_Area" localSheetId="2">'001 - Stavební část'!$C$4:$J$76,'001 - Stavební část'!$C$82:$J$111,'001 - Stavební část'!$C$117:$J$286</definedName>
    <definedName name="_xlnm.Print_Titles" localSheetId="0">'Rekapitulace stavby'!$92:$92</definedName>
    <definedName name="_xlnm.Print_Titles" localSheetId="1">'000 - Vedlejší a ostatní ...'!$119:$119</definedName>
    <definedName name="_xlnm.Print_Titles" localSheetId="2">'001 - Stavební část'!$129:$129</definedName>
  </definedNames>
  <calcPr fullCalcOnLoad="1"/>
</workbook>
</file>

<file path=xl/sharedStrings.xml><?xml version="1.0" encoding="utf-8"?>
<sst xmlns="http://schemas.openxmlformats.org/spreadsheetml/2006/main" count="2115" uniqueCount="480">
  <si>
    <t>Export Komplet</t>
  </si>
  <si>
    <t/>
  </si>
  <si>
    <t>2.0</t>
  </si>
  <si>
    <t>ZAMOK</t>
  </si>
  <si>
    <t>False</t>
  </si>
  <si>
    <t>{385e2773-4d70-4fb7-9392-ffd0aed05be3}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</si>
  <si>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</si>
  <si>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</si>
  <si>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</si>
  <si>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</si>
  <si>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</si>
  <si>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</si>
  <si>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</si>
  <si>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</si>
  <si>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</si>
  <si>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</si>
  <si>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</si>
  <si>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Altán DPS Humlův Dvůr Trutnov</t>
  </si>
  <si>
    <t>KSO:</t>
  </si>
  <si>
    <t>CC-CZ:</t>
  </si>
  <si>
    <t>Místo:</t>
  </si>
  <si>
    <t xml:space="preserve"> </t>
  </si>
  <si>
    <t>Datum:</t>
  </si>
  <si>
    <t>29. 5. 2023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</si>
  <si>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</si>
  <si>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</si>
  <si>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</si>
  <si>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</si>
  <si>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</si>
  <si>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</si>
  <si>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</si>
  <si>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</si>
  <si>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Jitka Ondrášková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</si>
  <si>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</si>
  <si>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</si>
  <si>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</si>
  <si>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</si>
  <si>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</si>
  <si>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</si>
  <si>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</si>
  <si>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</si>
  <si>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</si>
  <si>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</si>
  <si>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</si>
  <si>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</si>
  <si>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</si>
  <si>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</si>
  <si>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</si>
  <si>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</si>
  <si>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</si>
  <si>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</si>
  <si>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</si>
  <si>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</si>
  <si>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</si>
  <si>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</si>
  <si>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</si>
  <si>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</si>
  <si>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</si>
  <si>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</si>
  <si>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</si>
  <si>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</si>
  <si>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</si>
  <si>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</si>
  <si>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</si>
  <si>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</si>
  <si>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</si>
  <si>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</si>
  <si>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</si>
  <si>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</si>
  <si>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</si>
  <si>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</si>
  <si>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</si>
  <si>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</si>
  <si>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</si>
  <si>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</si>
  <si>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</si>
  <si>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</si>
  <si>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</si>
  <si>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</si>
  <si>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</si>
  <si>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</si>
  <si>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STA</t>
  </si>
  <si>
    <t>1</t>
  </si>
  <si>
    <t>{0314970b-00e1-4f73-835d-9e89a7636ba1}</t>
  </si>
  <si>
    <t>2</t>
  </si>
  <si>
    <t>001</t>
  </si>
  <si>
    <t>Stavební část</t>
  </si>
  <si>
    <t>{b74bcd90-cd35-4f50-8397-76a33a96e621}</t>
  </si>
  <si>
    <t>KRYCÍ LIST SOUPISU PRACÍ</t>
  </si>
  <si>
    <t>Objekt:</t>
  </si>
  <si>
    <t>000 - Vedlejší a ostatní náklady</t>
  </si>
  <si>
    <t>Trutnov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</si>
  <si>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</si>
  <si>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</si>
  <si>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</si>
  <si>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</si>
  <si>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</si>
  <si>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</si>
  <si>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</si>
  <si>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</si>
  <si>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</si>
  <si>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</si>
  <si>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</si>
  <si>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</si>
  <si>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</si>
  <si>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</si>
  <si>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</si>
  <si>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</si>
  <si>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</si>
  <si>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</si>
  <si>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</si>
  <si>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</si>
  <si>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</si>
  <si>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</si>
  <si>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</si>
  <si>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</si>
  <si>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</si>
  <si>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</si>
  <si>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</si>
  <si>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</si>
  <si>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</si>
  <si>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</si>
  <si>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kpl</t>
  </si>
  <si>
    <t>1024</t>
  </si>
  <si>
    <t>-1206844161</t>
  </si>
  <si>
    <t>VRN7</t>
  </si>
  <si>
    <t>Provozní vlivy</t>
  </si>
  <si>
    <t>070001000</t>
  </si>
  <si>
    <t>-825050718</t>
  </si>
  <si>
    <t>VRN9</t>
  </si>
  <si>
    <t>Ostatní náklady</t>
  </si>
  <si>
    <t>3</t>
  </si>
  <si>
    <t>090001000</t>
  </si>
  <si>
    <t>1877109140</t>
  </si>
  <si>
    <t>001 - Stavební část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</si>
  <si>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</si>
  <si>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</si>
  <si>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</si>
  <si>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</si>
  <si>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</si>
  <si>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</si>
  <si>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</si>
  <si>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</si>
  <si>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</si>
  <si>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</si>
  <si>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</si>
  <si>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</si>
  <si>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</si>
  <si>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</si>
  <si>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HSV</t>
  </si>
  <si>
    <t>Práce a dodávky HSV</t>
  </si>
  <si>
    <t>Zemní práce</t>
  </si>
  <si>
    <t>17</t>
  </si>
  <si>
    <t>113201111</t>
  </si>
  <si>
    <t>Vytrhání obrub chodníkových ležatých</t>
  </si>
  <si>
    <t>m</t>
  </si>
  <si>
    <t>4</t>
  </si>
  <si>
    <t>1437749661</t>
  </si>
  <si>
    <t>VV</t>
  </si>
  <si>
    <t>3 " pro napojení na stávající chodník obrubu snížit</t>
  </si>
  <si>
    <t>121151103</t>
  </si>
  <si>
    <t>Sejmutí ornice plochy do 100 m2 tl vrstvy do 200 mm strojně</t>
  </si>
  <si>
    <t>m2</t>
  </si>
  <si>
    <t>430481485</t>
  </si>
  <si>
    <t>6,65*3+8*8 " cestička + altán</t>
  </si>
  <si>
    <t>131251102</t>
  </si>
  <si>
    <t>Hloubení jam nezapažených v hornině třídy těžitelnosti I skupiny 3 objem do 50 m3 strojně</t>
  </si>
  <si>
    <t>m3</t>
  </si>
  <si>
    <t>210667013</t>
  </si>
  <si>
    <t>(36,93+2,3*0,5*10)*(0,68-0,2)" Altán</t>
  </si>
  <si>
    <t>6,65*2,5*(0,3-0,2) "chodník</t>
  </si>
  <si>
    <t>Součet</t>
  </si>
  <si>
    <t>162751117</t>
  </si>
  <si>
    <t>Vodorovné přemístění přes 9 000 do 10000 m výkopku/sypaniny z horniny třídy těžitelnosti I skupiny 1 až 3</t>
  </si>
  <si>
    <t>-277025932</t>
  </si>
  <si>
    <t>24,909+83,95*0,2-2,028</t>
  </si>
  <si>
    <t>7</t>
  </si>
  <si>
    <t>171201231</t>
  </si>
  <si>
    <t>Poplatek za uložení zeminy a kamení na recyklační skládce (skládkovné) kód odpadu 17 05 04</t>
  </si>
  <si>
    <t>t</t>
  </si>
  <si>
    <t>1587616776</t>
  </si>
  <si>
    <t>39,671*1,6</t>
  </si>
  <si>
    <t>10</t>
  </si>
  <si>
    <t>174151101</t>
  </si>
  <si>
    <t>Zásyp jam, šachet rýh nebo kolem objektů sypaninou se zhutněním</t>
  </si>
  <si>
    <t>-178679223</t>
  </si>
  <si>
    <t>24,909+(83,95*0,2)-26,745-12,926 "okolo obrubníků a štěrku a nad štěrkem</t>
  </si>
  <si>
    <t>9</t>
  </si>
  <si>
    <t>181311103</t>
  </si>
  <si>
    <t>Rozprostření ornice tl vrstvy do 200 mm v rovině nebo ve svahu do 1:5 ručně</t>
  </si>
  <si>
    <t>-2002750915</t>
  </si>
  <si>
    <t>6,65*3+8*8-6,65*2,5-59 " cestička + altán</t>
  </si>
  <si>
    <t>33</t>
  </si>
  <si>
    <t>181411131</t>
  </si>
  <si>
    <t>Založení parkového trávníku výsevem pl do 1000 m2 v rovině a ve svahu do 1:5</t>
  </si>
  <si>
    <t>-1515593400</t>
  </si>
  <si>
    <t>34</t>
  </si>
  <si>
    <t>M</t>
  </si>
  <si>
    <t>00572410</t>
  </si>
  <si>
    <t>osivo směs travní parková</t>
  </si>
  <si>
    <t>kg</t>
  </si>
  <si>
    <t>8</t>
  </si>
  <si>
    <t>-1717832545</t>
  </si>
  <si>
    <t>8,325*0,02 "Přepočtené koeficientem množství</t>
  </si>
  <si>
    <t>181912112</t>
  </si>
  <si>
    <t>Úprava pláně v hornině třídy těžitelnosti I skupiny 3 se zhutněním ručně</t>
  </si>
  <si>
    <t>-1425368765</t>
  </si>
  <si>
    <t>Zakládání</t>
  </si>
  <si>
    <t>18</t>
  </si>
  <si>
    <t>213141111</t>
  </si>
  <si>
    <t>Zřízení vrstvy z geotextilie v rovině nebo ve sklonu do 1:5 š do 3 m</t>
  </si>
  <si>
    <t>2022950317</t>
  </si>
  <si>
    <t>8*8</t>
  </si>
  <si>
    <t>19</t>
  </si>
  <si>
    <t>69311228</t>
  </si>
  <si>
    <t>geotextilie netkaná separační, ochranná, filtrační, drenážní PES 250g/m2</t>
  </si>
  <si>
    <t>-43295186</t>
  </si>
  <si>
    <t>64*1,1845 "Přepočtené koeficientem množství</t>
  </si>
  <si>
    <t>11</t>
  </si>
  <si>
    <t>271572211</t>
  </si>
  <si>
    <t>Podsyp pod základové konstrukce se zhutněním z netříděného štěrkopísku</t>
  </si>
  <si>
    <t>270675704</t>
  </si>
  <si>
    <t>(36,93+2,3*0,5*10)*0,5+2,3*0,5*10*0,22</t>
  </si>
  <si>
    <t>13</t>
  </si>
  <si>
    <t>273321511</t>
  </si>
  <si>
    <t>Základové desky ze ŽB bez zvýšených nároků na prostředí tř. C 25/30</t>
  </si>
  <si>
    <t>1409378374</t>
  </si>
  <si>
    <t>36,93*0,35</t>
  </si>
  <si>
    <t>14</t>
  </si>
  <si>
    <t>273351121</t>
  </si>
  <si>
    <t>Zřízení bednění základových desek</t>
  </si>
  <si>
    <t>1551712105</t>
  </si>
  <si>
    <t>2,3*10*0,5</t>
  </si>
  <si>
    <t>273351122</t>
  </si>
  <si>
    <t>Odstranění bednění základových desek</t>
  </si>
  <si>
    <t>1800112165</t>
  </si>
  <si>
    <t>16</t>
  </si>
  <si>
    <t>273362021</t>
  </si>
  <si>
    <t>Výztuž základových desek svařovanými sítěmi Kari</t>
  </si>
  <si>
    <t>806139699</t>
  </si>
  <si>
    <t>36,93*0,0031*1,3 "KARI 150/150/6</t>
  </si>
  <si>
    <t>Komunikace pozemní</t>
  </si>
  <si>
    <t>27</t>
  </si>
  <si>
    <t>564750101</t>
  </si>
  <si>
    <t>Podklad z kameniva hrubého drceného vel. 16-32 mm plochy do 100 m2 tl 150 mm</t>
  </si>
  <si>
    <t>-1166413482</t>
  </si>
  <si>
    <t>2,5*7 " chodníček</t>
  </si>
  <si>
    <t>22</t>
  </si>
  <si>
    <t>596211110</t>
  </si>
  <si>
    <t>Kladení zámkové dlažby komunikací pro pěší ručně tl 60 mm skupiny A pl do 50 m2</t>
  </si>
  <si>
    <t>1123941657</t>
  </si>
  <si>
    <t>23</t>
  </si>
  <si>
    <t>59245015</t>
  </si>
  <si>
    <t>dlažba zámková tvaru I 200x165x60mm přírodní</t>
  </si>
  <si>
    <t>-960803067</t>
  </si>
  <si>
    <t>17,5*1,03 "Přepočtené koeficientem množství</t>
  </si>
  <si>
    <t>6</t>
  </si>
  <si>
    <t>Úpravy povrchů, podlahy a osazování výplní</t>
  </si>
  <si>
    <t>86</t>
  </si>
  <si>
    <t>631311214</t>
  </si>
  <si>
    <t>Mazanina tl přes 50 do 80 mm z betonu prostého se zvýšenými nároky na prostředí tř. C 25/30</t>
  </si>
  <si>
    <t>-155625658</t>
  </si>
  <si>
    <t>36,93*0,05</t>
  </si>
  <si>
    <t>31</t>
  </si>
  <si>
    <t>631319011</t>
  </si>
  <si>
    <t>Příplatek k mazanině tl přes 50 do 80 mm za přehlazení povrchu</t>
  </si>
  <si>
    <t>-2021995084</t>
  </si>
  <si>
    <t>Ostatní konstrukce a práce, bourání</t>
  </si>
  <si>
    <t>24</t>
  </si>
  <si>
    <t>916231213</t>
  </si>
  <si>
    <t>Osazení chodníkového obrubníku betonového stojatého s boční opěrou do lože z betonu prostého</t>
  </si>
  <si>
    <t>-927402115</t>
  </si>
  <si>
    <t>6,65*2+3</t>
  </si>
  <si>
    <t>25</t>
  </si>
  <si>
    <t>59217017</t>
  </si>
  <si>
    <t>obrubník betonový chodníkový 1000x100x250mm</t>
  </si>
  <si>
    <t>-1820893016</t>
  </si>
  <si>
    <t>71</t>
  </si>
  <si>
    <t>941111111</t>
  </si>
  <si>
    <t>Montáž lešení řadového trubkového lehkého s podlahami zatížení do 200 kg/m2 š od 0,6 do 0,9 m v do 10 m</t>
  </si>
  <si>
    <t>-965904333</t>
  </si>
  <si>
    <t>2,5*10*1,2+1*2*2,2</t>
  </si>
  <si>
    <t>72</t>
  </si>
  <si>
    <t>941111211</t>
  </si>
  <si>
    <t>Příplatek k lešení řadovému trubkovému lehkému s podlahami š 0,9 m v 10 m za první a ZKD den použití</t>
  </si>
  <si>
    <t>857809074</t>
  </si>
  <si>
    <t>34,4*14</t>
  </si>
  <si>
    <t>73</t>
  </si>
  <si>
    <t>941111811</t>
  </si>
  <si>
    <t>Demontáž lešení řadového trubkového lehkého s podlahami zatížení do 200 kg/m2 š od 0,6 do 0,9 m v do 10 m</t>
  </si>
  <si>
    <t>934492576</t>
  </si>
  <si>
    <t>998</t>
  </si>
  <si>
    <t>Přesun hmot</t>
  </si>
  <si>
    <t>28</t>
  </si>
  <si>
    <t>998223011</t>
  </si>
  <si>
    <t>Přesun hmot pro pozemní komunikace s krytem dlážděným</t>
  </si>
  <si>
    <t>381747696</t>
  </si>
  <si>
    <t>PSV</t>
  </si>
  <si>
    <t>Práce a dodávky PSV</t>
  </si>
  <si>
    <t>711</t>
  </si>
  <si>
    <t>Izolace proti vodě, vlhkosti a plynům</t>
  </si>
  <si>
    <t>75</t>
  </si>
  <si>
    <t>711191001</t>
  </si>
  <si>
    <t>Provedení adhezního můstku na vodorovné ploše</t>
  </si>
  <si>
    <t>-1208595152</t>
  </si>
  <si>
    <t>76</t>
  </si>
  <si>
    <t>58581220</t>
  </si>
  <si>
    <t>adhezní můstek pod izolační a vyrovnávací lepící hmoty</t>
  </si>
  <si>
    <t>32</t>
  </si>
  <si>
    <t>-1002133121</t>
  </si>
  <si>
    <t>36,93*0,12075 "Přepočtené koeficientem množství</t>
  </si>
  <si>
    <t>762</t>
  </si>
  <si>
    <t>Konstrukce tesařské</t>
  </si>
  <si>
    <t>80</t>
  </si>
  <si>
    <t>762081150</t>
  </si>
  <si>
    <t>Hoblování hraněného řeziva ve staveništní dílně</t>
  </si>
  <si>
    <t>-548465686</t>
  </si>
  <si>
    <t>1,025+1,629+1,29</t>
  </si>
  <si>
    <t>83</t>
  </si>
  <si>
    <t>762085103</t>
  </si>
  <si>
    <t>Montáž kotevních želez, příložek, patek nebo táhel</t>
  </si>
  <si>
    <t>kus</t>
  </si>
  <si>
    <t>-2007655166</t>
  </si>
  <si>
    <t>11+1" kotvící patky pod sloupky pozink+kotvící růžice ve vrcholu střechy</t>
  </si>
  <si>
    <t>84</t>
  </si>
  <si>
    <t>RMAT0004</t>
  </si>
  <si>
    <t>kotvící patka pozink pro sloupek 130/130</t>
  </si>
  <si>
    <t>1321243340</t>
  </si>
  <si>
    <t>85</t>
  </si>
  <si>
    <t>RMAT0005</t>
  </si>
  <si>
    <t>spojovací vrcholová růžice z pásoviny pozink-atyp.výrobek</t>
  </si>
  <si>
    <t>-765520284</t>
  </si>
  <si>
    <t>92</t>
  </si>
  <si>
    <t>762332531</t>
  </si>
  <si>
    <t>Montáž vázaných kcí krovů pravidelných z řeziva hoblovaného průřezové pl do 120 cm2</t>
  </si>
  <si>
    <t>-156177659</t>
  </si>
  <si>
    <t>2,52*20 "krokve</t>
  </si>
  <si>
    <t>1,95*10" ztuž.tr.</t>
  </si>
  <si>
    <t>1,95*9*2 " trámky zábradlí</t>
  </si>
  <si>
    <t>0,7*9 " sloupky zábradlí</t>
  </si>
  <si>
    <t>2,47*10 "okapní prkno</t>
  </si>
  <si>
    <t>93</t>
  </si>
  <si>
    <t>762332532</t>
  </si>
  <si>
    <t>Montáž vázaných kcí krovů pravidelných z řeziva hoblovaného průřezové pl přes 120 do 224 cm2</t>
  </si>
  <si>
    <t>-289571573</t>
  </si>
  <si>
    <t>3,68*10 "krokve</t>
  </si>
  <si>
    <t>2,96*10 " sloupky</t>
  </si>
  <si>
    <t>2,07*10" Vaznice</t>
  </si>
  <si>
    <t>4,1 " středový sloupek</t>
  </si>
  <si>
    <t>70</t>
  </si>
  <si>
    <t>60512130</t>
  </si>
  <si>
    <t>hranol stavební řezivo průřezu do 224cm2 do dl 6m</t>
  </si>
  <si>
    <t>1233467008</t>
  </si>
  <si>
    <t>2,52*20*0,14*0,04 "krokve</t>
  </si>
  <si>
    <t>1,95*10*0,12*0,08" ztuž.tr.</t>
  </si>
  <si>
    <t>1,95*9*2*0,08*0,08 " trámky zábradlí</t>
  </si>
  <si>
    <t>0,7*9*0,08*0,08 " sloupky zábradlí</t>
  </si>
  <si>
    <t>2,47*10*0,04*0,2 "okapní prkno</t>
  </si>
  <si>
    <t>0,932*1,1 "Přepočtené koeficientem množství</t>
  </si>
  <si>
    <t>69</t>
  </si>
  <si>
    <t>60512125</t>
  </si>
  <si>
    <t>hranol stavební řezivo průřezu do 120cm2 do dl 6m</t>
  </si>
  <si>
    <t>-767527404</t>
  </si>
  <si>
    <t>3,68*10*0,1*0,14 "krokve</t>
  </si>
  <si>
    <t>2,96*10*0,13*0,13 " sloupky</t>
  </si>
  <si>
    <t>2,07*10*0,12*0,16" Vaznice</t>
  </si>
  <si>
    <t>4,1*0,13*0,13 " středový sloupek</t>
  </si>
  <si>
    <t>1,481*1,1 "Přepočtené koeficientem množství</t>
  </si>
  <si>
    <t>58</t>
  </si>
  <si>
    <t>762341250</t>
  </si>
  <si>
    <t>Montáž bednění střech rovných a šikmých sklonu do 60° z hoblovaných prken</t>
  </si>
  <si>
    <t>2141856097</t>
  </si>
  <si>
    <t>81</t>
  </si>
  <si>
    <t>60515111</t>
  </si>
  <si>
    <t>řezivo jehličnaté boční prkno 20-30mm</t>
  </si>
  <si>
    <t>1354262891</t>
  </si>
  <si>
    <t>46,93*0,025</t>
  </si>
  <si>
    <t>1,173*1,1 "Přepočtené koeficientem množství</t>
  </si>
  <si>
    <t>79</t>
  </si>
  <si>
    <t>762395000</t>
  </si>
  <si>
    <t>Spojovací prostředky krovů, bednění, laťování, nadstřešních konstrukcí</t>
  </si>
  <si>
    <t>1555938913</t>
  </si>
  <si>
    <t>82</t>
  </si>
  <si>
    <t>998762201</t>
  </si>
  <si>
    <t>Přesun hmot procentní pro kce tesařské v objektech v do 6 m</t>
  </si>
  <si>
    <t>%</t>
  </si>
  <si>
    <t>911333158</t>
  </si>
  <si>
    <t>764</t>
  </si>
  <si>
    <t>Konstrukce klempířské</t>
  </si>
  <si>
    <t>41</t>
  </si>
  <si>
    <t>764111411</t>
  </si>
  <si>
    <t>Krytina střechy rovné drážkováním ze svitků z Pz plechu rš 670 mm sklonu do 30°</t>
  </si>
  <si>
    <t>1422906082</t>
  </si>
  <si>
    <t>74</t>
  </si>
  <si>
    <t>764211441</t>
  </si>
  <si>
    <t>Oplechování nevětraného nároží z Pz plechu spojením na dvojitou stojatou drážku</t>
  </si>
  <si>
    <t>773059472</t>
  </si>
  <si>
    <t>2,47*10</t>
  </si>
  <si>
    <t>42</t>
  </si>
  <si>
    <t>764212436</t>
  </si>
  <si>
    <t>Oplechování rovné okapové hrany z Pz plechu rš 500 mm</t>
  </si>
  <si>
    <t>1663337192</t>
  </si>
  <si>
    <t>2,5*10</t>
  </si>
  <si>
    <t>45</t>
  </si>
  <si>
    <t>998764201</t>
  </si>
  <si>
    <t>Přesun hmot procentní pro konstrukce klempířské v objektech v do 6 m</t>
  </si>
  <si>
    <t>-1410948512</t>
  </si>
  <si>
    <t>766</t>
  </si>
  <si>
    <t>Konstrukce truhlářské</t>
  </si>
  <si>
    <t>51</t>
  </si>
  <si>
    <t>766699211</t>
  </si>
  <si>
    <t>Montáž truhlářských desek lavic š do 500 mm</t>
  </si>
  <si>
    <t>630032358</t>
  </si>
  <si>
    <t>0,48*8 " stolky</t>
  </si>
  <si>
    <t>2,1*9 "Opěradlo laviček</t>
  </si>
  <si>
    <t>46</t>
  </si>
  <si>
    <t>766699211R</t>
  </si>
  <si>
    <t>Montáž truhlářských desek lavic š přes 500 mm</t>
  </si>
  <si>
    <t>504652024</t>
  </si>
  <si>
    <t>2*9 " sedák laviček</t>
  </si>
  <si>
    <t>47</t>
  </si>
  <si>
    <t>60516106</t>
  </si>
  <si>
    <t>řezivo borové sušené tl 50mm</t>
  </si>
  <si>
    <t>-1642656159</t>
  </si>
  <si>
    <t>0,04*0,16*3*9+0,04*0,2*9+0,03*0,3*0,5*8</t>
  </si>
  <si>
    <t>0,281*1,1 "Přepočtené koeficientem množství</t>
  </si>
  <si>
    <t>50</t>
  </si>
  <si>
    <t>998766201</t>
  </si>
  <si>
    <t>Přesun hmot procentní pro kce truhlářské v objektech v do 6 m</t>
  </si>
  <si>
    <t>-414204300</t>
  </si>
  <si>
    <t>767</t>
  </si>
  <si>
    <t>Konstrukce zámečnické</t>
  </si>
  <si>
    <t>87</t>
  </si>
  <si>
    <t>767995111R</t>
  </si>
  <si>
    <t>Montáž atypických zámečnických konstrukcí hm do 5 kg-držák stolku</t>
  </si>
  <si>
    <t>-805526849</t>
  </si>
  <si>
    <t>88</t>
  </si>
  <si>
    <t>RMAT0007</t>
  </si>
  <si>
    <t>atypická zámečnická konstrukce-držák stolku</t>
  </si>
  <si>
    <t>-843426503</t>
  </si>
  <si>
    <t>90</t>
  </si>
  <si>
    <t>767995112R</t>
  </si>
  <si>
    <t>Montáž atypických zámečnických konstrukcí hm přes 5 do 10 kg-nosník lavičky</t>
  </si>
  <si>
    <t>509720979</t>
  </si>
  <si>
    <t>91</t>
  </si>
  <si>
    <t>RMAT0006</t>
  </si>
  <si>
    <t>atypická zámečnická konstrukce-ocelový nosník lavičky</t>
  </si>
  <si>
    <t>-1233188384</t>
  </si>
  <si>
    <t>89</t>
  </si>
  <si>
    <t>998767201</t>
  </si>
  <si>
    <t>Přesun hmot procentní pro zámečnické konstrukce v objektech v do 6 m</t>
  </si>
  <si>
    <t>-1344445274</t>
  </si>
  <si>
    <t>783</t>
  </si>
  <si>
    <t>Dokončovací práce - nátěry</t>
  </si>
  <si>
    <t>52</t>
  </si>
  <si>
    <t>783213011</t>
  </si>
  <si>
    <t>Napouštěcí jednonásobný syntetický biocidní nátěr tesařských prvků nezabudovaných do konstrukce</t>
  </si>
  <si>
    <t>1289165682</t>
  </si>
  <si>
    <t>2,52*20*0,36 "krokve</t>
  </si>
  <si>
    <t>1,95*10*0,4" ztuž.tr.</t>
  </si>
  <si>
    <t>1,95*9*2*0,32 " trámky zábradlí</t>
  </si>
  <si>
    <t>0,7*9*0,32 " sloupky zábradlí</t>
  </si>
  <si>
    <t>3,68*10*0,48 "krokve</t>
  </si>
  <si>
    <t>2,96*10*0,52 " sloupky</t>
  </si>
  <si>
    <t>2,07*10*0,56" Vaznice</t>
  </si>
  <si>
    <t>46,93*2 " bednění oboustranně</t>
  </si>
  <si>
    <t>0,4*3*9*2+0,48*9*2,1 " lavičky</t>
  </si>
  <si>
    <t>4,1*0,52 " středový sloupek</t>
  </si>
  <si>
    <t>2,47*10*0,56 "okapní prkno</t>
  </si>
  <si>
    <t>54</t>
  </si>
  <si>
    <t>783218111</t>
  </si>
  <si>
    <t>Lazurovací dvojnásobný syntetický nátěr tesařských konstrukcí</t>
  </si>
  <si>
    <t>-1969881935</t>
  </si>
  <si>
    <t>2,85*10*0,48 " sloupky</t>
  </si>
  <si>
    <t>46,93 " bednění jednostranně</t>
  </si>
  <si>
    <t>3,8*0,48 " středový sloupek</t>
  </si>
  <si>
    <t>77</t>
  </si>
  <si>
    <t>783917161</t>
  </si>
  <si>
    <t>Krycí dvojnásobný syntetický nátěr betonové podlahy</t>
  </si>
  <si>
    <t>618631333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</si>
</sst>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38</v>
      </c>
      <c r="E29" s="46"/>
      <c r="F29" s="31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48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49</v>
      </c>
      <c r="AI60" s="41"/>
      <c r="AJ60" s="41"/>
      <c r="AK60" s="41"/>
      <c r="AL60" s="41"/>
      <c r="AM60" s="63" t="s">
        <v>50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52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49</v>
      </c>
      <c r="AI75" s="41"/>
      <c r="AJ75" s="41"/>
      <c r="AK75" s="41"/>
      <c r="AL75" s="41"/>
      <c r="AM75" s="63" t="s">
        <v>50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2304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Altán DPS Humlův Dvůr Trutnov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29. 5. 2023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54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>Jitka Ondrášková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55</v>
      </c>
      <c r="D92" s="93"/>
      <c r="E92" s="93"/>
      <c r="F92" s="93"/>
      <c r="G92" s="93"/>
      <c r="H92" s="94"/>
      <c r="I92" s="95" t="s">
        <v>56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57</v>
      </c>
      <c r="AH92" s="93"/>
      <c r="AI92" s="93"/>
      <c r="AJ92" s="93"/>
      <c r="AK92" s="93"/>
      <c r="AL92" s="93"/>
      <c r="AM92" s="93"/>
      <c r="AN92" s="95" t="s">
        <v>58</v>
      </c>
      <c r="AO92" s="93"/>
      <c r="AP92" s="97"/>
      <c r="AQ92" s="98" t="s">
        <v>59</v>
      </c>
      <c r="AR92" s="43"/>
      <c r="AS92" s="99" t="s">
        <v>60</v>
      </c>
      <c r="AT92" s="100" t="s">
        <v>61</v>
      </c>
      <c r="AU92" s="100" t="s">
        <v>62</v>
      </c>
      <c r="AV92" s="100" t="s">
        <v>63</v>
      </c>
      <c r="AW92" s="100" t="s">
        <v>64</v>
      </c>
      <c r="AX92" s="100" t="s">
        <v>65</v>
      </c>
      <c r="AY92" s="100" t="s">
        <v>66</v>
      </c>
      <c r="AZ92" s="100" t="s">
        <v>67</v>
      </c>
      <c r="BA92" s="100" t="s">
        <v>68</v>
      </c>
      <c r="BB92" s="100" t="s">
        <v>69</v>
      </c>
      <c r="BC92" s="100" t="s">
        <v>70</v>
      </c>
      <c r="BD92" s="101" t="s">
        <v>71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73</v>
      </c>
      <c r="BT94" s="116" t="s">
        <v>74</v>
      </c>
      <c r="BU94" s="117" t="s">
        <v>75</v>
      </c>
      <c r="BV94" s="116" t="s">
        <v>76</v>
      </c>
      <c r="BW94" s="116" t="s">
        <v>5</v>
      </c>
      <c r="BX94" s="116" t="s">
        <v>77</v>
      </c>
      <c r="CL94" s="116" t="s">
        <v>1</v>
      </c>
    </row>
    <row r="95" spans="1:91" s="7" customFormat="1" ht="16.5" customHeight="1">
      <c r="A95" s="118" t="s">
        <v>78</v>
      </c>
      <c r="B95" s="119"/>
      <c r="C95" s="120"/>
      <c r="D95" s="121" t="s">
        <v>79</v>
      </c>
      <c r="E95" s="121"/>
      <c r="F95" s="121"/>
      <c r="G95" s="121"/>
      <c r="H95" s="121"/>
      <c r="I95" s="122"/>
      <c r="J95" s="121" t="s">
        <v>80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'000 - Vedlejší a ostatní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81</v>
      </c>
      <c r="AR95" s="125"/>
      <c r="AS95" s="126">
        <v>0</v>
      </c>
      <c r="AT95" s="127">
        <f>ROUND(SUM(AV95:AW95),2)</f>
        <v>0</v>
      </c>
      <c r="AU95" s="128">
        <f>'000 - Vedlejší a ostatní ...'!P120</f>
        <v>0</v>
      </c>
      <c r="AV95" s="127">
        <f>'000 - Vedlejší a ostatní ...'!J33</f>
        <v>0</v>
      </c>
      <c r="AW95" s="127">
        <f>'000 - Vedlejší a ostatní ...'!J34</f>
        <v>0</v>
      </c>
      <c r="AX95" s="127">
        <f>'000 - Vedlejší a ostatní ...'!J35</f>
        <v>0</v>
      </c>
      <c r="AY95" s="127">
        <f>'000 - Vedlejší a ostatní ...'!J36</f>
        <v>0</v>
      </c>
      <c r="AZ95" s="127">
        <f>'000 - Vedlejší a ostatní ...'!F33</f>
        <v>0</v>
      </c>
      <c r="BA95" s="127">
        <f>'000 - Vedlejší a ostatní ...'!F34</f>
        <v>0</v>
      </c>
      <c r="BB95" s="127">
        <f>'000 - Vedlejší a ostatní ...'!F35</f>
        <v>0</v>
      </c>
      <c r="BC95" s="127">
        <f>'000 - Vedlejší a ostatní ...'!F36</f>
        <v>0</v>
      </c>
      <c r="BD95" s="129">
        <f>'000 - Vedlejší a ostatní ...'!F37</f>
        <v>0</v>
      </c>
      <c r="BE95" s="7"/>
      <c r="BT95" s="130" t="s">
        <v>82</v>
      </c>
      <c r="BV95" s="130" t="s">
        <v>76</v>
      </c>
      <c r="BW95" s="130" t="s">
        <v>83</v>
      </c>
      <c r="BX95" s="130" t="s">
        <v>5</v>
      </c>
      <c r="CL95" s="130" t="s">
        <v>1</v>
      </c>
      <c r="CM95" s="130" t="s">
        <v>84</v>
      </c>
    </row>
    <row r="96" spans="1:91" s="7" customFormat="1" ht="16.5" customHeight="1">
      <c r="A96" s="118" t="s">
        <v>78</v>
      </c>
      <c r="B96" s="119"/>
      <c r="C96" s="120"/>
      <c r="D96" s="121" t="s">
        <v>85</v>
      </c>
      <c r="E96" s="121"/>
      <c r="F96" s="121"/>
      <c r="G96" s="121"/>
      <c r="H96" s="121"/>
      <c r="I96" s="122"/>
      <c r="J96" s="121" t="s">
        <v>86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'001 - Stavební část'!J30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81</v>
      </c>
      <c r="AR96" s="125"/>
      <c r="AS96" s="131">
        <v>0</v>
      </c>
      <c r="AT96" s="132">
        <f>ROUND(SUM(AV96:AW96),2)</f>
        <v>0</v>
      </c>
      <c r="AU96" s="133">
        <f>'001 - Stavební část'!P130</f>
        <v>0</v>
      </c>
      <c r="AV96" s="132">
        <f>'001 - Stavební část'!J33</f>
        <v>0</v>
      </c>
      <c r="AW96" s="132">
        <f>'001 - Stavební část'!J34</f>
        <v>0</v>
      </c>
      <c r="AX96" s="132">
        <f>'001 - Stavební část'!J35</f>
        <v>0</v>
      </c>
      <c r="AY96" s="132">
        <f>'001 - Stavební část'!J36</f>
        <v>0</v>
      </c>
      <c r="AZ96" s="132">
        <f>'001 - Stavební část'!F33</f>
        <v>0</v>
      </c>
      <c r="BA96" s="132">
        <f>'001 - Stavební část'!F34</f>
        <v>0</v>
      </c>
      <c r="BB96" s="132">
        <f>'001 - Stavební část'!F35</f>
        <v>0</v>
      </c>
      <c r="BC96" s="132">
        <f>'001 - Stavební část'!F36</f>
        <v>0</v>
      </c>
      <c r="BD96" s="134">
        <f>'001 - Stavební část'!F37</f>
        <v>0</v>
      </c>
      <c r="BE96" s="7"/>
      <c r="BT96" s="130" t="s">
        <v>82</v>
      </c>
      <c r="BV96" s="130" t="s">
        <v>76</v>
      </c>
      <c r="BW96" s="130" t="s">
        <v>87</v>
      </c>
      <c r="BX96" s="130" t="s">
        <v>5</v>
      </c>
      <c r="CL96" s="130" t="s">
        <v>1</v>
      </c>
      <c r="CM96" s="130" t="s">
        <v>84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00 - Vedlejší a ostatní ...'!C2" display="/"/>
    <hyperlink ref="A96" location="'00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>
      <c r="B4" s="19"/>
      <c r="D4" s="137" t="s">
        <v>88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Altán DPS Humlův Dvůr Trutnov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89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91</v>
      </c>
      <c r="G12" s="37"/>
      <c r="H12" s="37"/>
      <c r="I12" s="139" t="s">
        <v>22</v>
      </c>
      <c r="J12" s="143" t="str">
        <f>'Rekapitulace stavby'!AN8</f>
        <v>29. 5. 2023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21</v>
      </c>
      <c r="F15" s="37"/>
      <c r="G15" s="37"/>
      <c r="H15" s="37"/>
      <c r="I15" s="139" t="s">
        <v>26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21</v>
      </c>
      <c r="F21" s="37"/>
      <c r="G21" s="37"/>
      <c r="H21" s="37"/>
      <c r="I21" s="139" t="s">
        <v>26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38</v>
      </c>
      <c r="E33" s="139" t="s">
        <v>39</v>
      </c>
      <c r="F33" s="153">
        <f>ROUND((SUM(BE120:BE127)),2)</f>
        <v>0</v>
      </c>
      <c r="G33" s="37"/>
      <c r="H33" s="37"/>
      <c r="I33" s="154">
        <v>0.21</v>
      </c>
      <c r="J33" s="153">
        <f>ROUND(((SUM(BE120:BE127))*I33),2)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40</v>
      </c>
      <c r="F34" s="153">
        <f>ROUND((SUM(BF120:BF127)),2)</f>
        <v>0</v>
      </c>
      <c r="G34" s="37"/>
      <c r="H34" s="37"/>
      <c r="I34" s="154">
        <v>0.15</v>
      </c>
      <c r="J34" s="153">
        <f>ROUND(((SUM(BF120:BF127))*I34),2)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ROUND((SUM(BG120:BG127)),2)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ROUND((SUM(BH120:BH127)),2)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ROUND((SUM(BI120:BI127)),2)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Altán DPS Humlův Dvůr Trutnov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000 - Vedlejší a ostatní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Trutnov</v>
      </c>
      <c r="G89" s="39"/>
      <c r="H89" s="39"/>
      <c r="I89" s="31" t="s">
        <v>22</v>
      </c>
      <c r="J89" s="78" t="str">
        <f>IF(J12="","",J12)</f>
        <v>29. 5. 2023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Jitka Ondrášková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93</v>
      </c>
      <c r="D94" s="175"/>
      <c r="E94" s="175"/>
      <c r="F94" s="175"/>
      <c r="G94" s="175"/>
      <c r="H94" s="175"/>
      <c r="I94" s="175"/>
      <c r="J94" s="176" t="s">
        <v>94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95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96</v>
      </c>
    </row>
    <row r="97" spans="1:31" s="9" customFormat="1" ht="24.95" customHeight="1">
      <c r="A97" s="9"/>
      <c r="B97" s="178"/>
      <c r="C97" s="179"/>
      <c r="D97" s="180" t="s">
        <v>97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98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99</v>
      </c>
      <c r="E99" s="187"/>
      <c r="F99" s="187"/>
      <c r="G99" s="187"/>
      <c r="H99" s="187"/>
      <c r="I99" s="187"/>
      <c r="J99" s="188">
        <f>J124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100</v>
      </c>
      <c r="E100" s="187"/>
      <c r="F100" s="187"/>
      <c r="G100" s="187"/>
      <c r="H100" s="187"/>
      <c r="I100" s="187"/>
      <c r="J100" s="188">
        <f>J126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101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Altán DPS Humlův Dvůr Trutnov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89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000 - Vedlejší a ostatní náklady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Trutnov</v>
      </c>
      <c r="G114" s="39"/>
      <c r="H114" s="39"/>
      <c r="I114" s="31" t="s">
        <v>22</v>
      </c>
      <c r="J114" s="78" t="str">
        <f>IF(J12="","",J12)</f>
        <v>29. 5. 2023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 xml:space="preserve"> </v>
      </c>
      <c r="G116" s="39"/>
      <c r="H116" s="39"/>
      <c r="I116" s="31" t="s">
        <v>29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27</v>
      </c>
      <c r="D117" s="39"/>
      <c r="E117" s="39"/>
      <c r="F117" s="26" t="str">
        <f>IF(E18="","",E18)</f>
        <v>Vyplň údaj</v>
      </c>
      <c r="G117" s="39"/>
      <c r="H117" s="39"/>
      <c r="I117" s="31" t="s">
        <v>31</v>
      </c>
      <c r="J117" s="35" t="str">
        <f>E24</f>
        <v>Jitka Ondrášková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102</v>
      </c>
      <c r="D119" s="193" t="s">
        <v>59</v>
      </c>
      <c r="E119" s="193" t="s">
        <v>55</v>
      </c>
      <c r="F119" s="193" t="s">
        <v>56</v>
      </c>
      <c r="G119" s="193" t="s">
        <v>103</v>
      </c>
      <c r="H119" s="193" t="s">
        <v>104</v>
      </c>
      <c r="I119" s="193" t="s">
        <v>105</v>
      </c>
      <c r="J119" s="194" t="s">
        <v>94</v>
      </c>
      <c r="K119" s="195" t="s">
        <v>106</v>
      </c>
      <c r="L119" s="196"/>
      <c r="M119" s="99" t="s">
        <v>1</v>
      </c>
      <c r="N119" s="100" t="s">
        <v>38</v>
      </c>
      <c r="O119" s="100" t="s">
        <v>107</v>
      </c>
      <c r="P119" s="100" t="s">
        <v>108</v>
      </c>
      <c r="Q119" s="100" t="s">
        <v>109</v>
      </c>
      <c r="R119" s="100" t="s">
        <v>110</v>
      </c>
      <c r="S119" s="100" t="s">
        <v>111</v>
      </c>
      <c r="T119" s="101" t="s">
        <v>112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113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0</v>
      </c>
      <c r="S120" s="103"/>
      <c r="T120" s="200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73</v>
      </c>
      <c r="AU120" s="16" t="s">
        <v>96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73</v>
      </c>
      <c r="E121" s="205" t="s">
        <v>114</v>
      </c>
      <c r="F121" s="205" t="s">
        <v>115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P122+P124+P126</f>
        <v>0</v>
      </c>
      <c r="Q121" s="210"/>
      <c r="R121" s="211">
        <f>R122+R124+R126</f>
        <v>0</v>
      </c>
      <c r="S121" s="210"/>
      <c r="T121" s="212">
        <f>T122+T124+T126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116</v>
      </c>
      <c r="AT121" s="214" t="s">
        <v>73</v>
      </c>
      <c r="AU121" s="214" t="s">
        <v>74</v>
      </c>
      <c r="AY121" s="213" t="s">
        <v>117</v>
      </c>
      <c r="BK121" s="215">
        <f>BK122+BK124+BK126</f>
        <v>0</v>
      </c>
    </row>
    <row r="122" spans="1:63" s="12" customFormat="1" ht="22.8" customHeight="1">
      <c r="A122" s="12"/>
      <c r="B122" s="202"/>
      <c r="C122" s="203"/>
      <c r="D122" s="204" t="s">
        <v>73</v>
      </c>
      <c r="E122" s="216" t="s">
        <v>118</v>
      </c>
      <c r="F122" s="216" t="s">
        <v>119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P123</f>
        <v>0</v>
      </c>
      <c r="Q122" s="210"/>
      <c r="R122" s="211">
        <f>R123</f>
        <v>0</v>
      </c>
      <c r="S122" s="210"/>
      <c r="T122" s="212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116</v>
      </c>
      <c r="AT122" s="214" t="s">
        <v>73</v>
      </c>
      <c r="AU122" s="214" t="s">
        <v>82</v>
      </c>
      <c r="AY122" s="213" t="s">
        <v>117</v>
      </c>
      <c r="BK122" s="215">
        <f>BK123</f>
        <v>0</v>
      </c>
    </row>
    <row r="123" spans="1:65" s="2" customFormat="1" ht="16.5" customHeight="1">
      <c r="A123" s="37"/>
      <c r="B123" s="38"/>
      <c r="C123" s="218" t="s">
        <v>82</v>
      </c>
      <c r="D123" s="218" t="s">
        <v>120</v>
      </c>
      <c r="E123" s="219" t="s">
        <v>121</v>
      </c>
      <c r="F123" s="220" t="s">
        <v>119</v>
      </c>
      <c r="G123" s="221" t="s">
        <v>122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39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123</v>
      </c>
      <c r="AT123" s="230" t="s">
        <v>120</v>
      </c>
      <c r="AU123" s="230" t="s">
        <v>84</v>
      </c>
      <c r="AY123" s="16" t="s">
        <v>117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82</v>
      </c>
      <c r="BK123" s="231">
        <f>ROUND(I123*H123,2)</f>
        <v>0</v>
      </c>
      <c r="BL123" s="16" t="s">
        <v>123</v>
      </c>
      <c r="BM123" s="230" t="s">
        <v>124</v>
      </c>
    </row>
    <row r="124" spans="1:63" s="12" customFormat="1" ht="22.8" customHeight="1">
      <c r="A124" s="12"/>
      <c r="B124" s="202"/>
      <c r="C124" s="203"/>
      <c r="D124" s="204" t="s">
        <v>73</v>
      </c>
      <c r="E124" s="216" t="s">
        <v>125</v>
      </c>
      <c r="F124" s="216" t="s">
        <v>126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P125</f>
        <v>0</v>
      </c>
      <c r="Q124" s="210"/>
      <c r="R124" s="211">
        <f>R125</f>
        <v>0</v>
      </c>
      <c r="S124" s="210"/>
      <c r="T124" s="21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116</v>
      </c>
      <c r="AT124" s="214" t="s">
        <v>73</v>
      </c>
      <c r="AU124" s="214" t="s">
        <v>82</v>
      </c>
      <c r="AY124" s="213" t="s">
        <v>117</v>
      </c>
      <c r="BK124" s="215">
        <f>BK125</f>
        <v>0</v>
      </c>
    </row>
    <row r="125" spans="1:65" s="2" customFormat="1" ht="16.5" customHeight="1">
      <c r="A125" s="37"/>
      <c r="B125" s="38"/>
      <c r="C125" s="218" t="s">
        <v>84</v>
      </c>
      <c r="D125" s="218" t="s">
        <v>120</v>
      </c>
      <c r="E125" s="219" t="s">
        <v>127</v>
      </c>
      <c r="F125" s="220" t="s">
        <v>126</v>
      </c>
      <c r="G125" s="221" t="s">
        <v>122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39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123</v>
      </c>
      <c r="AT125" s="230" t="s">
        <v>120</v>
      </c>
      <c r="AU125" s="230" t="s">
        <v>84</v>
      </c>
      <c r="AY125" s="16" t="s">
        <v>117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82</v>
      </c>
      <c r="BK125" s="231">
        <f>ROUND(I125*H125,2)</f>
        <v>0</v>
      </c>
      <c r="BL125" s="16" t="s">
        <v>123</v>
      </c>
      <c r="BM125" s="230" t="s">
        <v>128</v>
      </c>
    </row>
    <row r="126" spans="1:63" s="12" customFormat="1" ht="22.8" customHeight="1">
      <c r="A126" s="12"/>
      <c r="B126" s="202"/>
      <c r="C126" s="203"/>
      <c r="D126" s="204" t="s">
        <v>73</v>
      </c>
      <c r="E126" s="216" t="s">
        <v>129</v>
      </c>
      <c r="F126" s="216" t="s">
        <v>130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P127</f>
        <v>0</v>
      </c>
      <c r="Q126" s="210"/>
      <c r="R126" s="211">
        <f>R127</f>
        <v>0</v>
      </c>
      <c r="S126" s="210"/>
      <c r="T126" s="212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116</v>
      </c>
      <c r="AT126" s="214" t="s">
        <v>73</v>
      </c>
      <c r="AU126" s="214" t="s">
        <v>82</v>
      </c>
      <c r="AY126" s="213" t="s">
        <v>117</v>
      </c>
      <c r="BK126" s="215">
        <f>BK127</f>
        <v>0</v>
      </c>
    </row>
    <row r="127" spans="1:65" s="2" customFormat="1" ht="16.5" customHeight="1">
      <c r="A127" s="37"/>
      <c r="B127" s="38"/>
      <c r="C127" s="218" t="s">
        <v>131</v>
      </c>
      <c r="D127" s="218" t="s">
        <v>120</v>
      </c>
      <c r="E127" s="219" t="s">
        <v>132</v>
      </c>
      <c r="F127" s="220" t="s">
        <v>130</v>
      </c>
      <c r="G127" s="221" t="s">
        <v>122</v>
      </c>
      <c r="H127" s="222">
        <v>1</v>
      </c>
      <c r="I127" s="223"/>
      <c r="J127" s="224">
        <f>ROUND(I127*H127,2)</f>
        <v>0</v>
      </c>
      <c r="K127" s="225"/>
      <c r="L127" s="43"/>
      <c r="M127" s="232" t="s">
        <v>1</v>
      </c>
      <c r="N127" s="233" t="s">
        <v>39</v>
      </c>
      <c r="O127" s="23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123</v>
      </c>
      <c r="AT127" s="230" t="s">
        <v>120</v>
      </c>
      <c r="AU127" s="230" t="s">
        <v>84</v>
      </c>
      <c r="AY127" s="16" t="s">
        <v>117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82</v>
      </c>
      <c r="BK127" s="231">
        <f>ROUND(I127*H127,2)</f>
        <v>0</v>
      </c>
      <c r="BL127" s="16" t="s">
        <v>123</v>
      </c>
      <c r="BM127" s="230" t="s">
        <v>133</v>
      </c>
    </row>
    <row r="128" spans="1:31" s="2" customFormat="1" ht="6.95" customHeight="1">
      <c r="A128" s="37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43"/>
      <c r="M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</sheetData>
  <sheetProtection password="CC35" sheet="1" objects="1" scenarios="1" formatColumns="0" formatRows="0" autoFilter="0"/>
  <autoFilter ref="C119:K1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>
      <c r="B4" s="19"/>
      <c r="D4" s="137" t="s">
        <v>88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Altán DPS Humlův Dvůr Trutnov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89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134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91</v>
      </c>
      <c r="G12" s="37"/>
      <c r="H12" s="37"/>
      <c r="I12" s="139" t="s">
        <v>22</v>
      </c>
      <c r="J12" s="143" t="str">
        <f>'Rekapitulace stavby'!AN8</f>
        <v>29. 5. 2023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21</v>
      </c>
      <c r="F15" s="37"/>
      <c r="G15" s="37"/>
      <c r="H15" s="37"/>
      <c r="I15" s="139" t="s">
        <v>26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21</v>
      </c>
      <c r="F21" s="37"/>
      <c r="G21" s="37"/>
      <c r="H21" s="37"/>
      <c r="I21" s="139" t="s">
        <v>26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38</v>
      </c>
      <c r="E33" s="139" t="s">
        <v>39</v>
      </c>
      <c r="F33" s="153">
        <f>ROUND((SUM(BE130:BE286)),2)</f>
        <v>0</v>
      </c>
      <c r="G33" s="37"/>
      <c r="H33" s="37"/>
      <c r="I33" s="154">
        <v>0.21</v>
      </c>
      <c r="J33" s="153">
        <f>ROUND(((SUM(BE130:BE286))*I33),2)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40</v>
      </c>
      <c r="F34" s="153">
        <f>ROUND((SUM(BF130:BF286)),2)</f>
        <v>0</v>
      </c>
      <c r="G34" s="37"/>
      <c r="H34" s="37"/>
      <c r="I34" s="154">
        <v>0.15</v>
      </c>
      <c r="J34" s="153">
        <f>ROUND(((SUM(BF130:BF286))*I34),2)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ROUND((SUM(BG130:BG286)),2)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ROUND((SUM(BH130:BH286)),2)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ROUND((SUM(BI130:BI286)),2)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Altán DPS Humlův Dvůr Trutnov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001 - Stavební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Trutnov</v>
      </c>
      <c r="G89" s="39"/>
      <c r="H89" s="39"/>
      <c r="I89" s="31" t="s">
        <v>22</v>
      </c>
      <c r="J89" s="78" t="str">
        <f>IF(J12="","",J12)</f>
        <v>29. 5. 2023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Jitka Ondrášková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93</v>
      </c>
      <c r="D94" s="175"/>
      <c r="E94" s="175"/>
      <c r="F94" s="175"/>
      <c r="G94" s="175"/>
      <c r="H94" s="175"/>
      <c r="I94" s="175"/>
      <c r="J94" s="176" t="s">
        <v>94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95</v>
      </c>
      <c r="D96" s="39"/>
      <c r="E96" s="39"/>
      <c r="F96" s="39"/>
      <c r="G96" s="39"/>
      <c r="H96" s="39"/>
      <c r="I96" s="39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96</v>
      </c>
    </row>
    <row r="97" spans="1:31" s="9" customFormat="1" ht="24.95" customHeight="1">
      <c r="A97" s="9"/>
      <c r="B97" s="178"/>
      <c r="C97" s="179"/>
      <c r="D97" s="180" t="s">
        <v>135</v>
      </c>
      <c r="E97" s="181"/>
      <c r="F97" s="181"/>
      <c r="G97" s="181"/>
      <c r="H97" s="181"/>
      <c r="I97" s="181"/>
      <c r="J97" s="182">
        <f>J131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136</v>
      </c>
      <c r="E98" s="187"/>
      <c r="F98" s="187"/>
      <c r="G98" s="187"/>
      <c r="H98" s="187"/>
      <c r="I98" s="187"/>
      <c r="J98" s="188">
        <f>J132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137</v>
      </c>
      <c r="E99" s="187"/>
      <c r="F99" s="187"/>
      <c r="G99" s="187"/>
      <c r="H99" s="187"/>
      <c r="I99" s="187"/>
      <c r="J99" s="188">
        <f>J153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138</v>
      </c>
      <c r="E100" s="187"/>
      <c r="F100" s="187"/>
      <c r="G100" s="187"/>
      <c r="H100" s="187"/>
      <c r="I100" s="187"/>
      <c r="J100" s="188">
        <f>J167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139</v>
      </c>
      <c r="E101" s="187"/>
      <c r="F101" s="187"/>
      <c r="G101" s="187"/>
      <c r="H101" s="187"/>
      <c r="I101" s="187"/>
      <c r="J101" s="188">
        <f>J173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140</v>
      </c>
      <c r="E102" s="187"/>
      <c r="F102" s="187"/>
      <c r="G102" s="187"/>
      <c r="H102" s="187"/>
      <c r="I102" s="187"/>
      <c r="J102" s="188">
        <f>J177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141</v>
      </c>
      <c r="E103" s="187"/>
      <c r="F103" s="187"/>
      <c r="G103" s="187"/>
      <c r="H103" s="187"/>
      <c r="I103" s="187"/>
      <c r="J103" s="188">
        <f>J186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8"/>
      <c r="C104" s="179"/>
      <c r="D104" s="180" t="s">
        <v>142</v>
      </c>
      <c r="E104" s="181"/>
      <c r="F104" s="181"/>
      <c r="G104" s="181"/>
      <c r="H104" s="181"/>
      <c r="I104" s="181"/>
      <c r="J104" s="182">
        <f>J188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143</v>
      </c>
      <c r="E105" s="187"/>
      <c r="F105" s="187"/>
      <c r="G105" s="187"/>
      <c r="H105" s="187"/>
      <c r="I105" s="187"/>
      <c r="J105" s="188">
        <f>J189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144</v>
      </c>
      <c r="E106" s="187"/>
      <c r="F106" s="187"/>
      <c r="G106" s="187"/>
      <c r="H106" s="187"/>
      <c r="I106" s="187"/>
      <c r="J106" s="188">
        <f>J193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145</v>
      </c>
      <c r="E107" s="187"/>
      <c r="F107" s="187"/>
      <c r="G107" s="187"/>
      <c r="H107" s="187"/>
      <c r="I107" s="187"/>
      <c r="J107" s="188">
        <f>J235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146</v>
      </c>
      <c r="E108" s="187"/>
      <c r="F108" s="187"/>
      <c r="G108" s="187"/>
      <c r="H108" s="187"/>
      <c r="I108" s="187"/>
      <c r="J108" s="188">
        <f>J242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147</v>
      </c>
      <c r="E109" s="187"/>
      <c r="F109" s="187"/>
      <c r="G109" s="187"/>
      <c r="H109" s="187"/>
      <c r="I109" s="187"/>
      <c r="J109" s="188">
        <f>J253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148</v>
      </c>
      <c r="E110" s="187"/>
      <c r="F110" s="187"/>
      <c r="G110" s="187"/>
      <c r="H110" s="187"/>
      <c r="I110" s="187"/>
      <c r="J110" s="188">
        <f>J259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101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73" t="str">
        <f>E7</f>
        <v>Altán DPS Humlův Dvůr Trutnov</v>
      </c>
      <c r="F120" s="31"/>
      <c r="G120" s="31"/>
      <c r="H120" s="31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89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>001 - Stavební část</v>
      </c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>Trutnov</v>
      </c>
      <c r="G124" s="39"/>
      <c r="H124" s="39"/>
      <c r="I124" s="31" t="s">
        <v>22</v>
      </c>
      <c r="J124" s="78" t="str">
        <f>IF(J12="","",J12)</f>
        <v>29. 5. 2023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24</v>
      </c>
      <c r="D126" s="39"/>
      <c r="E126" s="39"/>
      <c r="F126" s="26" t="str">
        <f>E15</f>
        <v xml:space="preserve"> </v>
      </c>
      <c r="G126" s="39"/>
      <c r="H126" s="39"/>
      <c r="I126" s="31" t="s">
        <v>29</v>
      </c>
      <c r="J126" s="35" t="str">
        <f>E21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27</v>
      </c>
      <c r="D127" s="39"/>
      <c r="E127" s="39"/>
      <c r="F127" s="26" t="str">
        <f>IF(E18="","",E18)</f>
        <v>Vyplň údaj</v>
      </c>
      <c r="G127" s="39"/>
      <c r="H127" s="39"/>
      <c r="I127" s="31" t="s">
        <v>31</v>
      </c>
      <c r="J127" s="35" t="str">
        <f>E24</f>
        <v>Jitka Ondrášková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190"/>
      <c r="B129" s="191"/>
      <c r="C129" s="192" t="s">
        <v>102</v>
      </c>
      <c r="D129" s="193" t="s">
        <v>59</v>
      </c>
      <c r="E129" s="193" t="s">
        <v>55</v>
      </c>
      <c r="F129" s="193" t="s">
        <v>56</v>
      </c>
      <c r="G129" s="193" t="s">
        <v>103</v>
      </c>
      <c r="H129" s="193" t="s">
        <v>104</v>
      </c>
      <c r="I129" s="193" t="s">
        <v>105</v>
      </c>
      <c r="J129" s="194" t="s">
        <v>94</v>
      </c>
      <c r="K129" s="195" t="s">
        <v>106</v>
      </c>
      <c r="L129" s="196"/>
      <c r="M129" s="99" t="s">
        <v>1</v>
      </c>
      <c r="N129" s="100" t="s">
        <v>38</v>
      </c>
      <c r="O129" s="100" t="s">
        <v>107</v>
      </c>
      <c r="P129" s="100" t="s">
        <v>108</v>
      </c>
      <c r="Q129" s="100" t="s">
        <v>109</v>
      </c>
      <c r="R129" s="100" t="s">
        <v>110</v>
      </c>
      <c r="S129" s="100" t="s">
        <v>111</v>
      </c>
      <c r="T129" s="101" t="s">
        <v>112</v>
      </c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</row>
    <row r="130" spans="1:63" s="2" customFormat="1" ht="22.8" customHeight="1">
      <c r="A130" s="37"/>
      <c r="B130" s="38"/>
      <c r="C130" s="106" t="s">
        <v>113</v>
      </c>
      <c r="D130" s="39"/>
      <c r="E130" s="39"/>
      <c r="F130" s="39"/>
      <c r="G130" s="39"/>
      <c r="H130" s="39"/>
      <c r="I130" s="39"/>
      <c r="J130" s="197">
        <f>BK130</f>
        <v>0</v>
      </c>
      <c r="K130" s="39"/>
      <c r="L130" s="43"/>
      <c r="M130" s="102"/>
      <c r="N130" s="198"/>
      <c r="O130" s="103"/>
      <c r="P130" s="199">
        <f>P131+P188</f>
        <v>0</v>
      </c>
      <c r="Q130" s="103"/>
      <c r="R130" s="199">
        <f>R131+R188</f>
        <v>99.67217636000001</v>
      </c>
      <c r="S130" s="103"/>
      <c r="T130" s="200">
        <f>T131+T188</f>
        <v>0.6900000000000001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73</v>
      </c>
      <c r="AU130" s="16" t="s">
        <v>96</v>
      </c>
      <c r="BK130" s="201">
        <f>BK131+BK188</f>
        <v>0</v>
      </c>
    </row>
    <row r="131" spans="1:63" s="12" customFormat="1" ht="25.9" customHeight="1">
      <c r="A131" s="12"/>
      <c r="B131" s="202"/>
      <c r="C131" s="203"/>
      <c r="D131" s="204" t="s">
        <v>73</v>
      </c>
      <c r="E131" s="205" t="s">
        <v>149</v>
      </c>
      <c r="F131" s="205" t="s">
        <v>150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P132+P153+P167+P173+P177+P186</f>
        <v>0</v>
      </c>
      <c r="Q131" s="210"/>
      <c r="R131" s="211">
        <f>R132+R153+R167+R173+R177+R186</f>
        <v>96.79056724</v>
      </c>
      <c r="S131" s="210"/>
      <c r="T131" s="212">
        <f>T132+T153+T167+T173+T177+T186</f>
        <v>0.6900000000000001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82</v>
      </c>
      <c r="AT131" s="214" t="s">
        <v>73</v>
      </c>
      <c r="AU131" s="214" t="s">
        <v>74</v>
      </c>
      <c r="AY131" s="213" t="s">
        <v>117</v>
      </c>
      <c r="BK131" s="215">
        <f>BK132+BK153+BK167+BK173+BK177+BK186</f>
        <v>0</v>
      </c>
    </row>
    <row r="132" spans="1:63" s="12" customFormat="1" ht="22.8" customHeight="1">
      <c r="A132" s="12"/>
      <c r="B132" s="202"/>
      <c r="C132" s="203"/>
      <c r="D132" s="204" t="s">
        <v>73</v>
      </c>
      <c r="E132" s="216" t="s">
        <v>82</v>
      </c>
      <c r="F132" s="216" t="s">
        <v>151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SUM(P133:P152)</f>
        <v>0</v>
      </c>
      <c r="Q132" s="210"/>
      <c r="R132" s="211">
        <f>SUM(R133:R152)</f>
        <v>0.00016700000000000002</v>
      </c>
      <c r="S132" s="210"/>
      <c r="T132" s="212">
        <f>SUM(T133:T152)</f>
        <v>0.6900000000000001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82</v>
      </c>
      <c r="AT132" s="214" t="s">
        <v>73</v>
      </c>
      <c r="AU132" s="214" t="s">
        <v>82</v>
      </c>
      <c r="AY132" s="213" t="s">
        <v>117</v>
      </c>
      <c r="BK132" s="215">
        <f>SUM(BK133:BK152)</f>
        <v>0</v>
      </c>
    </row>
    <row r="133" spans="1:65" s="2" customFormat="1" ht="16.5" customHeight="1">
      <c r="A133" s="37"/>
      <c r="B133" s="38"/>
      <c r="C133" s="218" t="s">
        <v>152</v>
      </c>
      <c r="D133" s="218" t="s">
        <v>120</v>
      </c>
      <c r="E133" s="219" t="s">
        <v>153</v>
      </c>
      <c r="F133" s="220" t="s">
        <v>154</v>
      </c>
      <c r="G133" s="221" t="s">
        <v>155</v>
      </c>
      <c r="H133" s="222">
        <v>3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39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0.23</v>
      </c>
      <c r="T133" s="229">
        <f>S133*H133</f>
        <v>0.6900000000000001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156</v>
      </c>
      <c r="AT133" s="230" t="s">
        <v>120</v>
      </c>
      <c r="AU133" s="230" t="s">
        <v>84</v>
      </c>
      <c r="AY133" s="16" t="s">
        <v>117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82</v>
      </c>
      <c r="BK133" s="231">
        <f>ROUND(I133*H133,2)</f>
        <v>0</v>
      </c>
      <c r="BL133" s="16" t="s">
        <v>156</v>
      </c>
      <c r="BM133" s="230" t="s">
        <v>157</v>
      </c>
    </row>
    <row r="134" spans="1:51" s="13" customFormat="1" ht="12">
      <c r="A134" s="13"/>
      <c r="B134" s="237"/>
      <c r="C134" s="238"/>
      <c r="D134" s="239" t="s">
        <v>158</v>
      </c>
      <c r="E134" s="240" t="s">
        <v>1</v>
      </c>
      <c r="F134" s="241" t="s">
        <v>159</v>
      </c>
      <c r="G134" s="238"/>
      <c r="H134" s="242">
        <v>3</v>
      </c>
      <c r="I134" s="243"/>
      <c r="J134" s="238"/>
      <c r="K134" s="238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158</v>
      </c>
      <c r="AU134" s="248" t="s">
        <v>84</v>
      </c>
      <c r="AV134" s="13" t="s">
        <v>84</v>
      </c>
      <c r="AW134" s="13" t="s">
        <v>30</v>
      </c>
      <c r="AX134" s="13" t="s">
        <v>82</v>
      </c>
      <c r="AY134" s="248" t="s">
        <v>117</v>
      </c>
    </row>
    <row r="135" spans="1:65" s="2" customFormat="1" ht="24.15" customHeight="1">
      <c r="A135" s="37"/>
      <c r="B135" s="38"/>
      <c r="C135" s="218" t="s">
        <v>84</v>
      </c>
      <c r="D135" s="218" t="s">
        <v>120</v>
      </c>
      <c r="E135" s="219" t="s">
        <v>160</v>
      </c>
      <c r="F135" s="220" t="s">
        <v>161</v>
      </c>
      <c r="G135" s="221" t="s">
        <v>162</v>
      </c>
      <c r="H135" s="222">
        <v>83.95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39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156</v>
      </c>
      <c r="AT135" s="230" t="s">
        <v>120</v>
      </c>
      <c r="AU135" s="230" t="s">
        <v>84</v>
      </c>
      <c r="AY135" s="16" t="s">
        <v>117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82</v>
      </c>
      <c r="BK135" s="231">
        <f>ROUND(I135*H135,2)</f>
        <v>0</v>
      </c>
      <c r="BL135" s="16" t="s">
        <v>156</v>
      </c>
      <c r="BM135" s="230" t="s">
        <v>163</v>
      </c>
    </row>
    <row r="136" spans="1:51" s="13" customFormat="1" ht="12">
      <c r="A136" s="13"/>
      <c r="B136" s="237"/>
      <c r="C136" s="238"/>
      <c r="D136" s="239" t="s">
        <v>158</v>
      </c>
      <c r="E136" s="240" t="s">
        <v>1</v>
      </c>
      <c r="F136" s="241" t="s">
        <v>164</v>
      </c>
      <c r="G136" s="238"/>
      <c r="H136" s="242">
        <v>83.95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158</v>
      </c>
      <c r="AU136" s="248" t="s">
        <v>84</v>
      </c>
      <c r="AV136" s="13" t="s">
        <v>84</v>
      </c>
      <c r="AW136" s="13" t="s">
        <v>30</v>
      </c>
      <c r="AX136" s="13" t="s">
        <v>82</v>
      </c>
      <c r="AY136" s="248" t="s">
        <v>117</v>
      </c>
    </row>
    <row r="137" spans="1:65" s="2" customFormat="1" ht="24.15" customHeight="1">
      <c r="A137" s="37"/>
      <c r="B137" s="38"/>
      <c r="C137" s="218" t="s">
        <v>7</v>
      </c>
      <c r="D137" s="218" t="s">
        <v>120</v>
      </c>
      <c r="E137" s="219" t="s">
        <v>165</v>
      </c>
      <c r="F137" s="220" t="s">
        <v>166</v>
      </c>
      <c r="G137" s="221" t="s">
        <v>167</v>
      </c>
      <c r="H137" s="222">
        <v>24.909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39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156</v>
      </c>
      <c r="AT137" s="230" t="s">
        <v>120</v>
      </c>
      <c r="AU137" s="230" t="s">
        <v>84</v>
      </c>
      <c r="AY137" s="16" t="s">
        <v>117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82</v>
      </c>
      <c r="BK137" s="231">
        <f>ROUND(I137*H137,2)</f>
        <v>0</v>
      </c>
      <c r="BL137" s="16" t="s">
        <v>156</v>
      </c>
      <c r="BM137" s="230" t="s">
        <v>168</v>
      </c>
    </row>
    <row r="138" spans="1:51" s="13" customFormat="1" ht="12">
      <c r="A138" s="13"/>
      <c r="B138" s="237"/>
      <c r="C138" s="238"/>
      <c r="D138" s="239" t="s">
        <v>158</v>
      </c>
      <c r="E138" s="240" t="s">
        <v>1</v>
      </c>
      <c r="F138" s="241" t="s">
        <v>169</v>
      </c>
      <c r="G138" s="238"/>
      <c r="H138" s="242">
        <v>23.246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158</v>
      </c>
      <c r="AU138" s="248" t="s">
        <v>84</v>
      </c>
      <c r="AV138" s="13" t="s">
        <v>84</v>
      </c>
      <c r="AW138" s="13" t="s">
        <v>30</v>
      </c>
      <c r="AX138" s="13" t="s">
        <v>74</v>
      </c>
      <c r="AY138" s="248" t="s">
        <v>117</v>
      </c>
    </row>
    <row r="139" spans="1:51" s="13" customFormat="1" ht="12">
      <c r="A139" s="13"/>
      <c r="B139" s="237"/>
      <c r="C139" s="238"/>
      <c r="D139" s="239" t="s">
        <v>158</v>
      </c>
      <c r="E139" s="240" t="s">
        <v>1</v>
      </c>
      <c r="F139" s="241" t="s">
        <v>170</v>
      </c>
      <c r="G139" s="238"/>
      <c r="H139" s="242">
        <v>1.663</v>
      </c>
      <c r="I139" s="243"/>
      <c r="J139" s="238"/>
      <c r="K139" s="238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158</v>
      </c>
      <c r="AU139" s="248" t="s">
        <v>84</v>
      </c>
      <c r="AV139" s="13" t="s">
        <v>84</v>
      </c>
      <c r="AW139" s="13" t="s">
        <v>30</v>
      </c>
      <c r="AX139" s="13" t="s">
        <v>74</v>
      </c>
      <c r="AY139" s="248" t="s">
        <v>117</v>
      </c>
    </row>
    <row r="140" spans="1:51" s="14" customFormat="1" ht="12">
      <c r="A140" s="14"/>
      <c r="B140" s="249"/>
      <c r="C140" s="250"/>
      <c r="D140" s="239" t="s">
        <v>158</v>
      </c>
      <c r="E140" s="251" t="s">
        <v>1</v>
      </c>
      <c r="F140" s="252" t="s">
        <v>171</v>
      </c>
      <c r="G140" s="250"/>
      <c r="H140" s="253">
        <v>24.909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9" t="s">
        <v>158</v>
      </c>
      <c r="AU140" s="259" t="s">
        <v>84</v>
      </c>
      <c r="AV140" s="14" t="s">
        <v>156</v>
      </c>
      <c r="AW140" s="14" t="s">
        <v>30</v>
      </c>
      <c r="AX140" s="14" t="s">
        <v>82</v>
      </c>
      <c r="AY140" s="259" t="s">
        <v>117</v>
      </c>
    </row>
    <row r="141" spans="1:65" s="2" customFormat="1" ht="37.8" customHeight="1">
      <c r="A141" s="37"/>
      <c r="B141" s="38"/>
      <c r="C141" s="218" t="s">
        <v>116</v>
      </c>
      <c r="D141" s="218" t="s">
        <v>120</v>
      </c>
      <c r="E141" s="219" t="s">
        <v>172</v>
      </c>
      <c r="F141" s="220" t="s">
        <v>173</v>
      </c>
      <c r="G141" s="221" t="s">
        <v>167</v>
      </c>
      <c r="H141" s="222">
        <v>39.671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39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156</v>
      </c>
      <c r="AT141" s="230" t="s">
        <v>120</v>
      </c>
      <c r="AU141" s="230" t="s">
        <v>84</v>
      </c>
      <c r="AY141" s="16" t="s">
        <v>117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82</v>
      </c>
      <c r="BK141" s="231">
        <f>ROUND(I141*H141,2)</f>
        <v>0</v>
      </c>
      <c r="BL141" s="16" t="s">
        <v>156</v>
      </c>
      <c r="BM141" s="230" t="s">
        <v>174</v>
      </c>
    </row>
    <row r="142" spans="1:51" s="13" customFormat="1" ht="12">
      <c r="A142" s="13"/>
      <c r="B142" s="237"/>
      <c r="C142" s="238"/>
      <c r="D142" s="239" t="s">
        <v>158</v>
      </c>
      <c r="E142" s="240" t="s">
        <v>1</v>
      </c>
      <c r="F142" s="241" t="s">
        <v>175</v>
      </c>
      <c r="G142" s="238"/>
      <c r="H142" s="242">
        <v>39.671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158</v>
      </c>
      <c r="AU142" s="248" t="s">
        <v>84</v>
      </c>
      <c r="AV142" s="13" t="s">
        <v>84</v>
      </c>
      <c r="AW142" s="13" t="s">
        <v>30</v>
      </c>
      <c r="AX142" s="13" t="s">
        <v>82</v>
      </c>
      <c r="AY142" s="248" t="s">
        <v>117</v>
      </c>
    </row>
    <row r="143" spans="1:65" s="2" customFormat="1" ht="33" customHeight="1">
      <c r="A143" s="37"/>
      <c r="B143" s="38"/>
      <c r="C143" s="218" t="s">
        <v>176</v>
      </c>
      <c r="D143" s="218" t="s">
        <v>120</v>
      </c>
      <c r="E143" s="219" t="s">
        <v>177</v>
      </c>
      <c r="F143" s="220" t="s">
        <v>178</v>
      </c>
      <c r="G143" s="221" t="s">
        <v>179</v>
      </c>
      <c r="H143" s="222">
        <v>63.474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39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156</v>
      </c>
      <c r="AT143" s="230" t="s">
        <v>120</v>
      </c>
      <c r="AU143" s="230" t="s">
        <v>84</v>
      </c>
      <c r="AY143" s="16" t="s">
        <v>117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82</v>
      </c>
      <c r="BK143" s="231">
        <f>ROUND(I143*H143,2)</f>
        <v>0</v>
      </c>
      <c r="BL143" s="16" t="s">
        <v>156</v>
      </c>
      <c r="BM143" s="230" t="s">
        <v>180</v>
      </c>
    </row>
    <row r="144" spans="1:51" s="13" customFormat="1" ht="12">
      <c r="A144" s="13"/>
      <c r="B144" s="237"/>
      <c r="C144" s="238"/>
      <c r="D144" s="239" t="s">
        <v>158</v>
      </c>
      <c r="E144" s="240" t="s">
        <v>1</v>
      </c>
      <c r="F144" s="241" t="s">
        <v>181</v>
      </c>
      <c r="G144" s="238"/>
      <c r="H144" s="242">
        <v>63.474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158</v>
      </c>
      <c r="AU144" s="248" t="s">
        <v>84</v>
      </c>
      <c r="AV144" s="13" t="s">
        <v>84</v>
      </c>
      <c r="AW144" s="13" t="s">
        <v>30</v>
      </c>
      <c r="AX144" s="13" t="s">
        <v>82</v>
      </c>
      <c r="AY144" s="248" t="s">
        <v>117</v>
      </c>
    </row>
    <row r="145" spans="1:65" s="2" customFormat="1" ht="24.15" customHeight="1">
      <c r="A145" s="37"/>
      <c r="B145" s="38"/>
      <c r="C145" s="218" t="s">
        <v>182</v>
      </c>
      <c r="D145" s="218" t="s">
        <v>120</v>
      </c>
      <c r="E145" s="219" t="s">
        <v>183</v>
      </c>
      <c r="F145" s="220" t="s">
        <v>184</v>
      </c>
      <c r="G145" s="221" t="s">
        <v>167</v>
      </c>
      <c r="H145" s="222">
        <v>2.028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39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156</v>
      </c>
      <c r="AT145" s="230" t="s">
        <v>120</v>
      </c>
      <c r="AU145" s="230" t="s">
        <v>84</v>
      </c>
      <c r="AY145" s="16" t="s">
        <v>117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82</v>
      </c>
      <c r="BK145" s="231">
        <f>ROUND(I145*H145,2)</f>
        <v>0</v>
      </c>
      <c r="BL145" s="16" t="s">
        <v>156</v>
      </c>
      <c r="BM145" s="230" t="s">
        <v>185</v>
      </c>
    </row>
    <row r="146" spans="1:51" s="13" customFormat="1" ht="12">
      <c r="A146" s="13"/>
      <c r="B146" s="237"/>
      <c r="C146" s="238"/>
      <c r="D146" s="239" t="s">
        <v>158</v>
      </c>
      <c r="E146" s="240" t="s">
        <v>1</v>
      </c>
      <c r="F146" s="241" t="s">
        <v>186</v>
      </c>
      <c r="G146" s="238"/>
      <c r="H146" s="242">
        <v>2.028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158</v>
      </c>
      <c r="AU146" s="248" t="s">
        <v>84</v>
      </c>
      <c r="AV146" s="13" t="s">
        <v>84</v>
      </c>
      <c r="AW146" s="13" t="s">
        <v>30</v>
      </c>
      <c r="AX146" s="13" t="s">
        <v>82</v>
      </c>
      <c r="AY146" s="248" t="s">
        <v>117</v>
      </c>
    </row>
    <row r="147" spans="1:65" s="2" customFormat="1" ht="24.15" customHeight="1">
      <c r="A147" s="37"/>
      <c r="B147" s="38"/>
      <c r="C147" s="218" t="s">
        <v>187</v>
      </c>
      <c r="D147" s="218" t="s">
        <v>120</v>
      </c>
      <c r="E147" s="219" t="s">
        <v>188</v>
      </c>
      <c r="F147" s="220" t="s">
        <v>189</v>
      </c>
      <c r="G147" s="221" t="s">
        <v>162</v>
      </c>
      <c r="H147" s="222">
        <v>8.325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39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156</v>
      </c>
      <c r="AT147" s="230" t="s">
        <v>120</v>
      </c>
      <c r="AU147" s="230" t="s">
        <v>84</v>
      </c>
      <c r="AY147" s="16" t="s">
        <v>117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82</v>
      </c>
      <c r="BK147" s="231">
        <f>ROUND(I147*H147,2)</f>
        <v>0</v>
      </c>
      <c r="BL147" s="16" t="s">
        <v>156</v>
      </c>
      <c r="BM147" s="230" t="s">
        <v>190</v>
      </c>
    </row>
    <row r="148" spans="1:51" s="13" customFormat="1" ht="12">
      <c r="A148" s="13"/>
      <c r="B148" s="237"/>
      <c r="C148" s="238"/>
      <c r="D148" s="239" t="s">
        <v>158</v>
      </c>
      <c r="E148" s="240" t="s">
        <v>1</v>
      </c>
      <c r="F148" s="241" t="s">
        <v>191</v>
      </c>
      <c r="G148" s="238"/>
      <c r="H148" s="242">
        <v>8.325</v>
      </c>
      <c r="I148" s="243"/>
      <c r="J148" s="238"/>
      <c r="K148" s="238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158</v>
      </c>
      <c r="AU148" s="248" t="s">
        <v>84</v>
      </c>
      <c r="AV148" s="13" t="s">
        <v>84</v>
      </c>
      <c r="AW148" s="13" t="s">
        <v>30</v>
      </c>
      <c r="AX148" s="13" t="s">
        <v>82</v>
      </c>
      <c r="AY148" s="248" t="s">
        <v>117</v>
      </c>
    </row>
    <row r="149" spans="1:65" s="2" customFormat="1" ht="24.15" customHeight="1">
      <c r="A149" s="37"/>
      <c r="B149" s="38"/>
      <c r="C149" s="218" t="s">
        <v>192</v>
      </c>
      <c r="D149" s="218" t="s">
        <v>120</v>
      </c>
      <c r="E149" s="219" t="s">
        <v>193</v>
      </c>
      <c r="F149" s="220" t="s">
        <v>194</v>
      </c>
      <c r="G149" s="221" t="s">
        <v>162</v>
      </c>
      <c r="H149" s="222">
        <v>8.325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39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156</v>
      </c>
      <c r="AT149" s="230" t="s">
        <v>120</v>
      </c>
      <c r="AU149" s="230" t="s">
        <v>84</v>
      </c>
      <c r="AY149" s="16" t="s">
        <v>117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82</v>
      </c>
      <c r="BK149" s="231">
        <f>ROUND(I149*H149,2)</f>
        <v>0</v>
      </c>
      <c r="BL149" s="16" t="s">
        <v>156</v>
      </c>
      <c r="BM149" s="230" t="s">
        <v>195</v>
      </c>
    </row>
    <row r="150" spans="1:65" s="2" customFormat="1" ht="16.5" customHeight="1">
      <c r="A150" s="37"/>
      <c r="B150" s="38"/>
      <c r="C150" s="260" t="s">
        <v>196</v>
      </c>
      <c r="D150" s="260" t="s">
        <v>197</v>
      </c>
      <c r="E150" s="261" t="s">
        <v>198</v>
      </c>
      <c r="F150" s="262" t="s">
        <v>199</v>
      </c>
      <c r="G150" s="263" t="s">
        <v>200</v>
      </c>
      <c r="H150" s="264">
        <v>0.167</v>
      </c>
      <c r="I150" s="265"/>
      <c r="J150" s="266">
        <f>ROUND(I150*H150,2)</f>
        <v>0</v>
      </c>
      <c r="K150" s="267"/>
      <c r="L150" s="268"/>
      <c r="M150" s="269" t="s">
        <v>1</v>
      </c>
      <c r="N150" s="270" t="s">
        <v>39</v>
      </c>
      <c r="O150" s="90"/>
      <c r="P150" s="228">
        <f>O150*H150</f>
        <v>0</v>
      </c>
      <c r="Q150" s="228">
        <v>0.001</v>
      </c>
      <c r="R150" s="228">
        <f>Q150*H150</f>
        <v>0.00016700000000000002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201</v>
      </c>
      <c r="AT150" s="230" t="s">
        <v>197</v>
      </c>
      <c r="AU150" s="230" t="s">
        <v>84</v>
      </c>
      <c r="AY150" s="16" t="s">
        <v>117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82</v>
      </c>
      <c r="BK150" s="231">
        <f>ROUND(I150*H150,2)</f>
        <v>0</v>
      </c>
      <c r="BL150" s="16" t="s">
        <v>156</v>
      </c>
      <c r="BM150" s="230" t="s">
        <v>202</v>
      </c>
    </row>
    <row r="151" spans="1:51" s="13" customFormat="1" ht="12">
      <c r="A151" s="13"/>
      <c r="B151" s="237"/>
      <c r="C151" s="238"/>
      <c r="D151" s="239" t="s">
        <v>158</v>
      </c>
      <c r="E151" s="240" t="s">
        <v>1</v>
      </c>
      <c r="F151" s="241" t="s">
        <v>203</v>
      </c>
      <c r="G151" s="238"/>
      <c r="H151" s="242">
        <v>0.167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158</v>
      </c>
      <c r="AU151" s="248" t="s">
        <v>84</v>
      </c>
      <c r="AV151" s="13" t="s">
        <v>84</v>
      </c>
      <c r="AW151" s="13" t="s">
        <v>30</v>
      </c>
      <c r="AX151" s="13" t="s">
        <v>82</v>
      </c>
      <c r="AY151" s="248" t="s">
        <v>117</v>
      </c>
    </row>
    <row r="152" spans="1:65" s="2" customFormat="1" ht="24.15" customHeight="1">
      <c r="A152" s="37"/>
      <c r="B152" s="38"/>
      <c r="C152" s="218" t="s">
        <v>201</v>
      </c>
      <c r="D152" s="218" t="s">
        <v>120</v>
      </c>
      <c r="E152" s="219" t="s">
        <v>204</v>
      </c>
      <c r="F152" s="220" t="s">
        <v>205</v>
      </c>
      <c r="G152" s="221" t="s">
        <v>162</v>
      </c>
      <c r="H152" s="222">
        <v>8.325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39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156</v>
      </c>
      <c r="AT152" s="230" t="s">
        <v>120</v>
      </c>
      <c r="AU152" s="230" t="s">
        <v>84</v>
      </c>
      <c r="AY152" s="16" t="s">
        <v>117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82</v>
      </c>
      <c r="BK152" s="231">
        <f>ROUND(I152*H152,2)</f>
        <v>0</v>
      </c>
      <c r="BL152" s="16" t="s">
        <v>156</v>
      </c>
      <c r="BM152" s="230" t="s">
        <v>206</v>
      </c>
    </row>
    <row r="153" spans="1:63" s="12" customFormat="1" ht="22.8" customHeight="1">
      <c r="A153" s="12"/>
      <c r="B153" s="202"/>
      <c r="C153" s="203"/>
      <c r="D153" s="204" t="s">
        <v>73</v>
      </c>
      <c r="E153" s="216" t="s">
        <v>84</v>
      </c>
      <c r="F153" s="216" t="s">
        <v>207</v>
      </c>
      <c r="G153" s="203"/>
      <c r="H153" s="203"/>
      <c r="I153" s="206"/>
      <c r="J153" s="217">
        <f>BK153</f>
        <v>0</v>
      </c>
      <c r="K153" s="203"/>
      <c r="L153" s="208"/>
      <c r="M153" s="209"/>
      <c r="N153" s="210"/>
      <c r="O153" s="210"/>
      <c r="P153" s="211">
        <f>SUM(P154:P166)</f>
        <v>0</v>
      </c>
      <c r="Q153" s="210"/>
      <c r="R153" s="211">
        <f>SUM(R154:R166)</f>
        <v>85.50638135</v>
      </c>
      <c r="S153" s="210"/>
      <c r="T153" s="212">
        <f>SUM(T154:T166)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82</v>
      </c>
      <c r="AT153" s="214" t="s">
        <v>73</v>
      </c>
      <c r="AU153" s="214" t="s">
        <v>82</v>
      </c>
      <c r="AY153" s="213" t="s">
        <v>117</v>
      </c>
      <c r="BK153" s="215">
        <f>SUM(BK154:BK166)</f>
        <v>0</v>
      </c>
    </row>
    <row r="154" spans="1:65" s="2" customFormat="1" ht="24.15" customHeight="1">
      <c r="A154" s="37"/>
      <c r="B154" s="38"/>
      <c r="C154" s="218" t="s">
        <v>208</v>
      </c>
      <c r="D154" s="218" t="s">
        <v>120</v>
      </c>
      <c r="E154" s="219" t="s">
        <v>209</v>
      </c>
      <c r="F154" s="220" t="s">
        <v>210</v>
      </c>
      <c r="G154" s="221" t="s">
        <v>162</v>
      </c>
      <c r="H154" s="222">
        <v>64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39</v>
      </c>
      <c r="O154" s="90"/>
      <c r="P154" s="228">
        <f>O154*H154</f>
        <v>0</v>
      </c>
      <c r="Q154" s="228">
        <v>0.0001</v>
      </c>
      <c r="R154" s="228">
        <f>Q154*H154</f>
        <v>0.0064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156</v>
      </c>
      <c r="AT154" s="230" t="s">
        <v>120</v>
      </c>
      <c r="AU154" s="230" t="s">
        <v>84</v>
      </c>
      <c r="AY154" s="16" t="s">
        <v>117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82</v>
      </c>
      <c r="BK154" s="231">
        <f>ROUND(I154*H154,2)</f>
        <v>0</v>
      </c>
      <c r="BL154" s="16" t="s">
        <v>156</v>
      </c>
      <c r="BM154" s="230" t="s">
        <v>211</v>
      </c>
    </row>
    <row r="155" spans="1:51" s="13" customFormat="1" ht="12">
      <c r="A155" s="13"/>
      <c r="B155" s="237"/>
      <c r="C155" s="238"/>
      <c r="D155" s="239" t="s">
        <v>158</v>
      </c>
      <c r="E155" s="240" t="s">
        <v>1</v>
      </c>
      <c r="F155" s="241" t="s">
        <v>212</v>
      </c>
      <c r="G155" s="238"/>
      <c r="H155" s="242">
        <v>64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158</v>
      </c>
      <c r="AU155" s="248" t="s">
        <v>84</v>
      </c>
      <c r="AV155" s="13" t="s">
        <v>84</v>
      </c>
      <c r="AW155" s="13" t="s">
        <v>30</v>
      </c>
      <c r="AX155" s="13" t="s">
        <v>82</v>
      </c>
      <c r="AY155" s="248" t="s">
        <v>117</v>
      </c>
    </row>
    <row r="156" spans="1:65" s="2" customFormat="1" ht="24.15" customHeight="1">
      <c r="A156" s="37"/>
      <c r="B156" s="38"/>
      <c r="C156" s="260" t="s">
        <v>213</v>
      </c>
      <c r="D156" s="260" t="s">
        <v>197</v>
      </c>
      <c r="E156" s="261" t="s">
        <v>214</v>
      </c>
      <c r="F156" s="262" t="s">
        <v>215</v>
      </c>
      <c r="G156" s="263" t="s">
        <v>162</v>
      </c>
      <c r="H156" s="264">
        <v>75.808</v>
      </c>
      <c r="I156" s="265"/>
      <c r="J156" s="266">
        <f>ROUND(I156*H156,2)</f>
        <v>0</v>
      </c>
      <c r="K156" s="267"/>
      <c r="L156" s="268"/>
      <c r="M156" s="269" t="s">
        <v>1</v>
      </c>
      <c r="N156" s="270" t="s">
        <v>39</v>
      </c>
      <c r="O156" s="90"/>
      <c r="P156" s="228">
        <f>O156*H156</f>
        <v>0</v>
      </c>
      <c r="Q156" s="228">
        <v>0.00025</v>
      </c>
      <c r="R156" s="228">
        <f>Q156*H156</f>
        <v>0.018952000000000004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201</v>
      </c>
      <c r="AT156" s="230" t="s">
        <v>197</v>
      </c>
      <c r="AU156" s="230" t="s">
        <v>84</v>
      </c>
      <c r="AY156" s="16" t="s">
        <v>117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82</v>
      </c>
      <c r="BK156" s="231">
        <f>ROUND(I156*H156,2)</f>
        <v>0</v>
      </c>
      <c r="BL156" s="16" t="s">
        <v>156</v>
      </c>
      <c r="BM156" s="230" t="s">
        <v>216</v>
      </c>
    </row>
    <row r="157" spans="1:51" s="13" customFormat="1" ht="12">
      <c r="A157" s="13"/>
      <c r="B157" s="237"/>
      <c r="C157" s="238"/>
      <c r="D157" s="239" t="s">
        <v>158</v>
      </c>
      <c r="E157" s="240" t="s">
        <v>1</v>
      </c>
      <c r="F157" s="241" t="s">
        <v>217</v>
      </c>
      <c r="G157" s="238"/>
      <c r="H157" s="242">
        <v>75.808</v>
      </c>
      <c r="I157" s="243"/>
      <c r="J157" s="238"/>
      <c r="K157" s="238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158</v>
      </c>
      <c r="AU157" s="248" t="s">
        <v>84</v>
      </c>
      <c r="AV157" s="13" t="s">
        <v>84</v>
      </c>
      <c r="AW157" s="13" t="s">
        <v>30</v>
      </c>
      <c r="AX157" s="13" t="s">
        <v>82</v>
      </c>
      <c r="AY157" s="248" t="s">
        <v>117</v>
      </c>
    </row>
    <row r="158" spans="1:65" s="2" customFormat="1" ht="24.15" customHeight="1">
      <c r="A158" s="37"/>
      <c r="B158" s="38"/>
      <c r="C158" s="218" t="s">
        <v>218</v>
      </c>
      <c r="D158" s="218" t="s">
        <v>120</v>
      </c>
      <c r="E158" s="219" t="s">
        <v>219</v>
      </c>
      <c r="F158" s="220" t="s">
        <v>220</v>
      </c>
      <c r="G158" s="221" t="s">
        <v>167</v>
      </c>
      <c r="H158" s="222">
        <v>26.745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39</v>
      </c>
      <c r="O158" s="90"/>
      <c r="P158" s="228">
        <f>O158*H158</f>
        <v>0</v>
      </c>
      <c r="Q158" s="228">
        <v>1.98</v>
      </c>
      <c r="R158" s="228">
        <f>Q158*H158</f>
        <v>52.9551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156</v>
      </c>
      <c r="AT158" s="230" t="s">
        <v>120</v>
      </c>
      <c r="AU158" s="230" t="s">
        <v>84</v>
      </c>
      <c r="AY158" s="16" t="s">
        <v>117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82</v>
      </c>
      <c r="BK158" s="231">
        <f>ROUND(I158*H158,2)</f>
        <v>0</v>
      </c>
      <c r="BL158" s="16" t="s">
        <v>156</v>
      </c>
      <c r="BM158" s="230" t="s">
        <v>221</v>
      </c>
    </row>
    <row r="159" spans="1:51" s="13" customFormat="1" ht="12">
      <c r="A159" s="13"/>
      <c r="B159" s="237"/>
      <c r="C159" s="238"/>
      <c r="D159" s="239" t="s">
        <v>158</v>
      </c>
      <c r="E159" s="240" t="s">
        <v>1</v>
      </c>
      <c r="F159" s="241" t="s">
        <v>222</v>
      </c>
      <c r="G159" s="238"/>
      <c r="H159" s="242">
        <v>26.745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158</v>
      </c>
      <c r="AU159" s="248" t="s">
        <v>84</v>
      </c>
      <c r="AV159" s="13" t="s">
        <v>84</v>
      </c>
      <c r="AW159" s="13" t="s">
        <v>30</v>
      </c>
      <c r="AX159" s="13" t="s">
        <v>82</v>
      </c>
      <c r="AY159" s="248" t="s">
        <v>117</v>
      </c>
    </row>
    <row r="160" spans="1:65" s="2" customFormat="1" ht="24.15" customHeight="1">
      <c r="A160" s="37"/>
      <c r="B160" s="38"/>
      <c r="C160" s="218" t="s">
        <v>223</v>
      </c>
      <c r="D160" s="218" t="s">
        <v>120</v>
      </c>
      <c r="E160" s="219" t="s">
        <v>224</v>
      </c>
      <c r="F160" s="220" t="s">
        <v>225</v>
      </c>
      <c r="G160" s="221" t="s">
        <v>167</v>
      </c>
      <c r="H160" s="222">
        <v>12.926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39</v>
      </c>
      <c r="O160" s="90"/>
      <c r="P160" s="228">
        <f>O160*H160</f>
        <v>0</v>
      </c>
      <c r="Q160" s="228">
        <v>2.50187</v>
      </c>
      <c r="R160" s="228">
        <f>Q160*H160</f>
        <v>32.339171619999995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156</v>
      </c>
      <c r="AT160" s="230" t="s">
        <v>120</v>
      </c>
      <c r="AU160" s="230" t="s">
        <v>84</v>
      </c>
      <c r="AY160" s="16" t="s">
        <v>117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82</v>
      </c>
      <c r="BK160" s="231">
        <f>ROUND(I160*H160,2)</f>
        <v>0</v>
      </c>
      <c r="BL160" s="16" t="s">
        <v>156</v>
      </c>
      <c r="BM160" s="230" t="s">
        <v>226</v>
      </c>
    </row>
    <row r="161" spans="1:51" s="13" customFormat="1" ht="12">
      <c r="A161" s="13"/>
      <c r="B161" s="237"/>
      <c r="C161" s="238"/>
      <c r="D161" s="239" t="s">
        <v>158</v>
      </c>
      <c r="E161" s="240" t="s">
        <v>1</v>
      </c>
      <c r="F161" s="241" t="s">
        <v>227</v>
      </c>
      <c r="G161" s="238"/>
      <c r="H161" s="242">
        <v>12.926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158</v>
      </c>
      <c r="AU161" s="248" t="s">
        <v>84</v>
      </c>
      <c r="AV161" s="13" t="s">
        <v>84</v>
      </c>
      <c r="AW161" s="13" t="s">
        <v>30</v>
      </c>
      <c r="AX161" s="13" t="s">
        <v>82</v>
      </c>
      <c r="AY161" s="248" t="s">
        <v>117</v>
      </c>
    </row>
    <row r="162" spans="1:65" s="2" customFormat="1" ht="16.5" customHeight="1">
      <c r="A162" s="37"/>
      <c r="B162" s="38"/>
      <c r="C162" s="218" t="s">
        <v>228</v>
      </c>
      <c r="D162" s="218" t="s">
        <v>120</v>
      </c>
      <c r="E162" s="219" t="s">
        <v>229</v>
      </c>
      <c r="F162" s="220" t="s">
        <v>230</v>
      </c>
      <c r="G162" s="221" t="s">
        <v>162</v>
      </c>
      <c r="H162" s="222">
        <v>11.5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39</v>
      </c>
      <c r="O162" s="90"/>
      <c r="P162" s="228">
        <f>O162*H162</f>
        <v>0</v>
      </c>
      <c r="Q162" s="228">
        <v>0.00247</v>
      </c>
      <c r="R162" s="228">
        <f>Q162*H162</f>
        <v>0.028405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156</v>
      </c>
      <c r="AT162" s="230" t="s">
        <v>120</v>
      </c>
      <c r="AU162" s="230" t="s">
        <v>84</v>
      </c>
      <c r="AY162" s="16" t="s">
        <v>117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82</v>
      </c>
      <c r="BK162" s="231">
        <f>ROUND(I162*H162,2)</f>
        <v>0</v>
      </c>
      <c r="BL162" s="16" t="s">
        <v>156</v>
      </c>
      <c r="BM162" s="230" t="s">
        <v>231</v>
      </c>
    </row>
    <row r="163" spans="1:51" s="13" customFormat="1" ht="12">
      <c r="A163" s="13"/>
      <c r="B163" s="237"/>
      <c r="C163" s="238"/>
      <c r="D163" s="239" t="s">
        <v>158</v>
      </c>
      <c r="E163" s="240" t="s">
        <v>1</v>
      </c>
      <c r="F163" s="241" t="s">
        <v>232</v>
      </c>
      <c r="G163" s="238"/>
      <c r="H163" s="242">
        <v>11.5</v>
      </c>
      <c r="I163" s="243"/>
      <c r="J163" s="238"/>
      <c r="K163" s="238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158</v>
      </c>
      <c r="AU163" s="248" t="s">
        <v>84</v>
      </c>
      <c r="AV163" s="13" t="s">
        <v>84</v>
      </c>
      <c r="AW163" s="13" t="s">
        <v>30</v>
      </c>
      <c r="AX163" s="13" t="s">
        <v>82</v>
      </c>
      <c r="AY163" s="248" t="s">
        <v>117</v>
      </c>
    </row>
    <row r="164" spans="1:65" s="2" customFormat="1" ht="16.5" customHeight="1">
      <c r="A164" s="37"/>
      <c r="B164" s="38"/>
      <c r="C164" s="218" t="s">
        <v>8</v>
      </c>
      <c r="D164" s="218" t="s">
        <v>120</v>
      </c>
      <c r="E164" s="219" t="s">
        <v>233</v>
      </c>
      <c r="F164" s="220" t="s">
        <v>234</v>
      </c>
      <c r="G164" s="221" t="s">
        <v>162</v>
      </c>
      <c r="H164" s="222">
        <v>11.5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39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156</v>
      </c>
      <c r="AT164" s="230" t="s">
        <v>120</v>
      </c>
      <c r="AU164" s="230" t="s">
        <v>84</v>
      </c>
      <c r="AY164" s="16" t="s">
        <v>117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82</v>
      </c>
      <c r="BK164" s="231">
        <f>ROUND(I164*H164,2)</f>
        <v>0</v>
      </c>
      <c r="BL164" s="16" t="s">
        <v>156</v>
      </c>
      <c r="BM164" s="230" t="s">
        <v>235</v>
      </c>
    </row>
    <row r="165" spans="1:65" s="2" customFormat="1" ht="16.5" customHeight="1">
      <c r="A165" s="37"/>
      <c r="B165" s="38"/>
      <c r="C165" s="218" t="s">
        <v>236</v>
      </c>
      <c r="D165" s="218" t="s">
        <v>120</v>
      </c>
      <c r="E165" s="219" t="s">
        <v>237</v>
      </c>
      <c r="F165" s="220" t="s">
        <v>238</v>
      </c>
      <c r="G165" s="221" t="s">
        <v>179</v>
      </c>
      <c r="H165" s="222">
        <v>0.149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39</v>
      </c>
      <c r="O165" s="90"/>
      <c r="P165" s="228">
        <f>O165*H165</f>
        <v>0</v>
      </c>
      <c r="Q165" s="228">
        <v>1.06277</v>
      </c>
      <c r="R165" s="228">
        <f>Q165*H165</f>
        <v>0.15835273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156</v>
      </c>
      <c r="AT165" s="230" t="s">
        <v>120</v>
      </c>
      <c r="AU165" s="230" t="s">
        <v>84</v>
      </c>
      <c r="AY165" s="16" t="s">
        <v>117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82</v>
      </c>
      <c r="BK165" s="231">
        <f>ROUND(I165*H165,2)</f>
        <v>0</v>
      </c>
      <c r="BL165" s="16" t="s">
        <v>156</v>
      </c>
      <c r="BM165" s="230" t="s">
        <v>239</v>
      </c>
    </row>
    <row r="166" spans="1:51" s="13" customFormat="1" ht="12">
      <c r="A166" s="13"/>
      <c r="B166" s="237"/>
      <c r="C166" s="238"/>
      <c r="D166" s="239" t="s">
        <v>158</v>
      </c>
      <c r="E166" s="240" t="s">
        <v>1</v>
      </c>
      <c r="F166" s="241" t="s">
        <v>240</v>
      </c>
      <c r="G166" s="238"/>
      <c r="H166" s="242">
        <v>0.149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158</v>
      </c>
      <c r="AU166" s="248" t="s">
        <v>84</v>
      </c>
      <c r="AV166" s="13" t="s">
        <v>84</v>
      </c>
      <c r="AW166" s="13" t="s">
        <v>30</v>
      </c>
      <c r="AX166" s="13" t="s">
        <v>82</v>
      </c>
      <c r="AY166" s="248" t="s">
        <v>117</v>
      </c>
    </row>
    <row r="167" spans="1:63" s="12" customFormat="1" ht="22.8" customHeight="1">
      <c r="A167" s="12"/>
      <c r="B167" s="202"/>
      <c r="C167" s="203"/>
      <c r="D167" s="204" t="s">
        <v>73</v>
      </c>
      <c r="E167" s="216" t="s">
        <v>116</v>
      </c>
      <c r="F167" s="216" t="s">
        <v>241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SUM(P168:P172)</f>
        <v>0</v>
      </c>
      <c r="Q167" s="210"/>
      <c r="R167" s="211">
        <f>SUM(R168:R172)</f>
        <v>3.5981749999999995</v>
      </c>
      <c r="S167" s="210"/>
      <c r="T167" s="212">
        <f>SUM(T168:T172)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82</v>
      </c>
      <c r="AT167" s="214" t="s">
        <v>73</v>
      </c>
      <c r="AU167" s="214" t="s">
        <v>82</v>
      </c>
      <c r="AY167" s="213" t="s">
        <v>117</v>
      </c>
      <c r="BK167" s="215">
        <f>SUM(BK168:BK172)</f>
        <v>0</v>
      </c>
    </row>
    <row r="168" spans="1:65" s="2" customFormat="1" ht="24.15" customHeight="1">
      <c r="A168" s="37"/>
      <c r="B168" s="38"/>
      <c r="C168" s="218" t="s">
        <v>242</v>
      </c>
      <c r="D168" s="218" t="s">
        <v>120</v>
      </c>
      <c r="E168" s="219" t="s">
        <v>243</v>
      </c>
      <c r="F168" s="220" t="s">
        <v>244</v>
      </c>
      <c r="G168" s="221" t="s">
        <v>162</v>
      </c>
      <c r="H168" s="222">
        <v>17.5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39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156</v>
      </c>
      <c r="AT168" s="230" t="s">
        <v>120</v>
      </c>
      <c r="AU168" s="230" t="s">
        <v>84</v>
      </c>
      <c r="AY168" s="16" t="s">
        <v>117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82</v>
      </c>
      <c r="BK168" s="231">
        <f>ROUND(I168*H168,2)</f>
        <v>0</v>
      </c>
      <c r="BL168" s="16" t="s">
        <v>156</v>
      </c>
      <c r="BM168" s="230" t="s">
        <v>245</v>
      </c>
    </row>
    <row r="169" spans="1:51" s="13" customFormat="1" ht="12">
      <c r="A169" s="13"/>
      <c r="B169" s="237"/>
      <c r="C169" s="238"/>
      <c r="D169" s="239" t="s">
        <v>158</v>
      </c>
      <c r="E169" s="240" t="s">
        <v>1</v>
      </c>
      <c r="F169" s="241" t="s">
        <v>246</v>
      </c>
      <c r="G169" s="238"/>
      <c r="H169" s="242">
        <v>17.5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158</v>
      </c>
      <c r="AU169" s="248" t="s">
        <v>84</v>
      </c>
      <c r="AV169" s="13" t="s">
        <v>84</v>
      </c>
      <c r="AW169" s="13" t="s">
        <v>30</v>
      </c>
      <c r="AX169" s="13" t="s">
        <v>82</v>
      </c>
      <c r="AY169" s="248" t="s">
        <v>117</v>
      </c>
    </row>
    <row r="170" spans="1:65" s="2" customFormat="1" ht="24.15" customHeight="1">
      <c r="A170" s="37"/>
      <c r="B170" s="38"/>
      <c r="C170" s="218" t="s">
        <v>247</v>
      </c>
      <c r="D170" s="218" t="s">
        <v>120</v>
      </c>
      <c r="E170" s="219" t="s">
        <v>248</v>
      </c>
      <c r="F170" s="220" t="s">
        <v>249</v>
      </c>
      <c r="G170" s="221" t="s">
        <v>162</v>
      </c>
      <c r="H170" s="222">
        <v>17.5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39</v>
      </c>
      <c r="O170" s="90"/>
      <c r="P170" s="228">
        <f>O170*H170</f>
        <v>0</v>
      </c>
      <c r="Q170" s="228">
        <v>0.08922</v>
      </c>
      <c r="R170" s="228">
        <f>Q170*H170</f>
        <v>1.5613499999999998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156</v>
      </c>
      <c r="AT170" s="230" t="s">
        <v>120</v>
      </c>
      <c r="AU170" s="230" t="s">
        <v>84</v>
      </c>
      <c r="AY170" s="16" t="s">
        <v>117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82</v>
      </c>
      <c r="BK170" s="231">
        <f>ROUND(I170*H170,2)</f>
        <v>0</v>
      </c>
      <c r="BL170" s="16" t="s">
        <v>156</v>
      </c>
      <c r="BM170" s="230" t="s">
        <v>250</v>
      </c>
    </row>
    <row r="171" spans="1:65" s="2" customFormat="1" ht="16.5" customHeight="1">
      <c r="A171" s="37"/>
      <c r="B171" s="38"/>
      <c r="C171" s="260" t="s">
        <v>251</v>
      </c>
      <c r="D171" s="260" t="s">
        <v>197</v>
      </c>
      <c r="E171" s="261" t="s">
        <v>252</v>
      </c>
      <c r="F171" s="262" t="s">
        <v>253</v>
      </c>
      <c r="G171" s="263" t="s">
        <v>162</v>
      </c>
      <c r="H171" s="264">
        <v>18.025</v>
      </c>
      <c r="I171" s="265"/>
      <c r="J171" s="266">
        <f>ROUND(I171*H171,2)</f>
        <v>0</v>
      </c>
      <c r="K171" s="267"/>
      <c r="L171" s="268"/>
      <c r="M171" s="269" t="s">
        <v>1</v>
      </c>
      <c r="N171" s="270" t="s">
        <v>39</v>
      </c>
      <c r="O171" s="90"/>
      <c r="P171" s="228">
        <f>O171*H171</f>
        <v>0</v>
      </c>
      <c r="Q171" s="228">
        <v>0.113</v>
      </c>
      <c r="R171" s="228">
        <f>Q171*H171</f>
        <v>2.036825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201</v>
      </c>
      <c r="AT171" s="230" t="s">
        <v>197</v>
      </c>
      <c r="AU171" s="230" t="s">
        <v>84</v>
      </c>
      <c r="AY171" s="16" t="s">
        <v>117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82</v>
      </c>
      <c r="BK171" s="231">
        <f>ROUND(I171*H171,2)</f>
        <v>0</v>
      </c>
      <c r="BL171" s="16" t="s">
        <v>156</v>
      </c>
      <c r="BM171" s="230" t="s">
        <v>254</v>
      </c>
    </row>
    <row r="172" spans="1:51" s="13" customFormat="1" ht="12">
      <c r="A172" s="13"/>
      <c r="B172" s="237"/>
      <c r="C172" s="238"/>
      <c r="D172" s="239" t="s">
        <v>158</v>
      </c>
      <c r="E172" s="240" t="s">
        <v>1</v>
      </c>
      <c r="F172" s="241" t="s">
        <v>255</v>
      </c>
      <c r="G172" s="238"/>
      <c r="H172" s="242">
        <v>18.025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158</v>
      </c>
      <c r="AU172" s="248" t="s">
        <v>84</v>
      </c>
      <c r="AV172" s="13" t="s">
        <v>84</v>
      </c>
      <c r="AW172" s="13" t="s">
        <v>30</v>
      </c>
      <c r="AX172" s="13" t="s">
        <v>82</v>
      </c>
      <c r="AY172" s="248" t="s">
        <v>117</v>
      </c>
    </row>
    <row r="173" spans="1:63" s="12" customFormat="1" ht="22.8" customHeight="1">
      <c r="A173" s="12"/>
      <c r="B173" s="202"/>
      <c r="C173" s="203"/>
      <c r="D173" s="204" t="s">
        <v>73</v>
      </c>
      <c r="E173" s="216" t="s">
        <v>256</v>
      </c>
      <c r="F173" s="216" t="s">
        <v>257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SUM(P174:P176)</f>
        <v>0</v>
      </c>
      <c r="Q173" s="210"/>
      <c r="R173" s="211">
        <f>SUM(R174:R176)</f>
        <v>4.62095389</v>
      </c>
      <c r="S173" s="210"/>
      <c r="T173" s="212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82</v>
      </c>
      <c r="AT173" s="214" t="s">
        <v>73</v>
      </c>
      <c r="AU173" s="214" t="s">
        <v>82</v>
      </c>
      <c r="AY173" s="213" t="s">
        <v>117</v>
      </c>
      <c r="BK173" s="215">
        <f>SUM(BK174:BK176)</f>
        <v>0</v>
      </c>
    </row>
    <row r="174" spans="1:65" s="2" customFormat="1" ht="33" customHeight="1">
      <c r="A174" s="37"/>
      <c r="B174" s="38"/>
      <c r="C174" s="218" t="s">
        <v>258</v>
      </c>
      <c r="D174" s="218" t="s">
        <v>120</v>
      </c>
      <c r="E174" s="219" t="s">
        <v>259</v>
      </c>
      <c r="F174" s="220" t="s">
        <v>260</v>
      </c>
      <c r="G174" s="221" t="s">
        <v>167</v>
      </c>
      <c r="H174" s="222">
        <v>1.847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39</v>
      </c>
      <c r="O174" s="90"/>
      <c r="P174" s="228">
        <f>O174*H174</f>
        <v>0</v>
      </c>
      <c r="Q174" s="228">
        <v>2.50187</v>
      </c>
      <c r="R174" s="228">
        <f>Q174*H174</f>
        <v>4.62095389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156</v>
      </c>
      <c r="AT174" s="230" t="s">
        <v>120</v>
      </c>
      <c r="AU174" s="230" t="s">
        <v>84</v>
      </c>
      <c r="AY174" s="16" t="s">
        <v>117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82</v>
      </c>
      <c r="BK174" s="231">
        <f>ROUND(I174*H174,2)</f>
        <v>0</v>
      </c>
      <c r="BL174" s="16" t="s">
        <v>156</v>
      </c>
      <c r="BM174" s="230" t="s">
        <v>261</v>
      </c>
    </row>
    <row r="175" spans="1:51" s="13" customFormat="1" ht="12">
      <c r="A175" s="13"/>
      <c r="B175" s="237"/>
      <c r="C175" s="238"/>
      <c r="D175" s="239" t="s">
        <v>158</v>
      </c>
      <c r="E175" s="240" t="s">
        <v>1</v>
      </c>
      <c r="F175" s="241" t="s">
        <v>262</v>
      </c>
      <c r="G175" s="238"/>
      <c r="H175" s="242">
        <v>1.847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158</v>
      </c>
      <c r="AU175" s="248" t="s">
        <v>84</v>
      </c>
      <c r="AV175" s="13" t="s">
        <v>84</v>
      </c>
      <c r="AW175" s="13" t="s">
        <v>30</v>
      </c>
      <c r="AX175" s="13" t="s">
        <v>82</v>
      </c>
      <c r="AY175" s="248" t="s">
        <v>117</v>
      </c>
    </row>
    <row r="176" spans="1:65" s="2" customFormat="1" ht="24.15" customHeight="1">
      <c r="A176" s="37"/>
      <c r="B176" s="38"/>
      <c r="C176" s="218" t="s">
        <v>263</v>
      </c>
      <c r="D176" s="218" t="s">
        <v>120</v>
      </c>
      <c r="E176" s="219" t="s">
        <v>264</v>
      </c>
      <c r="F176" s="220" t="s">
        <v>265</v>
      </c>
      <c r="G176" s="221" t="s">
        <v>167</v>
      </c>
      <c r="H176" s="222">
        <v>1.847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39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156</v>
      </c>
      <c r="AT176" s="230" t="s">
        <v>120</v>
      </c>
      <c r="AU176" s="230" t="s">
        <v>84</v>
      </c>
      <c r="AY176" s="16" t="s">
        <v>117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82</v>
      </c>
      <c r="BK176" s="231">
        <f>ROUND(I176*H176,2)</f>
        <v>0</v>
      </c>
      <c r="BL176" s="16" t="s">
        <v>156</v>
      </c>
      <c r="BM176" s="230" t="s">
        <v>266</v>
      </c>
    </row>
    <row r="177" spans="1:63" s="12" customFormat="1" ht="22.8" customHeight="1">
      <c r="A177" s="12"/>
      <c r="B177" s="202"/>
      <c r="C177" s="203"/>
      <c r="D177" s="204" t="s">
        <v>73</v>
      </c>
      <c r="E177" s="216" t="s">
        <v>187</v>
      </c>
      <c r="F177" s="216" t="s">
        <v>267</v>
      </c>
      <c r="G177" s="203"/>
      <c r="H177" s="203"/>
      <c r="I177" s="206"/>
      <c r="J177" s="217">
        <f>BK177</f>
        <v>0</v>
      </c>
      <c r="K177" s="203"/>
      <c r="L177" s="208"/>
      <c r="M177" s="209"/>
      <c r="N177" s="210"/>
      <c r="O177" s="210"/>
      <c r="P177" s="211">
        <f>SUM(P178:P185)</f>
        <v>0</v>
      </c>
      <c r="Q177" s="210"/>
      <c r="R177" s="211">
        <f>SUM(R178:R185)</f>
        <v>3.06489</v>
      </c>
      <c r="S177" s="210"/>
      <c r="T177" s="212">
        <f>SUM(T178:T185)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82</v>
      </c>
      <c r="AT177" s="214" t="s">
        <v>73</v>
      </c>
      <c r="AU177" s="214" t="s">
        <v>82</v>
      </c>
      <c r="AY177" s="213" t="s">
        <v>117</v>
      </c>
      <c r="BK177" s="215">
        <f>SUM(BK178:BK185)</f>
        <v>0</v>
      </c>
    </row>
    <row r="178" spans="1:65" s="2" customFormat="1" ht="33" customHeight="1">
      <c r="A178" s="37"/>
      <c r="B178" s="38"/>
      <c r="C178" s="218" t="s">
        <v>268</v>
      </c>
      <c r="D178" s="218" t="s">
        <v>120</v>
      </c>
      <c r="E178" s="219" t="s">
        <v>269</v>
      </c>
      <c r="F178" s="220" t="s">
        <v>270</v>
      </c>
      <c r="G178" s="221" t="s">
        <v>155</v>
      </c>
      <c r="H178" s="222">
        <v>16.3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39</v>
      </c>
      <c r="O178" s="90"/>
      <c r="P178" s="228">
        <f>O178*H178</f>
        <v>0</v>
      </c>
      <c r="Q178" s="228">
        <v>0.1295</v>
      </c>
      <c r="R178" s="228">
        <f>Q178*H178</f>
        <v>2.11085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156</v>
      </c>
      <c r="AT178" s="230" t="s">
        <v>120</v>
      </c>
      <c r="AU178" s="230" t="s">
        <v>84</v>
      </c>
      <c r="AY178" s="16" t="s">
        <v>117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82</v>
      </c>
      <c r="BK178" s="231">
        <f>ROUND(I178*H178,2)</f>
        <v>0</v>
      </c>
      <c r="BL178" s="16" t="s">
        <v>156</v>
      </c>
      <c r="BM178" s="230" t="s">
        <v>271</v>
      </c>
    </row>
    <row r="179" spans="1:51" s="13" customFormat="1" ht="12">
      <c r="A179" s="13"/>
      <c r="B179" s="237"/>
      <c r="C179" s="238"/>
      <c r="D179" s="239" t="s">
        <v>158</v>
      </c>
      <c r="E179" s="240" t="s">
        <v>1</v>
      </c>
      <c r="F179" s="241" t="s">
        <v>272</v>
      </c>
      <c r="G179" s="238"/>
      <c r="H179" s="242">
        <v>16.3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158</v>
      </c>
      <c r="AU179" s="248" t="s">
        <v>84</v>
      </c>
      <c r="AV179" s="13" t="s">
        <v>84</v>
      </c>
      <c r="AW179" s="13" t="s">
        <v>30</v>
      </c>
      <c r="AX179" s="13" t="s">
        <v>82</v>
      </c>
      <c r="AY179" s="248" t="s">
        <v>117</v>
      </c>
    </row>
    <row r="180" spans="1:65" s="2" customFormat="1" ht="16.5" customHeight="1">
      <c r="A180" s="37"/>
      <c r="B180" s="38"/>
      <c r="C180" s="260" t="s">
        <v>273</v>
      </c>
      <c r="D180" s="260" t="s">
        <v>197</v>
      </c>
      <c r="E180" s="261" t="s">
        <v>274</v>
      </c>
      <c r="F180" s="262" t="s">
        <v>275</v>
      </c>
      <c r="G180" s="263" t="s">
        <v>155</v>
      </c>
      <c r="H180" s="264">
        <v>17</v>
      </c>
      <c r="I180" s="265"/>
      <c r="J180" s="266">
        <f>ROUND(I180*H180,2)</f>
        <v>0</v>
      </c>
      <c r="K180" s="267"/>
      <c r="L180" s="268"/>
      <c r="M180" s="269" t="s">
        <v>1</v>
      </c>
      <c r="N180" s="270" t="s">
        <v>39</v>
      </c>
      <c r="O180" s="90"/>
      <c r="P180" s="228">
        <f>O180*H180</f>
        <v>0</v>
      </c>
      <c r="Q180" s="228">
        <v>0.05612</v>
      </c>
      <c r="R180" s="228">
        <f>Q180*H180</f>
        <v>0.95404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201</v>
      </c>
      <c r="AT180" s="230" t="s">
        <v>197</v>
      </c>
      <c r="AU180" s="230" t="s">
        <v>84</v>
      </c>
      <c r="AY180" s="16" t="s">
        <v>117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82</v>
      </c>
      <c r="BK180" s="231">
        <f>ROUND(I180*H180,2)</f>
        <v>0</v>
      </c>
      <c r="BL180" s="16" t="s">
        <v>156</v>
      </c>
      <c r="BM180" s="230" t="s">
        <v>276</v>
      </c>
    </row>
    <row r="181" spans="1:65" s="2" customFormat="1" ht="37.8" customHeight="1">
      <c r="A181" s="37"/>
      <c r="B181" s="38"/>
      <c r="C181" s="218" t="s">
        <v>277</v>
      </c>
      <c r="D181" s="218" t="s">
        <v>120</v>
      </c>
      <c r="E181" s="219" t="s">
        <v>278</v>
      </c>
      <c r="F181" s="220" t="s">
        <v>279</v>
      </c>
      <c r="G181" s="221" t="s">
        <v>162</v>
      </c>
      <c r="H181" s="222">
        <v>34.4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39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156</v>
      </c>
      <c r="AT181" s="230" t="s">
        <v>120</v>
      </c>
      <c r="AU181" s="230" t="s">
        <v>84</v>
      </c>
      <c r="AY181" s="16" t="s">
        <v>117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82</v>
      </c>
      <c r="BK181" s="231">
        <f>ROUND(I181*H181,2)</f>
        <v>0</v>
      </c>
      <c r="BL181" s="16" t="s">
        <v>156</v>
      </c>
      <c r="BM181" s="230" t="s">
        <v>280</v>
      </c>
    </row>
    <row r="182" spans="1:51" s="13" customFormat="1" ht="12">
      <c r="A182" s="13"/>
      <c r="B182" s="237"/>
      <c r="C182" s="238"/>
      <c r="D182" s="239" t="s">
        <v>158</v>
      </c>
      <c r="E182" s="240" t="s">
        <v>1</v>
      </c>
      <c r="F182" s="241" t="s">
        <v>281</v>
      </c>
      <c r="G182" s="238"/>
      <c r="H182" s="242">
        <v>34.4</v>
      </c>
      <c r="I182" s="243"/>
      <c r="J182" s="238"/>
      <c r="K182" s="238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158</v>
      </c>
      <c r="AU182" s="248" t="s">
        <v>84</v>
      </c>
      <c r="AV182" s="13" t="s">
        <v>84</v>
      </c>
      <c r="AW182" s="13" t="s">
        <v>30</v>
      </c>
      <c r="AX182" s="13" t="s">
        <v>82</v>
      </c>
      <c r="AY182" s="248" t="s">
        <v>117</v>
      </c>
    </row>
    <row r="183" spans="1:65" s="2" customFormat="1" ht="33" customHeight="1">
      <c r="A183" s="37"/>
      <c r="B183" s="38"/>
      <c r="C183" s="218" t="s">
        <v>282</v>
      </c>
      <c r="D183" s="218" t="s">
        <v>120</v>
      </c>
      <c r="E183" s="219" t="s">
        <v>283</v>
      </c>
      <c r="F183" s="220" t="s">
        <v>284</v>
      </c>
      <c r="G183" s="221" t="s">
        <v>162</v>
      </c>
      <c r="H183" s="222">
        <v>481.6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39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156</v>
      </c>
      <c r="AT183" s="230" t="s">
        <v>120</v>
      </c>
      <c r="AU183" s="230" t="s">
        <v>84</v>
      </c>
      <c r="AY183" s="16" t="s">
        <v>117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82</v>
      </c>
      <c r="BK183" s="231">
        <f>ROUND(I183*H183,2)</f>
        <v>0</v>
      </c>
      <c r="BL183" s="16" t="s">
        <v>156</v>
      </c>
      <c r="BM183" s="230" t="s">
        <v>285</v>
      </c>
    </row>
    <row r="184" spans="1:51" s="13" customFormat="1" ht="12">
      <c r="A184" s="13"/>
      <c r="B184" s="237"/>
      <c r="C184" s="238"/>
      <c r="D184" s="239" t="s">
        <v>158</v>
      </c>
      <c r="E184" s="240" t="s">
        <v>1</v>
      </c>
      <c r="F184" s="241" t="s">
        <v>286</v>
      </c>
      <c r="G184" s="238"/>
      <c r="H184" s="242">
        <v>481.6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158</v>
      </c>
      <c r="AU184" s="248" t="s">
        <v>84</v>
      </c>
      <c r="AV184" s="13" t="s">
        <v>84</v>
      </c>
      <c r="AW184" s="13" t="s">
        <v>30</v>
      </c>
      <c r="AX184" s="13" t="s">
        <v>82</v>
      </c>
      <c r="AY184" s="248" t="s">
        <v>117</v>
      </c>
    </row>
    <row r="185" spans="1:65" s="2" customFormat="1" ht="37.8" customHeight="1">
      <c r="A185" s="37"/>
      <c r="B185" s="38"/>
      <c r="C185" s="218" t="s">
        <v>287</v>
      </c>
      <c r="D185" s="218" t="s">
        <v>120</v>
      </c>
      <c r="E185" s="219" t="s">
        <v>288</v>
      </c>
      <c r="F185" s="220" t="s">
        <v>289</v>
      </c>
      <c r="G185" s="221" t="s">
        <v>162</v>
      </c>
      <c r="H185" s="222">
        <v>34.4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39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156</v>
      </c>
      <c r="AT185" s="230" t="s">
        <v>120</v>
      </c>
      <c r="AU185" s="230" t="s">
        <v>84</v>
      </c>
      <c r="AY185" s="16" t="s">
        <v>117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82</v>
      </c>
      <c r="BK185" s="231">
        <f>ROUND(I185*H185,2)</f>
        <v>0</v>
      </c>
      <c r="BL185" s="16" t="s">
        <v>156</v>
      </c>
      <c r="BM185" s="230" t="s">
        <v>290</v>
      </c>
    </row>
    <row r="186" spans="1:63" s="12" customFormat="1" ht="22.8" customHeight="1">
      <c r="A186" s="12"/>
      <c r="B186" s="202"/>
      <c r="C186" s="203"/>
      <c r="D186" s="204" t="s">
        <v>73</v>
      </c>
      <c r="E186" s="216" t="s">
        <v>291</v>
      </c>
      <c r="F186" s="216" t="s">
        <v>292</v>
      </c>
      <c r="G186" s="203"/>
      <c r="H186" s="203"/>
      <c r="I186" s="206"/>
      <c r="J186" s="217">
        <f>BK186</f>
        <v>0</v>
      </c>
      <c r="K186" s="203"/>
      <c r="L186" s="208"/>
      <c r="M186" s="209"/>
      <c r="N186" s="210"/>
      <c r="O186" s="210"/>
      <c r="P186" s="211">
        <f>P187</f>
        <v>0</v>
      </c>
      <c r="Q186" s="210"/>
      <c r="R186" s="211">
        <f>R187</f>
        <v>0</v>
      </c>
      <c r="S186" s="210"/>
      <c r="T186" s="212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3" t="s">
        <v>82</v>
      </c>
      <c r="AT186" s="214" t="s">
        <v>73</v>
      </c>
      <c r="AU186" s="214" t="s">
        <v>82</v>
      </c>
      <c r="AY186" s="213" t="s">
        <v>117</v>
      </c>
      <c r="BK186" s="215">
        <f>BK187</f>
        <v>0</v>
      </c>
    </row>
    <row r="187" spans="1:65" s="2" customFormat="1" ht="24.15" customHeight="1">
      <c r="A187" s="37"/>
      <c r="B187" s="38"/>
      <c r="C187" s="218" t="s">
        <v>293</v>
      </c>
      <c r="D187" s="218" t="s">
        <v>120</v>
      </c>
      <c r="E187" s="219" t="s">
        <v>294</v>
      </c>
      <c r="F187" s="220" t="s">
        <v>295</v>
      </c>
      <c r="G187" s="221" t="s">
        <v>179</v>
      </c>
      <c r="H187" s="222">
        <v>96.791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39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156</v>
      </c>
      <c r="AT187" s="230" t="s">
        <v>120</v>
      </c>
      <c r="AU187" s="230" t="s">
        <v>84</v>
      </c>
      <c r="AY187" s="16" t="s">
        <v>117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82</v>
      </c>
      <c r="BK187" s="231">
        <f>ROUND(I187*H187,2)</f>
        <v>0</v>
      </c>
      <c r="BL187" s="16" t="s">
        <v>156</v>
      </c>
      <c r="BM187" s="230" t="s">
        <v>296</v>
      </c>
    </row>
    <row r="188" spans="1:63" s="12" customFormat="1" ht="25.9" customHeight="1">
      <c r="A188" s="12"/>
      <c r="B188" s="202"/>
      <c r="C188" s="203"/>
      <c r="D188" s="204" t="s">
        <v>73</v>
      </c>
      <c r="E188" s="205" t="s">
        <v>297</v>
      </c>
      <c r="F188" s="205" t="s">
        <v>298</v>
      </c>
      <c r="G188" s="203"/>
      <c r="H188" s="203"/>
      <c r="I188" s="206"/>
      <c r="J188" s="207">
        <f>BK188</f>
        <v>0</v>
      </c>
      <c r="K188" s="203"/>
      <c r="L188" s="208"/>
      <c r="M188" s="209"/>
      <c r="N188" s="210"/>
      <c r="O188" s="210"/>
      <c r="P188" s="211">
        <f>P189+P193+P235+P242+P253+P259</f>
        <v>0</v>
      </c>
      <c r="Q188" s="210"/>
      <c r="R188" s="211">
        <f>R189+R193+R235+R242+R253+R259</f>
        <v>2.8816091200000002</v>
      </c>
      <c r="S188" s="210"/>
      <c r="T188" s="212">
        <f>T189+T193+T235+T242+T253+T259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3" t="s">
        <v>84</v>
      </c>
      <c r="AT188" s="214" t="s">
        <v>73</v>
      </c>
      <c r="AU188" s="214" t="s">
        <v>74</v>
      </c>
      <c r="AY188" s="213" t="s">
        <v>117</v>
      </c>
      <c r="BK188" s="215">
        <f>BK189+BK193+BK235+BK242+BK253+BK259</f>
        <v>0</v>
      </c>
    </row>
    <row r="189" spans="1:63" s="12" customFormat="1" ht="22.8" customHeight="1">
      <c r="A189" s="12"/>
      <c r="B189" s="202"/>
      <c r="C189" s="203"/>
      <c r="D189" s="204" t="s">
        <v>73</v>
      </c>
      <c r="E189" s="216" t="s">
        <v>299</v>
      </c>
      <c r="F189" s="216" t="s">
        <v>300</v>
      </c>
      <c r="G189" s="203"/>
      <c r="H189" s="203"/>
      <c r="I189" s="206"/>
      <c r="J189" s="217">
        <f>BK189</f>
        <v>0</v>
      </c>
      <c r="K189" s="203"/>
      <c r="L189" s="208"/>
      <c r="M189" s="209"/>
      <c r="N189" s="210"/>
      <c r="O189" s="210"/>
      <c r="P189" s="211">
        <f>SUM(P190:P192)</f>
        <v>0</v>
      </c>
      <c r="Q189" s="210"/>
      <c r="R189" s="211">
        <f>SUM(R190:R192)</f>
        <v>0.004458999999999999</v>
      </c>
      <c r="S189" s="210"/>
      <c r="T189" s="212">
        <f>SUM(T190:T192)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3" t="s">
        <v>84</v>
      </c>
      <c r="AT189" s="214" t="s">
        <v>73</v>
      </c>
      <c r="AU189" s="214" t="s">
        <v>82</v>
      </c>
      <c r="AY189" s="213" t="s">
        <v>117</v>
      </c>
      <c r="BK189" s="215">
        <f>SUM(BK190:BK192)</f>
        <v>0</v>
      </c>
    </row>
    <row r="190" spans="1:65" s="2" customFormat="1" ht="16.5" customHeight="1">
      <c r="A190" s="37"/>
      <c r="B190" s="38"/>
      <c r="C190" s="218" t="s">
        <v>301</v>
      </c>
      <c r="D190" s="218" t="s">
        <v>120</v>
      </c>
      <c r="E190" s="219" t="s">
        <v>302</v>
      </c>
      <c r="F190" s="220" t="s">
        <v>303</v>
      </c>
      <c r="G190" s="221" t="s">
        <v>162</v>
      </c>
      <c r="H190" s="222">
        <v>36.93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39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236</v>
      </c>
      <c r="AT190" s="230" t="s">
        <v>120</v>
      </c>
      <c r="AU190" s="230" t="s">
        <v>84</v>
      </c>
      <c r="AY190" s="16" t="s">
        <v>117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82</v>
      </c>
      <c r="BK190" s="231">
        <f>ROUND(I190*H190,2)</f>
        <v>0</v>
      </c>
      <c r="BL190" s="16" t="s">
        <v>236</v>
      </c>
      <c r="BM190" s="230" t="s">
        <v>304</v>
      </c>
    </row>
    <row r="191" spans="1:65" s="2" customFormat="1" ht="21.75" customHeight="1">
      <c r="A191" s="37"/>
      <c r="B191" s="38"/>
      <c r="C191" s="260" t="s">
        <v>305</v>
      </c>
      <c r="D191" s="260" t="s">
        <v>197</v>
      </c>
      <c r="E191" s="261" t="s">
        <v>306</v>
      </c>
      <c r="F191" s="262" t="s">
        <v>307</v>
      </c>
      <c r="G191" s="263" t="s">
        <v>200</v>
      </c>
      <c r="H191" s="264">
        <v>4.459</v>
      </c>
      <c r="I191" s="265"/>
      <c r="J191" s="266">
        <f>ROUND(I191*H191,2)</f>
        <v>0</v>
      </c>
      <c r="K191" s="267"/>
      <c r="L191" s="268"/>
      <c r="M191" s="269" t="s">
        <v>1</v>
      </c>
      <c r="N191" s="270" t="s">
        <v>39</v>
      </c>
      <c r="O191" s="90"/>
      <c r="P191" s="228">
        <f>O191*H191</f>
        <v>0</v>
      </c>
      <c r="Q191" s="228">
        <v>0.001</v>
      </c>
      <c r="R191" s="228">
        <f>Q191*H191</f>
        <v>0.004458999999999999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308</v>
      </c>
      <c r="AT191" s="230" t="s">
        <v>197</v>
      </c>
      <c r="AU191" s="230" t="s">
        <v>84</v>
      </c>
      <c r="AY191" s="16" t="s">
        <v>117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82</v>
      </c>
      <c r="BK191" s="231">
        <f>ROUND(I191*H191,2)</f>
        <v>0</v>
      </c>
      <c r="BL191" s="16" t="s">
        <v>236</v>
      </c>
      <c r="BM191" s="230" t="s">
        <v>309</v>
      </c>
    </row>
    <row r="192" spans="1:51" s="13" customFormat="1" ht="12">
      <c r="A192" s="13"/>
      <c r="B192" s="237"/>
      <c r="C192" s="238"/>
      <c r="D192" s="239" t="s">
        <v>158</v>
      </c>
      <c r="E192" s="240" t="s">
        <v>1</v>
      </c>
      <c r="F192" s="241" t="s">
        <v>310</v>
      </c>
      <c r="G192" s="238"/>
      <c r="H192" s="242">
        <v>4.459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158</v>
      </c>
      <c r="AU192" s="248" t="s">
        <v>84</v>
      </c>
      <c r="AV192" s="13" t="s">
        <v>84</v>
      </c>
      <c r="AW192" s="13" t="s">
        <v>30</v>
      </c>
      <c r="AX192" s="13" t="s">
        <v>82</v>
      </c>
      <c r="AY192" s="248" t="s">
        <v>117</v>
      </c>
    </row>
    <row r="193" spans="1:63" s="12" customFormat="1" ht="22.8" customHeight="1">
      <c r="A193" s="12"/>
      <c r="B193" s="202"/>
      <c r="C193" s="203"/>
      <c r="D193" s="204" t="s">
        <v>73</v>
      </c>
      <c r="E193" s="216" t="s">
        <v>311</v>
      </c>
      <c r="F193" s="216" t="s">
        <v>312</v>
      </c>
      <c r="G193" s="203"/>
      <c r="H193" s="203"/>
      <c r="I193" s="206"/>
      <c r="J193" s="217">
        <f>BK193</f>
        <v>0</v>
      </c>
      <c r="K193" s="203"/>
      <c r="L193" s="208"/>
      <c r="M193" s="209"/>
      <c r="N193" s="210"/>
      <c r="O193" s="210"/>
      <c r="P193" s="211">
        <f>SUM(P194:P234)</f>
        <v>0</v>
      </c>
      <c r="Q193" s="210"/>
      <c r="R193" s="211">
        <f>SUM(R194:R234)</f>
        <v>2.29341128</v>
      </c>
      <c r="S193" s="210"/>
      <c r="T193" s="212">
        <f>SUM(T194:T234)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84</v>
      </c>
      <c r="AT193" s="214" t="s">
        <v>73</v>
      </c>
      <c r="AU193" s="214" t="s">
        <v>82</v>
      </c>
      <c r="AY193" s="213" t="s">
        <v>117</v>
      </c>
      <c r="BK193" s="215">
        <f>SUM(BK194:BK234)</f>
        <v>0</v>
      </c>
    </row>
    <row r="194" spans="1:65" s="2" customFormat="1" ht="16.5" customHeight="1">
      <c r="A194" s="37"/>
      <c r="B194" s="38"/>
      <c r="C194" s="218" t="s">
        <v>313</v>
      </c>
      <c r="D194" s="218" t="s">
        <v>120</v>
      </c>
      <c r="E194" s="219" t="s">
        <v>314</v>
      </c>
      <c r="F194" s="220" t="s">
        <v>315</v>
      </c>
      <c r="G194" s="221" t="s">
        <v>167</v>
      </c>
      <c r="H194" s="222">
        <v>3.944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39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236</v>
      </c>
      <c r="AT194" s="230" t="s">
        <v>120</v>
      </c>
      <c r="AU194" s="230" t="s">
        <v>84</v>
      </c>
      <c r="AY194" s="16" t="s">
        <v>117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82</v>
      </c>
      <c r="BK194" s="231">
        <f>ROUND(I194*H194,2)</f>
        <v>0</v>
      </c>
      <c r="BL194" s="16" t="s">
        <v>236</v>
      </c>
      <c r="BM194" s="230" t="s">
        <v>316</v>
      </c>
    </row>
    <row r="195" spans="1:51" s="13" customFormat="1" ht="12">
      <c r="A195" s="13"/>
      <c r="B195" s="237"/>
      <c r="C195" s="238"/>
      <c r="D195" s="239" t="s">
        <v>158</v>
      </c>
      <c r="E195" s="240" t="s">
        <v>1</v>
      </c>
      <c r="F195" s="241" t="s">
        <v>317</v>
      </c>
      <c r="G195" s="238"/>
      <c r="H195" s="242">
        <v>3.944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158</v>
      </c>
      <c r="AU195" s="248" t="s">
        <v>84</v>
      </c>
      <c r="AV195" s="13" t="s">
        <v>84</v>
      </c>
      <c r="AW195" s="13" t="s">
        <v>30</v>
      </c>
      <c r="AX195" s="13" t="s">
        <v>82</v>
      </c>
      <c r="AY195" s="248" t="s">
        <v>117</v>
      </c>
    </row>
    <row r="196" spans="1:65" s="2" customFormat="1" ht="21.75" customHeight="1">
      <c r="A196" s="37"/>
      <c r="B196" s="38"/>
      <c r="C196" s="218" t="s">
        <v>318</v>
      </c>
      <c r="D196" s="218" t="s">
        <v>120</v>
      </c>
      <c r="E196" s="219" t="s">
        <v>319</v>
      </c>
      <c r="F196" s="220" t="s">
        <v>320</v>
      </c>
      <c r="G196" s="221" t="s">
        <v>321</v>
      </c>
      <c r="H196" s="222">
        <v>12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39</v>
      </c>
      <c r="O196" s="90"/>
      <c r="P196" s="228">
        <f>O196*H196</f>
        <v>0</v>
      </c>
      <c r="Q196" s="228">
        <v>0.00267</v>
      </c>
      <c r="R196" s="228">
        <f>Q196*H196</f>
        <v>0.03204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236</v>
      </c>
      <c r="AT196" s="230" t="s">
        <v>120</v>
      </c>
      <c r="AU196" s="230" t="s">
        <v>84</v>
      </c>
      <c r="AY196" s="16" t="s">
        <v>117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82</v>
      </c>
      <c r="BK196" s="231">
        <f>ROUND(I196*H196,2)</f>
        <v>0</v>
      </c>
      <c r="BL196" s="16" t="s">
        <v>236</v>
      </c>
      <c r="BM196" s="230" t="s">
        <v>322</v>
      </c>
    </row>
    <row r="197" spans="1:51" s="13" customFormat="1" ht="12">
      <c r="A197" s="13"/>
      <c r="B197" s="237"/>
      <c r="C197" s="238"/>
      <c r="D197" s="239" t="s">
        <v>158</v>
      </c>
      <c r="E197" s="240" t="s">
        <v>1</v>
      </c>
      <c r="F197" s="241" t="s">
        <v>323</v>
      </c>
      <c r="G197" s="238"/>
      <c r="H197" s="242">
        <v>12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158</v>
      </c>
      <c r="AU197" s="248" t="s">
        <v>84</v>
      </c>
      <c r="AV197" s="13" t="s">
        <v>84</v>
      </c>
      <c r="AW197" s="13" t="s">
        <v>30</v>
      </c>
      <c r="AX197" s="13" t="s">
        <v>82</v>
      </c>
      <c r="AY197" s="248" t="s">
        <v>117</v>
      </c>
    </row>
    <row r="198" spans="1:65" s="2" customFormat="1" ht="16.5" customHeight="1">
      <c r="A198" s="37"/>
      <c r="B198" s="38"/>
      <c r="C198" s="260" t="s">
        <v>324</v>
      </c>
      <c r="D198" s="260" t="s">
        <v>197</v>
      </c>
      <c r="E198" s="261" t="s">
        <v>325</v>
      </c>
      <c r="F198" s="262" t="s">
        <v>326</v>
      </c>
      <c r="G198" s="263" t="s">
        <v>321</v>
      </c>
      <c r="H198" s="264">
        <v>11</v>
      </c>
      <c r="I198" s="265"/>
      <c r="J198" s="266">
        <f>ROUND(I198*H198,2)</f>
        <v>0</v>
      </c>
      <c r="K198" s="267"/>
      <c r="L198" s="268"/>
      <c r="M198" s="269" t="s">
        <v>1</v>
      </c>
      <c r="N198" s="270" t="s">
        <v>39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308</v>
      </c>
      <c r="AT198" s="230" t="s">
        <v>197</v>
      </c>
      <c r="AU198" s="230" t="s">
        <v>84</v>
      </c>
      <c r="AY198" s="16" t="s">
        <v>117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82</v>
      </c>
      <c r="BK198" s="231">
        <f>ROUND(I198*H198,2)</f>
        <v>0</v>
      </c>
      <c r="BL198" s="16" t="s">
        <v>236</v>
      </c>
      <c r="BM198" s="230" t="s">
        <v>327</v>
      </c>
    </row>
    <row r="199" spans="1:65" s="2" customFormat="1" ht="24.15" customHeight="1">
      <c r="A199" s="37"/>
      <c r="B199" s="38"/>
      <c r="C199" s="260" t="s">
        <v>328</v>
      </c>
      <c r="D199" s="260" t="s">
        <v>197</v>
      </c>
      <c r="E199" s="261" t="s">
        <v>329</v>
      </c>
      <c r="F199" s="262" t="s">
        <v>330</v>
      </c>
      <c r="G199" s="263" t="s">
        <v>321</v>
      </c>
      <c r="H199" s="264">
        <v>1</v>
      </c>
      <c r="I199" s="265"/>
      <c r="J199" s="266">
        <f>ROUND(I199*H199,2)</f>
        <v>0</v>
      </c>
      <c r="K199" s="267"/>
      <c r="L199" s="268"/>
      <c r="M199" s="269" t="s">
        <v>1</v>
      </c>
      <c r="N199" s="270" t="s">
        <v>39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308</v>
      </c>
      <c r="AT199" s="230" t="s">
        <v>197</v>
      </c>
      <c r="AU199" s="230" t="s">
        <v>84</v>
      </c>
      <c r="AY199" s="16" t="s">
        <v>117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82</v>
      </c>
      <c r="BK199" s="231">
        <f>ROUND(I199*H199,2)</f>
        <v>0</v>
      </c>
      <c r="BL199" s="16" t="s">
        <v>236</v>
      </c>
      <c r="BM199" s="230" t="s">
        <v>331</v>
      </c>
    </row>
    <row r="200" spans="1:65" s="2" customFormat="1" ht="24.15" customHeight="1">
      <c r="A200" s="37"/>
      <c r="B200" s="38"/>
      <c r="C200" s="218" t="s">
        <v>332</v>
      </c>
      <c r="D200" s="218" t="s">
        <v>120</v>
      </c>
      <c r="E200" s="219" t="s">
        <v>333</v>
      </c>
      <c r="F200" s="220" t="s">
        <v>334</v>
      </c>
      <c r="G200" s="221" t="s">
        <v>155</v>
      </c>
      <c r="H200" s="222">
        <v>136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39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236</v>
      </c>
      <c r="AT200" s="230" t="s">
        <v>120</v>
      </c>
      <c r="AU200" s="230" t="s">
        <v>84</v>
      </c>
      <c r="AY200" s="16" t="s">
        <v>117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82</v>
      </c>
      <c r="BK200" s="231">
        <f>ROUND(I200*H200,2)</f>
        <v>0</v>
      </c>
      <c r="BL200" s="16" t="s">
        <v>236</v>
      </c>
      <c r="BM200" s="230" t="s">
        <v>335</v>
      </c>
    </row>
    <row r="201" spans="1:51" s="13" customFormat="1" ht="12">
      <c r="A201" s="13"/>
      <c r="B201" s="237"/>
      <c r="C201" s="238"/>
      <c r="D201" s="239" t="s">
        <v>158</v>
      </c>
      <c r="E201" s="240" t="s">
        <v>1</v>
      </c>
      <c r="F201" s="241" t="s">
        <v>336</v>
      </c>
      <c r="G201" s="238"/>
      <c r="H201" s="242">
        <v>50.4</v>
      </c>
      <c r="I201" s="243"/>
      <c r="J201" s="238"/>
      <c r="K201" s="238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158</v>
      </c>
      <c r="AU201" s="248" t="s">
        <v>84</v>
      </c>
      <c r="AV201" s="13" t="s">
        <v>84</v>
      </c>
      <c r="AW201" s="13" t="s">
        <v>30</v>
      </c>
      <c r="AX201" s="13" t="s">
        <v>74</v>
      </c>
      <c r="AY201" s="248" t="s">
        <v>117</v>
      </c>
    </row>
    <row r="202" spans="1:51" s="13" customFormat="1" ht="12">
      <c r="A202" s="13"/>
      <c r="B202" s="237"/>
      <c r="C202" s="238"/>
      <c r="D202" s="239" t="s">
        <v>158</v>
      </c>
      <c r="E202" s="240" t="s">
        <v>1</v>
      </c>
      <c r="F202" s="241" t="s">
        <v>337</v>
      </c>
      <c r="G202" s="238"/>
      <c r="H202" s="242">
        <v>19.5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158</v>
      </c>
      <c r="AU202" s="248" t="s">
        <v>84</v>
      </c>
      <c r="AV202" s="13" t="s">
        <v>84</v>
      </c>
      <c r="AW202" s="13" t="s">
        <v>30</v>
      </c>
      <c r="AX202" s="13" t="s">
        <v>74</v>
      </c>
      <c r="AY202" s="248" t="s">
        <v>117</v>
      </c>
    </row>
    <row r="203" spans="1:51" s="13" customFormat="1" ht="12">
      <c r="A203" s="13"/>
      <c r="B203" s="237"/>
      <c r="C203" s="238"/>
      <c r="D203" s="239" t="s">
        <v>158</v>
      </c>
      <c r="E203" s="240" t="s">
        <v>1</v>
      </c>
      <c r="F203" s="241" t="s">
        <v>338</v>
      </c>
      <c r="G203" s="238"/>
      <c r="H203" s="242">
        <v>35.1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158</v>
      </c>
      <c r="AU203" s="248" t="s">
        <v>84</v>
      </c>
      <c r="AV203" s="13" t="s">
        <v>84</v>
      </c>
      <c r="AW203" s="13" t="s">
        <v>30</v>
      </c>
      <c r="AX203" s="13" t="s">
        <v>74</v>
      </c>
      <c r="AY203" s="248" t="s">
        <v>117</v>
      </c>
    </row>
    <row r="204" spans="1:51" s="13" customFormat="1" ht="12">
      <c r="A204" s="13"/>
      <c r="B204" s="237"/>
      <c r="C204" s="238"/>
      <c r="D204" s="239" t="s">
        <v>158</v>
      </c>
      <c r="E204" s="240" t="s">
        <v>1</v>
      </c>
      <c r="F204" s="241" t="s">
        <v>339</v>
      </c>
      <c r="G204" s="238"/>
      <c r="H204" s="242">
        <v>6.3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158</v>
      </c>
      <c r="AU204" s="248" t="s">
        <v>84</v>
      </c>
      <c r="AV204" s="13" t="s">
        <v>84</v>
      </c>
      <c r="AW204" s="13" t="s">
        <v>30</v>
      </c>
      <c r="AX204" s="13" t="s">
        <v>74</v>
      </c>
      <c r="AY204" s="248" t="s">
        <v>117</v>
      </c>
    </row>
    <row r="205" spans="1:51" s="13" customFormat="1" ht="12">
      <c r="A205" s="13"/>
      <c r="B205" s="237"/>
      <c r="C205" s="238"/>
      <c r="D205" s="239" t="s">
        <v>158</v>
      </c>
      <c r="E205" s="240" t="s">
        <v>1</v>
      </c>
      <c r="F205" s="241" t="s">
        <v>340</v>
      </c>
      <c r="G205" s="238"/>
      <c r="H205" s="242">
        <v>24.7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158</v>
      </c>
      <c r="AU205" s="248" t="s">
        <v>84</v>
      </c>
      <c r="AV205" s="13" t="s">
        <v>84</v>
      </c>
      <c r="AW205" s="13" t="s">
        <v>30</v>
      </c>
      <c r="AX205" s="13" t="s">
        <v>74</v>
      </c>
      <c r="AY205" s="248" t="s">
        <v>117</v>
      </c>
    </row>
    <row r="206" spans="1:51" s="14" customFormat="1" ht="12">
      <c r="A206" s="14"/>
      <c r="B206" s="249"/>
      <c r="C206" s="250"/>
      <c r="D206" s="239" t="s">
        <v>158</v>
      </c>
      <c r="E206" s="251" t="s">
        <v>1</v>
      </c>
      <c r="F206" s="252" t="s">
        <v>171</v>
      </c>
      <c r="G206" s="250"/>
      <c r="H206" s="253">
        <v>136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9" t="s">
        <v>158</v>
      </c>
      <c r="AU206" s="259" t="s">
        <v>84</v>
      </c>
      <c r="AV206" s="14" t="s">
        <v>156</v>
      </c>
      <c r="AW206" s="14" t="s">
        <v>30</v>
      </c>
      <c r="AX206" s="14" t="s">
        <v>82</v>
      </c>
      <c r="AY206" s="259" t="s">
        <v>117</v>
      </c>
    </row>
    <row r="207" spans="1:65" s="2" customFormat="1" ht="33" customHeight="1">
      <c r="A207" s="37"/>
      <c r="B207" s="38"/>
      <c r="C207" s="218" t="s">
        <v>341</v>
      </c>
      <c r="D207" s="218" t="s">
        <v>120</v>
      </c>
      <c r="E207" s="219" t="s">
        <v>342</v>
      </c>
      <c r="F207" s="220" t="s">
        <v>343</v>
      </c>
      <c r="G207" s="221" t="s">
        <v>155</v>
      </c>
      <c r="H207" s="222">
        <v>91.2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39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236</v>
      </c>
      <c r="AT207" s="230" t="s">
        <v>120</v>
      </c>
      <c r="AU207" s="230" t="s">
        <v>84</v>
      </c>
      <c r="AY207" s="16" t="s">
        <v>117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82</v>
      </c>
      <c r="BK207" s="231">
        <f>ROUND(I207*H207,2)</f>
        <v>0</v>
      </c>
      <c r="BL207" s="16" t="s">
        <v>236</v>
      </c>
      <c r="BM207" s="230" t="s">
        <v>344</v>
      </c>
    </row>
    <row r="208" spans="1:51" s="13" customFormat="1" ht="12">
      <c r="A208" s="13"/>
      <c r="B208" s="237"/>
      <c r="C208" s="238"/>
      <c r="D208" s="239" t="s">
        <v>158</v>
      </c>
      <c r="E208" s="240" t="s">
        <v>1</v>
      </c>
      <c r="F208" s="241" t="s">
        <v>345</v>
      </c>
      <c r="G208" s="238"/>
      <c r="H208" s="242">
        <v>36.8</v>
      </c>
      <c r="I208" s="243"/>
      <c r="J208" s="238"/>
      <c r="K208" s="238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158</v>
      </c>
      <c r="AU208" s="248" t="s">
        <v>84</v>
      </c>
      <c r="AV208" s="13" t="s">
        <v>84</v>
      </c>
      <c r="AW208" s="13" t="s">
        <v>30</v>
      </c>
      <c r="AX208" s="13" t="s">
        <v>74</v>
      </c>
      <c r="AY208" s="248" t="s">
        <v>117</v>
      </c>
    </row>
    <row r="209" spans="1:51" s="13" customFormat="1" ht="12">
      <c r="A209" s="13"/>
      <c r="B209" s="237"/>
      <c r="C209" s="238"/>
      <c r="D209" s="239" t="s">
        <v>158</v>
      </c>
      <c r="E209" s="240" t="s">
        <v>1</v>
      </c>
      <c r="F209" s="241" t="s">
        <v>346</v>
      </c>
      <c r="G209" s="238"/>
      <c r="H209" s="242">
        <v>29.6</v>
      </c>
      <c r="I209" s="243"/>
      <c r="J209" s="238"/>
      <c r="K209" s="238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158</v>
      </c>
      <c r="AU209" s="248" t="s">
        <v>84</v>
      </c>
      <c r="AV209" s="13" t="s">
        <v>84</v>
      </c>
      <c r="AW209" s="13" t="s">
        <v>30</v>
      </c>
      <c r="AX209" s="13" t="s">
        <v>74</v>
      </c>
      <c r="AY209" s="248" t="s">
        <v>117</v>
      </c>
    </row>
    <row r="210" spans="1:51" s="13" customFormat="1" ht="12">
      <c r="A210" s="13"/>
      <c r="B210" s="237"/>
      <c r="C210" s="238"/>
      <c r="D210" s="239" t="s">
        <v>158</v>
      </c>
      <c r="E210" s="240" t="s">
        <v>1</v>
      </c>
      <c r="F210" s="241" t="s">
        <v>347</v>
      </c>
      <c r="G210" s="238"/>
      <c r="H210" s="242">
        <v>20.7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158</v>
      </c>
      <c r="AU210" s="248" t="s">
        <v>84</v>
      </c>
      <c r="AV210" s="13" t="s">
        <v>84</v>
      </c>
      <c r="AW210" s="13" t="s">
        <v>30</v>
      </c>
      <c r="AX210" s="13" t="s">
        <v>74</v>
      </c>
      <c r="AY210" s="248" t="s">
        <v>117</v>
      </c>
    </row>
    <row r="211" spans="1:51" s="13" customFormat="1" ht="12">
      <c r="A211" s="13"/>
      <c r="B211" s="237"/>
      <c r="C211" s="238"/>
      <c r="D211" s="239" t="s">
        <v>158</v>
      </c>
      <c r="E211" s="240" t="s">
        <v>1</v>
      </c>
      <c r="F211" s="241" t="s">
        <v>348</v>
      </c>
      <c r="G211" s="238"/>
      <c r="H211" s="242">
        <v>4.1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158</v>
      </c>
      <c r="AU211" s="248" t="s">
        <v>84</v>
      </c>
      <c r="AV211" s="13" t="s">
        <v>84</v>
      </c>
      <c r="AW211" s="13" t="s">
        <v>30</v>
      </c>
      <c r="AX211" s="13" t="s">
        <v>74</v>
      </c>
      <c r="AY211" s="248" t="s">
        <v>117</v>
      </c>
    </row>
    <row r="212" spans="1:51" s="14" customFormat="1" ht="12">
      <c r="A212" s="14"/>
      <c r="B212" s="249"/>
      <c r="C212" s="250"/>
      <c r="D212" s="239" t="s">
        <v>158</v>
      </c>
      <c r="E212" s="251" t="s">
        <v>1</v>
      </c>
      <c r="F212" s="252" t="s">
        <v>171</v>
      </c>
      <c r="G212" s="250"/>
      <c r="H212" s="253">
        <v>91.2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9" t="s">
        <v>158</v>
      </c>
      <c r="AU212" s="259" t="s">
        <v>84</v>
      </c>
      <c r="AV212" s="14" t="s">
        <v>156</v>
      </c>
      <c r="AW212" s="14" t="s">
        <v>30</v>
      </c>
      <c r="AX212" s="14" t="s">
        <v>82</v>
      </c>
      <c r="AY212" s="259" t="s">
        <v>117</v>
      </c>
    </row>
    <row r="213" spans="1:65" s="2" customFormat="1" ht="21.75" customHeight="1">
      <c r="A213" s="37"/>
      <c r="B213" s="38"/>
      <c r="C213" s="260" t="s">
        <v>349</v>
      </c>
      <c r="D213" s="260" t="s">
        <v>197</v>
      </c>
      <c r="E213" s="261" t="s">
        <v>350</v>
      </c>
      <c r="F213" s="262" t="s">
        <v>351</v>
      </c>
      <c r="G213" s="263" t="s">
        <v>167</v>
      </c>
      <c r="H213" s="264">
        <v>1.025</v>
      </c>
      <c r="I213" s="265"/>
      <c r="J213" s="266">
        <f>ROUND(I213*H213,2)</f>
        <v>0</v>
      </c>
      <c r="K213" s="267"/>
      <c r="L213" s="268"/>
      <c r="M213" s="269" t="s">
        <v>1</v>
      </c>
      <c r="N213" s="270" t="s">
        <v>39</v>
      </c>
      <c r="O213" s="90"/>
      <c r="P213" s="228">
        <f>O213*H213</f>
        <v>0</v>
      </c>
      <c r="Q213" s="228">
        <v>0.55</v>
      </c>
      <c r="R213" s="228">
        <f>Q213*H213</f>
        <v>0.56375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308</v>
      </c>
      <c r="AT213" s="230" t="s">
        <v>197</v>
      </c>
      <c r="AU213" s="230" t="s">
        <v>84</v>
      </c>
      <c r="AY213" s="16" t="s">
        <v>117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82</v>
      </c>
      <c r="BK213" s="231">
        <f>ROUND(I213*H213,2)</f>
        <v>0</v>
      </c>
      <c r="BL213" s="16" t="s">
        <v>236</v>
      </c>
      <c r="BM213" s="230" t="s">
        <v>352</v>
      </c>
    </row>
    <row r="214" spans="1:51" s="13" customFormat="1" ht="12">
      <c r="A214" s="13"/>
      <c r="B214" s="237"/>
      <c r="C214" s="238"/>
      <c r="D214" s="239" t="s">
        <v>158</v>
      </c>
      <c r="E214" s="240" t="s">
        <v>1</v>
      </c>
      <c r="F214" s="241" t="s">
        <v>353</v>
      </c>
      <c r="G214" s="238"/>
      <c r="H214" s="242">
        <v>0.282</v>
      </c>
      <c r="I214" s="243"/>
      <c r="J214" s="238"/>
      <c r="K214" s="238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158</v>
      </c>
      <c r="AU214" s="248" t="s">
        <v>84</v>
      </c>
      <c r="AV214" s="13" t="s">
        <v>84</v>
      </c>
      <c r="AW214" s="13" t="s">
        <v>30</v>
      </c>
      <c r="AX214" s="13" t="s">
        <v>74</v>
      </c>
      <c r="AY214" s="248" t="s">
        <v>117</v>
      </c>
    </row>
    <row r="215" spans="1:51" s="13" customFormat="1" ht="12">
      <c r="A215" s="13"/>
      <c r="B215" s="237"/>
      <c r="C215" s="238"/>
      <c r="D215" s="239" t="s">
        <v>158</v>
      </c>
      <c r="E215" s="240" t="s">
        <v>1</v>
      </c>
      <c r="F215" s="241" t="s">
        <v>354</v>
      </c>
      <c r="G215" s="238"/>
      <c r="H215" s="242">
        <v>0.187</v>
      </c>
      <c r="I215" s="243"/>
      <c r="J215" s="238"/>
      <c r="K215" s="238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158</v>
      </c>
      <c r="AU215" s="248" t="s">
        <v>84</v>
      </c>
      <c r="AV215" s="13" t="s">
        <v>84</v>
      </c>
      <c r="AW215" s="13" t="s">
        <v>30</v>
      </c>
      <c r="AX215" s="13" t="s">
        <v>74</v>
      </c>
      <c r="AY215" s="248" t="s">
        <v>117</v>
      </c>
    </row>
    <row r="216" spans="1:51" s="13" customFormat="1" ht="12">
      <c r="A216" s="13"/>
      <c r="B216" s="237"/>
      <c r="C216" s="238"/>
      <c r="D216" s="239" t="s">
        <v>158</v>
      </c>
      <c r="E216" s="240" t="s">
        <v>1</v>
      </c>
      <c r="F216" s="241" t="s">
        <v>355</v>
      </c>
      <c r="G216" s="238"/>
      <c r="H216" s="242">
        <v>0.225</v>
      </c>
      <c r="I216" s="243"/>
      <c r="J216" s="238"/>
      <c r="K216" s="238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158</v>
      </c>
      <c r="AU216" s="248" t="s">
        <v>84</v>
      </c>
      <c r="AV216" s="13" t="s">
        <v>84</v>
      </c>
      <c r="AW216" s="13" t="s">
        <v>30</v>
      </c>
      <c r="AX216" s="13" t="s">
        <v>74</v>
      </c>
      <c r="AY216" s="248" t="s">
        <v>117</v>
      </c>
    </row>
    <row r="217" spans="1:51" s="13" customFormat="1" ht="12">
      <c r="A217" s="13"/>
      <c r="B217" s="237"/>
      <c r="C217" s="238"/>
      <c r="D217" s="239" t="s">
        <v>158</v>
      </c>
      <c r="E217" s="240" t="s">
        <v>1</v>
      </c>
      <c r="F217" s="241" t="s">
        <v>356</v>
      </c>
      <c r="G217" s="238"/>
      <c r="H217" s="242">
        <v>0.04</v>
      </c>
      <c r="I217" s="243"/>
      <c r="J217" s="238"/>
      <c r="K217" s="238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158</v>
      </c>
      <c r="AU217" s="248" t="s">
        <v>84</v>
      </c>
      <c r="AV217" s="13" t="s">
        <v>84</v>
      </c>
      <c r="AW217" s="13" t="s">
        <v>30</v>
      </c>
      <c r="AX217" s="13" t="s">
        <v>74</v>
      </c>
      <c r="AY217" s="248" t="s">
        <v>117</v>
      </c>
    </row>
    <row r="218" spans="1:51" s="13" customFormat="1" ht="12">
      <c r="A218" s="13"/>
      <c r="B218" s="237"/>
      <c r="C218" s="238"/>
      <c r="D218" s="239" t="s">
        <v>158</v>
      </c>
      <c r="E218" s="240" t="s">
        <v>1</v>
      </c>
      <c r="F218" s="241" t="s">
        <v>357</v>
      </c>
      <c r="G218" s="238"/>
      <c r="H218" s="242">
        <v>0.198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158</v>
      </c>
      <c r="AU218" s="248" t="s">
        <v>84</v>
      </c>
      <c r="AV218" s="13" t="s">
        <v>84</v>
      </c>
      <c r="AW218" s="13" t="s">
        <v>30</v>
      </c>
      <c r="AX218" s="13" t="s">
        <v>74</v>
      </c>
      <c r="AY218" s="248" t="s">
        <v>117</v>
      </c>
    </row>
    <row r="219" spans="1:51" s="14" customFormat="1" ht="12">
      <c r="A219" s="14"/>
      <c r="B219" s="249"/>
      <c r="C219" s="250"/>
      <c r="D219" s="239" t="s">
        <v>158</v>
      </c>
      <c r="E219" s="251" t="s">
        <v>1</v>
      </c>
      <c r="F219" s="252" t="s">
        <v>171</v>
      </c>
      <c r="G219" s="250"/>
      <c r="H219" s="253">
        <v>0.9319999999999999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9" t="s">
        <v>158</v>
      </c>
      <c r="AU219" s="259" t="s">
        <v>84</v>
      </c>
      <c r="AV219" s="14" t="s">
        <v>156</v>
      </c>
      <c r="AW219" s="14" t="s">
        <v>30</v>
      </c>
      <c r="AX219" s="14" t="s">
        <v>74</v>
      </c>
      <c r="AY219" s="259" t="s">
        <v>117</v>
      </c>
    </row>
    <row r="220" spans="1:51" s="13" customFormat="1" ht="12">
      <c r="A220" s="13"/>
      <c r="B220" s="237"/>
      <c r="C220" s="238"/>
      <c r="D220" s="239" t="s">
        <v>158</v>
      </c>
      <c r="E220" s="240" t="s">
        <v>1</v>
      </c>
      <c r="F220" s="241" t="s">
        <v>358</v>
      </c>
      <c r="G220" s="238"/>
      <c r="H220" s="242">
        <v>1.025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158</v>
      </c>
      <c r="AU220" s="248" t="s">
        <v>84</v>
      </c>
      <c r="AV220" s="13" t="s">
        <v>84</v>
      </c>
      <c r="AW220" s="13" t="s">
        <v>30</v>
      </c>
      <c r="AX220" s="13" t="s">
        <v>82</v>
      </c>
      <c r="AY220" s="248" t="s">
        <v>117</v>
      </c>
    </row>
    <row r="221" spans="1:65" s="2" customFormat="1" ht="21.75" customHeight="1">
      <c r="A221" s="37"/>
      <c r="B221" s="38"/>
      <c r="C221" s="260" t="s">
        <v>359</v>
      </c>
      <c r="D221" s="260" t="s">
        <v>197</v>
      </c>
      <c r="E221" s="261" t="s">
        <v>360</v>
      </c>
      <c r="F221" s="262" t="s">
        <v>361</v>
      </c>
      <c r="G221" s="263" t="s">
        <v>167</v>
      </c>
      <c r="H221" s="264">
        <v>1.629</v>
      </c>
      <c r="I221" s="265"/>
      <c r="J221" s="266">
        <f>ROUND(I221*H221,2)</f>
        <v>0</v>
      </c>
      <c r="K221" s="267"/>
      <c r="L221" s="268"/>
      <c r="M221" s="269" t="s">
        <v>1</v>
      </c>
      <c r="N221" s="270" t="s">
        <v>39</v>
      </c>
      <c r="O221" s="90"/>
      <c r="P221" s="228">
        <f>O221*H221</f>
        <v>0</v>
      </c>
      <c r="Q221" s="228">
        <v>0.55</v>
      </c>
      <c r="R221" s="228">
        <f>Q221*H221</f>
        <v>0.89595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308</v>
      </c>
      <c r="AT221" s="230" t="s">
        <v>197</v>
      </c>
      <c r="AU221" s="230" t="s">
        <v>84</v>
      </c>
      <c r="AY221" s="16" t="s">
        <v>117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82</v>
      </c>
      <c r="BK221" s="231">
        <f>ROUND(I221*H221,2)</f>
        <v>0</v>
      </c>
      <c r="BL221" s="16" t="s">
        <v>236</v>
      </c>
      <c r="BM221" s="230" t="s">
        <v>362</v>
      </c>
    </row>
    <row r="222" spans="1:51" s="13" customFormat="1" ht="12">
      <c r="A222" s="13"/>
      <c r="B222" s="237"/>
      <c r="C222" s="238"/>
      <c r="D222" s="239" t="s">
        <v>158</v>
      </c>
      <c r="E222" s="240" t="s">
        <v>1</v>
      </c>
      <c r="F222" s="241" t="s">
        <v>363</v>
      </c>
      <c r="G222" s="238"/>
      <c r="H222" s="242">
        <v>0.515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158</v>
      </c>
      <c r="AU222" s="248" t="s">
        <v>84</v>
      </c>
      <c r="AV222" s="13" t="s">
        <v>84</v>
      </c>
      <c r="AW222" s="13" t="s">
        <v>30</v>
      </c>
      <c r="AX222" s="13" t="s">
        <v>74</v>
      </c>
      <c r="AY222" s="248" t="s">
        <v>117</v>
      </c>
    </row>
    <row r="223" spans="1:51" s="13" customFormat="1" ht="12">
      <c r="A223" s="13"/>
      <c r="B223" s="237"/>
      <c r="C223" s="238"/>
      <c r="D223" s="239" t="s">
        <v>158</v>
      </c>
      <c r="E223" s="240" t="s">
        <v>1</v>
      </c>
      <c r="F223" s="241" t="s">
        <v>364</v>
      </c>
      <c r="G223" s="238"/>
      <c r="H223" s="242">
        <v>0.5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158</v>
      </c>
      <c r="AU223" s="248" t="s">
        <v>84</v>
      </c>
      <c r="AV223" s="13" t="s">
        <v>84</v>
      </c>
      <c r="AW223" s="13" t="s">
        <v>30</v>
      </c>
      <c r="AX223" s="13" t="s">
        <v>74</v>
      </c>
      <c r="AY223" s="248" t="s">
        <v>117</v>
      </c>
    </row>
    <row r="224" spans="1:51" s="13" customFormat="1" ht="12">
      <c r="A224" s="13"/>
      <c r="B224" s="237"/>
      <c r="C224" s="238"/>
      <c r="D224" s="239" t="s">
        <v>158</v>
      </c>
      <c r="E224" s="240" t="s">
        <v>1</v>
      </c>
      <c r="F224" s="241" t="s">
        <v>365</v>
      </c>
      <c r="G224" s="238"/>
      <c r="H224" s="242">
        <v>0.397</v>
      </c>
      <c r="I224" s="243"/>
      <c r="J224" s="238"/>
      <c r="K224" s="238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158</v>
      </c>
      <c r="AU224" s="248" t="s">
        <v>84</v>
      </c>
      <c r="AV224" s="13" t="s">
        <v>84</v>
      </c>
      <c r="AW224" s="13" t="s">
        <v>30</v>
      </c>
      <c r="AX224" s="13" t="s">
        <v>74</v>
      </c>
      <c r="AY224" s="248" t="s">
        <v>117</v>
      </c>
    </row>
    <row r="225" spans="1:51" s="13" customFormat="1" ht="12">
      <c r="A225" s="13"/>
      <c r="B225" s="237"/>
      <c r="C225" s="238"/>
      <c r="D225" s="239" t="s">
        <v>158</v>
      </c>
      <c r="E225" s="240" t="s">
        <v>1</v>
      </c>
      <c r="F225" s="241" t="s">
        <v>366</v>
      </c>
      <c r="G225" s="238"/>
      <c r="H225" s="242">
        <v>0.069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158</v>
      </c>
      <c r="AU225" s="248" t="s">
        <v>84</v>
      </c>
      <c r="AV225" s="13" t="s">
        <v>84</v>
      </c>
      <c r="AW225" s="13" t="s">
        <v>30</v>
      </c>
      <c r="AX225" s="13" t="s">
        <v>74</v>
      </c>
      <c r="AY225" s="248" t="s">
        <v>117</v>
      </c>
    </row>
    <row r="226" spans="1:51" s="14" customFormat="1" ht="12">
      <c r="A226" s="14"/>
      <c r="B226" s="249"/>
      <c r="C226" s="250"/>
      <c r="D226" s="239" t="s">
        <v>158</v>
      </c>
      <c r="E226" s="251" t="s">
        <v>1</v>
      </c>
      <c r="F226" s="252" t="s">
        <v>171</v>
      </c>
      <c r="G226" s="250"/>
      <c r="H226" s="253">
        <v>1.481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158</v>
      </c>
      <c r="AU226" s="259" t="s">
        <v>84</v>
      </c>
      <c r="AV226" s="14" t="s">
        <v>156</v>
      </c>
      <c r="AW226" s="14" t="s">
        <v>30</v>
      </c>
      <c r="AX226" s="14" t="s">
        <v>74</v>
      </c>
      <c r="AY226" s="259" t="s">
        <v>117</v>
      </c>
    </row>
    <row r="227" spans="1:51" s="13" customFormat="1" ht="12">
      <c r="A227" s="13"/>
      <c r="B227" s="237"/>
      <c r="C227" s="238"/>
      <c r="D227" s="239" t="s">
        <v>158</v>
      </c>
      <c r="E227" s="240" t="s">
        <v>1</v>
      </c>
      <c r="F227" s="241" t="s">
        <v>367</v>
      </c>
      <c r="G227" s="238"/>
      <c r="H227" s="242">
        <v>1.629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158</v>
      </c>
      <c r="AU227" s="248" t="s">
        <v>84</v>
      </c>
      <c r="AV227" s="13" t="s">
        <v>84</v>
      </c>
      <c r="AW227" s="13" t="s">
        <v>30</v>
      </c>
      <c r="AX227" s="13" t="s">
        <v>82</v>
      </c>
      <c r="AY227" s="248" t="s">
        <v>117</v>
      </c>
    </row>
    <row r="228" spans="1:65" s="2" customFormat="1" ht="24.15" customHeight="1">
      <c r="A228" s="37"/>
      <c r="B228" s="38"/>
      <c r="C228" s="218" t="s">
        <v>368</v>
      </c>
      <c r="D228" s="218" t="s">
        <v>120</v>
      </c>
      <c r="E228" s="219" t="s">
        <v>369</v>
      </c>
      <c r="F228" s="220" t="s">
        <v>370</v>
      </c>
      <c r="G228" s="221" t="s">
        <v>162</v>
      </c>
      <c r="H228" s="222">
        <v>46.93</v>
      </c>
      <c r="I228" s="223"/>
      <c r="J228" s="224">
        <f>ROUND(I228*H228,2)</f>
        <v>0</v>
      </c>
      <c r="K228" s="225"/>
      <c r="L228" s="43"/>
      <c r="M228" s="226" t="s">
        <v>1</v>
      </c>
      <c r="N228" s="227" t="s">
        <v>39</v>
      </c>
      <c r="O228" s="90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236</v>
      </c>
      <c r="AT228" s="230" t="s">
        <v>120</v>
      </c>
      <c r="AU228" s="230" t="s">
        <v>84</v>
      </c>
      <c r="AY228" s="16" t="s">
        <v>117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82</v>
      </c>
      <c r="BK228" s="231">
        <f>ROUND(I228*H228,2)</f>
        <v>0</v>
      </c>
      <c r="BL228" s="16" t="s">
        <v>236</v>
      </c>
      <c r="BM228" s="230" t="s">
        <v>371</v>
      </c>
    </row>
    <row r="229" spans="1:65" s="2" customFormat="1" ht="16.5" customHeight="1">
      <c r="A229" s="37"/>
      <c r="B229" s="38"/>
      <c r="C229" s="260" t="s">
        <v>372</v>
      </c>
      <c r="D229" s="260" t="s">
        <v>197</v>
      </c>
      <c r="E229" s="261" t="s">
        <v>373</v>
      </c>
      <c r="F229" s="262" t="s">
        <v>374</v>
      </c>
      <c r="G229" s="263" t="s">
        <v>167</v>
      </c>
      <c r="H229" s="264">
        <v>1.29</v>
      </c>
      <c r="I229" s="265"/>
      <c r="J229" s="266">
        <f>ROUND(I229*H229,2)</f>
        <v>0</v>
      </c>
      <c r="K229" s="267"/>
      <c r="L229" s="268"/>
      <c r="M229" s="269" t="s">
        <v>1</v>
      </c>
      <c r="N229" s="270" t="s">
        <v>39</v>
      </c>
      <c r="O229" s="90"/>
      <c r="P229" s="228">
        <f>O229*H229</f>
        <v>0</v>
      </c>
      <c r="Q229" s="228">
        <v>0.55</v>
      </c>
      <c r="R229" s="228">
        <f>Q229*H229</f>
        <v>0.7095000000000001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308</v>
      </c>
      <c r="AT229" s="230" t="s">
        <v>197</v>
      </c>
      <c r="AU229" s="230" t="s">
        <v>84</v>
      </c>
      <c r="AY229" s="16" t="s">
        <v>117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82</v>
      </c>
      <c r="BK229" s="231">
        <f>ROUND(I229*H229,2)</f>
        <v>0</v>
      </c>
      <c r="BL229" s="16" t="s">
        <v>236</v>
      </c>
      <c r="BM229" s="230" t="s">
        <v>375</v>
      </c>
    </row>
    <row r="230" spans="1:51" s="13" customFormat="1" ht="12">
      <c r="A230" s="13"/>
      <c r="B230" s="237"/>
      <c r="C230" s="238"/>
      <c r="D230" s="239" t="s">
        <v>158</v>
      </c>
      <c r="E230" s="240" t="s">
        <v>1</v>
      </c>
      <c r="F230" s="241" t="s">
        <v>376</v>
      </c>
      <c r="G230" s="238"/>
      <c r="H230" s="242">
        <v>1.173</v>
      </c>
      <c r="I230" s="243"/>
      <c r="J230" s="238"/>
      <c r="K230" s="238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158</v>
      </c>
      <c r="AU230" s="248" t="s">
        <v>84</v>
      </c>
      <c r="AV230" s="13" t="s">
        <v>84</v>
      </c>
      <c r="AW230" s="13" t="s">
        <v>30</v>
      </c>
      <c r="AX230" s="13" t="s">
        <v>74</v>
      </c>
      <c r="AY230" s="248" t="s">
        <v>117</v>
      </c>
    </row>
    <row r="231" spans="1:51" s="13" customFormat="1" ht="12">
      <c r="A231" s="13"/>
      <c r="B231" s="237"/>
      <c r="C231" s="238"/>
      <c r="D231" s="239" t="s">
        <v>158</v>
      </c>
      <c r="E231" s="240" t="s">
        <v>1</v>
      </c>
      <c r="F231" s="241" t="s">
        <v>377</v>
      </c>
      <c r="G231" s="238"/>
      <c r="H231" s="242">
        <v>1.29</v>
      </c>
      <c r="I231" s="243"/>
      <c r="J231" s="238"/>
      <c r="K231" s="238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158</v>
      </c>
      <c r="AU231" s="248" t="s">
        <v>84</v>
      </c>
      <c r="AV231" s="13" t="s">
        <v>84</v>
      </c>
      <c r="AW231" s="13" t="s">
        <v>30</v>
      </c>
      <c r="AX231" s="13" t="s">
        <v>82</v>
      </c>
      <c r="AY231" s="248" t="s">
        <v>117</v>
      </c>
    </row>
    <row r="232" spans="1:65" s="2" customFormat="1" ht="24.15" customHeight="1">
      <c r="A232" s="37"/>
      <c r="B232" s="38"/>
      <c r="C232" s="218" t="s">
        <v>378</v>
      </c>
      <c r="D232" s="218" t="s">
        <v>120</v>
      </c>
      <c r="E232" s="219" t="s">
        <v>379</v>
      </c>
      <c r="F232" s="220" t="s">
        <v>380</v>
      </c>
      <c r="G232" s="221" t="s">
        <v>167</v>
      </c>
      <c r="H232" s="222">
        <v>3.944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39</v>
      </c>
      <c r="O232" s="90"/>
      <c r="P232" s="228">
        <f>O232*H232</f>
        <v>0</v>
      </c>
      <c r="Q232" s="228">
        <v>0.02337</v>
      </c>
      <c r="R232" s="228">
        <f>Q232*H232</f>
        <v>0.09217128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236</v>
      </c>
      <c r="AT232" s="230" t="s">
        <v>120</v>
      </c>
      <c r="AU232" s="230" t="s">
        <v>84</v>
      </c>
      <c r="AY232" s="16" t="s">
        <v>117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82</v>
      </c>
      <c r="BK232" s="231">
        <f>ROUND(I232*H232,2)</f>
        <v>0</v>
      </c>
      <c r="BL232" s="16" t="s">
        <v>236</v>
      </c>
      <c r="BM232" s="230" t="s">
        <v>381</v>
      </c>
    </row>
    <row r="233" spans="1:51" s="13" customFormat="1" ht="12">
      <c r="A233" s="13"/>
      <c r="B233" s="237"/>
      <c r="C233" s="238"/>
      <c r="D233" s="239" t="s">
        <v>158</v>
      </c>
      <c r="E233" s="240" t="s">
        <v>1</v>
      </c>
      <c r="F233" s="241" t="s">
        <v>317</v>
      </c>
      <c r="G233" s="238"/>
      <c r="H233" s="242">
        <v>3.944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158</v>
      </c>
      <c r="AU233" s="248" t="s">
        <v>84</v>
      </c>
      <c r="AV233" s="13" t="s">
        <v>84</v>
      </c>
      <c r="AW233" s="13" t="s">
        <v>30</v>
      </c>
      <c r="AX233" s="13" t="s">
        <v>82</v>
      </c>
      <c r="AY233" s="248" t="s">
        <v>117</v>
      </c>
    </row>
    <row r="234" spans="1:65" s="2" customFormat="1" ht="24.15" customHeight="1">
      <c r="A234" s="37"/>
      <c r="B234" s="38"/>
      <c r="C234" s="218" t="s">
        <v>382</v>
      </c>
      <c r="D234" s="218" t="s">
        <v>120</v>
      </c>
      <c r="E234" s="219" t="s">
        <v>383</v>
      </c>
      <c r="F234" s="220" t="s">
        <v>384</v>
      </c>
      <c r="G234" s="221" t="s">
        <v>385</v>
      </c>
      <c r="H234" s="271"/>
      <c r="I234" s="223"/>
      <c r="J234" s="224">
        <f>ROUND(I234*H234,2)</f>
        <v>0</v>
      </c>
      <c r="K234" s="225"/>
      <c r="L234" s="43"/>
      <c r="M234" s="226" t="s">
        <v>1</v>
      </c>
      <c r="N234" s="227" t="s">
        <v>39</v>
      </c>
      <c r="O234" s="90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236</v>
      </c>
      <c r="AT234" s="230" t="s">
        <v>120</v>
      </c>
      <c r="AU234" s="230" t="s">
        <v>84</v>
      </c>
      <c r="AY234" s="16" t="s">
        <v>117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82</v>
      </c>
      <c r="BK234" s="231">
        <f>ROUND(I234*H234,2)</f>
        <v>0</v>
      </c>
      <c r="BL234" s="16" t="s">
        <v>236</v>
      </c>
      <c r="BM234" s="230" t="s">
        <v>386</v>
      </c>
    </row>
    <row r="235" spans="1:63" s="12" customFormat="1" ht="22.8" customHeight="1">
      <c r="A235" s="12"/>
      <c r="B235" s="202"/>
      <c r="C235" s="203"/>
      <c r="D235" s="204" t="s">
        <v>73</v>
      </c>
      <c r="E235" s="216" t="s">
        <v>387</v>
      </c>
      <c r="F235" s="216" t="s">
        <v>388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SUM(P236:P241)</f>
        <v>0</v>
      </c>
      <c r="Q235" s="210"/>
      <c r="R235" s="211">
        <f>SUM(R236:R241)</f>
        <v>0.3388519</v>
      </c>
      <c r="S235" s="210"/>
      <c r="T235" s="212">
        <f>SUM(T236:T241)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84</v>
      </c>
      <c r="AT235" s="214" t="s">
        <v>73</v>
      </c>
      <c r="AU235" s="214" t="s">
        <v>82</v>
      </c>
      <c r="AY235" s="213" t="s">
        <v>117</v>
      </c>
      <c r="BK235" s="215">
        <f>SUM(BK236:BK241)</f>
        <v>0</v>
      </c>
    </row>
    <row r="236" spans="1:65" s="2" customFormat="1" ht="24.15" customHeight="1">
      <c r="A236" s="37"/>
      <c r="B236" s="38"/>
      <c r="C236" s="218" t="s">
        <v>389</v>
      </c>
      <c r="D236" s="218" t="s">
        <v>120</v>
      </c>
      <c r="E236" s="219" t="s">
        <v>390</v>
      </c>
      <c r="F236" s="220" t="s">
        <v>391</v>
      </c>
      <c r="G236" s="221" t="s">
        <v>162</v>
      </c>
      <c r="H236" s="222">
        <v>46.93</v>
      </c>
      <c r="I236" s="223"/>
      <c r="J236" s="224">
        <f>ROUND(I236*H236,2)</f>
        <v>0</v>
      </c>
      <c r="K236" s="225"/>
      <c r="L236" s="43"/>
      <c r="M236" s="226" t="s">
        <v>1</v>
      </c>
      <c r="N236" s="227" t="s">
        <v>39</v>
      </c>
      <c r="O236" s="90"/>
      <c r="P236" s="228">
        <f>O236*H236</f>
        <v>0</v>
      </c>
      <c r="Q236" s="228">
        <v>0.00583</v>
      </c>
      <c r="R236" s="228">
        <f>Q236*H236</f>
        <v>0.2736019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236</v>
      </c>
      <c r="AT236" s="230" t="s">
        <v>120</v>
      </c>
      <c r="AU236" s="230" t="s">
        <v>84</v>
      </c>
      <c r="AY236" s="16" t="s">
        <v>117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82</v>
      </c>
      <c r="BK236" s="231">
        <f>ROUND(I236*H236,2)</f>
        <v>0</v>
      </c>
      <c r="BL236" s="16" t="s">
        <v>236</v>
      </c>
      <c r="BM236" s="230" t="s">
        <v>392</v>
      </c>
    </row>
    <row r="237" spans="1:65" s="2" customFormat="1" ht="24.15" customHeight="1">
      <c r="A237" s="37"/>
      <c r="B237" s="38"/>
      <c r="C237" s="218" t="s">
        <v>393</v>
      </c>
      <c r="D237" s="218" t="s">
        <v>120</v>
      </c>
      <c r="E237" s="219" t="s">
        <v>394</v>
      </c>
      <c r="F237" s="220" t="s">
        <v>395</v>
      </c>
      <c r="G237" s="221" t="s">
        <v>155</v>
      </c>
      <c r="H237" s="222">
        <v>24.7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39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236</v>
      </c>
      <c r="AT237" s="230" t="s">
        <v>120</v>
      </c>
      <c r="AU237" s="230" t="s">
        <v>84</v>
      </c>
      <c r="AY237" s="16" t="s">
        <v>117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82</v>
      </c>
      <c r="BK237" s="231">
        <f>ROUND(I237*H237,2)</f>
        <v>0</v>
      </c>
      <c r="BL237" s="16" t="s">
        <v>236</v>
      </c>
      <c r="BM237" s="230" t="s">
        <v>396</v>
      </c>
    </row>
    <row r="238" spans="1:51" s="13" customFormat="1" ht="12">
      <c r="A238" s="13"/>
      <c r="B238" s="237"/>
      <c r="C238" s="238"/>
      <c r="D238" s="239" t="s">
        <v>158</v>
      </c>
      <c r="E238" s="240" t="s">
        <v>1</v>
      </c>
      <c r="F238" s="241" t="s">
        <v>397</v>
      </c>
      <c r="G238" s="238"/>
      <c r="H238" s="242">
        <v>24.7</v>
      </c>
      <c r="I238" s="243"/>
      <c r="J238" s="238"/>
      <c r="K238" s="238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158</v>
      </c>
      <c r="AU238" s="248" t="s">
        <v>84</v>
      </c>
      <c r="AV238" s="13" t="s">
        <v>84</v>
      </c>
      <c r="AW238" s="13" t="s">
        <v>30</v>
      </c>
      <c r="AX238" s="13" t="s">
        <v>82</v>
      </c>
      <c r="AY238" s="248" t="s">
        <v>117</v>
      </c>
    </row>
    <row r="239" spans="1:65" s="2" customFormat="1" ht="24.15" customHeight="1">
      <c r="A239" s="37"/>
      <c r="B239" s="38"/>
      <c r="C239" s="218" t="s">
        <v>398</v>
      </c>
      <c r="D239" s="218" t="s">
        <v>120</v>
      </c>
      <c r="E239" s="219" t="s">
        <v>399</v>
      </c>
      <c r="F239" s="220" t="s">
        <v>400</v>
      </c>
      <c r="G239" s="221" t="s">
        <v>155</v>
      </c>
      <c r="H239" s="222">
        <v>25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39</v>
      </c>
      <c r="O239" s="90"/>
      <c r="P239" s="228">
        <f>O239*H239</f>
        <v>0</v>
      </c>
      <c r="Q239" s="228">
        <v>0.00261</v>
      </c>
      <c r="R239" s="228">
        <f>Q239*H239</f>
        <v>0.06525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236</v>
      </c>
      <c r="AT239" s="230" t="s">
        <v>120</v>
      </c>
      <c r="AU239" s="230" t="s">
        <v>84</v>
      </c>
      <c r="AY239" s="16" t="s">
        <v>117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82</v>
      </c>
      <c r="BK239" s="231">
        <f>ROUND(I239*H239,2)</f>
        <v>0</v>
      </c>
      <c r="BL239" s="16" t="s">
        <v>236</v>
      </c>
      <c r="BM239" s="230" t="s">
        <v>401</v>
      </c>
    </row>
    <row r="240" spans="1:51" s="13" customFormat="1" ht="12">
      <c r="A240" s="13"/>
      <c r="B240" s="237"/>
      <c r="C240" s="238"/>
      <c r="D240" s="239" t="s">
        <v>158</v>
      </c>
      <c r="E240" s="240" t="s">
        <v>1</v>
      </c>
      <c r="F240" s="241" t="s">
        <v>402</v>
      </c>
      <c r="G240" s="238"/>
      <c r="H240" s="242">
        <v>25</v>
      </c>
      <c r="I240" s="243"/>
      <c r="J240" s="238"/>
      <c r="K240" s="238"/>
      <c r="L240" s="244"/>
      <c r="M240" s="245"/>
      <c r="N240" s="246"/>
      <c r="O240" s="246"/>
      <c r="P240" s="246"/>
      <c r="Q240" s="246"/>
      <c r="R240" s="246"/>
      <c r="S240" s="246"/>
      <c r="T240" s="24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8" t="s">
        <v>158</v>
      </c>
      <c r="AU240" s="248" t="s">
        <v>84</v>
      </c>
      <c r="AV240" s="13" t="s">
        <v>84</v>
      </c>
      <c r="AW240" s="13" t="s">
        <v>30</v>
      </c>
      <c r="AX240" s="13" t="s">
        <v>82</v>
      </c>
      <c r="AY240" s="248" t="s">
        <v>117</v>
      </c>
    </row>
    <row r="241" spans="1:65" s="2" customFormat="1" ht="24.15" customHeight="1">
      <c r="A241" s="37"/>
      <c r="B241" s="38"/>
      <c r="C241" s="218" t="s">
        <v>403</v>
      </c>
      <c r="D241" s="218" t="s">
        <v>120</v>
      </c>
      <c r="E241" s="219" t="s">
        <v>404</v>
      </c>
      <c r="F241" s="220" t="s">
        <v>405</v>
      </c>
      <c r="G241" s="221" t="s">
        <v>385</v>
      </c>
      <c r="H241" s="271"/>
      <c r="I241" s="223"/>
      <c r="J241" s="224">
        <f>ROUND(I241*H241,2)</f>
        <v>0</v>
      </c>
      <c r="K241" s="225"/>
      <c r="L241" s="43"/>
      <c r="M241" s="226" t="s">
        <v>1</v>
      </c>
      <c r="N241" s="227" t="s">
        <v>39</v>
      </c>
      <c r="O241" s="90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236</v>
      </c>
      <c r="AT241" s="230" t="s">
        <v>120</v>
      </c>
      <c r="AU241" s="230" t="s">
        <v>84</v>
      </c>
      <c r="AY241" s="16" t="s">
        <v>117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82</v>
      </c>
      <c r="BK241" s="231">
        <f>ROUND(I241*H241,2)</f>
        <v>0</v>
      </c>
      <c r="BL241" s="16" t="s">
        <v>236</v>
      </c>
      <c r="BM241" s="230" t="s">
        <v>406</v>
      </c>
    </row>
    <row r="242" spans="1:63" s="12" customFormat="1" ht="22.8" customHeight="1">
      <c r="A242" s="12"/>
      <c r="B242" s="202"/>
      <c r="C242" s="203"/>
      <c r="D242" s="204" t="s">
        <v>73</v>
      </c>
      <c r="E242" s="216" t="s">
        <v>407</v>
      </c>
      <c r="F242" s="216" t="s">
        <v>408</v>
      </c>
      <c r="G242" s="203"/>
      <c r="H242" s="203"/>
      <c r="I242" s="206"/>
      <c r="J242" s="217">
        <f>BK242</f>
        <v>0</v>
      </c>
      <c r="K242" s="203"/>
      <c r="L242" s="208"/>
      <c r="M242" s="209"/>
      <c r="N242" s="210"/>
      <c r="O242" s="210"/>
      <c r="P242" s="211">
        <f>SUM(P243:P252)</f>
        <v>0</v>
      </c>
      <c r="Q242" s="210"/>
      <c r="R242" s="211">
        <f>SUM(R243:R252)</f>
        <v>0.1545</v>
      </c>
      <c r="S242" s="210"/>
      <c r="T242" s="212">
        <f>SUM(T243:T252)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3" t="s">
        <v>84</v>
      </c>
      <c r="AT242" s="214" t="s">
        <v>73</v>
      </c>
      <c r="AU242" s="214" t="s">
        <v>82</v>
      </c>
      <c r="AY242" s="213" t="s">
        <v>117</v>
      </c>
      <c r="BK242" s="215">
        <f>SUM(BK243:BK252)</f>
        <v>0</v>
      </c>
    </row>
    <row r="243" spans="1:65" s="2" customFormat="1" ht="16.5" customHeight="1">
      <c r="A243" s="37"/>
      <c r="B243" s="38"/>
      <c r="C243" s="218" t="s">
        <v>409</v>
      </c>
      <c r="D243" s="218" t="s">
        <v>120</v>
      </c>
      <c r="E243" s="219" t="s">
        <v>410</v>
      </c>
      <c r="F243" s="220" t="s">
        <v>411</v>
      </c>
      <c r="G243" s="221" t="s">
        <v>155</v>
      </c>
      <c r="H243" s="222">
        <v>22.74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39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236</v>
      </c>
      <c r="AT243" s="230" t="s">
        <v>120</v>
      </c>
      <c r="AU243" s="230" t="s">
        <v>84</v>
      </c>
      <c r="AY243" s="16" t="s">
        <v>117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82</v>
      </c>
      <c r="BK243" s="231">
        <f>ROUND(I243*H243,2)</f>
        <v>0</v>
      </c>
      <c r="BL243" s="16" t="s">
        <v>236</v>
      </c>
      <c r="BM243" s="230" t="s">
        <v>412</v>
      </c>
    </row>
    <row r="244" spans="1:51" s="13" customFormat="1" ht="12">
      <c r="A244" s="13"/>
      <c r="B244" s="237"/>
      <c r="C244" s="238"/>
      <c r="D244" s="239" t="s">
        <v>158</v>
      </c>
      <c r="E244" s="240" t="s">
        <v>1</v>
      </c>
      <c r="F244" s="241" t="s">
        <v>413</v>
      </c>
      <c r="G244" s="238"/>
      <c r="H244" s="242">
        <v>3.84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158</v>
      </c>
      <c r="AU244" s="248" t="s">
        <v>84</v>
      </c>
      <c r="AV244" s="13" t="s">
        <v>84</v>
      </c>
      <c r="AW244" s="13" t="s">
        <v>30</v>
      </c>
      <c r="AX244" s="13" t="s">
        <v>74</v>
      </c>
      <c r="AY244" s="248" t="s">
        <v>117</v>
      </c>
    </row>
    <row r="245" spans="1:51" s="13" customFormat="1" ht="12">
      <c r="A245" s="13"/>
      <c r="B245" s="237"/>
      <c r="C245" s="238"/>
      <c r="D245" s="239" t="s">
        <v>158</v>
      </c>
      <c r="E245" s="240" t="s">
        <v>1</v>
      </c>
      <c r="F245" s="241" t="s">
        <v>414</v>
      </c>
      <c r="G245" s="238"/>
      <c r="H245" s="242">
        <v>18.9</v>
      </c>
      <c r="I245" s="243"/>
      <c r="J245" s="238"/>
      <c r="K245" s="238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158</v>
      </c>
      <c r="AU245" s="248" t="s">
        <v>84</v>
      </c>
      <c r="AV245" s="13" t="s">
        <v>84</v>
      </c>
      <c r="AW245" s="13" t="s">
        <v>30</v>
      </c>
      <c r="AX245" s="13" t="s">
        <v>74</v>
      </c>
      <c r="AY245" s="248" t="s">
        <v>117</v>
      </c>
    </row>
    <row r="246" spans="1:51" s="14" customFormat="1" ht="12">
      <c r="A246" s="14"/>
      <c r="B246" s="249"/>
      <c r="C246" s="250"/>
      <c r="D246" s="239" t="s">
        <v>158</v>
      </c>
      <c r="E246" s="251" t="s">
        <v>1</v>
      </c>
      <c r="F246" s="252" t="s">
        <v>171</v>
      </c>
      <c r="G246" s="250"/>
      <c r="H246" s="253">
        <v>22.74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9" t="s">
        <v>158</v>
      </c>
      <c r="AU246" s="259" t="s">
        <v>84</v>
      </c>
      <c r="AV246" s="14" t="s">
        <v>156</v>
      </c>
      <c r="AW246" s="14" t="s">
        <v>30</v>
      </c>
      <c r="AX246" s="14" t="s">
        <v>82</v>
      </c>
      <c r="AY246" s="259" t="s">
        <v>117</v>
      </c>
    </row>
    <row r="247" spans="1:65" s="2" customFormat="1" ht="16.5" customHeight="1">
      <c r="A247" s="37"/>
      <c r="B247" s="38"/>
      <c r="C247" s="218" t="s">
        <v>415</v>
      </c>
      <c r="D247" s="218" t="s">
        <v>120</v>
      </c>
      <c r="E247" s="219" t="s">
        <v>416</v>
      </c>
      <c r="F247" s="220" t="s">
        <v>417</v>
      </c>
      <c r="G247" s="221" t="s">
        <v>155</v>
      </c>
      <c r="H247" s="222">
        <v>18</v>
      </c>
      <c r="I247" s="223"/>
      <c r="J247" s="224">
        <f>ROUND(I247*H247,2)</f>
        <v>0</v>
      </c>
      <c r="K247" s="225"/>
      <c r="L247" s="43"/>
      <c r="M247" s="226" t="s">
        <v>1</v>
      </c>
      <c r="N247" s="227" t="s">
        <v>39</v>
      </c>
      <c r="O247" s="90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236</v>
      </c>
      <c r="AT247" s="230" t="s">
        <v>120</v>
      </c>
      <c r="AU247" s="230" t="s">
        <v>84</v>
      </c>
      <c r="AY247" s="16" t="s">
        <v>117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82</v>
      </c>
      <c r="BK247" s="231">
        <f>ROUND(I247*H247,2)</f>
        <v>0</v>
      </c>
      <c r="BL247" s="16" t="s">
        <v>236</v>
      </c>
      <c r="BM247" s="230" t="s">
        <v>418</v>
      </c>
    </row>
    <row r="248" spans="1:51" s="13" customFormat="1" ht="12">
      <c r="A248" s="13"/>
      <c r="B248" s="237"/>
      <c r="C248" s="238"/>
      <c r="D248" s="239" t="s">
        <v>158</v>
      </c>
      <c r="E248" s="240" t="s">
        <v>1</v>
      </c>
      <c r="F248" s="241" t="s">
        <v>419</v>
      </c>
      <c r="G248" s="238"/>
      <c r="H248" s="242">
        <v>18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158</v>
      </c>
      <c r="AU248" s="248" t="s">
        <v>84</v>
      </c>
      <c r="AV248" s="13" t="s">
        <v>84</v>
      </c>
      <c r="AW248" s="13" t="s">
        <v>30</v>
      </c>
      <c r="AX248" s="13" t="s">
        <v>82</v>
      </c>
      <c r="AY248" s="248" t="s">
        <v>117</v>
      </c>
    </row>
    <row r="249" spans="1:65" s="2" customFormat="1" ht="16.5" customHeight="1">
      <c r="A249" s="37"/>
      <c r="B249" s="38"/>
      <c r="C249" s="260" t="s">
        <v>420</v>
      </c>
      <c r="D249" s="260" t="s">
        <v>197</v>
      </c>
      <c r="E249" s="261" t="s">
        <v>421</v>
      </c>
      <c r="F249" s="262" t="s">
        <v>422</v>
      </c>
      <c r="G249" s="263" t="s">
        <v>167</v>
      </c>
      <c r="H249" s="264">
        <v>0.309</v>
      </c>
      <c r="I249" s="265"/>
      <c r="J249" s="266">
        <f>ROUND(I249*H249,2)</f>
        <v>0</v>
      </c>
      <c r="K249" s="267"/>
      <c r="L249" s="268"/>
      <c r="M249" s="269" t="s">
        <v>1</v>
      </c>
      <c r="N249" s="270" t="s">
        <v>39</v>
      </c>
      <c r="O249" s="90"/>
      <c r="P249" s="228">
        <f>O249*H249</f>
        <v>0</v>
      </c>
      <c r="Q249" s="228">
        <v>0.5</v>
      </c>
      <c r="R249" s="228">
        <f>Q249*H249</f>
        <v>0.1545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308</v>
      </c>
      <c r="AT249" s="230" t="s">
        <v>197</v>
      </c>
      <c r="AU249" s="230" t="s">
        <v>84</v>
      </c>
      <c r="AY249" s="16" t="s">
        <v>117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82</v>
      </c>
      <c r="BK249" s="231">
        <f>ROUND(I249*H249,2)</f>
        <v>0</v>
      </c>
      <c r="BL249" s="16" t="s">
        <v>236</v>
      </c>
      <c r="BM249" s="230" t="s">
        <v>423</v>
      </c>
    </row>
    <row r="250" spans="1:51" s="13" customFormat="1" ht="12">
      <c r="A250" s="13"/>
      <c r="B250" s="237"/>
      <c r="C250" s="238"/>
      <c r="D250" s="239" t="s">
        <v>158</v>
      </c>
      <c r="E250" s="240" t="s">
        <v>1</v>
      </c>
      <c r="F250" s="241" t="s">
        <v>424</v>
      </c>
      <c r="G250" s="238"/>
      <c r="H250" s="242">
        <v>0.281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158</v>
      </c>
      <c r="AU250" s="248" t="s">
        <v>84</v>
      </c>
      <c r="AV250" s="13" t="s">
        <v>84</v>
      </c>
      <c r="AW250" s="13" t="s">
        <v>30</v>
      </c>
      <c r="AX250" s="13" t="s">
        <v>74</v>
      </c>
      <c r="AY250" s="248" t="s">
        <v>117</v>
      </c>
    </row>
    <row r="251" spans="1:51" s="13" customFormat="1" ht="12">
      <c r="A251" s="13"/>
      <c r="B251" s="237"/>
      <c r="C251" s="238"/>
      <c r="D251" s="239" t="s">
        <v>158</v>
      </c>
      <c r="E251" s="240" t="s">
        <v>1</v>
      </c>
      <c r="F251" s="241" t="s">
        <v>425</v>
      </c>
      <c r="G251" s="238"/>
      <c r="H251" s="242">
        <v>0.309</v>
      </c>
      <c r="I251" s="243"/>
      <c r="J251" s="238"/>
      <c r="K251" s="238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158</v>
      </c>
      <c r="AU251" s="248" t="s">
        <v>84</v>
      </c>
      <c r="AV251" s="13" t="s">
        <v>84</v>
      </c>
      <c r="AW251" s="13" t="s">
        <v>30</v>
      </c>
      <c r="AX251" s="13" t="s">
        <v>82</v>
      </c>
      <c r="AY251" s="248" t="s">
        <v>117</v>
      </c>
    </row>
    <row r="252" spans="1:65" s="2" customFormat="1" ht="24.15" customHeight="1">
      <c r="A252" s="37"/>
      <c r="B252" s="38"/>
      <c r="C252" s="218" t="s">
        <v>426</v>
      </c>
      <c r="D252" s="218" t="s">
        <v>120</v>
      </c>
      <c r="E252" s="219" t="s">
        <v>427</v>
      </c>
      <c r="F252" s="220" t="s">
        <v>428</v>
      </c>
      <c r="G252" s="221" t="s">
        <v>385</v>
      </c>
      <c r="H252" s="271"/>
      <c r="I252" s="223"/>
      <c r="J252" s="224">
        <f>ROUND(I252*H252,2)</f>
        <v>0</v>
      </c>
      <c r="K252" s="225"/>
      <c r="L252" s="43"/>
      <c r="M252" s="226" t="s">
        <v>1</v>
      </c>
      <c r="N252" s="227" t="s">
        <v>39</v>
      </c>
      <c r="O252" s="90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236</v>
      </c>
      <c r="AT252" s="230" t="s">
        <v>120</v>
      </c>
      <c r="AU252" s="230" t="s">
        <v>84</v>
      </c>
      <c r="AY252" s="16" t="s">
        <v>117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82</v>
      </c>
      <c r="BK252" s="231">
        <f>ROUND(I252*H252,2)</f>
        <v>0</v>
      </c>
      <c r="BL252" s="16" t="s">
        <v>236</v>
      </c>
      <c r="BM252" s="230" t="s">
        <v>429</v>
      </c>
    </row>
    <row r="253" spans="1:63" s="12" customFormat="1" ht="22.8" customHeight="1">
      <c r="A253" s="12"/>
      <c r="B253" s="202"/>
      <c r="C253" s="203"/>
      <c r="D253" s="204" t="s">
        <v>73</v>
      </c>
      <c r="E253" s="216" t="s">
        <v>430</v>
      </c>
      <c r="F253" s="216" t="s">
        <v>431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SUM(P254:P258)</f>
        <v>0</v>
      </c>
      <c r="Q253" s="210"/>
      <c r="R253" s="211">
        <f>SUM(R254:R258)</f>
        <v>0.0010999999999999998</v>
      </c>
      <c r="S253" s="210"/>
      <c r="T253" s="212">
        <f>SUM(T254:T258)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3" t="s">
        <v>84</v>
      </c>
      <c r="AT253" s="214" t="s">
        <v>73</v>
      </c>
      <c r="AU253" s="214" t="s">
        <v>82</v>
      </c>
      <c r="AY253" s="213" t="s">
        <v>117</v>
      </c>
      <c r="BK253" s="215">
        <f>SUM(BK254:BK258)</f>
        <v>0</v>
      </c>
    </row>
    <row r="254" spans="1:65" s="2" customFormat="1" ht="24.15" customHeight="1">
      <c r="A254" s="37"/>
      <c r="B254" s="38"/>
      <c r="C254" s="218" t="s">
        <v>432</v>
      </c>
      <c r="D254" s="218" t="s">
        <v>120</v>
      </c>
      <c r="E254" s="219" t="s">
        <v>433</v>
      </c>
      <c r="F254" s="220" t="s">
        <v>434</v>
      </c>
      <c r="G254" s="221" t="s">
        <v>321</v>
      </c>
      <c r="H254" s="222">
        <v>8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39</v>
      </c>
      <c r="O254" s="90"/>
      <c r="P254" s="228">
        <f>O254*H254</f>
        <v>0</v>
      </c>
      <c r="Q254" s="228">
        <v>7E-05</v>
      </c>
      <c r="R254" s="228">
        <f>Q254*H254</f>
        <v>0.00056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236</v>
      </c>
      <c r="AT254" s="230" t="s">
        <v>120</v>
      </c>
      <c r="AU254" s="230" t="s">
        <v>84</v>
      </c>
      <c r="AY254" s="16" t="s">
        <v>117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82</v>
      </c>
      <c r="BK254" s="231">
        <f>ROUND(I254*H254,2)</f>
        <v>0</v>
      </c>
      <c r="BL254" s="16" t="s">
        <v>236</v>
      </c>
      <c r="BM254" s="230" t="s">
        <v>435</v>
      </c>
    </row>
    <row r="255" spans="1:65" s="2" customFormat="1" ht="16.5" customHeight="1">
      <c r="A255" s="37"/>
      <c r="B255" s="38"/>
      <c r="C255" s="260" t="s">
        <v>436</v>
      </c>
      <c r="D255" s="260" t="s">
        <v>197</v>
      </c>
      <c r="E255" s="261" t="s">
        <v>437</v>
      </c>
      <c r="F255" s="262" t="s">
        <v>438</v>
      </c>
      <c r="G255" s="263" t="s">
        <v>321</v>
      </c>
      <c r="H255" s="264">
        <v>8</v>
      </c>
      <c r="I255" s="265"/>
      <c r="J255" s="266">
        <f>ROUND(I255*H255,2)</f>
        <v>0</v>
      </c>
      <c r="K255" s="267"/>
      <c r="L255" s="268"/>
      <c r="M255" s="269" t="s">
        <v>1</v>
      </c>
      <c r="N255" s="270" t="s">
        <v>39</v>
      </c>
      <c r="O255" s="90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308</v>
      </c>
      <c r="AT255" s="230" t="s">
        <v>197</v>
      </c>
      <c r="AU255" s="230" t="s">
        <v>84</v>
      </c>
      <c r="AY255" s="16" t="s">
        <v>117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82</v>
      </c>
      <c r="BK255" s="231">
        <f>ROUND(I255*H255,2)</f>
        <v>0</v>
      </c>
      <c r="BL255" s="16" t="s">
        <v>236</v>
      </c>
      <c r="BM255" s="230" t="s">
        <v>439</v>
      </c>
    </row>
    <row r="256" spans="1:65" s="2" customFormat="1" ht="24.15" customHeight="1">
      <c r="A256" s="37"/>
      <c r="B256" s="38"/>
      <c r="C256" s="218" t="s">
        <v>440</v>
      </c>
      <c r="D256" s="218" t="s">
        <v>120</v>
      </c>
      <c r="E256" s="219" t="s">
        <v>441</v>
      </c>
      <c r="F256" s="220" t="s">
        <v>442</v>
      </c>
      <c r="G256" s="221" t="s">
        <v>321</v>
      </c>
      <c r="H256" s="222">
        <v>9</v>
      </c>
      <c r="I256" s="223"/>
      <c r="J256" s="224">
        <f>ROUND(I256*H256,2)</f>
        <v>0</v>
      </c>
      <c r="K256" s="225"/>
      <c r="L256" s="43"/>
      <c r="M256" s="226" t="s">
        <v>1</v>
      </c>
      <c r="N256" s="227" t="s">
        <v>39</v>
      </c>
      <c r="O256" s="90"/>
      <c r="P256" s="228">
        <f>O256*H256</f>
        <v>0</v>
      </c>
      <c r="Q256" s="228">
        <v>6E-05</v>
      </c>
      <c r="R256" s="228">
        <f>Q256*H256</f>
        <v>0.00054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236</v>
      </c>
      <c r="AT256" s="230" t="s">
        <v>120</v>
      </c>
      <c r="AU256" s="230" t="s">
        <v>84</v>
      </c>
      <c r="AY256" s="16" t="s">
        <v>117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82</v>
      </c>
      <c r="BK256" s="231">
        <f>ROUND(I256*H256,2)</f>
        <v>0</v>
      </c>
      <c r="BL256" s="16" t="s">
        <v>236</v>
      </c>
      <c r="BM256" s="230" t="s">
        <v>443</v>
      </c>
    </row>
    <row r="257" spans="1:65" s="2" customFormat="1" ht="21.75" customHeight="1">
      <c r="A257" s="37"/>
      <c r="B257" s="38"/>
      <c r="C257" s="260" t="s">
        <v>444</v>
      </c>
      <c r="D257" s="260" t="s">
        <v>197</v>
      </c>
      <c r="E257" s="261" t="s">
        <v>445</v>
      </c>
      <c r="F257" s="262" t="s">
        <v>446</v>
      </c>
      <c r="G257" s="263" t="s">
        <v>321</v>
      </c>
      <c r="H257" s="264">
        <v>9</v>
      </c>
      <c r="I257" s="265"/>
      <c r="J257" s="266">
        <f>ROUND(I257*H257,2)</f>
        <v>0</v>
      </c>
      <c r="K257" s="267"/>
      <c r="L257" s="268"/>
      <c r="M257" s="269" t="s">
        <v>1</v>
      </c>
      <c r="N257" s="270" t="s">
        <v>39</v>
      </c>
      <c r="O257" s="90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308</v>
      </c>
      <c r="AT257" s="230" t="s">
        <v>197</v>
      </c>
      <c r="AU257" s="230" t="s">
        <v>84</v>
      </c>
      <c r="AY257" s="16" t="s">
        <v>117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82</v>
      </c>
      <c r="BK257" s="231">
        <f>ROUND(I257*H257,2)</f>
        <v>0</v>
      </c>
      <c r="BL257" s="16" t="s">
        <v>236</v>
      </c>
      <c r="BM257" s="230" t="s">
        <v>447</v>
      </c>
    </row>
    <row r="258" spans="1:65" s="2" customFormat="1" ht="24.15" customHeight="1">
      <c r="A258" s="37"/>
      <c r="B258" s="38"/>
      <c r="C258" s="218" t="s">
        <v>448</v>
      </c>
      <c r="D258" s="218" t="s">
        <v>120</v>
      </c>
      <c r="E258" s="219" t="s">
        <v>449</v>
      </c>
      <c r="F258" s="220" t="s">
        <v>450</v>
      </c>
      <c r="G258" s="221" t="s">
        <v>385</v>
      </c>
      <c r="H258" s="271"/>
      <c r="I258" s="223"/>
      <c r="J258" s="224">
        <f>ROUND(I258*H258,2)</f>
        <v>0</v>
      </c>
      <c r="K258" s="225"/>
      <c r="L258" s="43"/>
      <c r="M258" s="226" t="s">
        <v>1</v>
      </c>
      <c r="N258" s="227" t="s">
        <v>39</v>
      </c>
      <c r="O258" s="90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236</v>
      </c>
      <c r="AT258" s="230" t="s">
        <v>120</v>
      </c>
      <c r="AU258" s="230" t="s">
        <v>84</v>
      </c>
      <c r="AY258" s="16" t="s">
        <v>117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82</v>
      </c>
      <c r="BK258" s="231">
        <f>ROUND(I258*H258,2)</f>
        <v>0</v>
      </c>
      <c r="BL258" s="16" t="s">
        <v>236</v>
      </c>
      <c r="BM258" s="230" t="s">
        <v>451</v>
      </c>
    </row>
    <row r="259" spans="1:63" s="12" customFormat="1" ht="22.8" customHeight="1">
      <c r="A259" s="12"/>
      <c r="B259" s="202"/>
      <c r="C259" s="203"/>
      <c r="D259" s="204" t="s">
        <v>73</v>
      </c>
      <c r="E259" s="216" t="s">
        <v>452</v>
      </c>
      <c r="F259" s="216" t="s">
        <v>453</v>
      </c>
      <c r="G259" s="203"/>
      <c r="H259" s="203"/>
      <c r="I259" s="206"/>
      <c r="J259" s="217">
        <f>BK259</f>
        <v>0</v>
      </c>
      <c r="K259" s="203"/>
      <c r="L259" s="208"/>
      <c r="M259" s="209"/>
      <c r="N259" s="210"/>
      <c r="O259" s="210"/>
      <c r="P259" s="211">
        <f>SUM(P260:P286)</f>
        <v>0</v>
      </c>
      <c r="Q259" s="210"/>
      <c r="R259" s="211">
        <f>SUM(R260:R286)</f>
        <v>0.08928694</v>
      </c>
      <c r="S259" s="210"/>
      <c r="T259" s="212">
        <f>SUM(T260:T286)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3" t="s">
        <v>84</v>
      </c>
      <c r="AT259" s="214" t="s">
        <v>73</v>
      </c>
      <c r="AU259" s="214" t="s">
        <v>82</v>
      </c>
      <c r="AY259" s="213" t="s">
        <v>117</v>
      </c>
      <c r="BK259" s="215">
        <f>SUM(BK260:BK286)</f>
        <v>0</v>
      </c>
    </row>
    <row r="260" spans="1:65" s="2" customFormat="1" ht="24.15" customHeight="1">
      <c r="A260" s="37"/>
      <c r="B260" s="38"/>
      <c r="C260" s="218" t="s">
        <v>454</v>
      </c>
      <c r="D260" s="218" t="s">
        <v>120</v>
      </c>
      <c r="E260" s="219" t="s">
        <v>455</v>
      </c>
      <c r="F260" s="220" t="s">
        <v>456</v>
      </c>
      <c r="G260" s="221" t="s">
        <v>162</v>
      </c>
      <c r="H260" s="222">
        <v>224.336</v>
      </c>
      <c r="I260" s="223"/>
      <c r="J260" s="224">
        <f>ROUND(I260*H260,2)</f>
        <v>0</v>
      </c>
      <c r="K260" s="225"/>
      <c r="L260" s="43"/>
      <c r="M260" s="226" t="s">
        <v>1</v>
      </c>
      <c r="N260" s="227" t="s">
        <v>39</v>
      </c>
      <c r="O260" s="90"/>
      <c r="P260" s="228">
        <f>O260*H260</f>
        <v>0</v>
      </c>
      <c r="Q260" s="228">
        <v>0.00014</v>
      </c>
      <c r="R260" s="228">
        <f>Q260*H260</f>
        <v>0.03140704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236</v>
      </c>
      <c r="AT260" s="230" t="s">
        <v>120</v>
      </c>
      <c r="AU260" s="230" t="s">
        <v>84</v>
      </c>
      <c r="AY260" s="16" t="s">
        <v>117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82</v>
      </c>
      <c r="BK260" s="231">
        <f>ROUND(I260*H260,2)</f>
        <v>0</v>
      </c>
      <c r="BL260" s="16" t="s">
        <v>236</v>
      </c>
      <c r="BM260" s="230" t="s">
        <v>457</v>
      </c>
    </row>
    <row r="261" spans="1:51" s="13" customFormat="1" ht="12">
      <c r="A261" s="13"/>
      <c r="B261" s="237"/>
      <c r="C261" s="238"/>
      <c r="D261" s="239" t="s">
        <v>158</v>
      </c>
      <c r="E261" s="240" t="s">
        <v>1</v>
      </c>
      <c r="F261" s="241" t="s">
        <v>458</v>
      </c>
      <c r="G261" s="238"/>
      <c r="H261" s="242">
        <v>18.144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158</v>
      </c>
      <c r="AU261" s="248" t="s">
        <v>84</v>
      </c>
      <c r="AV261" s="13" t="s">
        <v>84</v>
      </c>
      <c r="AW261" s="13" t="s">
        <v>30</v>
      </c>
      <c r="AX261" s="13" t="s">
        <v>74</v>
      </c>
      <c r="AY261" s="248" t="s">
        <v>117</v>
      </c>
    </row>
    <row r="262" spans="1:51" s="13" customFormat="1" ht="12">
      <c r="A262" s="13"/>
      <c r="B262" s="237"/>
      <c r="C262" s="238"/>
      <c r="D262" s="239" t="s">
        <v>158</v>
      </c>
      <c r="E262" s="240" t="s">
        <v>1</v>
      </c>
      <c r="F262" s="241" t="s">
        <v>459</v>
      </c>
      <c r="G262" s="238"/>
      <c r="H262" s="242">
        <v>7.8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8" t="s">
        <v>158</v>
      </c>
      <c r="AU262" s="248" t="s">
        <v>84</v>
      </c>
      <c r="AV262" s="13" t="s">
        <v>84</v>
      </c>
      <c r="AW262" s="13" t="s">
        <v>30</v>
      </c>
      <c r="AX262" s="13" t="s">
        <v>74</v>
      </c>
      <c r="AY262" s="248" t="s">
        <v>117</v>
      </c>
    </row>
    <row r="263" spans="1:51" s="13" customFormat="1" ht="12">
      <c r="A263" s="13"/>
      <c r="B263" s="237"/>
      <c r="C263" s="238"/>
      <c r="D263" s="239" t="s">
        <v>158</v>
      </c>
      <c r="E263" s="240" t="s">
        <v>1</v>
      </c>
      <c r="F263" s="241" t="s">
        <v>460</v>
      </c>
      <c r="G263" s="238"/>
      <c r="H263" s="242">
        <v>11.232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158</v>
      </c>
      <c r="AU263" s="248" t="s">
        <v>84</v>
      </c>
      <c r="AV263" s="13" t="s">
        <v>84</v>
      </c>
      <c r="AW263" s="13" t="s">
        <v>30</v>
      </c>
      <c r="AX263" s="13" t="s">
        <v>74</v>
      </c>
      <c r="AY263" s="248" t="s">
        <v>117</v>
      </c>
    </row>
    <row r="264" spans="1:51" s="13" customFormat="1" ht="12">
      <c r="A264" s="13"/>
      <c r="B264" s="237"/>
      <c r="C264" s="238"/>
      <c r="D264" s="239" t="s">
        <v>158</v>
      </c>
      <c r="E264" s="240" t="s">
        <v>1</v>
      </c>
      <c r="F264" s="241" t="s">
        <v>461</v>
      </c>
      <c r="G264" s="238"/>
      <c r="H264" s="242">
        <v>2.016</v>
      </c>
      <c r="I264" s="243"/>
      <c r="J264" s="238"/>
      <c r="K264" s="238"/>
      <c r="L264" s="244"/>
      <c r="M264" s="245"/>
      <c r="N264" s="246"/>
      <c r="O264" s="246"/>
      <c r="P264" s="246"/>
      <c r="Q264" s="246"/>
      <c r="R264" s="246"/>
      <c r="S264" s="246"/>
      <c r="T264" s="24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8" t="s">
        <v>158</v>
      </c>
      <c r="AU264" s="248" t="s">
        <v>84</v>
      </c>
      <c r="AV264" s="13" t="s">
        <v>84</v>
      </c>
      <c r="AW264" s="13" t="s">
        <v>30</v>
      </c>
      <c r="AX264" s="13" t="s">
        <v>74</v>
      </c>
      <c r="AY264" s="248" t="s">
        <v>117</v>
      </c>
    </row>
    <row r="265" spans="1:51" s="13" customFormat="1" ht="12">
      <c r="A265" s="13"/>
      <c r="B265" s="237"/>
      <c r="C265" s="238"/>
      <c r="D265" s="239" t="s">
        <v>158</v>
      </c>
      <c r="E265" s="240" t="s">
        <v>1</v>
      </c>
      <c r="F265" s="241" t="s">
        <v>462</v>
      </c>
      <c r="G265" s="238"/>
      <c r="H265" s="242">
        <v>17.664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8" t="s">
        <v>158</v>
      </c>
      <c r="AU265" s="248" t="s">
        <v>84</v>
      </c>
      <c r="AV265" s="13" t="s">
        <v>84</v>
      </c>
      <c r="AW265" s="13" t="s">
        <v>30</v>
      </c>
      <c r="AX265" s="13" t="s">
        <v>74</v>
      </c>
      <c r="AY265" s="248" t="s">
        <v>117</v>
      </c>
    </row>
    <row r="266" spans="1:51" s="13" customFormat="1" ht="12">
      <c r="A266" s="13"/>
      <c r="B266" s="237"/>
      <c r="C266" s="238"/>
      <c r="D266" s="239" t="s">
        <v>158</v>
      </c>
      <c r="E266" s="240" t="s">
        <v>1</v>
      </c>
      <c r="F266" s="241" t="s">
        <v>463</v>
      </c>
      <c r="G266" s="238"/>
      <c r="H266" s="242">
        <v>15.392</v>
      </c>
      <c r="I266" s="243"/>
      <c r="J266" s="238"/>
      <c r="K266" s="238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158</v>
      </c>
      <c r="AU266" s="248" t="s">
        <v>84</v>
      </c>
      <c r="AV266" s="13" t="s">
        <v>84</v>
      </c>
      <c r="AW266" s="13" t="s">
        <v>30</v>
      </c>
      <c r="AX266" s="13" t="s">
        <v>74</v>
      </c>
      <c r="AY266" s="248" t="s">
        <v>117</v>
      </c>
    </row>
    <row r="267" spans="1:51" s="13" customFormat="1" ht="12">
      <c r="A267" s="13"/>
      <c r="B267" s="237"/>
      <c r="C267" s="238"/>
      <c r="D267" s="239" t="s">
        <v>158</v>
      </c>
      <c r="E267" s="240" t="s">
        <v>1</v>
      </c>
      <c r="F267" s="241" t="s">
        <v>464</v>
      </c>
      <c r="G267" s="238"/>
      <c r="H267" s="242">
        <v>11.592</v>
      </c>
      <c r="I267" s="243"/>
      <c r="J267" s="238"/>
      <c r="K267" s="238"/>
      <c r="L267" s="244"/>
      <c r="M267" s="245"/>
      <c r="N267" s="246"/>
      <c r="O267" s="246"/>
      <c r="P267" s="246"/>
      <c r="Q267" s="246"/>
      <c r="R267" s="246"/>
      <c r="S267" s="246"/>
      <c r="T267" s="24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8" t="s">
        <v>158</v>
      </c>
      <c r="AU267" s="248" t="s">
        <v>84</v>
      </c>
      <c r="AV267" s="13" t="s">
        <v>84</v>
      </c>
      <c r="AW267" s="13" t="s">
        <v>30</v>
      </c>
      <c r="AX267" s="13" t="s">
        <v>74</v>
      </c>
      <c r="AY267" s="248" t="s">
        <v>117</v>
      </c>
    </row>
    <row r="268" spans="1:51" s="13" customFormat="1" ht="12">
      <c r="A268" s="13"/>
      <c r="B268" s="237"/>
      <c r="C268" s="238"/>
      <c r="D268" s="239" t="s">
        <v>158</v>
      </c>
      <c r="E268" s="240" t="s">
        <v>1</v>
      </c>
      <c r="F268" s="241" t="s">
        <v>465</v>
      </c>
      <c r="G268" s="238"/>
      <c r="H268" s="242">
        <v>93.86</v>
      </c>
      <c r="I268" s="243"/>
      <c r="J268" s="238"/>
      <c r="K268" s="238"/>
      <c r="L268" s="244"/>
      <c r="M268" s="245"/>
      <c r="N268" s="246"/>
      <c r="O268" s="246"/>
      <c r="P268" s="246"/>
      <c r="Q268" s="246"/>
      <c r="R268" s="246"/>
      <c r="S268" s="246"/>
      <c r="T268" s="24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8" t="s">
        <v>158</v>
      </c>
      <c r="AU268" s="248" t="s">
        <v>84</v>
      </c>
      <c r="AV268" s="13" t="s">
        <v>84</v>
      </c>
      <c r="AW268" s="13" t="s">
        <v>30</v>
      </c>
      <c r="AX268" s="13" t="s">
        <v>74</v>
      </c>
      <c r="AY268" s="248" t="s">
        <v>117</v>
      </c>
    </row>
    <row r="269" spans="1:51" s="13" customFormat="1" ht="12">
      <c r="A269" s="13"/>
      <c r="B269" s="237"/>
      <c r="C269" s="238"/>
      <c r="D269" s="239" t="s">
        <v>158</v>
      </c>
      <c r="E269" s="240" t="s">
        <v>1</v>
      </c>
      <c r="F269" s="241" t="s">
        <v>466</v>
      </c>
      <c r="G269" s="238"/>
      <c r="H269" s="242">
        <v>30.672</v>
      </c>
      <c r="I269" s="243"/>
      <c r="J269" s="238"/>
      <c r="K269" s="238"/>
      <c r="L269" s="244"/>
      <c r="M269" s="245"/>
      <c r="N269" s="246"/>
      <c r="O269" s="246"/>
      <c r="P269" s="246"/>
      <c r="Q269" s="246"/>
      <c r="R269" s="246"/>
      <c r="S269" s="246"/>
      <c r="T269" s="24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8" t="s">
        <v>158</v>
      </c>
      <c r="AU269" s="248" t="s">
        <v>84</v>
      </c>
      <c r="AV269" s="13" t="s">
        <v>84</v>
      </c>
      <c r="AW269" s="13" t="s">
        <v>30</v>
      </c>
      <c r="AX269" s="13" t="s">
        <v>74</v>
      </c>
      <c r="AY269" s="248" t="s">
        <v>117</v>
      </c>
    </row>
    <row r="270" spans="1:51" s="13" customFormat="1" ht="12">
      <c r="A270" s="13"/>
      <c r="B270" s="237"/>
      <c r="C270" s="238"/>
      <c r="D270" s="239" t="s">
        <v>158</v>
      </c>
      <c r="E270" s="240" t="s">
        <v>1</v>
      </c>
      <c r="F270" s="241" t="s">
        <v>467</v>
      </c>
      <c r="G270" s="238"/>
      <c r="H270" s="242">
        <v>2.132</v>
      </c>
      <c r="I270" s="243"/>
      <c r="J270" s="238"/>
      <c r="K270" s="238"/>
      <c r="L270" s="244"/>
      <c r="M270" s="245"/>
      <c r="N270" s="246"/>
      <c r="O270" s="246"/>
      <c r="P270" s="246"/>
      <c r="Q270" s="246"/>
      <c r="R270" s="246"/>
      <c r="S270" s="246"/>
      <c r="T270" s="24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8" t="s">
        <v>158</v>
      </c>
      <c r="AU270" s="248" t="s">
        <v>84</v>
      </c>
      <c r="AV270" s="13" t="s">
        <v>84</v>
      </c>
      <c r="AW270" s="13" t="s">
        <v>30</v>
      </c>
      <c r="AX270" s="13" t="s">
        <v>74</v>
      </c>
      <c r="AY270" s="248" t="s">
        <v>117</v>
      </c>
    </row>
    <row r="271" spans="1:51" s="13" customFormat="1" ht="12">
      <c r="A271" s="13"/>
      <c r="B271" s="237"/>
      <c r="C271" s="238"/>
      <c r="D271" s="239" t="s">
        <v>158</v>
      </c>
      <c r="E271" s="240" t="s">
        <v>1</v>
      </c>
      <c r="F271" s="241" t="s">
        <v>468</v>
      </c>
      <c r="G271" s="238"/>
      <c r="H271" s="242">
        <v>13.832</v>
      </c>
      <c r="I271" s="243"/>
      <c r="J271" s="238"/>
      <c r="K271" s="238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158</v>
      </c>
      <c r="AU271" s="248" t="s">
        <v>84</v>
      </c>
      <c r="AV271" s="13" t="s">
        <v>84</v>
      </c>
      <c r="AW271" s="13" t="s">
        <v>30</v>
      </c>
      <c r="AX271" s="13" t="s">
        <v>74</v>
      </c>
      <c r="AY271" s="248" t="s">
        <v>117</v>
      </c>
    </row>
    <row r="272" spans="1:51" s="14" customFormat="1" ht="12">
      <c r="A272" s="14"/>
      <c r="B272" s="249"/>
      <c r="C272" s="250"/>
      <c r="D272" s="239" t="s">
        <v>158</v>
      </c>
      <c r="E272" s="251" t="s">
        <v>1</v>
      </c>
      <c r="F272" s="252" t="s">
        <v>171</v>
      </c>
      <c r="G272" s="250"/>
      <c r="H272" s="253">
        <v>224.33599999999998</v>
      </c>
      <c r="I272" s="254"/>
      <c r="J272" s="250"/>
      <c r="K272" s="250"/>
      <c r="L272" s="255"/>
      <c r="M272" s="256"/>
      <c r="N272" s="257"/>
      <c r="O272" s="257"/>
      <c r="P272" s="257"/>
      <c r="Q272" s="257"/>
      <c r="R272" s="257"/>
      <c r="S272" s="257"/>
      <c r="T272" s="25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9" t="s">
        <v>158</v>
      </c>
      <c r="AU272" s="259" t="s">
        <v>84</v>
      </c>
      <c r="AV272" s="14" t="s">
        <v>156</v>
      </c>
      <c r="AW272" s="14" t="s">
        <v>30</v>
      </c>
      <c r="AX272" s="14" t="s">
        <v>82</v>
      </c>
      <c r="AY272" s="259" t="s">
        <v>117</v>
      </c>
    </row>
    <row r="273" spans="1:65" s="2" customFormat="1" ht="24.15" customHeight="1">
      <c r="A273" s="37"/>
      <c r="B273" s="38"/>
      <c r="C273" s="218" t="s">
        <v>469</v>
      </c>
      <c r="D273" s="218" t="s">
        <v>120</v>
      </c>
      <c r="E273" s="219" t="s">
        <v>470</v>
      </c>
      <c r="F273" s="220" t="s">
        <v>471</v>
      </c>
      <c r="G273" s="221" t="s">
        <v>162</v>
      </c>
      <c r="H273" s="222">
        <v>175.386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39</v>
      </c>
      <c r="O273" s="90"/>
      <c r="P273" s="228">
        <f>O273*H273</f>
        <v>0</v>
      </c>
      <c r="Q273" s="228">
        <v>0.00025</v>
      </c>
      <c r="R273" s="228">
        <f>Q273*H273</f>
        <v>0.0438465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236</v>
      </c>
      <c r="AT273" s="230" t="s">
        <v>120</v>
      </c>
      <c r="AU273" s="230" t="s">
        <v>84</v>
      </c>
      <c r="AY273" s="16" t="s">
        <v>117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82</v>
      </c>
      <c r="BK273" s="231">
        <f>ROUND(I273*H273,2)</f>
        <v>0</v>
      </c>
      <c r="BL273" s="16" t="s">
        <v>236</v>
      </c>
      <c r="BM273" s="230" t="s">
        <v>472</v>
      </c>
    </row>
    <row r="274" spans="1:51" s="13" customFormat="1" ht="12">
      <c r="A274" s="13"/>
      <c r="B274" s="237"/>
      <c r="C274" s="238"/>
      <c r="D274" s="239" t="s">
        <v>158</v>
      </c>
      <c r="E274" s="240" t="s">
        <v>1</v>
      </c>
      <c r="F274" s="241" t="s">
        <v>458</v>
      </c>
      <c r="G274" s="238"/>
      <c r="H274" s="242">
        <v>18.144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8" t="s">
        <v>158</v>
      </c>
      <c r="AU274" s="248" t="s">
        <v>84</v>
      </c>
      <c r="AV274" s="13" t="s">
        <v>84</v>
      </c>
      <c r="AW274" s="13" t="s">
        <v>30</v>
      </c>
      <c r="AX274" s="13" t="s">
        <v>74</v>
      </c>
      <c r="AY274" s="248" t="s">
        <v>117</v>
      </c>
    </row>
    <row r="275" spans="1:51" s="13" customFormat="1" ht="12">
      <c r="A275" s="13"/>
      <c r="B275" s="237"/>
      <c r="C275" s="238"/>
      <c r="D275" s="239" t="s">
        <v>158</v>
      </c>
      <c r="E275" s="240" t="s">
        <v>1</v>
      </c>
      <c r="F275" s="241" t="s">
        <v>459</v>
      </c>
      <c r="G275" s="238"/>
      <c r="H275" s="242">
        <v>7.8</v>
      </c>
      <c r="I275" s="243"/>
      <c r="J275" s="238"/>
      <c r="K275" s="238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158</v>
      </c>
      <c r="AU275" s="248" t="s">
        <v>84</v>
      </c>
      <c r="AV275" s="13" t="s">
        <v>84</v>
      </c>
      <c r="AW275" s="13" t="s">
        <v>30</v>
      </c>
      <c r="AX275" s="13" t="s">
        <v>74</v>
      </c>
      <c r="AY275" s="248" t="s">
        <v>117</v>
      </c>
    </row>
    <row r="276" spans="1:51" s="13" customFormat="1" ht="12">
      <c r="A276" s="13"/>
      <c r="B276" s="237"/>
      <c r="C276" s="238"/>
      <c r="D276" s="239" t="s">
        <v>158</v>
      </c>
      <c r="E276" s="240" t="s">
        <v>1</v>
      </c>
      <c r="F276" s="241" t="s">
        <v>460</v>
      </c>
      <c r="G276" s="238"/>
      <c r="H276" s="242">
        <v>11.232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8" t="s">
        <v>158</v>
      </c>
      <c r="AU276" s="248" t="s">
        <v>84</v>
      </c>
      <c r="AV276" s="13" t="s">
        <v>84</v>
      </c>
      <c r="AW276" s="13" t="s">
        <v>30</v>
      </c>
      <c r="AX276" s="13" t="s">
        <v>74</v>
      </c>
      <c r="AY276" s="248" t="s">
        <v>117</v>
      </c>
    </row>
    <row r="277" spans="1:51" s="13" customFormat="1" ht="12">
      <c r="A277" s="13"/>
      <c r="B277" s="237"/>
      <c r="C277" s="238"/>
      <c r="D277" s="239" t="s">
        <v>158</v>
      </c>
      <c r="E277" s="240" t="s">
        <v>1</v>
      </c>
      <c r="F277" s="241" t="s">
        <v>461</v>
      </c>
      <c r="G277" s="238"/>
      <c r="H277" s="242">
        <v>2.016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158</v>
      </c>
      <c r="AU277" s="248" t="s">
        <v>84</v>
      </c>
      <c r="AV277" s="13" t="s">
        <v>84</v>
      </c>
      <c r="AW277" s="13" t="s">
        <v>30</v>
      </c>
      <c r="AX277" s="13" t="s">
        <v>74</v>
      </c>
      <c r="AY277" s="248" t="s">
        <v>117</v>
      </c>
    </row>
    <row r="278" spans="1:51" s="13" customFormat="1" ht="12">
      <c r="A278" s="13"/>
      <c r="B278" s="237"/>
      <c r="C278" s="238"/>
      <c r="D278" s="239" t="s">
        <v>158</v>
      </c>
      <c r="E278" s="240" t="s">
        <v>1</v>
      </c>
      <c r="F278" s="241" t="s">
        <v>462</v>
      </c>
      <c r="G278" s="238"/>
      <c r="H278" s="242">
        <v>17.664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158</v>
      </c>
      <c r="AU278" s="248" t="s">
        <v>84</v>
      </c>
      <c r="AV278" s="13" t="s">
        <v>84</v>
      </c>
      <c r="AW278" s="13" t="s">
        <v>30</v>
      </c>
      <c r="AX278" s="13" t="s">
        <v>74</v>
      </c>
      <c r="AY278" s="248" t="s">
        <v>117</v>
      </c>
    </row>
    <row r="279" spans="1:51" s="13" customFormat="1" ht="12">
      <c r="A279" s="13"/>
      <c r="B279" s="237"/>
      <c r="C279" s="238"/>
      <c r="D279" s="239" t="s">
        <v>158</v>
      </c>
      <c r="E279" s="240" t="s">
        <v>1</v>
      </c>
      <c r="F279" s="241" t="s">
        <v>473</v>
      </c>
      <c r="G279" s="238"/>
      <c r="H279" s="242">
        <v>13.68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158</v>
      </c>
      <c r="AU279" s="248" t="s">
        <v>84</v>
      </c>
      <c r="AV279" s="13" t="s">
        <v>84</v>
      </c>
      <c r="AW279" s="13" t="s">
        <v>30</v>
      </c>
      <c r="AX279" s="13" t="s">
        <v>74</v>
      </c>
      <c r="AY279" s="248" t="s">
        <v>117</v>
      </c>
    </row>
    <row r="280" spans="1:51" s="13" customFormat="1" ht="12">
      <c r="A280" s="13"/>
      <c r="B280" s="237"/>
      <c r="C280" s="238"/>
      <c r="D280" s="239" t="s">
        <v>158</v>
      </c>
      <c r="E280" s="240" t="s">
        <v>1</v>
      </c>
      <c r="F280" s="241" t="s">
        <v>464</v>
      </c>
      <c r="G280" s="238"/>
      <c r="H280" s="242">
        <v>11.592</v>
      </c>
      <c r="I280" s="243"/>
      <c r="J280" s="238"/>
      <c r="K280" s="238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158</v>
      </c>
      <c r="AU280" s="248" t="s">
        <v>84</v>
      </c>
      <c r="AV280" s="13" t="s">
        <v>84</v>
      </c>
      <c r="AW280" s="13" t="s">
        <v>30</v>
      </c>
      <c r="AX280" s="13" t="s">
        <v>74</v>
      </c>
      <c r="AY280" s="248" t="s">
        <v>117</v>
      </c>
    </row>
    <row r="281" spans="1:51" s="13" customFormat="1" ht="12">
      <c r="A281" s="13"/>
      <c r="B281" s="237"/>
      <c r="C281" s="238"/>
      <c r="D281" s="239" t="s">
        <v>158</v>
      </c>
      <c r="E281" s="240" t="s">
        <v>1</v>
      </c>
      <c r="F281" s="241" t="s">
        <v>474</v>
      </c>
      <c r="G281" s="238"/>
      <c r="H281" s="242">
        <v>46.93</v>
      </c>
      <c r="I281" s="243"/>
      <c r="J281" s="238"/>
      <c r="K281" s="238"/>
      <c r="L281" s="244"/>
      <c r="M281" s="245"/>
      <c r="N281" s="246"/>
      <c r="O281" s="246"/>
      <c r="P281" s="246"/>
      <c r="Q281" s="246"/>
      <c r="R281" s="246"/>
      <c r="S281" s="246"/>
      <c r="T281" s="24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8" t="s">
        <v>158</v>
      </c>
      <c r="AU281" s="248" t="s">
        <v>84</v>
      </c>
      <c r="AV281" s="13" t="s">
        <v>84</v>
      </c>
      <c r="AW281" s="13" t="s">
        <v>30</v>
      </c>
      <c r="AX281" s="13" t="s">
        <v>74</v>
      </c>
      <c r="AY281" s="248" t="s">
        <v>117</v>
      </c>
    </row>
    <row r="282" spans="1:51" s="13" customFormat="1" ht="12">
      <c r="A282" s="13"/>
      <c r="B282" s="237"/>
      <c r="C282" s="238"/>
      <c r="D282" s="239" t="s">
        <v>158</v>
      </c>
      <c r="E282" s="240" t="s">
        <v>1</v>
      </c>
      <c r="F282" s="241" t="s">
        <v>466</v>
      </c>
      <c r="G282" s="238"/>
      <c r="H282" s="242">
        <v>30.672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8" t="s">
        <v>158</v>
      </c>
      <c r="AU282" s="248" t="s">
        <v>84</v>
      </c>
      <c r="AV282" s="13" t="s">
        <v>84</v>
      </c>
      <c r="AW282" s="13" t="s">
        <v>30</v>
      </c>
      <c r="AX282" s="13" t="s">
        <v>74</v>
      </c>
      <c r="AY282" s="248" t="s">
        <v>117</v>
      </c>
    </row>
    <row r="283" spans="1:51" s="13" customFormat="1" ht="12">
      <c r="A283" s="13"/>
      <c r="B283" s="237"/>
      <c r="C283" s="238"/>
      <c r="D283" s="239" t="s">
        <v>158</v>
      </c>
      <c r="E283" s="240" t="s">
        <v>1</v>
      </c>
      <c r="F283" s="241" t="s">
        <v>475</v>
      </c>
      <c r="G283" s="238"/>
      <c r="H283" s="242">
        <v>1.824</v>
      </c>
      <c r="I283" s="243"/>
      <c r="J283" s="238"/>
      <c r="K283" s="238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158</v>
      </c>
      <c r="AU283" s="248" t="s">
        <v>84</v>
      </c>
      <c r="AV283" s="13" t="s">
        <v>84</v>
      </c>
      <c r="AW283" s="13" t="s">
        <v>30</v>
      </c>
      <c r="AX283" s="13" t="s">
        <v>74</v>
      </c>
      <c r="AY283" s="248" t="s">
        <v>117</v>
      </c>
    </row>
    <row r="284" spans="1:51" s="13" customFormat="1" ht="12">
      <c r="A284" s="13"/>
      <c r="B284" s="237"/>
      <c r="C284" s="238"/>
      <c r="D284" s="239" t="s">
        <v>158</v>
      </c>
      <c r="E284" s="240" t="s">
        <v>1</v>
      </c>
      <c r="F284" s="241" t="s">
        <v>468</v>
      </c>
      <c r="G284" s="238"/>
      <c r="H284" s="242">
        <v>13.832</v>
      </c>
      <c r="I284" s="243"/>
      <c r="J284" s="238"/>
      <c r="K284" s="238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158</v>
      </c>
      <c r="AU284" s="248" t="s">
        <v>84</v>
      </c>
      <c r="AV284" s="13" t="s">
        <v>84</v>
      </c>
      <c r="AW284" s="13" t="s">
        <v>30</v>
      </c>
      <c r="AX284" s="13" t="s">
        <v>74</v>
      </c>
      <c r="AY284" s="248" t="s">
        <v>117</v>
      </c>
    </row>
    <row r="285" spans="1:51" s="14" customFormat="1" ht="12">
      <c r="A285" s="14"/>
      <c r="B285" s="249"/>
      <c r="C285" s="250"/>
      <c r="D285" s="239" t="s">
        <v>158</v>
      </c>
      <c r="E285" s="251" t="s">
        <v>1</v>
      </c>
      <c r="F285" s="252" t="s">
        <v>171</v>
      </c>
      <c r="G285" s="250"/>
      <c r="H285" s="253">
        <v>175.386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9" t="s">
        <v>158</v>
      </c>
      <c r="AU285" s="259" t="s">
        <v>84</v>
      </c>
      <c r="AV285" s="14" t="s">
        <v>156</v>
      </c>
      <c r="AW285" s="14" t="s">
        <v>30</v>
      </c>
      <c r="AX285" s="14" t="s">
        <v>82</v>
      </c>
      <c r="AY285" s="259" t="s">
        <v>117</v>
      </c>
    </row>
    <row r="286" spans="1:65" s="2" customFormat="1" ht="21.75" customHeight="1">
      <c r="A286" s="37"/>
      <c r="B286" s="38"/>
      <c r="C286" s="218" t="s">
        <v>476</v>
      </c>
      <c r="D286" s="218" t="s">
        <v>120</v>
      </c>
      <c r="E286" s="219" t="s">
        <v>477</v>
      </c>
      <c r="F286" s="220" t="s">
        <v>478</v>
      </c>
      <c r="G286" s="221" t="s">
        <v>162</v>
      </c>
      <c r="H286" s="222">
        <v>36.93</v>
      </c>
      <c r="I286" s="223"/>
      <c r="J286" s="224">
        <f>ROUND(I286*H286,2)</f>
        <v>0</v>
      </c>
      <c r="K286" s="225"/>
      <c r="L286" s="43"/>
      <c r="M286" s="232" t="s">
        <v>1</v>
      </c>
      <c r="N286" s="233" t="s">
        <v>39</v>
      </c>
      <c r="O286" s="234"/>
      <c r="P286" s="235">
        <f>O286*H286</f>
        <v>0</v>
      </c>
      <c r="Q286" s="235">
        <v>0.00038</v>
      </c>
      <c r="R286" s="235">
        <f>Q286*H286</f>
        <v>0.014033400000000001</v>
      </c>
      <c r="S286" s="235">
        <v>0</v>
      </c>
      <c r="T286" s="236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236</v>
      </c>
      <c r="AT286" s="230" t="s">
        <v>120</v>
      </c>
      <c r="AU286" s="230" t="s">
        <v>84</v>
      </c>
      <c r="AY286" s="16" t="s">
        <v>117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82</v>
      </c>
      <c r="BK286" s="231">
        <f>ROUND(I286*H286,2)</f>
        <v>0</v>
      </c>
      <c r="BL286" s="16" t="s">
        <v>236</v>
      </c>
      <c r="BM286" s="230" t="s">
        <v>479</v>
      </c>
    </row>
    <row r="287" spans="1:31" s="2" customFormat="1" ht="6.95" customHeight="1">
      <c r="A287" s="37"/>
      <c r="B287" s="65"/>
      <c r="C287" s="66"/>
      <c r="D287" s="66"/>
      <c r="E287" s="66"/>
      <c r="F287" s="66"/>
      <c r="G287" s="66"/>
      <c r="H287" s="66"/>
      <c r="I287" s="66"/>
      <c r="J287" s="66"/>
      <c r="K287" s="66"/>
      <c r="L287" s="43"/>
      <c r="M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</row>
  </sheetData>
  <sheetProtection password="CC35" sheet="1" objects="1" scenarios="1" formatColumns="0" formatRows="0" autoFilter="0"/>
  <autoFilter ref="C129:K286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Home-PC\Home</dc:creator>
  <cp:keywords/>
  <dc:description/>
  <cp:lastModifiedBy>Home-PC\Home</cp:lastModifiedBy>
  <dcterms:created xsi:type="dcterms:W3CDTF">2023-05-29T17:56:21Z</dcterms:created>
  <dcterms:modified xsi:type="dcterms:W3CDTF">2023-05-29T17:56:30Z</dcterms:modified>
  <cp:category/>
  <cp:version/>
  <cp:contentType/>
  <cp:contentStatus/>
</cp:coreProperties>
</file>