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Atletická dráha a f..." sheetId="3" r:id="rId3"/>
    <sheet name="002 - Sektor skoku do dálky" sheetId="4" r:id="rId4"/>
    <sheet name="003 - Sektor vrhu koulí" sheetId="5" r:id="rId5"/>
    <sheet name="004 - Střídačky a lavičky" sheetId="6" r:id="rId6"/>
    <sheet name="005 - Workoutové hřiště" sheetId="7" r:id="rId7"/>
    <sheet name="Seznam figur" sheetId="8" r:id="rId8"/>
  </sheets>
  <definedNames>
    <definedName name="_xlnm.Print_Area" localSheetId="0">'Rekapitulace stavby'!$D$4:$AO$76,'Rekapitulace stavby'!$C$82:$AQ$101</definedName>
    <definedName name="_xlnm._FilterDatabase" localSheetId="1" hidden="1">'000 - Vedlejší a ostatní ...'!$C$120:$K$137</definedName>
    <definedName name="_xlnm.Print_Area" localSheetId="1">'000 - Vedlejší a ostatní ...'!$C$4:$J$76,'000 - Vedlejší a ostatní ...'!$C$82:$J$102,'000 - Vedlejší a ostatní ...'!$C$108:$K$137</definedName>
    <definedName name="_xlnm._FilterDatabase" localSheetId="2" hidden="1">'001 - Atletická dráha a f...'!$C$126:$K$293</definedName>
    <definedName name="_xlnm.Print_Area" localSheetId="2">'001 - Atletická dráha a f...'!$C$4:$J$76,'001 - Atletická dráha a f...'!$C$82:$J$108,'001 - Atletická dráha a f...'!$C$114:$K$293</definedName>
    <definedName name="_xlnm._FilterDatabase" localSheetId="3" hidden="1">'002 - Sektor skoku do dálky'!$C$121:$K$177</definedName>
    <definedName name="_xlnm.Print_Area" localSheetId="3">'002 - Sektor skoku do dálky'!$C$4:$J$76,'002 - Sektor skoku do dálky'!$C$82:$J$103,'002 - Sektor skoku do dálky'!$C$109:$K$177</definedName>
    <definedName name="_xlnm._FilterDatabase" localSheetId="4" hidden="1">'003 - Sektor vrhu koulí'!$C$123:$K$177</definedName>
    <definedName name="_xlnm.Print_Area" localSheetId="4">'003 - Sektor vrhu koulí'!$C$4:$J$76,'003 - Sektor vrhu koulí'!$C$82:$J$105,'003 - Sektor vrhu koulí'!$C$111:$K$177</definedName>
    <definedName name="_xlnm._FilterDatabase" localSheetId="5" hidden="1">'004 - Střídačky a lavičky'!$C$120:$K$165</definedName>
    <definedName name="_xlnm.Print_Area" localSheetId="5">'004 - Střídačky a lavičky'!$C$4:$J$76,'004 - Střídačky a lavičky'!$C$82:$J$102,'004 - Střídačky a lavičky'!$C$108:$K$165</definedName>
    <definedName name="_xlnm._FilterDatabase" localSheetId="6" hidden="1">'005 - Workoutové hřiště'!$C$116:$K$133</definedName>
    <definedName name="_xlnm.Print_Area" localSheetId="6">'005 - Workoutové hřiště'!$C$4:$J$76,'005 - Workoutové hřiště'!$C$82:$J$98,'005 - Workoutové hřiště'!$C$104:$K$133</definedName>
    <definedName name="_xlnm.Print_Area" localSheetId="7">'Seznam figur'!$C$4:$G$215</definedName>
    <definedName name="_xlnm.Print_Titles" localSheetId="0">'Rekapitulace stavby'!$92:$92</definedName>
    <definedName name="_xlnm.Print_Titles" localSheetId="1">'000 - Vedlejší a ostatní ...'!$120:$120</definedName>
    <definedName name="_xlnm.Print_Titles" localSheetId="2">'001 - Atletická dráha a f...'!$126:$126</definedName>
    <definedName name="_xlnm.Print_Titles" localSheetId="3">'002 - Sektor skoku do dálky'!$121:$121</definedName>
    <definedName name="_xlnm.Print_Titles" localSheetId="4">'003 - Sektor vrhu koulí'!$123:$123</definedName>
    <definedName name="_xlnm.Print_Titles" localSheetId="5">'004 - Střídačky a lavičky'!$120:$120</definedName>
    <definedName name="_xlnm.Print_Titles" localSheetId="6">'005 - Workoutové hřiště'!$116:$116</definedName>
    <definedName name="_xlnm.Print_Titles" localSheetId="7">'Seznam figur'!$9:$9</definedName>
  </definedNames>
  <calcPr fullCalcOnLoad="1"/>
</workbook>
</file>

<file path=xl/sharedStrings.xml><?xml version="1.0" encoding="utf-8"?>
<sst xmlns="http://schemas.openxmlformats.org/spreadsheetml/2006/main" count="5555" uniqueCount="751">
  <si>
    <t>Export Komplet</t>
  </si>
  <si>
    <t/>
  </si>
  <si>
    <t>2.0</t>
  </si>
  <si>
    <t>ZAMOK</t>
  </si>
  <si>
    <t>False</t>
  </si>
  <si>
    <t>{9ac6f849-390b-4a44-8ac2-221283f0fe02}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</si>
  <si>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</si>
  <si>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</si>
  <si>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</si>
  <si>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</si>
  <si>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</si>
  <si>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</si>
  <si>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</si>
  <si>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</si>
  <si>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</si>
  <si>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</si>
  <si>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</si>
  <si>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sportovního stadionu ZŠ Mládežnická, Trutnov</t>
  </si>
  <si>
    <t>KSO:</t>
  </si>
  <si>
    <t>CC-CZ:</t>
  </si>
  <si>
    <t>Místo:</t>
  </si>
  <si>
    <t>Trutnov</t>
  </si>
  <si>
    <t>Datum:</t>
  </si>
  <si>
    <t>12. 4. 2023</t>
  </si>
  <si>
    <t>Zadavatel:</t>
  </si>
  <si>
    <t>IČ:</t>
  </si>
  <si>
    <t>Město Trutnov, Slovanské nám. 165, Trutnov</t>
  </si>
  <si>
    <t>DIČ:</t>
  </si>
  <si>
    <t>Uchazeč:</t>
  </si>
  <si>
    <t>Vyplň údaj</t>
  </si>
  <si>
    <t>Projektant:</t>
  </si>
  <si>
    <t>Ing. David jelínek</t>
  </si>
  <si>
    <t>True</t>
  </si>
  <si>
    <t>Zpracovatel:</t>
  </si>
  <si>
    <t>Ing. Lenka Kasperová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</si>
  <si>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</si>
  <si>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</si>
  <si>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</si>
  <si>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</si>
  <si>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</si>
  <si>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</si>
  <si>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</si>
  <si>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</si>
  <si>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</si>
  <si>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</si>
  <si>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</si>
  <si>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</si>
  <si>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</si>
  <si>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</si>
  <si>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</si>
  <si>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</si>
  <si>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</si>
  <si>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</si>
  <si>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</si>
  <si>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</si>
  <si>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</si>
  <si>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</si>
  <si>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</si>
  <si>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</si>
  <si>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</si>
  <si>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</si>
  <si>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</si>
  <si>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</si>
  <si>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</si>
  <si>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</si>
  <si>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</si>
  <si>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</si>
  <si>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</si>
  <si>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</si>
  <si>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</si>
  <si>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</si>
  <si>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</si>
  <si>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</si>
  <si>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</si>
  <si>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</si>
  <si>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</si>
  <si>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</si>
  <si>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</si>
  <si>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</si>
  <si>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</si>
  <si>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</si>
  <si>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</si>
  <si>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</si>
  <si>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</si>
  <si>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</si>
  <si>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</si>
  <si>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{f396dfb3-6770-41ad-a538-927ede96fbef}</t>
  </si>
  <si>
    <t>2</t>
  </si>
  <si>
    <t>001</t>
  </si>
  <si>
    <t>Atletická dráha a fotbalové hřiště</t>
  </si>
  <si>
    <t>STA</t>
  </si>
  <si>
    <t>{2a7d2566-5002-41ee-93d9-171ac1cce356}</t>
  </si>
  <si>
    <t>002</t>
  </si>
  <si>
    <t>Sektor skoku do dálky</t>
  </si>
  <si>
    <t>{37373a48-cc8b-462e-ae30-31e8718a5f3b}</t>
  </si>
  <si>
    <t>003</t>
  </si>
  <si>
    <t>Sektor vrhu koulí</t>
  </si>
  <si>
    <t>{56c9c233-f16c-48a3-9472-745e108565c7}</t>
  </si>
  <si>
    <t>004</t>
  </si>
  <si>
    <t>Střídačky a lavičky</t>
  </si>
  <si>
    <t>{1751ed2e-67c0-424b-8499-b25a9b332dd5}</t>
  </si>
  <si>
    <t>005</t>
  </si>
  <si>
    <t>Workoutové hřiště</t>
  </si>
  <si>
    <t>{d965d2cc-c6e9-4d28-bb38-844db3e4b492}</t>
  </si>
  <si>
    <t>KRYCÍ LIST SOUPISU PRACÍ</t>
  </si>
  <si>
    <t>Objekt:</t>
  </si>
  <si>
    <t>000 - Vedlejší a ostatní náklady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</si>
  <si>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</si>
  <si>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</si>
  <si>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</si>
  <si>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</si>
  <si>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</si>
  <si>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</si>
  <si>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</si>
  <si>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</si>
  <si>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</si>
  <si>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</si>
  <si>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</si>
  <si>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</si>
  <si>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</si>
  <si>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</si>
  <si>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</si>
  <si>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</si>
  <si>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</si>
  <si>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</si>
  <si>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</si>
  <si>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</si>
  <si>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</si>
  <si>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</si>
  <si>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</si>
  <si>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</si>
  <si>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</si>
  <si>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</si>
  <si>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</si>
  <si>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</si>
  <si>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</si>
  <si>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Opravy stávajcícíh komunikací</t>
  </si>
  <si>
    <t>kpl</t>
  </si>
  <si>
    <t>512</t>
  </si>
  <si>
    <t>-916025248</t>
  </si>
  <si>
    <t>Práce pro zajištění Regulace dopravyr</t>
  </si>
  <si>
    <t>-2142619579</t>
  </si>
  <si>
    <t>VRN</t>
  </si>
  <si>
    <t>Vedlejší rozpočtové náklady</t>
  </si>
  <si>
    <t>5</t>
  </si>
  <si>
    <t>VRN1</t>
  </si>
  <si>
    <t>Průzkumné, geodetické a projektové práce</t>
  </si>
  <si>
    <t>3</t>
  </si>
  <si>
    <t>012103000</t>
  </si>
  <si>
    <t>Geodetické práce před výstavbou - vytýčení staveniště a stavby</t>
  </si>
  <si>
    <t>CS ÚRS 2023 01</t>
  </si>
  <si>
    <t>1024</t>
  </si>
  <si>
    <t>-1761292743</t>
  </si>
  <si>
    <t>0121030001</t>
  </si>
  <si>
    <t>Geodetické práce před výstavbou - protokolární vytýčení sítí v prostoru  staveniště</t>
  </si>
  <si>
    <t>227935099</t>
  </si>
  <si>
    <t>012403000</t>
  </si>
  <si>
    <t>Geometrický plán</t>
  </si>
  <si>
    <t>2060052620</t>
  </si>
  <si>
    <t>6</t>
  </si>
  <si>
    <t>0132440001</t>
  </si>
  <si>
    <t>Dokumentace výrobní</t>
  </si>
  <si>
    <t>1273960924</t>
  </si>
  <si>
    <t>7</t>
  </si>
  <si>
    <t>013254000</t>
  </si>
  <si>
    <t>Dokumentace skutečného provedení stavby</t>
  </si>
  <si>
    <t>613841444</t>
  </si>
  <si>
    <t>8</t>
  </si>
  <si>
    <t>013274000</t>
  </si>
  <si>
    <t>Pasportizace objektu před započetím prací</t>
  </si>
  <si>
    <t>832326065</t>
  </si>
  <si>
    <t>VRN3</t>
  </si>
  <si>
    <t>Zařízení staveniště</t>
  </si>
  <si>
    <t>9</t>
  </si>
  <si>
    <t>030001000</t>
  </si>
  <si>
    <t>-559908820</t>
  </si>
  <si>
    <t>10</t>
  </si>
  <si>
    <t>034503000</t>
  </si>
  <si>
    <t>Informační tabule na staveništi</t>
  </si>
  <si>
    <t>-1848197691</t>
  </si>
  <si>
    <t>VRN4</t>
  </si>
  <si>
    <t>Inženýrská činnost</t>
  </si>
  <si>
    <t>11</t>
  </si>
  <si>
    <t>043154000</t>
  </si>
  <si>
    <t>Zkoušky hutnicí</t>
  </si>
  <si>
    <t>-1855843262</t>
  </si>
  <si>
    <t>fotbal</t>
  </si>
  <si>
    <t>2844</t>
  </si>
  <si>
    <t>plocha</t>
  </si>
  <si>
    <t>635,5</t>
  </si>
  <si>
    <t>ovál</t>
  </si>
  <si>
    <t>2319,5</t>
  </si>
  <si>
    <t>odkop</t>
  </si>
  <si>
    <t>1630,649</t>
  </si>
  <si>
    <t>rýha</t>
  </si>
  <si>
    <t>118,98</t>
  </si>
  <si>
    <t>šachty</t>
  </si>
  <si>
    <t>zásyp</t>
  </si>
  <si>
    <t>54,674</t>
  </si>
  <si>
    <t>001 - Atletická dráha a fotbalové hřiště</t>
  </si>
  <si>
    <t>jáma</t>
  </si>
  <si>
    <t>52,8</t>
  </si>
  <si>
    <t>štěrk</t>
  </si>
  <si>
    <t>odvoz</t>
  </si>
  <si>
    <t>2418,455</t>
  </si>
  <si>
    <t>tráva</t>
  </si>
  <si>
    <t>400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</si>
  <si>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</si>
  <si>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</si>
  <si>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</si>
  <si>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</si>
  <si>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</si>
  <si>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</si>
  <si>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</si>
  <si>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</si>
  <si>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</si>
  <si>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</si>
  <si>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</si>
  <si>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</si>
  <si>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</si>
  <si>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112101102</t>
  </si>
  <si>
    <t>Odstranění stromů listnatých průměru kmene přes 300 do 500 mm</t>
  </si>
  <si>
    <t>kus</t>
  </si>
  <si>
    <t>-1266510384</t>
  </si>
  <si>
    <t>112251102</t>
  </si>
  <si>
    <t>Odstranění pařezů průměru přes 300 do 500 mm</t>
  </si>
  <si>
    <t>-912347282</t>
  </si>
  <si>
    <t>112155121</t>
  </si>
  <si>
    <t>Štěpkování stromků a větví v zapojeném porostu průměru kmene přes 300 do 500 mm s naložením</t>
  </si>
  <si>
    <t>1520537451</t>
  </si>
  <si>
    <t>121151103</t>
  </si>
  <si>
    <t>Sejmutí ornice plochy do 100 m2 tl vrstvy do 200 mm strojně</t>
  </si>
  <si>
    <t>m2</t>
  </si>
  <si>
    <t>-555999447</t>
  </si>
  <si>
    <t>VV</t>
  </si>
  <si>
    <t>fotbal+plocha</t>
  </si>
  <si>
    <t>122251103</t>
  </si>
  <si>
    <t>Odkopávky a prokopávky nezapažené v hornině třídy těžitelnosti I skupiny 3 objem do 100 m3 strojně</t>
  </si>
  <si>
    <t>m3</t>
  </si>
  <si>
    <t>-1912492396</t>
  </si>
  <si>
    <t>fotbal*(0,36-0,2)</t>
  </si>
  <si>
    <t>plocha*(0,36-0,2)</t>
  </si>
  <si>
    <t>ovál*0,463</t>
  </si>
  <si>
    <t>Součet</t>
  </si>
  <si>
    <t>131251102</t>
  </si>
  <si>
    <t>Hloubení jam nezapažených v hornině třídy těžitelnosti I skupiny 3 objem do 50 m3 strojně</t>
  </si>
  <si>
    <t>1247931696</t>
  </si>
  <si>
    <t>"vsakovací jímka"</t>
  </si>
  <si>
    <t>2*6*2,2*2</t>
  </si>
  <si>
    <t>132251102</t>
  </si>
  <si>
    <t>Hloubení rýh nezapažených š do 800 mm v hornině třídy těžitelnosti I skupiny 3 objem do 50 m3 strojně</t>
  </si>
  <si>
    <t>1924998510</t>
  </si>
  <si>
    <t>"pro drenáže"</t>
  </si>
  <si>
    <t>(1171+151)*0,3*0,3</t>
  </si>
  <si>
    <t>133251101</t>
  </si>
  <si>
    <t>Hloubení šachet nezapažených v hornině třídy těžitelnosti I skupiny 3 objem do 20 m3</t>
  </si>
  <si>
    <t>-1795904273</t>
  </si>
  <si>
    <t>"pro revizní šachty drenáží"</t>
  </si>
  <si>
    <t>2*1*1*1</t>
  </si>
  <si>
    <t>162201402</t>
  </si>
  <si>
    <t>Vodorovné přemístění větví stromů listnatých do 1 km D kmene přes 300 do 500 mm</t>
  </si>
  <si>
    <t>-2075980323</t>
  </si>
  <si>
    <t>162201412</t>
  </si>
  <si>
    <t>Vodorovné přemístění kmenů stromů listnatých do 1 km D kmene přes 300 do 500 mm</t>
  </si>
  <si>
    <t>677951571</t>
  </si>
  <si>
    <t>162301932</t>
  </si>
  <si>
    <t>Příplatek k vodorovnému přemístění větví stromů listnatých D kmene přes 300 do 500 mm ZKD 1 km</t>
  </si>
  <si>
    <t>-615183120</t>
  </si>
  <si>
    <t>5*7</t>
  </si>
  <si>
    <t>12</t>
  </si>
  <si>
    <t>162301952</t>
  </si>
  <si>
    <t>Příplatek k vodorovnému přemístění kmenů stromů listnatých D kmene přes 300 do 500 mm ZKD 1 km</t>
  </si>
  <si>
    <t>449827088</t>
  </si>
  <si>
    <t>13</t>
  </si>
  <si>
    <t>162751117</t>
  </si>
  <si>
    <t>Vodorovné přemístění přes 9 000 do 10000 m výkopku/sypaniny z horniny třídy těžitelnosti I skupiny 1 až 3</t>
  </si>
  <si>
    <t>1111690658</t>
  </si>
  <si>
    <t>rýha+jáma+šachty+odkop</t>
  </si>
  <si>
    <t>-(zásyp-štěrk)</t>
  </si>
  <si>
    <t>"přebytečná ornice"</t>
  </si>
  <si>
    <t>(fotbal+plocha)*0,2-400*0,2</t>
  </si>
  <si>
    <t>14</t>
  </si>
  <si>
    <t>171201231</t>
  </si>
  <si>
    <t>Poplatek za uložení zeminy a kamení na recyklační skládce (skládkovné) kód odpadu 17 05 04</t>
  </si>
  <si>
    <t>t</t>
  </si>
  <si>
    <t>1628953670</t>
  </si>
  <si>
    <t>odvoz*1,8</t>
  </si>
  <si>
    <t>171251201</t>
  </si>
  <si>
    <t>Uložení sypaniny na skládky nebo meziskládky</t>
  </si>
  <si>
    <t>-1638523618</t>
  </si>
  <si>
    <t>16</t>
  </si>
  <si>
    <t>174151101</t>
  </si>
  <si>
    <t>Zásyp jam, šachet rýh nebo kolem objektů sypaninou se zhutněním</t>
  </si>
  <si>
    <t>2120411548</t>
  </si>
  <si>
    <t>-pi*(0,2)^2*1</t>
  </si>
  <si>
    <t>17</t>
  </si>
  <si>
    <t>M</t>
  </si>
  <si>
    <t>583439301</t>
  </si>
  <si>
    <t xml:space="preserve">kamenivo drcené hrubé </t>
  </si>
  <si>
    <t>-224775464</t>
  </si>
  <si>
    <t>"vsakovací jímky - výplň"</t>
  </si>
  <si>
    <t>štěrk*1,8</t>
  </si>
  <si>
    <t>18</t>
  </si>
  <si>
    <t>181111111</t>
  </si>
  <si>
    <t>Plošná úprava terénu do 500 m2 zemina skupiny 1 až 4 nerovnosti přes 50 do 100 mm v rovinně a svahu do 1:5</t>
  </si>
  <si>
    <t>-1832565107</t>
  </si>
  <si>
    <t>19</t>
  </si>
  <si>
    <t>181351113</t>
  </si>
  <si>
    <t>Rozprostření ornice tl vrstvy do 200 mm pl přes 500 m2 v rovině nebo ve svahu do 1:5 strojně</t>
  </si>
  <si>
    <t>1248901572</t>
  </si>
  <si>
    <t>"úprava a začištění plochy kolem nových konstrukcí"</t>
  </si>
  <si>
    <t>20</t>
  </si>
  <si>
    <t>181411131</t>
  </si>
  <si>
    <t>Založení parkového trávníku výsevem pl do 1000 m2 v rovině a ve svahu do 1:5</t>
  </si>
  <si>
    <t>-562154504</t>
  </si>
  <si>
    <t>00572470</t>
  </si>
  <si>
    <t>osivo směs travní univerzál</t>
  </si>
  <si>
    <t>kg</t>
  </si>
  <si>
    <t>414641339</t>
  </si>
  <si>
    <t>tráva*0,035</t>
  </si>
  <si>
    <t>22</t>
  </si>
  <si>
    <t>181951112</t>
  </si>
  <si>
    <t>Úprava pláně v hornině třídy těžitelnosti I skupiny 1 až 3 se zhutněním strojně</t>
  </si>
  <si>
    <t>1944906251</t>
  </si>
  <si>
    <t>fotbal+plocha+ovál</t>
  </si>
  <si>
    <t>23</t>
  </si>
  <si>
    <t>183101315</t>
  </si>
  <si>
    <t>Jamky pro výsadbu s výměnou 100 % půdy zeminy skupiny 1 až 4 obj přes 0,125 do 0,4 m3 v rovině a svahu do 1:5</t>
  </si>
  <si>
    <t>1541911311</t>
  </si>
  <si>
    <t>24</t>
  </si>
  <si>
    <t>10321100</t>
  </si>
  <si>
    <t>zahradní substrát pro výsadbu VL</t>
  </si>
  <si>
    <t>1627966851</t>
  </si>
  <si>
    <t>5*0,4 'Přepočtené koeficientem množství</t>
  </si>
  <si>
    <t>25</t>
  </si>
  <si>
    <t>184102115</t>
  </si>
  <si>
    <t>Výsadba dřeviny s balem D přes 0,5 do 0,6 m do jamky se zalitím v rovině a svahu do 1:5</t>
  </si>
  <si>
    <t>-2138094660</t>
  </si>
  <si>
    <t>26</t>
  </si>
  <si>
    <t>026503001</t>
  </si>
  <si>
    <t xml:space="preserve">javor </t>
  </si>
  <si>
    <t>264323654</t>
  </si>
  <si>
    <t>27</t>
  </si>
  <si>
    <t>184215132</t>
  </si>
  <si>
    <t>Ukotvení kmene dřevin v rovině nebo na svahu do 1:5 třemi kůly D do 0,1 m dl přes 1 do 2 m</t>
  </si>
  <si>
    <t>1046154663</t>
  </si>
  <si>
    <t>28</t>
  </si>
  <si>
    <t>60591253</t>
  </si>
  <si>
    <t>kůl vyvazovací dřevěný impregnovaný D 8cm dl 2m</t>
  </si>
  <si>
    <t>-1572576171</t>
  </si>
  <si>
    <t>5*3 'Přepočtené koeficientem množství</t>
  </si>
  <si>
    <t>Zakládání</t>
  </si>
  <si>
    <t>29</t>
  </si>
  <si>
    <t>211971110</t>
  </si>
  <si>
    <t>Zřízení opláštění žeber nebo trativodů geotextilií v rýze nebo zářezu sklonu do 1:2</t>
  </si>
  <si>
    <t>1901035841</t>
  </si>
  <si>
    <t>"drenáže"    950*1,2</t>
  </si>
  <si>
    <t>"vsakovací jímky"</t>
  </si>
  <si>
    <t>2*(2*6*2,2+(6+2,2)*2*2)</t>
  </si>
  <si>
    <t>30</t>
  </si>
  <si>
    <t>69311081</t>
  </si>
  <si>
    <t>geotextilie netkaná separační, ochranná, filtrační, drenážní PES 300g/m2</t>
  </si>
  <si>
    <t>-45943319</t>
  </si>
  <si>
    <t>1258,*1,1</t>
  </si>
  <si>
    <t>31</t>
  </si>
  <si>
    <t>212751104</t>
  </si>
  <si>
    <t>Trativod z drenážních trubek flexibilních PVC-U SN 4 perforace 360° včetně lože otevřený výkop DN 100 pro meliorace</t>
  </si>
  <si>
    <t>m</t>
  </si>
  <si>
    <t>-1983519095</t>
  </si>
  <si>
    <t xml:space="preserve">"sběrná drenáž"  </t>
  </si>
  <si>
    <t>260+2*30+2*34+2*43+5*46+2*48+150</t>
  </si>
  <si>
    <t>32</t>
  </si>
  <si>
    <t>273321411</t>
  </si>
  <si>
    <t>Základové desky ze ŽB bez zvýšených nároků na prostředí tř. C 20/25</t>
  </si>
  <si>
    <t>1055642708</t>
  </si>
  <si>
    <t>"ochrana sítí VaK"</t>
  </si>
  <si>
    <t>2*7*5,5*0,2</t>
  </si>
  <si>
    <t>33</t>
  </si>
  <si>
    <t>273351121</t>
  </si>
  <si>
    <t>Zřízení bednění základových desek</t>
  </si>
  <si>
    <t>811765656</t>
  </si>
  <si>
    <t>2*(7+5,5)*2*0,2</t>
  </si>
  <si>
    <t>34</t>
  </si>
  <si>
    <t>273351122</t>
  </si>
  <si>
    <t>Odstranění bednění základových desek</t>
  </si>
  <si>
    <t>-1990620022</t>
  </si>
  <si>
    <t>35</t>
  </si>
  <si>
    <t>273362021</t>
  </si>
  <si>
    <t>Výztuž základových desek svařovanými sítěmi Kari</t>
  </si>
  <si>
    <t>-420624619</t>
  </si>
  <si>
    <t>"KARI síť 100/100-6"</t>
  </si>
  <si>
    <t>2*7*5,5*0,00444*1,15</t>
  </si>
  <si>
    <t>Svislé a kompletní konstrukce</t>
  </si>
  <si>
    <t>36</t>
  </si>
  <si>
    <t>338171115</t>
  </si>
  <si>
    <t>Osazování sloupků a vzpěr plotových ocelových v do 2 m ukotvením k pevnému podkladu</t>
  </si>
  <si>
    <t>528146514</t>
  </si>
  <si>
    <t>37</t>
  </si>
  <si>
    <t>553421501</t>
  </si>
  <si>
    <t>plotový sloupek s patkou v. 1 400 mm</t>
  </si>
  <si>
    <t>-161892270</t>
  </si>
  <si>
    <t>38</t>
  </si>
  <si>
    <t>34001</t>
  </si>
  <si>
    <t>Vyspravení stávající podezdívky</t>
  </si>
  <si>
    <t>930841727</t>
  </si>
  <si>
    <t>P</t>
  </si>
  <si>
    <t>Poznámka k položce:
cena zahrnuje kompletní provedení vč. dodávky potřebného materiálu</t>
  </si>
  <si>
    <t>39</t>
  </si>
  <si>
    <t>348171120</t>
  </si>
  <si>
    <t>Montáž rámového oplocení v přes 1 do 1,5 m</t>
  </si>
  <si>
    <t>-95755007</t>
  </si>
  <si>
    <t>40</t>
  </si>
  <si>
    <t>553423121</t>
  </si>
  <si>
    <t>pole plotové kovové 2 500x1 400mm</t>
  </si>
  <si>
    <t>-2034580564</t>
  </si>
  <si>
    <t>Vodorovné konstrukce</t>
  </si>
  <si>
    <t>41</t>
  </si>
  <si>
    <t>451573111</t>
  </si>
  <si>
    <t>Lože pod potrubí otevřený výkop ze štěrkopísku</t>
  </si>
  <si>
    <t>1858868099</t>
  </si>
  <si>
    <t>"svodné potrubí drenáže"</t>
  </si>
  <si>
    <t>151*(0,3*0,3-pi*(0,1)^2)</t>
  </si>
  <si>
    <t>Komunikace pozemní</t>
  </si>
  <si>
    <t>42</t>
  </si>
  <si>
    <t>564710011</t>
  </si>
  <si>
    <t>Podklad z kameniva hrubého drceného vel. 8-16 mm plochy přes 100 m2 tl 50 mm</t>
  </si>
  <si>
    <t>-817130597</t>
  </si>
  <si>
    <t>43</t>
  </si>
  <si>
    <t>564730011</t>
  </si>
  <si>
    <t>Podklad z kameniva hrubého drceného vel. 8-16 mm plochy přes 100 m2 tl 100 mm</t>
  </si>
  <si>
    <t>-946416960</t>
  </si>
  <si>
    <t>44</t>
  </si>
  <si>
    <t>564801111R</t>
  </si>
  <si>
    <t>Podklad drcené kamenivo 4-8 plochy přes 100 m2 tl 30 mm</t>
  </si>
  <si>
    <t>-1828791445</t>
  </si>
  <si>
    <t>45</t>
  </si>
  <si>
    <t>564801112R</t>
  </si>
  <si>
    <t>Podklad drcené kamenivo 0-4 mm plochy přes 100 m2 tl 40 mm</t>
  </si>
  <si>
    <t>-693962883</t>
  </si>
  <si>
    <t>46</t>
  </si>
  <si>
    <t>564861011</t>
  </si>
  <si>
    <t>Podklad ze štěrkodrtě ŠD plochy do 100 m2 tl 200 mm</t>
  </si>
  <si>
    <t>-604524386</t>
  </si>
  <si>
    <t>ovál+fotbal+plocha</t>
  </si>
  <si>
    <t>47</t>
  </si>
  <si>
    <t>576136111</t>
  </si>
  <si>
    <t>Asfaltový koberec otevřený AKO 8 (AKOJ) tl 40 mm š do 3 m z modifikovaného asfaltu</t>
  </si>
  <si>
    <t>456093226</t>
  </si>
  <si>
    <t>48</t>
  </si>
  <si>
    <t>576146311</t>
  </si>
  <si>
    <t>Asfaltový koberec otevřený AKO 16 (AKOH) tl 50 mm š do 3 m z nemodifikovaného asfaltu</t>
  </si>
  <si>
    <t>1526573429</t>
  </si>
  <si>
    <t>49</t>
  </si>
  <si>
    <t>579221261</t>
  </si>
  <si>
    <t>Strojně litý pryžový povrch 3-vrstvý tl 13 mm 1 základní barva s impregnací na asfalt přes 300 m2</t>
  </si>
  <si>
    <t>1677940678</t>
  </si>
  <si>
    <t>"běžecký ovál"  1684</t>
  </si>
  <si>
    <t>"skok do výšky"  635,5</t>
  </si>
  <si>
    <t>Mezisoučet</t>
  </si>
  <si>
    <t>50</t>
  </si>
  <si>
    <t>589141121</t>
  </si>
  <si>
    <t>Umělý trávník pro multisport z monofilních vláken výška vlasu do 25 mm zásyp písek</t>
  </si>
  <si>
    <t>1436421671</t>
  </si>
  <si>
    <t>"plocha pro rozcvičení 02b"</t>
  </si>
  <si>
    <t>51</t>
  </si>
  <si>
    <t>589181111</t>
  </si>
  <si>
    <t>Umělý trávník pro fotbal výška vlasu do 60 mm hmotnost do 3 kg/m2 zásyp písek a EPDM granulát</t>
  </si>
  <si>
    <t>165702072</t>
  </si>
  <si>
    <t>"fotbalové hřiště 02a"</t>
  </si>
  <si>
    <t>52</t>
  </si>
  <si>
    <t>589811121R</t>
  </si>
  <si>
    <t>Vodorovné značení (lajnování) sportovních ploch PUR, do š.12 cm s UV stabilizací</t>
  </si>
  <si>
    <t>296089344</t>
  </si>
  <si>
    <t>53</t>
  </si>
  <si>
    <t>589811121R1</t>
  </si>
  <si>
    <t>Vodorovné značení (lajnování) sportovních ploch vlepením, uměl. trávník, š. 10 cm</t>
  </si>
  <si>
    <t>-222044579</t>
  </si>
  <si>
    <t>Trubní vedení</t>
  </si>
  <si>
    <t>54</t>
  </si>
  <si>
    <t>871355231</t>
  </si>
  <si>
    <t>Kanalizační potrubí z tvrdého PVC jednovrstvé tuhost třídy SN10 DN 200</t>
  </si>
  <si>
    <t>-1931931643</t>
  </si>
  <si>
    <t>151</t>
  </si>
  <si>
    <t>55</t>
  </si>
  <si>
    <t>894812008</t>
  </si>
  <si>
    <t>Revizní a čistící šachta z PP šachtové dno DN 400/200 pravý a levý přítok</t>
  </si>
  <si>
    <t>1632250032</t>
  </si>
  <si>
    <t>56</t>
  </si>
  <si>
    <t>894812031</t>
  </si>
  <si>
    <t>Revizní a čistící šachta z PP DN 400 šachtová roura korugovaná bez hrdla světlé hloubky 1000 mm</t>
  </si>
  <si>
    <t>-145790213</t>
  </si>
  <si>
    <t>57</t>
  </si>
  <si>
    <t>894812041</t>
  </si>
  <si>
    <t>Příplatek k rourám revizní a čistící šachty z PP DN 400 za uříznutí šachtové roury</t>
  </si>
  <si>
    <t>-808300119</t>
  </si>
  <si>
    <t>58</t>
  </si>
  <si>
    <t>894812063</t>
  </si>
  <si>
    <t>Revizní a čistící šachta z PP DN 400 poklop litinový plný do teleskopické trubky pro třídu zatížení D400</t>
  </si>
  <si>
    <t>1725314881</t>
  </si>
  <si>
    <t>Ostatní konstrukce a práce, bourání</t>
  </si>
  <si>
    <t>59</t>
  </si>
  <si>
    <t>916231213</t>
  </si>
  <si>
    <t>Osazení chodníkového obrubníku betonového stojatého s boční opěrou do lože z betonu prostého</t>
  </si>
  <si>
    <t>783784428</t>
  </si>
  <si>
    <t>60</t>
  </si>
  <si>
    <t>59217002</t>
  </si>
  <si>
    <t>obrubník betonový zahradní šedý 1000x50x200mm</t>
  </si>
  <si>
    <t>322620149</t>
  </si>
  <si>
    <t>693,000*1,02</t>
  </si>
  <si>
    <t>61</t>
  </si>
  <si>
    <t>935932113</t>
  </si>
  <si>
    <t>Odvodňovací plastový žlab pro zatížení A15 vnitřní š 100 mm s roštem můstkovým z Pz oceli</t>
  </si>
  <si>
    <t>-1881850419</t>
  </si>
  <si>
    <t>2*58+2*pi*23</t>
  </si>
  <si>
    <t>62</t>
  </si>
  <si>
    <t>966071721</t>
  </si>
  <si>
    <t>Bourání sloupků a vzpěr plotových ocelových do 2,5 m odřezáním</t>
  </si>
  <si>
    <t>-8758274</t>
  </si>
  <si>
    <t>63</t>
  </si>
  <si>
    <t>966072811</t>
  </si>
  <si>
    <t>Rozebrání rámového oplocení na ocelové sloupky v přes 1 do 2 m</t>
  </si>
  <si>
    <t>-1112926822</t>
  </si>
  <si>
    <t>997</t>
  </si>
  <si>
    <t>Přesun sutě</t>
  </si>
  <si>
    <t>64</t>
  </si>
  <si>
    <t>997013501</t>
  </si>
  <si>
    <t>Odvoz suti a vybouraných hmot na skládku nebo meziskládku do 1 km se složením</t>
  </si>
  <si>
    <t>-1377812790</t>
  </si>
  <si>
    <t>65</t>
  </si>
  <si>
    <t>997013509</t>
  </si>
  <si>
    <t>Příplatek k odvozu suti a vybouraných hmot na skládku ZKD 1 km přes 1 km</t>
  </si>
  <si>
    <t>-554237610</t>
  </si>
  <si>
    <t>0,853*9 'Přepočtené koeficientem množství</t>
  </si>
  <si>
    <t>66</t>
  </si>
  <si>
    <t>997013631</t>
  </si>
  <si>
    <t>Poplatek za uložení na skládce (skládkovné) stavebního odpadu směsného kód odpadu 17 09 04</t>
  </si>
  <si>
    <t>-1956025628</t>
  </si>
  <si>
    <t>998</t>
  </si>
  <si>
    <t>Přesun hmot</t>
  </si>
  <si>
    <t>67</t>
  </si>
  <si>
    <t>998222012</t>
  </si>
  <si>
    <t>Přesun hmot pro tělovýchovné plochy</t>
  </si>
  <si>
    <t>1518686462</t>
  </si>
  <si>
    <t>68</t>
  </si>
  <si>
    <t>Vybavení na skok vysoký</t>
  </si>
  <si>
    <t>1322799119</t>
  </si>
  <si>
    <t xml:space="preserve">Poznámka k položce:
žíněnka exteriér 200x170x40cm 2 ks, pojízdná Al konstrukce200x340 pod doskočiště + dřev. rošt, obal vcelku na 2 žíněnky 200x340x40 exteriér 1 ks, pojízdná krycí konstrukce 240x480 cm plechová nad odskočiště, stojany 2 ks souprava, laťka laminát. 4m 2 ks    
</t>
  </si>
  <si>
    <t>69</t>
  </si>
  <si>
    <t>Kompl. dod. + mtž. fotbalová branka malá kopaná 5x2m vč. sítí a osazení</t>
  </si>
  <si>
    <t>-1558434256</t>
  </si>
  <si>
    <t>70</t>
  </si>
  <si>
    <t>Kompl. dod. + mtž. plech proti prorůstání kořenů</t>
  </si>
  <si>
    <t>-1473199269</t>
  </si>
  <si>
    <t>71</t>
  </si>
  <si>
    <t>Ochrana ponechaných stromů při provádění prací</t>
  </si>
  <si>
    <t>76350517</t>
  </si>
  <si>
    <t>Poznámka k položce:
cena zahrnuje kompletní provedneí vč. dodávky potřebného materiálu a demontáže ochrany po ukončení prací</t>
  </si>
  <si>
    <t>1,8</t>
  </si>
  <si>
    <t>23,8</t>
  </si>
  <si>
    <t>002 - Sektor skoku do dálky</t>
  </si>
  <si>
    <t>1875410022</t>
  </si>
  <si>
    <t>-1841318883</t>
  </si>
  <si>
    <t>45*0,4</t>
  </si>
  <si>
    <t>-420106990</t>
  </si>
  <si>
    <t>20*0,3*0,3</t>
  </si>
  <si>
    <t>713263740</t>
  </si>
  <si>
    <t>rýha+odkop</t>
  </si>
  <si>
    <t>(45-25)*0,2</t>
  </si>
  <si>
    <t>1143165136</t>
  </si>
  <si>
    <t>1711287478</t>
  </si>
  <si>
    <t>174251101</t>
  </si>
  <si>
    <t>Zásyp jam, šachet rýh nebo kolem objektů sypaninou bez zhutnění</t>
  </si>
  <si>
    <t>-731474960</t>
  </si>
  <si>
    <t>"výplň doskočiště"</t>
  </si>
  <si>
    <t>8*3*0,4</t>
  </si>
  <si>
    <t>581544101</t>
  </si>
  <si>
    <t>písek křemičitý kulatozrnný, zrnitost do 2 mm</t>
  </si>
  <si>
    <t>1184514814</t>
  </si>
  <si>
    <t>9,6*1,8</t>
  </si>
  <si>
    <t>805610249</t>
  </si>
  <si>
    <t>1153628150</t>
  </si>
  <si>
    <t>1761405362</t>
  </si>
  <si>
    <t>-1558567025</t>
  </si>
  <si>
    <t>725688666</t>
  </si>
  <si>
    <t>"drenáže"    20*1,2</t>
  </si>
  <si>
    <t>-1747552090</t>
  </si>
  <si>
    <t>24*1,1</t>
  </si>
  <si>
    <t>2041896495</t>
  </si>
  <si>
    <t>"sběrná drenáž"  20</t>
  </si>
  <si>
    <t>564251011</t>
  </si>
  <si>
    <t>Podklad nebo podsyp ze štěrkopísku ŠP plochy do 100 m2 tl 150 mm</t>
  </si>
  <si>
    <t>-1347795480</t>
  </si>
  <si>
    <t>"pod doskočiště"  24</t>
  </si>
  <si>
    <t>916131113R</t>
  </si>
  <si>
    <t>Osazení lapače písku do lože z betonu prostého</t>
  </si>
  <si>
    <t>-852108027</t>
  </si>
  <si>
    <t>916001</t>
  </si>
  <si>
    <t>Lapač písku pro doskočiště  1000/500/140 s roštěm s gumovou rohoží</t>
  </si>
  <si>
    <t>ks</t>
  </si>
  <si>
    <t>1731742224</t>
  </si>
  <si>
    <t>916232111R</t>
  </si>
  <si>
    <t>Obruba ploch pro tělovýchovu z obrubníků pryžových do betonového lože (1000/300/60)</t>
  </si>
  <si>
    <t>-601206468</t>
  </si>
  <si>
    <t>916991121</t>
  </si>
  <si>
    <t>Lože pod obrubníky, krajníky nebo obruby z dlažebních kostek z betonu prostého</t>
  </si>
  <si>
    <t>2084764231</t>
  </si>
  <si>
    <t>99001</t>
  </si>
  <si>
    <t xml:space="preserve">Kompl. dod. + mtž. odrazové břevno pro skok daleký 120/30/6cm </t>
  </si>
  <si>
    <t>486100160</t>
  </si>
  <si>
    <t>99002</t>
  </si>
  <si>
    <t>Krycí plachta doskočiště</t>
  </si>
  <si>
    <t>719456363</t>
  </si>
  <si>
    <t>-2071782148</t>
  </si>
  <si>
    <t>23,76</t>
  </si>
  <si>
    <t>26,16</t>
  </si>
  <si>
    <t>výseč</t>
  </si>
  <si>
    <t>51,6</t>
  </si>
  <si>
    <t>003 - Sektor vrhu koulí</t>
  </si>
  <si>
    <t>PSV - Práce a dodávky PSV</t>
  </si>
  <si>
    <t xml:space="preserve">    783 - Dokončovací práce - nátěry</t>
  </si>
  <si>
    <t>-1241722662</t>
  </si>
  <si>
    <t>719572830</t>
  </si>
  <si>
    <t>72*0,33</t>
  </si>
  <si>
    <t>1144017596</t>
  </si>
  <si>
    <t>(72-60)*0,2</t>
  </si>
  <si>
    <t>539011415</t>
  </si>
  <si>
    <t>-243301949</t>
  </si>
  <si>
    <t>-980174563</t>
  </si>
  <si>
    <t>-241064867</t>
  </si>
  <si>
    <t>1078688193</t>
  </si>
  <si>
    <t>-1344294860</t>
  </si>
  <si>
    <t>181912112</t>
  </si>
  <si>
    <t>Úprava pláně v hornině třídy těžitelnosti I skupiny 3 se zhutněním ručně</t>
  </si>
  <si>
    <t>-147609748</t>
  </si>
  <si>
    <t>273313811</t>
  </si>
  <si>
    <t>Základové desky z betonu tř. C 25/30</t>
  </si>
  <si>
    <t>-1156200305</t>
  </si>
  <si>
    <t>"ohraničení kruhu"  3,6</t>
  </si>
  <si>
    <t>564211012</t>
  </si>
  <si>
    <t>Podklad nebo podsyp ze štěrkopísku ŠP plochy do 100 m2 tl 60 mm</t>
  </si>
  <si>
    <t>21302076</t>
  </si>
  <si>
    <t>564851013</t>
  </si>
  <si>
    <t>Podklad ze štěrkodrtě ŠD plochy do 100 m2 tl 170 mm</t>
  </si>
  <si>
    <t>903689186</t>
  </si>
  <si>
    <t>"kruh pro vrh"  3,6</t>
  </si>
  <si>
    <t>-568383204</t>
  </si>
  <si>
    <t>571907111</t>
  </si>
  <si>
    <t>Posyp krytu kamenivem drceným nebo těženým přes 30 do 35 kg/m2</t>
  </si>
  <si>
    <t>-1609761740</t>
  </si>
  <si>
    <t xml:space="preserve">"povrch výseče"  </t>
  </si>
  <si>
    <t>577143111</t>
  </si>
  <si>
    <t>Asfaltový beton vrstva obrusná ACO 8 (ABJ) tl 50 mm š do 3 m z nemodifikovaného asfaltu</t>
  </si>
  <si>
    <t>1619592911</t>
  </si>
  <si>
    <t>"povrch kruhu"  3,6</t>
  </si>
  <si>
    <t>916232112</t>
  </si>
  <si>
    <t>Obruba ploch pro tělovýchovu z obrubníků do betonového lože výšky 20 mm</t>
  </si>
  <si>
    <t>-1672891063</t>
  </si>
  <si>
    <t>"ohraničení výseče"  38,7</t>
  </si>
  <si>
    <t>Kompl. dod. + mtž. vybavení pro vrh koulí - zar. břevno, ocel. kruh, vč. ukotvení</t>
  </si>
  <si>
    <t>74517343</t>
  </si>
  <si>
    <t>746680518</t>
  </si>
  <si>
    <t>PSV</t>
  </si>
  <si>
    <t>Práce a dodávky PSV</t>
  </si>
  <si>
    <t>783</t>
  </si>
  <si>
    <t>Dokončovací práce - nátěry</t>
  </si>
  <si>
    <t>783947161r</t>
  </si>
  <si>
    <t>Krycí dvojnásobný PUP nátěr betonové podlahy</t>
  </si>
  <si>
    <t>844243305</t>
  </si>
  <si>
    <t>"ochranný nátěr ohraničení kruhu"  3,6</t>
  </si>
  <si>
    <t>30,5</t>
  </si>
  <si>
    <t>2,1</t>
  </si>
  <si>
    <t>004 - Střídačky a lavičky</t>
  </si>
  <si>
    <t>-1861417431</t>
  </si>
  <si>
    <t>1087419616</t>
  </si>
  <si>
    <t>(30,5-20)*0,2</t>
  </si>
  <si>
    <t>-885393442</t>
  </si>
  <si>
    <t>-926469838</t>
  </si>
  <si>
    <t>1566958818</t>
  </si>
  <si>
    <t>1817299295</t>
  </si>
  <si>
    <t>-119839428</t>
  </si>
  <si>
    <t>96005818</t>
  </si>
  <si>
    <t>-721562540</t>
  </si>
  <si>
    <t>564710001</t>
  </si>
  <si>
    <t>Podklad z kameniva hrubého drceného vel. 8-16 mm plochy do 100 m2 tl 50 mm</t>
  </si>
  <si>
    <t>-691444386</t>
  </si>
  <si>
    <t>564831011</t>
  </si>
  <si>
    <t>Podklad ze štěrkodrtě ŠD plochy do 100 m2 tl 100 mm</t>
  </si>
  <si>
    <t>-1992677353</t>
  </si>
  <si>
    <t>596211110</t>
  </si>
  <si>
    <t>Kladení zámkové dlažby komunikací pro pěší ručně tl 60 mm skupiny A pl do 50 m2</t>
  </si>
  <si>
    <t>147454074</t>
  </si>
  <si>
    <t>592452121</t>
  </si>
  <si>
    <t>dlažba zámková  tl.60mm přírodní</t>
  </si>
  <si>
    <t>-1992543573</t>
  </si>
  <si>
    <t>plocha*1,03</t>
  </si>
  <si>
    <t>-969136063</t>
  </si>
  <si>
    <t>-1710165291</t>
  </si>
  <si>
    <t>31,000*1,02</t>
  </si>
  <si>
    <t>-1490588861</t>
  </si>
  <si>
    <t>31*0,2*0,3</t>
  </si>
  <si>
    <t>Fotbalová střídačka</t>
  </si>
  <si>
    <t>1858301428</t>
  </si>
  <si>
    <t>Poznámka k položce:
Cena zahrnuje koumplentí provedení - fotbalová střídačka š. 3 m, ocel. kce Zn s polykarbonátovými sedačkami, vč. kotevních bloků, osazení a ukotvení</t>
  </si>
  <si>
    <t>134273027</t>
  </si>
  <si>
    <t>005 - Workoutové hřiště</t>
  </si>
  <si>
    <t>Nippur M poledance</t>
  </si>
  <si>
    <t>-470889638</t>
  </si>
  <si>
    <t>Relax lavice</t>
  </si>
  <si>
    <t>1953375246</t>
  </si>
  <si>
    <t>Bradlová lavice</t>
  </si>
  <si>
    <t>-2122878026</t>
  </si>
  <si>
    <t>Stalky</t>
  </si>
  <si>
    <t>423130643</t>
  </si>
  <si>
    <t>Step up EPDM</t>
  </si>
  <si>
    <t>-1480518985</t>
  </si>
  <si>
    <t>006</t>
  </si>
  <si>
    <t>Balanční trubka</t>
  </si>
  <si>
    <t>161051084</t>
  </si>
  <si>
    <t>007</t>
  </si>
  <si>
    <t>Minibar set a šikmé lavice - sestava</t>
  </si>
  <si>
    <t>-674109973</t>
  </si>
  <si>
    <t>008</t>
  </si>
  <si>
    <t>Zídky a bar - sestava</t>
  </si>
  <si>
    <t>1470873016</t>
  </si>
  <si>
    <t>009</t>
  </si>
  <si>
    <t>Slack line</t>
  </si>
  <si>
    <t>2061187383</t>
  </si>
  <si>
    <t>010</t>
  </si>
  <si>
    <t>Montáž a doprava vč. upevňovacího mateiálu</t>
  </si>
  <si>
    <t>654917452</t>
  </si>
  <si>
    <t>011</t>
  </si>
  <si>
    <t>Dopadová plocha tl. 50 mm</t>
  </si>
  <si>
    <t>1439717531</t>
  </si>
  <si>
    <t>Poznámka k položce:
EPDM certifikovaný litý tartan</t>
  </si>
  <si>
    <t>012</t>
  </si>
  <si>
    <t>Betonová deska</t>
  </si>
  <si>
    <t>-1366979055</t>
  </si>
  <si>
    <t>013</t>
  </si>
  <si>
    <t>Betonové patky slack line</t>
  </si>
  <si>
    <t>-453641327</t>
  </si>
  <si>
    <t>014</t>
  </si>
  <si>
    <t>Tabule provozní řád</t>
  </si>
  <si>
    <t>-304977726</t>
  </si>
  <si>
    <t>SEZNAM FIGUR</t>
  </si>
  <si>
    <t>Výměra</t>
  </si>
  <si>
    <t xml:space="preserve"> 001</t>
  </si>
  <si>
    <t>Použití figury:</t>
  </si>
  <si>
    <t xml:space="preserve"> 002</t>
  </si>
  <si>
    <t>"vsakovací jámky - výplň"</t>
  </si>
  <si>
    <t xml:space="preserve"> 003</t>
  </si>
  <si>
    <t xml:space="preserve"> 004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</si>
</sst>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6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2210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sportovního stadionu ZŠ Mládežnická, Trutnov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Trutnov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12. 4. 2023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Trutnov, Slovanské nám. 165, Trutnov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David jelínek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'000 - Vedlejší a ostatní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'000 - Vedlejší a ostatní ...'!P121</f>
        <v>0</v>
      </c>
      <c r="AV95" s="129">
        <f>'000 - Vedlejší a ostatní ...'!J33</f>
        <v>0</v>
      </c>
      <c r="AW95" s="129">
        <f>'000 - Vedlejší a ostatní ...'!J34</f>
        <v>0</v>
      </c>
      <c r="AX95" s="129">
        <f>'000 - Vedlejší a ostatní ...'!J35</f>
        <v>0</v>
      </c>
      <c r="AY95" s="129">
        <f>'000 - Vedlejší a ostatní ...'!J36</f>
        <v>0</v>
      </c>
      <c r="AZ95" s="129">
        <f>'000 - Vedlejší a ostatní ...'!F33</f>
        <v>0</v>
      </c>
      <c r="BA95" s="129">
        <f>'000 - Vedlejší a ostatní ...'!F34</f>
        <v>0</v>
      </c>
      <c r="BB95" s="129">
        <f>'000 - Vedlejší a ostatní ...'!F35</f>
        <v>0</v>
      </c>
      <c r="BC95" s="129">
        <f>'000 - Vedlejší a ostatní ...'!F36</f>
        <v>0</v>
      </c>
      <c r="BD95" s="131">
        <f>'000 - Vedlejší a ostatní 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'001 - Atletická dráha a f...'!J30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28">
        <v>0</v>
      </c>
      <c r="AT96" s="129">
        <f>ROUND(SUM(AV96:AW96),2)</f>
        <v>0</v>
      </c>
      <c r="AU96" s="130">
        <f>'001 - Atletická dráha a f...'!P127</f>
        <v>0</v>
      </c>
      <c r="AV96" s="129">
        <f>'001 - Atletická dráha a f...'!J33</f>
        <v>0</v>
      </c>
      <c r="AW96" s="129">
        <f>'001 - Atletická dráha a f...'!J34</f>
        <v>0</v>
      </c>
      <c r="AX96" s="129">
        <f>'001 - Atletická dráha a f...'!J35</f>
        <v>0</v>
      </c>
      <c r="AY96" s="129">
        <f>'001 - Atletická dráha a f...'!J36</f>
        <v>0</v>
      </c>
      <c r="AZ96" s="129">
        <f>'001 - Atletická dráha a f...'!F33</f>
        <v>0</v>
      </c>
      <c r="BA96" s="129">
        <f>'001 - Atletická dráha a f...'!F34</f>
        <v>0</v>
      </c>
      <c r="BB96" s="129">
        <f>'001 - Atletická dráha a f...'!F35</f>
        <v>0</v>
      </c>
      <c r="BC96" s="129">
        <f>'001 - Atletická dráha a f...'!F36</f>
        <v>0</v>
      </c>
      <c r="BD96" s="131">
        <f>'001 - Atletická dráha a f...'!F37</f>
        <v>0</v>
      </c>
      <c r="BE96" s="7"/>
      <c r="BT96" s="132" t="s">
        <v>85</v>
      </c>
      <c r="BV96" s="132" t="s">
        <v>79</v>
      </c>
      <c r="BW96" s="132" t="s">
        <v>91</v>
      </c>
      <c r="BX96" s="132" t="s">
        <v>5</v>
      </c>
      <c r="CL96" s="132" t="s">
        <v>1</v>
      </c>
      <c r="CM96" s="132" t="s">
        <v>87</v>
      </c>
    </row>
    <row r="97" spans="1:91" s="7" customFormat="1" ht="16.5" customHeight="1">
      <c r="A97" s="120" t="s">
        <v>81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'002 - Sektor skoku do dálky'!J30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90</v>
      </c>
      <c r="AR97" s="127"/>
      <c r="AS97" s="128">
        <v>0</v>
      </c>
      <c r="AT97" s="129">
        <f>ROUND(SUM(AV97:AW97),2)</f>
        <v>0</v>
      </c>
      <c r="AU97" s="130">
        <f>'002 - Sektor skoku do dálky'!P122</f>
        <v>0</v>
      </c>
      <c r="AV97" s="129">
        <f>'002 - Sektor skoku do dálky'!J33</f>
        <v>0</v>
      </c>
      <c r="AW97" s="129">
        <f>'002 - Sektor skoku do dálky'!J34</f>
        <v>0</v>
      </c>
      <c r="AX97" s="129">
        <f>'002 - Sektor skoku do dálky'!J35</f>
        <v>0</v>
      </c>
      <c r="AY97" s="129">
        <f>'002 - Sektor skoku do dálky'!J36</f>
        <v>0</v>
      </c>
      <c r="AZ97" s="129">
        <f>'002 - Sektor skoku do dálky'!F33</f>
        <v>0</v>
      </c>
      <c r="BA97" s="129">
        <f>'002 - Sektor skoku do dálky'!F34</f>
        <v>0</v>
      </c>
      <c r="BB97" s="129">
        <f>'002 - Sektor skoku do dálky'!F35</f>
        <v>0</v>
      </c>
      <c r="BC97" s="129">
        <f>'002 - Sektor skoku do dálky'!F36</f>
        <v>0</v>
      </c>
      <c r="BD97" s="131">
        <f>'002 - Sektor skoku do dálky'!F37</f>
        <v>0</v>
      </c>
      <c r="BE97" s="7"/>
      <c r="BT97" s="132" t="s">
        <v>85</v>
      </c>
      <c r="BV97" s="132" t="s">
        <v>79</v>
      </c>
      <c r="BW97" s="132" t="s">
        <v>94</v>
      </c>
      <c r="BX97" s="132" t="s">
        <v>5</v>
      </c>
      <c r="CL97" s="132" t="s">
        <v>1</v>
      </c>
      <c r="CM97" s="132" t="s">
        <v>87</v>
      </c>
    </row>
    <row r="98" spans="1:91" s="7" customFormat="1" ht="16.5" customHeight="1">
      <c r="A98" s="120" t="s">
        <v>81</v>
      </c>
      <c r="B98" s="121"/>
      <c r="C98" s="122"/>
      <c r="D98" s="123" t="s">
        <v>95</v>
      </c>
      <c r="E98" s="123"/>
      <c r="F98" s="123"/>
      <c r="G98" s="123"/>
      <c r="H98" s="123"/>
      <c r="I98" s="124"/>
      <c r="J98" s="123" t="s">
        <v>96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'003 - Sektor vrhu koulí'!J30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90</v>
      </c>
      <c r="AR98" s="127"/>
      <c r="AS98" s="128">
        <v>0</v>
      </c>
      <c r="AT98" s="129">
        <f>ROUND(SUM(AV98:AW98),2)</f>
        <v>0</v>
      </c>
      <c r="AU98" s="130">
        <f>'003 - Sektor vrhu koulí'!P124</f>
        <v>0</v>
      </c>
      <c r="AV98" s="129">
        <f>'003 - Sektor vrhu koulí'!J33</f>
        <v>0</v>
      </c>
      <c r="AW98" s="129">
        <f>'003 - Sektor vrhu koulí'!J34</f>
        <v>0</v>
      </c>
      <c r="AX98" s="129">
        <f>'003 - Sektor vrhu koulí'!J35</f>
        <v>0</v>
      </c>
      <c r="AY98" s="129">
        <f>'003 - Sektor vrhu koulí'!J36</f>
        <v>0</v>
      </c>
      <c r="AZ98" s="129">
        <f>'003 - Sektor vrhu koulí'!F33</f>
        <v>0</v>
      </c>
      <c r="BA98" s="129">
        <f>'003 - Sektor vrhu koulí'!F34</f>
        <v>0</v>
      </c>
      <c r="BB98" s="129">
        <f>'003 - Sektor vrhu koulí'!F35</f>
        <v>0</v>
      </c>
      <c r="BC98" s="129">
        <f>'003 - Sektor vrhu koulí'!F36</f>
        <v>0</v>
      </c>
      <c r="BD98" s="131">
        <f>'003 - Sektor vrhu koulí'!F37</f>
        <v>0</v>
      </c>
      <c r="BE98" s="7"/>
      <c r="BT98" s="132" t="s">
        <v>85</v>
      </c>
      <c r="BV98" s="132" t="s">
        <v>79</v>
      </c>
      <c r="BW98" s="132" t="s">
        <v>97</v>
      </c>
      <c r="BX98" s="132" t="s">
        <v>5</v>
      </c>
      <c r="CL98" s="132" t="s">
        <v>1</v>
      </c>
      <c r="CM98" s="132" t="s">
        <v>87</v>
      </c>
    </row>
    <row r="99" spans="1:91" s="7" customFormat="1" ht="16.5" customHeight="1">
      <c r="A99" s="120" t="s">
        <v>81</v>
      </c>
      <c r="B99" s="121"/>
      <c r="C99" s="122"/>
      <c r="D99" s="123" t="s">
        <v>98</v>
      </c>
      <c r="E99" s="123"/>
      <c r="F99" s="123"/>
      <c r="G99" s="123"/>
      <c r="H99" s="123"/>
      <c r="I99" s="124"/>
      <c r="J99" s="123" t="s">
        <v>99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'004 - Střídačky a lavičky'!J30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90</v>
      </c>
      <c r="AR99" s="127"/>
      <c r="AS99" s="128">
        <v>0</v>
      </c>
      <c r="AT99" s="129">
        <f>ROUND(SUM(AV99:AW99),2)</f>
        <v>0</v>
      </c>
      <c r="AU99" s="130">
        <f>'004 - Střídačky a lavičky'!P121</f>
        <v>0</v>
      </c>
      <c r="AV99" s="129">
        <f>'004 - Střídačky a lavičky'!J33</f>
        <v>0</v>
      </c>
      <c r="AW99" s="129">
        <f>'004 - Střídačky a lavičky'!J34</f>
        <v>0</v>
      </c>
      <c r="AX99" s="129">
        <f>'004 - Střídačky a lavičky'!J35</f>
        <v>0</v>
      </c>
      <c r="AY99" s="129">
        <f>'004 - Střídačky a lavičky'!J36</f>
        <v>0</v>
      </c>
      <c r="AZ99" s="129">
        <f>'004 - Střídačky a lavičky'!F33</f>
        <v>0</v>
      </c>
      <c r="BA99" s="129">
        <f>'004 - Střídačky a lavičky'!F34</f>
        <v>0</v>
      </c>
      <c r="BB99" s="129">
        <f>'004 - Střídačky a lavičky'!F35</f>
        <v>0</v>
      </c>
      <c r="BC99" s="129">
        <f>'004 - Střídačky a lavičky'!F36</f>
        <v>0</v>
      </c>
      <c r="BD99" s="131">
        <f>'004 - Střídačky a lavičky'!F37</f>
        <v>0</v>
      </c>
      <c r="BE99" s="7"/>
      <c r="BT99" s="132" t="s">
        <v>85</v>
      </c>
      <c r="BV99" s="132" t="s">
        <v>79</v>
      </c>
      <c r="BW99" s="132" t="s">
        <v>100</v>
      </c>
      <c r="BX99" s="132" t="s">
        <v>5</v>
      </c>
      <c r="CL99" s="132" t="s">
        <v>1</v>
      </c>
      <c r="CM99" s="132" t="s">
        <v>87</v>
      </c>
    </row>
    <row r="100" spans="1:91" s="7" customFormat="1" ht="16.5" customHeight="1">
      <c r="A100" s="120" t="s">
        <v>81</v>
      </c>
      <c r="B100" s="121"/>
      <c r="C100" s="122"/>
      <c r="D100" s="123" t="s">
        <v>101</v>
      </c>
      <c r="E100" s="123"/>
      <c r="F100" s="123"/>
      <c r="G100" s="123"/>
      <c r="H100" s="123"/>
      <c r="I100" s="124"/>
      <c r="J100" s="123" t="s">
        <v>102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'005 - Workoutové hřiště'!J30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90</v>
      </c>
      <c r="AR100" s="127"/>
      <c r="AS100" s="133">
        <v>0</v>
      </c>
      <c r="AT100" s="134">
        <f>ROUND(SUM(AV100:AW100),2)</f>
        <v>0</v>
      </c>
      <c r="AU100" s="135">
        <f>'005 - Workoutové hřiště'!P117</f>
        <v>0</v>
      </c>
      <c r="AV100" s="134">
        <f>'005 - Workoutové hřiště'!J33</f>
        <v>0</v>
      </c>
      <c r="AW100" s="134">
        <f>'005 - Workoutové hřiště'!J34</f>
        <v>0</v>
      </c>
      <c r="AX100" s="134">
        <f>'005 - Workoutové hřiště'!J35</f>
        <v>0</v>
      </c>
      <c r="AY100" s="134">
        <f>'005 - Workoutové hřiště'!J36</f>
        <v>0</v>
      </c>
      <c r="AZ100" s="134">
        <f>'005 - Workoutové hřiště'!F33</f>
        <v>0</v>
      </c>
      <c r="BA100" s="134">
        <f>'005 - Workoutové hřiště'!F34</f>
        <v>0</v>
      </c>
      <c r="BB100" s="134">
        <f>'005 - Workoutové hřiště'!F35</f>
        <v>0</v>
      </c>
      <c r="BC100" s="134">
        <f>'005 - Workoutové hřiště'!F36</f>
        <v>0</v>
      </c>
      <c r="BD100" s="136">
        <f>'005 - Workoutové hřiště'!F37</f>
        <v>0</v>
      </c>
      <c r="BE100" s="7"/>
      <c r="BT100" s="132" t="s">
        <v>85</v>
      </c>
      <c r="BV100" s="132" t="s">
        <v>79</v>
      </c>
      <c r="BW100" s="132" t="s">
        <v>103</v>
      </c>
      <c r="BX100" s="132" t="s">
        <v>5</v>
      </c>
      <c r="CL100" s="132" t="s">
        <v>1</v>
      </c>
      <c r="CM100" s="132" t="s">
        <v>87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Vedlejší a ostatní ...'!C2" display="/"/>
    <hyperlink ref="A96" location="'001 - Atletická dráha a f...'!C2" display="/"/>
    <hyperlink ref="A97" location="'002 - Sektor skoku do dálky'!C2" display="/"/>
    <hyperlink ref="A98" location="'003 - Sektor vrhu koulí'!C2" display="/"/>
    <hyperlink ref="A99" location="'004 - Střídačky a lavičky'!C2" display="/"/>
    <hyperlink ref="A100" location="'005 - Workoutové hřiště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sportovního stadionu ZŠ Mládežnická, Trutnov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107</v>
      </c>
      <c r="G12" s="39"/>
      <c r="H12" s="39"/>
      <c r="I12" s="141" t="s">
        <v>22</v>
      </c>
      <c r="J12" s="145" t="str">
        <f>'Rekapitulace stavby'!AN8</f>
        <v>12. 4. 2023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Trutnov, Slovanské nám. 165, Trutnov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Ing. David jelínek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ROUND((SUM(BE121:BE137)),2)</f>
        <v>0</v>
      </c>
      <c r="G33" s="39"/>
      <c r="H33" s="39"/>
      <c r="I33" s="156">
        <v>0.21</v>
      </c>
      <c r="J33" s="155">
        <f>ROUND(((SUM(BE121:BE137))*I33),2)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ROUND((SUM(BF121:BF137)),2)</f>
        <v>0</v>
      </c>
      <c r="G34" s="39"/>
      <c r="H34" s="39"/>
      <c r="I34" s="156">
        <v>0.15</v>
      </c>
      <c r="J34" s="155">
        <f>ROUND(((SUM(BF121:BF137))*I34),2)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ROUND((SUM(BG121:BG137)),2)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ROUND((SUM(BH121:BH137)),2)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ROUND((SUM(BI121:BI137)),2)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sportovního stadionu ZŠ Mládežnická,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000 -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12. 4. 2023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165, Trutnov</v>
      </c>
      <c r="G91" s="41"/>
      <c r="H91" s="41"/>
      <c r="I91" s="33" t="s">
        <v>30</v>
      </c>
      <c r="J91" s="37" t="str">
        <f>E21</f>
        <v>Ing. David jelínek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113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114</v>
      </c>
      <c r="E98" s="183"/>
      <c r="F98" s="183"/>
      <c r="G98" s="183"/>
      <c r="H98" s="183"/>
      <c r="I98" s="183"/>
      <c r="J98" s="184">
        <f>J125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86"/>
      <c r="C99" s="187"/>
      <c r="D99" s="188" t="s">
        <v>115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116</v>
      </c>
      <c r="E100" s="189"/>
      <c r="F100" s="189"/>
      <c r="G100" s="189"/>
      <c r="H100" s="189"/>
      <c r="I100" s="189"/>
      <c r="J100" s="190">
        <f>J133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117</v>
      </c>
      <c r="E101" s="189"/>
      <c r="F101" s="189"/>
      <c r="G101" s="189"/>
      <c r="H101" s="189"/>
      <c r="I101" s="189"/>
      <c r="J101" s="190">
        <f>J136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Rekonstrukce sportovního stadionu ZŠ Mládežnická, Trutnov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000 - Vedlejší a ostatní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12. 4. 2023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Trutnov, Slovanské nám. 165, Trutnov</v>
      </c>
      <c r="G117" s="41"/>
      <c r="H117" s="41"/>
      <c r="I117" s="33" t="s">
        <v>30</v>
      </c>
      <c r="J117" s="37" t="str">
        <f>E21</f>
        <v>Ing. David jelínek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 Lenka Kasperová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119</v>
      </c>
      <c r="D120" s="195" t="s">
        <v>62</v>
      </c>
      <c r="E120" s="195" t="s">
        <v>58</v>
      </c>
      <c r="F120" s="195" t="s">
        <v>59</v>
      </c>
      <c r="G120" s="195" t="s">
        <v>120</v>
      </c>
      <c r="H120" s="195" t="s">
        <v>121</v>
      </c>
      <c r="I120" s="195" t="s">
        <v>122</v>
      </c>
      <c r="J120" s="195" t="s">
        <v>110</v>
      </c>
      <c r="K120" s="196" t="s">
        <v>123</v>
      </c>
      <c r="L120" s="197"/>
      <c r="M120" s="101" t="s">
        <v>1</v>
      </c>
      <c r="N120" s="102" t="s">
        <v>41</v>
      </c>
      <c r="O120" s="102" t="s">
        <v>124</v>
      </c>
      <c r="P120" s="102" t="s">
        <v>125</v>
      </c>
      <c r="Q120" s="102" t="s">
        <v>126</v>
      </c>
      <c r="R120" s="102" t="s">
        <v>127</v>
      </c>
      <c r="S120" s="102" t="s">
        <v>128</v>
      </c>
      <c r="T120" s="103" t="s">
        <v>129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130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P122+P125</f>
        <v>0</v>
      </c>
      <c r="Q121" s="105"/>
      <c r="R121" s="200">
        <f>R122+R125</f>
        <v>0</v>
      </c>
      <c r="S121" s="105"/>
      <c r="T121" s="201">
        <f>T122+T125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112</v>
      </c>
      <c r="BK121" s="202">
        <f>BK122+BK125</f>
        <v>0</v>
      </c>
    </row>
    <row r="122" spans="1:63" s="12" customFormat="1" ht="25.9" customHeight="1">
      <c r="A122" s="12"/>
      <c r="B122" s="203"/>
      <c r="C122" s="204"/>
      <c r="D122" s="205" t="s">
        <v>76</v>
      </c>
      <c r="E122" s="206" t="s">
        <v>131</v>
      </c>
      <c r="F122" s="206" t="s">
        <v>132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SUM(P123:P124)</f>
        <v>0</v>
      </c>
      <c r="Q122" s="211"/>
      <c r="R122" s="212">
        <f>SUM(R123:R124)</f>
        <v>0</v>
      </c>
      <c r="S122" s="211"/>
      <c r="T122" s="213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133</v>
      </c>
      <c r="AT122" s="215" t="s">
        <v>76</v>
      </c>
      <c r="AU122" s="215" t="s">
        <v>77</v>
      </c>
      <c r="AY122" s="214" t="s">
        <v>134</v>
      </c>
      <c r="BK122" s="216">
        <f>SUM(BK123:BK124)</f>
        <v>0</v>
      </c>
    </row>
    <row r="123" spans="1:65" s="2" customFormat="1" ht="16.5" customHeight="1">
      <c r="A123" s="39"/>
      <c r="B123" s="40"/>
      <c r="C123" s="217" t="s">
        <v>85</v>
      </c>
      <c r="D123" s="217" t="s">
        <v>135</v>
      </c>
      <c r="E123" s="218" t="s">
        <v>88</v>
      </c>
      <c r="F123" s="219" t="s">
        <v>136</v>
      </c>
      <c r="G123" s="220" t="s">
        <v>137</v>
      </c>
      <c r="H123" s="221">
        <v>1</v>
      </c>
      <c r="I123" s="222"/>
      <c r="J123" s="223">
        <f>ROUND(I123*H123,2)</f>
        <v>0</v>
      </c>
      <c r="K123" s="219" t="s">
        <v>1</v>
      </c>
      <c r="L123" s="45"/>
      <c r="M123" s="224" t="s">
        <v>1</v>
      </c>
      <c r="N123" s="225" t="s">
        <v>42</v>
      </c>
      <c r="O123" s="92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8" t="s">
        <v>138</v>
      </c>
      <c r="AT123" s="228" t="s">
        <v>135</v>
      </c>
      <c r="AU123" s="228" t="s">
        <v>85</v>
      </c>
      <c r="AY123" s="18" t="s">
        <v>134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8" t="s">
        <v>85</v>
      </c>
      <c r="BK123" s="229">
        <f>ROUND(I123*H123,2)</f>
        <v>0</v>
      </c>
      <c r="BL123" s="18" t="s">
        <v>138</v>
      </c>
      <c r="BM123" s="228" t="s">
        <v>139</v>
      </c>
    </row>
    <row r="124" spans="1:65" s="2" customFormat="1" ht="16.5" customHeight="1">
      <c r="A124" s="39"/>
      <c r="B124" s="40"/>
      <c r="C124" s="217" t="s">
        <v>87</v>
      </c>
      <c r="D124" s="217" t="s">
        <v>135</v>
      </c>
      <c r="E124" s="218" t="s">
        <v>92</v>
      </c>
      <c r="F124" s="219" t="s">
        <v>140</v>
      </c>
      <c r="G124" s="220" t="s">
        <v>137</v>
      </c>
      <c r="H124" s="221">
        <v>1</v>
      </c>
      <c r="I124" s="222"/>
      <c r="J124" s="223">
        <f>ROUND(I124*H124,2)</f>
        <v>0</v>
      </c>
      <c r="K124" s="219" t="s">
        <v>1</v>
      </c>
      <c r="L124" s="45"/>
      <c r="M124" s="224" t="s">
        <v>1</v>
      </c>
      <c r="N124" s="225" t="s">
        <v>42</v>
      </c>
      <c r="O124" s="92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8" t="s">
        <v>138</v>
      </c>
      <c r="AT124" s="228" t="s">
        <v>135</v>
      </c>
      <c r="AU124" s="228" t="s">
        <v>85</v>
      </c>
      <c r="AY124" s="18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8" t="s">
        <v>85</v>
      </c>
      <c r="BK124" s="229">
        <f>ROUND(I124*H124,2)</f>
        <v>0</v>
      </c>
      <c r="BL124" s="18" t="s">
        <v>138</v>
      </c>
      <c r="BM124" s="228" t="s">
        <v>141</v>
      </c>
    </row>
    <row r="125" spans="1:63" s="12" customFormat="1" ht="25.9" customHeight="1">
      <c r="A125" s="12"/>
      <c r="B125" s="203"/>
      <c r="C125" s="204"/>
      <c r="D125" s="205" t="s">
        <v>76</v>
      </c>
      <c r="E125" s="206" t="s">
        <v>142</v>
      </c>
      <c r="F125" s="206" t="s">
        <v>143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P126+P133+P136</f>
        <v>0</v>
      </c>
      <c r="Q125" s="211"/>
      <c r="R125" s="212">
        <f>R126+R133+R136</f>
        <v>0</v>
      </c>
      <c r="S125" s="211"/>
      <c r="T125" s="213">
        <f>T126+T133+T136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144</v>
      </c>
      <c r="AT125" s="215" t="s">
        <v>76</v>
      </c>
      <c r="AU125" s="215" t="s">
        <v>77</v>
      </c>
      <c r="AY125" s="214" t="s">
        <v>134</v>
      </c>
      <c r="BK125" s="216">
        <f>BK126+BK133+BK136</f>
        <v>0</v>
      </c>
    </row>
    <row r="126" spans="1:63" s="12" customFormat="1" ht="22.8" customHeight="1">
      <c r="A126" s="12"/>
      <c r="B126" s="203"/>
      <c r="C126" s="204"/>
      <c r="D126" s="205" t="s">
        <v>76</v>
      </c>
      <c r="E126" s="230" t="s">
        <v>145</v>
      </c>
      <c r="F126" s="230" t="s">
        <v>146</v>
      </c>
      <c r="G126" s="204"/>
      <c r="H126" s="204"/>
      <c r="I126" s="207"/>
      <c r="J126" s="231">
        <f>BK126</f>
        <v>0</v>
      </c>
      <c r="K126" s="204"/>
      <c r="L126" s="209"/>
      <c r="M126" s="210"/>
      <c r="N126" s="211"/>
      <c r="O126" s="211"/>
      <c r="P126" s="212">
        <f>SUM(P127:P132)</f>
        <v>0</v>
      </c>
      <c r="Q126" s="211"/>
      <c r="R126" s="212">
        <f>SUM(R127:R132)</f>
        <v>0</v>
      </c>
      <c r="S126" s="211"/>
      <c r="T126" s="213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144</v>
      </c>
      <c r="AT126" s="215" t="s">
        <v>76</v>
      </c>
      <c r="AU126" s="215" t="s">
        <v>85</v>
      </c>
      <c r="AY126" s="214" t="s">
        <v>134</v>
      </c>
      <c r="BK126" s="216">
        <f>SUM(BK127:BK132)</f>
        <v>0</v>
      </c>
    </row>
    <row r="127" spans="1:65" s="2" customFormat="1" ht="24.15" customHeight="1">
      <c r="A127" s="39"/>
      <c r="B127" s="40"/>
      <c r="C127" s="217" t="s">
        <v>147</v>
      </c>
      <c r="D127" s="217" t="s">
        <v>135</v>
      </c>
      <c r="E127" s="218" t="s">
        <v>148</v>
      </c>
      <c r="F127" s="219" t="s">
        <v>149</v>
      </c>
      <c r="G127" s="220" t="s">
        <v>137</v>
      </c>
      <c r="H127" s="221">
        <v>1</v>
      </c>
      <c r="I127" s="222"/>
      <c r="J127" s="223">
        <f>ROUND(I127*H127,2)</f>
        <v>0</v>
      </c>
      <c r="K127" s="219" t="s">
        <v>150</v>
      </c>
      <c r="L127" s="45"/>
      <c r="M127" s="224" t="s">
        <v>1</v>
      </c>
      <c r="N127" s="225" t="s">
        <v>42</v>
      </c>
      <c r="O127" s="92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8" t="s">
        <v>151</v>
      </c>
      <c r="AT127" s="228" t="s">
        <v>135</v>
      </c>
      <c r="AU127" s="228" t="s">
        <v>87</v>
      </c>
      <c r="AY127" s="18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8" t="s">
        <v>85</v>
      </c>
      <c r="BK127" s="229">
        <f>ROUND(I127*H127,2)</f>
        <v>0</v>
      </c>
      <c r="BL127" s="18" t="s">
        <v>151</v>
      </c>
      <c r="BM127" s="228" t="s">
        <v>152</v>
      </c>
    </row>
    <row r="128" spans="1:65" s="2" customFormat="1" ht="24.15" customHeight="1">
      <c r="A128" s="39"/>
      <c r="B128" s="40"/>
      <c r="C128" s="217" t="s">
        <v>133</v>
      </c>
      <c r="D128" s="217" t="s">
        <v>135</v>
      </c>
      <c r="E128" s="218" t="s">
        <v>153</v>
      </c>
      <c r="F128" s="219" t="s">
        <v>154</v>
      </c>
      <c r="G128" s="220" t="s">
        <v>137</v>
      </c>
      <c r="H128" s="221">
        <v>1</v>
      </c>
      <c r="I128" s="222"/>
      <c r="J128" s="223">
        <f>ROUND(I128*H128,2)</f>
        <v>0</v>
      </c>
      <c r="K128" s="219" t="s">
        <v>1</v>
      </c>
      <c r="L128" s="45"/>
      <c r="M128" s="224" t="s">
        <v>1</v>
      </c>
      <c r="N128" s="225" t="s">
        <v>42</v>
      </c>
      <c r="O128" s="92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8" t="s">
        <v>151</v>
      </c>
      <c r="AT128" s="228" t="s">
        <v>135</v>
      </c>
      <c r="AU128" s="228" t="s">
        <v>87</v>
      </c>
      <c r="AY128" s="18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8" t="s">
        <v>85</v>
      </c>
      <c r="BK128" s="229">
        <f>ROUND(I128*H128,2)</f>
        <v>0</v>
      </c>
      <c r="BL128" s="18" t="s">
        <v>151</v>
      </c>
      <c r="BM128" s="228" t="s">
        <v>155</v>
      </c>
    </row>
    <row r="129" spans="1:65" s="2" customFormat="1" ht="16.5" customHeight="1">
      <c r="A129" s="39"/>
      <c r="B129" s="40"/>
      <c r="C129" s="217" t="s">
        <v>144</v>
      </c>
      <c r="D129" s="217" t="s">
        <v>135</v>
      </c>
      <c r="E129" s="218" t="s">
        <v>156</v>
      </c>
      <c r="F129" s="219" t="s">
        <v>157</v>
      </c>
      <c r="G129" s="220" t="s">
        <v>137</v>
      </c>
      <c r="H129" s="221">
        <v>1</v>
      </c>
      <c r="I129" s="222"/>
      <c r="J129" s="223">
        <f>ROUND(I129*H129,2)</f>
        <v>0</v>
      </c>
      <c r="K129" s="219" t="s">
        <v>150</v>
      </c>
      <c r="L129" s="45"/>
      <c r="M129" s="224" t="s">
        <v>1</v>
      </c>
      <c r="N129" s="225" t="s">
        <v>42</v>
      </c>
      <c r="O129" s="92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8" t="s">
        <v>151</v>
      </c>
      <c r="AT129" s="228" t="s">
        <v>135</v>
      </c>
      <c r="AU129" s="228" t="s">
        <v>87</v>
      </c>
      <c r="AY129" s="18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8" t="s">
        <v>85</v>
      </c>
      <c r="BK129" s="229">
        <f>ROUND(I129*H129,2)</f>
        <v>0</v>
      </c>
      <c r="BL129" s="18" t="s">
        <v>151</v>
      </c>
      <c r="BM129" s="228" t="s">
        <v>158</v>
      </c>
    </row>
    <row r="130" spans="1:65" s="2" customFormat="1" ht="16.5" customHeight="1">
      <c r="A130" s="39"/>
      <c r="B130" s="40"/>
      <c r="C130" s="217" t="s">
        <v>159</v>
      </c>
      <c r="D130" s="217" t="s">
        <v>135</v>
      </c>
      <c r="E130" s="218" t="s">
        <v>160</v>
      </c>
      <c r="F130" s="219" t="s">
        <v>161</v>
      </c>
      <c r="G130" s="220" t="s">
        <v>137</v>
      </c>
      <c r="H130" s="221">
        <v>1</v>
      </c>
      <c r="I130" s="222"/>
      <c r="J130" s="223">
        <f>ROUND(I130*H130,2)</f>
        <v>0</v>
      </c>
      <c r="K130" s="219" t="s">
        <v>1</v>
      </c>
      <c r="L130" s="45"/>
      <c r="M130" s="224" t="s">
        <v>1</v>
      </c>
      <c r="N130" s="225" t="s">
        <v>42</v>
      </c>
      <c r="O130" s="92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8" t="s">
        <v>151</v>
      </c>
      <c r="AT130" s="228" t="s">
        <v>135</v>
      </c>
      <c r="AU130" s="228" t="s">
        <v>87</v>
      </c>
      <c r="AY130" s="18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8" t="s">
        <v>85</v>
      </c>
      <c r="BK130" s="229">
        <f>ROUND(I130*H130,2)</f>
        <v>0</v>
      </c>
      <c r="BL130" s="18" t="s">
        <v>151</v>
      </c>
      <c r="BM130" s="228" t="s">
        <v>162</v>
      </c>
    </row>
    <row r="131" spans="1:65" s="2" customFormat="1" ht="16.5" customHeight="1">
      <c r="A131" s="39"/>
      <c r="B131" s="40"/>
      <c r="C131" s="217" t="s">
        <v>163</v>
      </c>
      <c r="D131" s="217" t="s">
        <v>135</v>
      </c>
      <c r="E131" s="218" t="s">
        <v>164</v>
      </c>
      <c r="F131" s="219" t="s">
        <v>165</v>
      </c>
      <c r="G131" s="220" t="s">
        <v>137</v>
      </c>
      <c r="H131" s="221">
        <v>1</v>
      </c>
      <c r="I131" s="222"/>
      <c r="J131" s="223">
        <f>ROUND(I131*H131,2)</f>
        <v>0</v>
      </c>
      <c r="K131" s="219" t="s">
        <v>150</v>
      </c>
      <c r="L131" s="45"/>
      <c r="M131" s="224" t="s">
        <v>1</v>
      </c>
      <c r="N131" s="225" t="s">
        <v>42</v>
      </c>
      <c r="O131" s="92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8" t="s">
        <v>151</v>
      </c>
      <c r="AT131" s="228" t="s">
        <v>135</v>
      </c>
      <c r="AU131" s="228" t="s">
        <v>87</v>
      </c>
      <c r="AY131" s="18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8" t="s">
        <v>85</v>
      </c>
      <c r="BK131" s="229">
        <f>ROUND(I131*H131,2)</f>
        <v>0</v>
      </c>
      <c r="BL131" s="18" t="s">
        <v>151</v>
      </c>
      <c r="BM131" s="228" t="s">
        <v>166</v>
      </c>
    </row>
    <row r="132" spans="1:65" s="2" customFormat="1" ht="16.5" customHeight="1">
      <c r="A132" s="39"/>
      <c r="B132" s="40"/>
      <c r="C132" s="217" t="s">
        <v>167</v>
      </c>
      <c r="D132" s="217" t="s">
        <v>135</v>
      </c>
      <c r="E132" s="218" t="s">
        <v>168</v>
      </c>
      <c r="F132" s="219" t="s">
        <v>169</v>
      </c>
      <c r="G132" s="220" t="s">
        <v>137</v>
      </c>
      <c r="H132" s="221">
        <v>1</v>
      </c>
      <c r="I132" s="222"/>
      <c r="J132" s="223">
        <f>ROUND(I132*H132,2)</f>
        <v>0</v>
      </c>
      <c r="K132" s="219" t="s">
        <v>150</v>
      </c>
      <c r="L132" s="45"/>
      <c r="M132" s="224" t="s">
        <v>1</v>
      </c>
      <c r="N132" s="225" t="s">
        <v>42</v>
      </c>
      <c r="O132" s="92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8" t="s">
        <v>151</v>
      </c>
      <c r="AT132" s="228" t="s">
        <v>135</v>
      </c>
      <c r="AU132" s="228" t="s">
        <v>87</v>
      </c>
      <c r="AY132" s="18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8" t="s">
        <v>85</v>
      </c>
      <c r="BK132" s="229">
        <f>ROUND(I132*H132,2)</f>
        <v>0</v>
      </c>
      <c r="BL132" s="18" t="s">
        <v>151</v>
      </c>
      <c r="BM132" s="228" t="s">
        <v>170</v>
      </c>
    </row>
    <row r="133" spans="1:63" s="12" customFormat="1" ht="22.8" customHeight="1">
      <c r="A133" s="12"/>
      <c r="B133" s="203"/>
      <c r="C133" s="204"/>
      <c r="D133" s="205" t="s">
        <v>76</v>
      </c>
      <c r="E133" s="230" t="s">
        <v>171</v>
      </c>
      <c r="F133" s="230" t="s">
        <v>172</v>
      </c>
      <c r="G133" s="204"/>
      <c r="H133" s="204"/>
      <c r="I133" s="207"/>
      <c r="J133" s="231">
        <f>BK133</f>
        <v>0</v>
      </c>
      <c r="K133" s="204"/>
      <c r="L133" s="209"/>
      <c r="M133" s="210"/>
      <c r="N133" s="211"/>
      <c r="O133" s="211"/>
      <c r="P133" s="212">
        <f>SUM(P134:P135)</f>
        <v>0</v>
      </c>
      <c r="Q133" s="211"/>
      <c r="R133" s="212">
        <f>SUM(R134:R135)</f>
        <v>0</v>
      </c>
      <c r="S133" s="211"/>
      <c r="T133" s="213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144</v>
      </c>
      <c r="AT133" s="215" t="s">
        <v>76</v>
      </c>
      <c r="AU133" s="215" t="s">
        <v>85</v>
      </c>
      <c r="AY133" s="214" t="s">
        <v>134</v>
      </c>
      <c r="BK133" s="216">
        <f>SUM(BK134:BK135)</f>
        <v>0</v>
      </c>
    </row>
    <row r="134" spans="1:65" s="2" customFormat="1" ht="16.5" customHeight="1">
      <c r="A134" s="39"/>
      <c r="B134" s="40"/>
      <c r="C134" s="217" t="s">
        <v>173</v>
      </c>
      <c r="D134" s="217" t="s">
        <v>135</v>
      </c>
      <c r="E134" s="218" t="s">
        <v>174</v>
      </c>
      <c r="F134" s="219" t="s">
        <v>172</v>
      </c>
      <c r="G134" s="220" t="s">
        <v>137</v>
      </c>
      <c r="H134" s="221">
        <v>1</v>
      </c>
      <c r="I134" s="222"/>
      <c r="J134" s="223">
        <f>ROUND(I134*H134,2)</f>
        <v>0</v>
      </c>
      <c r="K134" s="219" t="s">
        <v>150</v>
      </c>
      <c r="L134" s="45"/>
      <c r="M134" s="224" t="s">
        <v>1</v>
      </c>
      <c r="N134" s="225" t="s">
        <v>42</v>
      </c>
      <c r="O134" s="92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8" t="s">
        <v>151</v>
      </c>
      <c r="AT134" s="228" t="s">
        <v>135</v>
      </c>
      <c r="AU134" s="228" t="s">
        <v>87</v>
      </c>
      <c r="AY134" s="18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8" t="s">
        <v>85</v>
      </c>
      <c r="BK134" s="229">
        <f>ROUND(I134*H134,2)</f>
        <v>0</v>
      </c>
      <c r="BL134" s="18" t="s">
        <v>151</v>
      </c>
      <c r="BM134" s="228" t="s">
        <v>175</v>
      </c>
    </row>
    <row r="135" spans="1:65" s="2" customFormat="1" ht="16.5" customHeight="1">
      <c r="A135" s="39"/>
      <c r="B135" s="40"/>
      <c r="C135" s="217" t="s">
        <v>176</v>
      </c>
      <c r="D135" s="217" t="s">
        <v>135</v>
      </c>
      <c r="E135" s="218" t="s">
        <v>177</v>
      </c>
      <c r="F135" s="219" t="s">
        <v>178</v>
      </c>
      <c r="G135" s="220" t="s">
        <v>137</v>
      </c>
      <c r="H135" s="221">
        <v>1</v>
      </c>
      <c r="I135" s="222"/>
      <c r="J135" s="223">
        <f>ROUND(I135*H135,2)</f>
        <v>0</v>
      </c>
      <c r="K135" s="219" t="s">
        <v>150</v>
      </c>
      <c r="L135" s="45"/>
      <c r="M135" s="224" t="s">
        <v>1</v>
      </c>
      <c r="N135" s="225" t="s">
        <v>42</v>
      </c>
      <c r="O135" s="92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8" t="s">
        <v>151</v>
      </c>
      <c r="AT135" s="228" t="s">
        <v>135</v>
      </c>
      <c r="AU135" s="228" t="s">
        <v>87</v>
      </c>
      <c r="AY135" s="18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8" t="s">
        <v>85</v>
      </c>
      <c r="BK135" s="229">
        <f>ROUND(I135*H135,2)</f>
        <v>0</v>
      </c>
      <c r="BL135" s="18" t="s">
        <v>151</v>
      </c>
      <c r="BM135" s="228" t="s">
        <v>179</v>
      </c>
    </row>
    <row r="136" spans="1:63" s="12" customFormat="1" ht="22.8" customHeight="1">
      <c r="A136" s="12"/>
      <c r="B136" s="203"/>
      <c r="C136" s="204"/>
      <c r="D136" s="205" t="s">
        <v>76</v>
      </c>
      <c r="E136" s="230" t="s">
        <v>180</v>
      </c>
      <c r="F136" s="230" t="s">
        <v>181</v>
      </c>
      <c r="G136" s="204"/>
      <c r="H136" s="204"/>
      <c r="I136" s="207"/>
      <c r="J136" s="231">
        <f>BK136</f>
        <v>0</v>
      </c>
      <c r="K136" s="204"/>
      <c r="L136" s="209"/>
      <c r="M136" s="210"/>
      <c r="N136" s="211"/>
      <c r="O136" s="211"/>
      <c r="P136" s="212">
        <f>P137</f>
        <v>0</v>
      </c>
      <c r="Q136" s="211"/>
      <c r="R136" s="212">
        <f>R137</f>
        <v>0</v>
      </c>
      <c r="S136" s="211"/>
      <c r="T136" s="213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144</v>
      </c>
      <c r="AT136" s="215" t="s">
        <v>76</v>
      </c>
      <c r="AU136" s="215" t="s">
        <v>85</v>
      </c>
      <c r="AY136" s="214" t="s">
        <v>134</v>
      </c>
      <c r="BK136" s="216">
        <f>BK137</f>
        <v>0</v>
      </c>
    </row>
    <row r="137" spans="1:65" s="2" customFormat="1" ht="16.5" customHeight="1">
      <c r="A137" s="39"/>
      <c r="B137" s="40"/>
      <c r="C137" s="217" t="s">
        <v>182</v>
      </c>
      <c r="D137" s="217" t="s">
        <v>135</v>
      </c>
      <c r="E137" s="218" t="s">
        <v>183</v>
      </c>
      <c r="F137" s="219" t="s">
        <v>184</v>
      </c>
      <c r="G137" s="220" t="s">
        <v>137</v>
      </c>
      <c r="H137" s="221">
        <v>1</v>
      </c>
      <c r="I137" s="222"/>
      <c r="J137" s="223">
        <f>ROUND(I137*H137,2)</f>
        <v>0</v>
      </c>
      <c r="K137" s="219" t="s">
        <v>150</v>
      </c>
      <c r="L137" s="45"/>
      <c r="M137" s="232" t="s">
        <v>1</v>
      </c>
      <c r="N137" s="233" t="s">
        <v>42</v>
      </c>
      <c r="O137" s="23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8" t="s">
        <v>151</v>
      </c>
      <c r="AT137" s="228" t="s">
        <v>135</v>
      </c>
      <c r="AU137" s="228" t="s">
        <v>87</v>
      </c>
      <c r="AY137" s="18" t="s">
        <v>134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8" t="s">
        <v>85</v>
      </c>
      <c r="BK137" s="229">
        <f>ROUND(I137*H137,2)</f>
        <v>0</v>
      </c>
      <c r="BL137" s="18" t="s">
        <v>151</v>
      </c>
      <c r="BM137" s="228" t="s">
        <v>185</v>
      </c>
    </row>
    <row r="138" spans="1:31" s="2" customFormat="1" ht="6.95" customHeight="1">
      <c r="A138" s="39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  <c r="AZ2" s="237" t="s">
        <v>186</v>
      </c>
      <c r="BA2" s="237" t="s">
        <v>1</v>
      </c>
      <c r="BB2" s="237" t="s">
        <v>1</v>
      </c>
      <c r="BC2" s="237" t="s">
        <v>187</v>
      </c>
      <c r="BD2" s="237" t="s">
        <v>87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  <c r="AZ3" s="237" t="s">
        <v>188</v>
      </c>
      <c r="BA3" s="237" t="s">
        <v>1</v>
      </c>
      <c r="BB3" s="237" t="s">
        <v>1</v>
      </c>
      <c r="BC3" s="237" t="s">
        <v>189</v>
      </c>
      <c r="BD3" s="237" t="s">
        <v>87</v>
      </c>
    </row>
    <row r="4" spans="2:5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  <c r="AZ4" s="237" t="s">
        <v>190</v>
      </c>
      <c r="BA4" s="237" t="s">
        <v>1</v>
      </c>
      <c r="BB4" s="237" t="s">
        <v>1</v>
      </c>
      <c r="BC4" s="237" t="s">
        <v>191</v>
      </c>
      <c r="BD4" s="237" t="s">
        <v>87</v>
      </c>
    </row>
    <row r="5" spans="2:56" s="1" customFormat="1" ht="6.95" customHeight="1">
      <c r="B5" s="21"/>
      <c r="L5" s="21"/>
      <c r="AZ5" s="237" t="s">
        <v>192</v>
      </c>
      <c r="BA5" s="237" t="s">
        <v>1</v>
      </c>
      <c r="BB5" s="237" t="s">
        <v>1</v>
      </c>
      <c r="BC5" s="237" t="s">
        <v>193</v>
      </c>
      <c r="BD5" s="237" t="s">
        <v>87</v>
      </c>
    </row>
    <row r="6" spans="2:56" s="1" customFormat="1" ht="12" customHeight="1">
      <c r="B6" s="21"/>
      <c r="D6" s="141" t="s">
        <v>16</v>
      </c>
      <c r="L6" s="21"/>
      <c r="AZ6" s="237" t="s">
        <v>194</v>
      </c>
      <c r="BA6" s="237" t="s">
        <v>1</v>
      </c>
      <c r="BB6" s="237" t="s">
        <v>1</v>
      </c>
      <c r="BC6" s="237" t="s">
        <v>195</v>
      </c>
      <c r="BD6" s="237" t="s">
        <v>87</v>
      </c>
    </row>
    <row r="7" spans="2:56" s="1" customFormat="1" ht="16.5" customHeight="1">
      <c r="B7" s="21"/>
      <c r="E7" s="142" t="str">
        <f>'Rekapitulace stavby'!K6</f>
        <v>Rekonstrukce sportovního stadionu ZŠ Mládežnická, Trutnov</v>
      </c>
      <c r="F7" s="141"/>
      <c r="G7" s="141"/>
      <c r="H7" s="141"/>
      <c r="L7" s="21"/>
      <c r="AZ7" s="237" t="s">
        <v>196</v>
      </c>
      <c r="BA7" s="237" t="s">
        <v>1</v>
      </c>
      <c r="BB7" s="237" t="s">
        <v>1</v>
      </c>
      <c r="BC7" s="237" t="s">
        <v>87</v>
      </c>
      <c r="BD7" s="237" t="s">
        <v>87</v>
      </c>
    </row>
    <row r="8" spans="1:56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37" t="s">
        <v>197</v>
      </c>
      <c r="BA8" s="237" t="s">
        <v>1</v>
      </c>
      <c r="BB8" s="237" t="s">
        <v>1</v>
      </c>
      <c r="BC8" s="237" t="s">
        <v>198</v>
      </c>
      <c r="BD8" s="237" t="s">
        <v>87</v>
      </c>
    </row>
    <row r="9" spans="1:56" s="2" customFormat="1" ht="16.5" customHeight="1">
      <c r="A9" s="39"/>
      <c r="B9" s="45"/>
      <c r="C9" s="39"/>
      <c r="D9" s="39"/>
      <c r="E9" s="143" t="s">
        <v>199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37" t="s">
        <v>200</v>
      </c>
      <c r="BA9" s="237" t="s">
        <v>1</v>
      </c>
      <c r="BB9" s="237" t="s">
        <v>1</v>
      </c>
      <c r="BC9" s="237" t="s">
        <v>201</v>
      </c>
      <c r="BD9" s="237" t="s">
        <v>87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37" t="s">
        <v>202</v>
      </c>
      <c r="BA10" s="237" t="s">
        <v>1</v>
      </c>
      <c r="BB10" s="237" t="s">
        <v>1</v>
      </c>
      <c r="BC10" s="237" t="s">
        <v>201</v>
      </c>
      <c r="BD10" s="237" t="s">
        <v>87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37" t="s">
        <v>203</v>
      </c>
      <c r="BA11" s="237" t="s">
        <v>1</v>
      </c>
      <c r="BB11" s="237" t="s">
        <v>1</v>
      </c>
      <c r="BC11" s="237" t="s">
        <v>204</v>
      </c>
      <c r="BD11" s="237" t="s">
        <v>87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12. 4. 2023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37" t="s">
        <v>205</v>
      </c>
      <c r="BA12" s="237" t="s">
        <v>1</v>
      </c>
      <c r="BB12" s="237" t="s">
        <v>1</v>
      </c>
      <c r="BC12" s="237" t="s">
        <v>206</v>
      </c>
      <c r="BD12" s="237" t="s">
        <v>87</v>
      </c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ROUND((SUM(BE127:BE293)),2)</f>
        <v>0</v>
      </c>
      <c r="G33" s="39"/>
      <c r="H33" s="39"/>
      <c r="I33" s="156">
        <v>0.21</v>
      </c>
      <c r="J33" s="155">
        <f>ROUND(((SUM(BE127:BE293))*I33),2)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ROUND((SUM(BF127:BF293)),2)</f>
        <v>0</v>
      </c>
      <c r="G34" s="39"/>
      <c r="H34" s="39"/>
      <c r="I34" s="156">
        <v>0.15</v>
      </c>
      <c r="J34" s="155">
        <f>ROUND(((SUM(BF127:BF293))*I34),2)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ROUND((SUM(BG127:BG293)),2)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ROUND((SUM(BH127:BH293)),2)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ROUND((SUM(BI127:BI293)),2)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sportovního stadionu ZŠ Mládežnická,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Atletická dráha a fotbalové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12. 4. 2023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165, Trutnov</v>
      </c>
      <c r="G91" s="41"/>
      <c r="H91" s="41"/>
      <c r="I91" s="33" t="s">
        <v>30</v>
      </c>
      <c r="J91" s="37" t="str">
        <f>E21</f>
        <v>Ing. David jelínek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207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208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209</v>
      </c>
      <c r="E99" s="189"/>
      <c r="F99" s="189"/>
      <c r="G99" s="189"/>
      <c r="H99" s="189"/>
      <c r="I99" s="189"/>
      <c r="J99" s="190">
        <f>J198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210</v>
      </c>
      <c r="E100" s="189"/>
      <c r="F100" s="189"/>
      <c r="G100" s="189"/>
      <c r="H100" s="189"/>
      <c r="I100" s="189"/>
      <c r="J100" s="190">
        <f>J220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211</v>
      </c>
      <c r="E101" s="189"/>
      <c r="F101" s="189"/>
      <c r="G101" s="189"/>
      <c r="H101" s="189"/>
      <c r="I101" s="189"/>
      <c r="J101" s="190">
        <f>J227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212</v>
      </c>
      <c r="E102" s="189"/>
      <c r="F102" s="189"/>
      <c r="G102" s="189"/>
      <c r="H102" s="189"/>
      <c r="I102" s="189"/>
      <c r="J102" s="190">
        <f>J231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213</v>
      </c>
      <c r="E103" s="189"/>
      <c r="F103" s="189"/>
      <c r="G103" s="189"/>
      <c r="H103" s="189"/>
      <c r="I103" s="189"/>
      <c r="J103" s="190">
        <f>J263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214</v>
      </c>
      <c r="E104" s="189"/>
      <c r="F104" s="189"/>
      <c r="G104" s="189"/>
      <c r="H104" s="189"/>
      <c r="I104" s="189"/>
      <c r="J104" s="190">
        <f>J271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215</v>
      </c>
      <c r="E105" s="189"/>
      <c r="F105" s="189"/>
      <c r="G105" s="189"/>
      <c r="H105" s="189"/>
      <c r="I105" s="189"/>
      <c r="J105" s="190">
        <f>J280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216</v>
      </c>
      <c r="E106" s="189"/>
      <c r="F106" s="189"/>
      <c r="G106" s="189"/>
      <c r="H106" s="189"/>
      <c r="I106" s="189"/>
      <c r="J106" s="190">
        <f>J285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113</v>
      </c>
      <c r="E107" s="183"/>
      <c r="F107" s="183"/>
      <c r="G107" s="183"/>
      <c r="H107" s="183"/>
      <c r="I107" s="183"/>
      <c r="J107" s="184">
        <f>J287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118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Rekonstrukce sportovního stadionu ZŠ Mládežnická, Trutnov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105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001 - Atletická dráha a fotbalové hřiště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Trutnov</v>
      </c>
      <c r="G121" s="41"/>
      <c r="H121" s="41"/>
      <c r="I121" s="33" t="s">
        <v>22</v>
      </c>
      <c r="J121" s="80" t="str">
        <f>IF(J12="","",J12)</f>
        <v>12. 4. 2023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Trutnov, Slovanské nám. 165, Trutnov</v>
      </c>
      <c r="G123" s="41"/>
      <c r="H123" s="41"/>
      <c r="I123" s="33" t="s">
        <v>30</v>
      </c>
      <c r="J123" s="37" t="str">
        <f>E21</f>
        <v>Ing. David jelínek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>Ing. Lenka Kasperová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119</v>
      </c>
      <c r="D126" s="195" t="s">
        <v>62</v>
      </c>
      <c r="E126" s="195" t="s">
        <v>58</v>
      </c>
      <c r="F126" s="195" t="s">
        <v>59</v>
      </c>
      <c r="G126" s="195" t="s">
        <v>120</v>
      </c>
      <c r="H126" s="195" t="s">
        <v>121</v>
      </c>
      <c r="I126" s="195" t="s">
        <v>122</v>
      </c>
      <c r="J126" s="195" t="s">
        <v>110</v>
      </c>
      <c r="K126" s="196" t="s">
        <v>123</v>
      </c>
      <c r="L126" s="197"/>
      <c r="M126" s="101" t="s">
        <v>1</v>
      </c>
      <c r="N126" s="102" t="s">
        <v>41</v>
      </c>
      <c r="O126" s="102" t="s">
        <v>124</v>
      </c>
      <c r="P126" s="102" t="s">
        <v>125</v>
      </c>
      <c r="Q126" s="102" t="s">
        <v>126</v>
      </c>
      <c r="R126" s="102" t="s">
        <v>127</v>
      </c>
      <c r="S126" s="102" t="s">
        <v>128</v>
      </c>
      <c r="T126" s="103" t="s">
        <v>129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130</v>
      </c>
      <c r="D127" s="41"/>
      <c r="E127" s="41"/>
      <c r="F127" s="41"/>
      <c r="G127" s="41"/>
      <c r="H127" s="41"/>
      <c r="I127" s="41"/>
      <c r="J127" s="198">
        <f>BK127</f>
        <v>0</v>
      </c>
      <c r="K127" s="41"/>
      <c r="L127" s="45"/>
      <c r="M127" s="104"/>
      <c r="N127" s="199"/>
      <c r="O127" s="105"/>
      <c r="P127" s="200">
        <f>P128+P287</f>
        <v>0</v>
      </c>
      <c r="Q127" s="105"/>
      <c r="R127" s="200">
        <f>R128+R287</f>
        <v>607.9873900800001</v>
      </c>
      <c r="S127" s="105"/>
      <c r="T127" s="201">
        <f>T128+T287</f>
        <v>0.853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76</v>
      </c>
      <c r="AU127" s="18" t="s">
        <v>112</v>
      </c>
      <c r="BK127" s="202">
        <f>BK128+BK287</f>
        <v>0</v>
      </c>
    </row>
    <row r="128" spans="1:63" s="12" customFormat="1" ht="25.9" customHeight="1">
      <c r="A128" s="12"/>
      <c r="B128" s="203"/>
      <c r="C128" s="204"/>
      <c r="D128" s="205" t="s">
        <v>76</v>
      </c>
      <c r="E128" s="206" t="s">
        <v>217</v>
      </c>
      <c r="F128" s="206" t="s">
        <v>218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P129+P198+P220+P227+P231+P263+P271+P280+P285</f>
        <v>0</v>
      </c>
      <c r="Q128" s="211"/>
      <c r="R128" s="212">
        <f>R129+R198+R220+R227+R231+R263+R271+R280+R285</f>
        <v>607.9873900800001</v>
      </c>
      <c r="S128" s="211"/>
      <c r="T128" s="213">
        <f>T129+T198+T220+T227+T231+T263+T271+T280+T285</f>
        <v>0.853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85</v>
      </c>
      <c r="AT128" s="215" t="s">
        <v>76</v>
      </c>
      <c r="AU128" s="215" t="s">
        <v>77</v>
      </c>
      <c r="AY128" s="214" t="s">
        <v>134</v>
      </c>
      <c r="BK128" s="216">
        <f>BK129+BK198+BK220+BK227+BK231+BK263+BK271+BK280+BK285</f>
        <v>0</v>
      </c>
    </row>
    <row r="129" spans="1:63" s="12" customFormat="1" ht="22.8" customHeight="1">
      <c r="A129" s="12"/>
      <c r="B129" s="203"/>
      <c r="C129" s="204"/>
      <c r="D129" s="205" t="s">
        <v>76</v>
      </c>
      <c r="E129" s="230" t="s">
        <v>85</v>
      </c>
      <c r="F129" s="230" t="s">
        <v>219</v>
      </c>
      <c r="G129" s="204"/>
      <c r="H129" s="204"/>
      <c r="I129" s="207"/>
      <c r="J129" s="231">
        <f>BK129</f>
        <v>0</v>
      </c>
      <c r="K129" s="204"/>
      <c r="L129" s="209"/>
      <c r="M129" s="210"/>
      <c r="N129" s="211"/>
      <c r="O129" s="211"/>
      <c r="P129" s="212">
        <f>SUM(P130:P197)</f>
        <v>0</v>
      </c>
      <c r="Q129" s="211"/>
      <c r="R129" s="212">
        <f>SUM(R130:R197)</f>
        <v>95.5652</v>
      </c>
      <c r="S129" s="211"/>
      <c r="T129" s="213">
        <f>SUM(T130:T197)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85</v>
      </c>
      <c r="AT129" s="215" t="s">
        <v>76</v>
      </c>
      <c r="AU129" s="215" t="s">
        <v>85</v>
      </c>
      <c r="AY129" s="214" t="s">
        <v>134</v>
      </c>
      <c r="BK129" s="216">
        <f>SUM(BK130:BK197)</f>
        <v>0</v>
      </c>
    </row>
    <row r="130" spans="1:65" s="2" customFormat="1" ht="24.15" customHeight="1">
      <c r="A130" s="39"/>
      <c r="B130" s="40"/>
      <c r="C130" s="217" t="s">
        <v>85</v>
      </c>
      <c r="D130" s="217" t="s">
        <v>135</v>
      </c>
      <c r="E130" s="218" t="s">
        <v>220</v>
      </c>
      <c r="F130" s="219" t="s">
        <v>221</v>
      </c>
      <c r="G130" s="220" t="s">
        <v>222</v>
      </c>
      <c r="H130" s="221">
        <v>5</v>
      </c>
      <c r="I130" s="222"/>
      <c r="J130" s="223">
        <f>ROUND(I130*H130,2)</f>
        <v>0</v>
      </c>
      <c r="K130" s="219" t="s">
        <v>150</v>
      </c>
      <c r="L130" s="45"/>
      <c r="M130" s="224" t="s">
        <v>1</v>
      </c>
      <c r="N130" s="225" t="s">
        <v>42</v>
      </c>
      <c r="O130" s="92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8" t="s">
        <v>133</v>
      </c>
      <c r="AT130" s="228" t="s">
        <v>135</v>
      </c>
      <c r="AU130" s="228" t="s">
        <v>87</v>
      </c>
      <c r="AY130" s="18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8" t="s">
        <v>85</v>
      </c>
      <c r="BK130" s="229">
        <f>ROUND(I130*H130,2)</f>
        <v>0</v>
      </c>
      <c r="BL130" s="18" t="s">
        <v>133</v>
      </c>
      <c r="BM130" s="228" t="s">
        <v>223</v>
      </c>
    </row>
    <row r="131" spans="1:65" s="2" customFormat="1" ht="21.75" customHeight="1">
      <c r="A131" s="39"/>
      <c r="B131" s="40"/>
      <c r="C131" s="217" t="s">
        <v>87</v>
      </c>
      <c r="D131" s="217" t="s">
        <v>135</v>
      </c>
      <c r="E131" s="218" t="s">
        <v>224</v>
      </c>
      <c r="F131" s="219" t="s">
        <v>225</v>
      </c>
      <c r="G131" s="220" t="s">
        <v>222</v>
      </c>
      <c r="H131" s="221">
        <v>5</v>
      </c>
      <c r="I131" s="222"/>
      <c r="J131" s="223">
        <f>ROUND(I131*H131,2)</f>
        <v>0</v>
      </c>
      <c r="K131" s="219" t="s">
        <v>150</v>
      </c>
      <c r="L131" s="45"/>
      <c r="M131" s="224" t="s">
        <v>1</v>
      </c>
      <c r="N131" s="225" t="s">
        <v>42</v>
      </c>
      <c r="O131" s="92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8" t="s">
        <v>133</v>
      </c>
      <c r="AT131" s="228" t="s">
        <v>135</v>
      </c>
      <c r="AU131" s="228" t="s">
        <v>87</v>
      </c>
      <c r="AY131" s="18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8" t="s">
        <v>85</v>
      </c>
      <c r="BK131" s="229">
        <f>ROUND(I131*H131,2)</f>
        <v>0</v>
      </c>
      <c r="BL131" s="18" t="s">
        <v>133</v>
      </c>
      <c r="BM131" s="228" t="s">
        <v>226</v>
      </c>
    </row>
    <row r="132" spans="1:65" s="2" customFormat="1" ht="33" customHeight="1">
      <c r="A132" s="39"/>
      <c r="B132" s="40"/>
      <c r="C132" s="217" t="s">
        <v>147</v>
      </c>
      <c r="D132" s="217" t="s">
        <v>135</v>
      </c>
      <c r="E132" s="218" t="s">
        <v>227</v>
      </c>
      <c r="F132" s="219" t="s">
        <v>228</v>
      </c>
      <c r="G132" s="220" t="s">
        <v>222</v>
      </c>
      <c r="H132" s="221">
        <v>5</v>
      </c>
      <c r="I132" s="222"/>
      <c r="J132" s="223">
        <f>ROUND(I132*H132,2)</f>
        <v>0</v>
      </c>
      <c r="K132" s="219" t="s">
        <v>150</v>
      </c>
      <c r="L132" s="45"/>
      <c r="M132" s="224" t="s">
        <v>1</v>
      </c>
      <c r="N132" s="225" t="s">
        <v>42</v>
      </c>
      <c r="O132" s="92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8" t="s">
        <v>133</v>
      </c>
      <c r="AT132" s="228" t="s">
        <v>135</v>
      </c>
      <c r="AU132" s="228" t="s">
        <v>87</v>
      </c>
      <c r="AY132" s="18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8" t="s">
        <v>85</v>
      </c>
      <c r="BK132" s="229">
        <f>ROUND(I132*H132,2)</f>
        <v>0</v>
      </c>
      <c r="BL132" s="18" t="s">
        <v>133</v>
      </c>
      <c r="BM132" s="228" t="s">
        <v>229</v>
      </c>
    </row>
    <row r="133" spans="1:65" s="2" customFormat="1" ht="24.15" customHeight="1">
      <c r="A133" s="39"/>
      <c r="B133" s="40"/>
      <c r="C133" s="217" t="s">
        <v>133</v>
      </c>
      <c r="D133" s="217" t="s">
        <v>135</v>
      </c>
      <c r="E133" s="218" t="s">
        <v>230</v>
      </c>
      <c r="F133" s="219" t="s">
        <v>231</v>
      </c>
      <c r="G133" s="220" t="s">
        <v>232</v>
      </c>
      <c r="H133" s="221">
        <v>3479.5</v>
      </c>
      <c r="I133" s="222"/>
      <c r="J133" s="223">
        <f>ROUND(I133*H133,2)</f>
        <v>0</v>
      </c>
      <c r="K133" s="219" t="s">
        <v>150</v>
      </c>
      <c r="L133" s="45"/>
      <c r="M133" s="224" t="s">
        <v>1</v>
      </c>
      <c r="N133" s="225" t="s">
        <v>42</v>
      </c>
      <c r="O133" s="92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8" t="s">
        <v>133</v>
      </c>
      <c r="AT133" s="228" t="s">
        <v>135</v>
      </c>
      <c r="AU133" s="228" t="s">
        <v>87</v>
      </c>
      <c r="AY133" s="18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8" t="s">
        <v>85</v>
      </c>
      <c r="BK133" s="229">
        <f>ROUND(I133*H133,2)</f>
        <v>0</v>
      </c>
      <c r="BL133" s="18" t="s">
        <v>133</v>
      </c>
      <c r="BM133" s="228" t="s">
        <v>233</v>
      </c>
    </row>
    <row r="134" spans="1:51" s="13" customFormat="1" ht="12">
      <c r="A134" s="13"/>
      <c r="B134" s="238"/>
      <c r="C134" s="239"/>
      <c r="D134" s="240" t="s">
        <v>234</v>
      </c>
      <c r="E134" s="241" t="s">
        <v>1</v>
      </c>
      <c r="F134" s="242" t="s">
        <v>235</v>
      </c>
      <c r="G134" s="239"/>
      <c r="H134" s="243">
        <v>3479.5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234</v>
      </c>
      <c r="AU134" s="249" t="s">
        <v>87</v>
      </c>
      <c r="AV134" s="13" t="s">
        <v>87</v>
      </c>
      <c r="AW134" s="13" t="s">
        <v>32</v>
      </c>
      <c r="AX134" s="13" t="s">
        <v>85</v>
      </c>
      <c r="AY134" s="249" t="s">
        <v>134</v>
      </c>
    </row>
    <row r="135" spans="1:65" s="2" customFormat="1" ht="33" customHeight="1">
      <c r="A135" s="39"/>
      <c r="B135" s="40"/>
      <c r="C135" s="217" t="s">
        <v>144</v>
      </c>
      <c r="D135" s="217" t="s">
        <v>135</v>
      </c>
      <c r="E135" s="218" t="s">
        <v>236</v>
      </c>
      <c r="F135" s="219" t="s">
        <v>237</v>
      </c>
      <c r="G135" s="220" t="s">
        <v>238</v>
      </c>
      <c r="H135" s="221">
        <v>1630.649</v>
      </c>
      <c r="I135" s="222"/>
      <c r="J135" s="223">
        <f>ROUND(I135*H135,2)</f>
        <v>0</v>
      </c>
      <c r="K135" s="219" t="s">
        <v>150</v>
      </c>
      <c r="L135" s="45"/>
      <c r="M135" s="224" t="s">
        <v>1</v>
      </c>
      <c r="N135" s="225" t="s">
        <v>42</v>
      </c>
      <c r="O135" s="92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8" t="s">
        <v>133</v>
      </c>
      <c r="AT135" s="228" t="s">
        <v>135</v>
      </c>
      <c r="AU135" s="228" t="s">
        <v>87</v>
      </c>
      <c r="AY135" s="18" t="s">
        <v>134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8" t="s">
        <v>85</v>
      </c>
      <c r="BK135" s="229">
        <f>ROUND(I135*H135,2)</f>
        <v>0</v>
      </c>
      <c r="BL135" s="18" t="s">
        <v>133</v>
      </c>
      <c r="BM135" s="228" t="s">
        <v>239</v>
      </c>
    </row>
    <row r="136" spans="1:51" s="13" customFormat="1" ht="12">
      <c r="A136" s="13"/>
      <c r="B136" s="238"/>
      <c r="C136" s="239"/>
      <c r="D136" s="240" t="s">
        <v>234</v>
      </c>
      <c r="E136" s="241" t="s">
        <v>1</v>
      </c>
      <c r="F136" s="242" t="s">
        <v>240</v>
      </c>
      <c r="G136" s="239"/>
      <c r="H136" s="243">
        <v>455.04</v>
      </c>
      <c r="I136" s="244"/>
      <c r="J136" s="239"/>
      <c r="K136" s="239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234</v>
      </c>
      <c r="AU136" s="249" t="s">
        <v>87</v>
      </c>
      <c r="AV136" s="13" t="s">
        <v>87</v>
      </c>
      <c r="AW136" s="13" t="s">
        <v>32</v>
      </c>
      <c r="AX136" s="13" t="s">
        <v>77</v>
      </c>
      <c r="AY136" s="249" t="s">
        <v>134</v>
      </c>
    </row>
    <row r="137" spans="1:51" s="13" customFormat="1" ht="12">
      <c r="A137" s="13"/>
      <c r="B137" s="238"/>
      <c r="C137" s="239"/>
      <c r="D137" s="240" t="s">
        <v>234</v>
      </c>
      <c r="E137" s="241" t="s">
        <v>1</v>
      </c>
      <c r="F137" s="242" t="s">
        <v>241</v>
      </c>
      <c r="G137" s="239"/>
      <c r="H137" s="243">
        <v>101.68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234</v>
      </c>
      <c r="AU137" s="249" t="s">
        <v>87</v>
      </c>
      <c r="AV137" s="13" t="s">
        <v>87</v>
      </c>
      <c r="AW137" s="13" t="s">
        <v>32</v>
      </c>
      <c r="AX137" s="13" t="s">
        <v>77</v>
      </c>
      <c r="AY137" s="249" t="s">
        <v>134</v>
      </c>
    </row>
    <row r="138" spans="1:51" s="13" customFormat="1" ht="12">
      <c r="A138" s="13"/>
      <c r="B138" s="238"/>
      <c r="C138" s="239"/>
      <c r="D138" s="240" t="s">
        <v>234</v>
      </c>
      <c r="E138" s="241" t="s">
        <v>1</v>
      </c>
      <c r="F138" s="242" t="s">
        <v>242</v>
      </c>
      <c r="G138" s="239"/>
      <c r="H138" s="243">
        <v>1073.929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234</v>
      </c>
      <c r="AU138" s="249" t="s">
        <v>87</v>
      </c>
      <c r="AV138" s="13" t="s">
        <v>87</v>
      </c>
      <c r="AW138" s="13" t="s">
        <v>32</v>
      </c>
      <c r="AX138" s="13" t="s">
        <v>77</v>
      </c>
      <c r="AY138" s="249" t="s">
        <v>134</v>
      </c>
    </row>
    <row r="139" spans="1:51" s="14" customFormat="1" ht="12">
      <c r="A139" s="14"/>
      <c r="B139" s="250"/>
      <c r="C139" s="251"/>
      <c r="D139" s="240" t="s">
        <v>234</v>
      </c>
      <c r="E139" s="252" t="s">
        <v>192</v>
      </c>
      <c r="F139" s="253" t="s">
        <v>243</v>
      </c>
      <c r="G139" s="251"/>
      <c r="H139" s="254">
        <v>1630.649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234</v>
      </c>
      <c r="AU139" s="260" t="s">
        <v>87</v>
      </c>
      <c r="AV139" s="14" t="s">
        <v>133</v>
      </c>
      <c r="AW139" s="14" t="s">
        <v>32</v>
      </c>
      <c r="AX139" s="14" t="s">
        <v>85</v>
      </c>
      <c r="AY139" s="260" t="s">
        <v>134</v>
      </c>
    </row>
    <row r="140" spans="1:65" s="2" customFormat="1" ht="24.15" customHeight="1">
      <c r="A140" s="39"/>
      <c r="B140" s="40"/>
      <c r="C140" s="217" t="s">
        <v>159</v>
      </c>
      <c r="D140" s="217" t="s">
        <v>135</v>
      </c>
      <c r="E140" s="218" t="s">
        <v>244</v>
      </c>
      <c r="F140" s="219" t="s">
        <v>245</v>
      </c>
      <c r="G140" s="220" t="s">
        <v>238</v>
      </c>
      <c r="H140" s="221">
        <v>52.8</v>
      </c>
      <c r="I140" s="222"/>
      <c r="J140" s="223">
        <f>ROUND(I140*H140,2)</f>
        <v>0</v>
      </c>
      <c r="K140" s="219" t="s">
        <v>150</v>
      </c>
      <c r="L140" s="45"/>
      <c r="M140" s="224" t="s">
        <v>1</v>
      </c>
      <c r="N140" s="225" t="s">
        <v>42</v>
      </c>
      <c r="O140" s="92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8" t="s">
        <v>133</v>
      </c>
      <c r="AT140" s="228" t="s">
        <v>135</v>
      </c>
      <c r="AU140" s="228" t="s">
        <v>87</v>
      </c>
      <c r="AY140" s="18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8" t="s">
        <v>85</v>
      </c>
      <c r="BK140" s="229">
        <f>ROUND(I140*H140,2)</f>
        <v>0</v>
      </c>
      <c r="BL140" s="18" t="s">
        <v>133</v>
      </c>
      <c r="BM140" s="228" t="s">
        <v>246</v>
      </c>
    </row>
    <row r="141" spans="1:51" s="15" customFormat="1" ht="12">
      <c r="A141" s="15"/>
      <c r="B141" s="261"/>
      <c r="C141" s="262"/>
      <c r="D141" s="240" t="s">
        <v>234</v>
      </c>
      <c r="E141" s="263" t="s">
        <v>1</v>
      </c>
      <c r="F141" s="264" t="s">
        <v>247</v>
      </c>
      <c r="G141" s="262"/>
      <c r="H141" s="263" t="s">
        <v>1</v>
      </c>
      <c r="I141" s="265"/>
      <c r="J141" s="262"/>
      <c r="K141" s="262"/>
      <c r="L141" s="266"/>
      <c r="M141" s="267"/>
      <c r="N141" s="268"/>
      <c r="O141" s="268"/>
      <c r="P141" s="268"/>
      <c r="Q141" s="268"/>
      <c r="R141" s="268"/>
      <c r="S141" s="268"/>
      <c r="T141" s="269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0" t="s">
        <v>234</v>
      </c>
      <c r="AU141" s="270" t="s">
        <v>87</v>
      </c>
      <c r="AV141" s="15" t="s">
        <v>85</v>
      </c>
      <c r="AW141" s="15" t="s">
        <v>32</v>
      </c>
      <c r="AX141" s="15" t="s">
        <v>77</v>
      </c>
      <c r="AY141" s="270" t="s">
        <v>134</v>
      </c>
    </row>
    <row r="142" spans="1:51" s="13" customFormat="1" ht="12">
      <c r="A142" s="13"/>
      <c r="B142" s="238"/>
      <c r="C142" s="239"/>
      <c r="D142" s="240" t="s">
        <v>234</v>
      </c>
      <c r="E142" s="241" t="s">
        <v>1</v>
      </c>
      <c r="F142" s="242" t="s">
        <v>248</v>
      </c>
      <c r="G142" s="239"/>
      <c r="H142" s="243">
        <v>52.8</v>
      </c>
      <c r="I142" s="244"/>
      <c r="J142" s="239"/>
      <c r="K142" s="239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234</v>
      </c>
      <c r="AU142" s="249" t="s">
        <v>87</v>
      </c>
      <c r="AV142" s="13" t="s">
        <v>87</v>
      </c>
      <c r="AW142" s="13" t="s">
        <v>32</v>
      </c>
      <c r="AX142" s="13" t="s">
        <v>77</v>
      </c>
      <c r="AY142" s="249" t="s">
        <v>134</v>
      </c>
    </row>
    <row r="143" spans="1:51" s="14" customFormat="1" ht="12">
      <c r="A143" s="14"/>
      <c r="B143" s="250"/>
      <c r="C143" s="251"/>
      <c r="D143" s="240" t="s">
        <v>234</v>
      </c>
      <c r="E143" s="252" t="s">
        <v>200</v>
      </c>
      <c r="F143" s="253" t="s">
        <v>243</v>
      </c>
      <c r="G143" s="251"/>
      <c r="H143" s="254">
        <v>52.8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234</v>
      </c>
      <c r="AU143" s="260" t="s">
        <v>87</v>
      </c>
      <c r="AV143" s="14" t="s">
        <v>133</v>
      </c>
      <c r="AW143" s="14" t="s">
        <v>32</v>
      </c>
      <c r="AX143" s="14" t="s">
        <v>85</v>
      </c>
      <c r="AY143" s="260" t="s">
        <v>134</v>
      </c>
    </row>
    <row r="144" spans="1:65" s="2" customFormat="1" ht="33" customHeight="1">
      <c r="A144" s="39"/>
      <c r="B144" s="40"/>
      <c r="C144" s="217" t="s">
        <v>163</v>
      </c>
      <c r="D144" s="217" t="s">
        <v>135</v>
      </c>
      <c r="E144" s="218" t="s">
        <v>249</v>
      </c>
      <c r="F144" s="219" t="s">
        <v>250</v>
      </c>
      <c r="G144" s="220" t="s">
        <v>238</v>
      </c>
      <c r="H144" s="221">
        <v>118.98</v>
      </c>
      <c r="I144" s="222"/>
      <c r="J144" s="223">
        <f>ROUND(I144*H144,2)</f>
        <v>0</v>
      </c>
      <c r="K144" s="219" t="s">
        <v>150</v>
      </c>
      <c r="L144" s="45"/>
      <c r="M144" s="224" t="s">
        <v>1</v>
      </c>
      <c r="N144" s="225" t="s">
        <v>42</v>
      </c>
      <c r="O144" s="92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8" t="s">
        <v>133</v>
      </c>
      <c r="AT144" s="228" t="s">
        <v>135</v>
      </c>
      <c r="AU144" s="228" t="s">
        <v>87</v>
      </c>
      <c r="AY144" s="18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8" t="s">
        <v>85</v>
      </c>
      <c r="BK144" s="229">
        <f>ROUND(I144*H144,2)</f>
        <v>0</v>
      </c>
      <c r="BL144" s="18" t="s">
        <v>133</v>
      </c>
      <c r="BM144" s="228" t="s">
        <v>251</v>
      </c>
    </row>
    <row r="145" spans="1:51" s="15" customFormat="1" ht="12">
      <c r="A145" s="15"/>
      <c r="B145" s="261"/>
      <c r="C145" s="262"/>
      <c r="D145" s="240" t="s">
        <v>234</v>
      </c>
      <c r="E145" s="263" t="s">
        <v>1</v>
      </c>
      <c r="F145" s="264" t="s">
        <v>252</v>
      </c>
      <c r="G145" s="262"/>
      <c r="H145" s="263" t="s">
        <v>1</v>
      </c>
      <c r="I145" s="265"/>
      <c r="J145" s="262"/>
      <c r="K145" s="262"/>
      <c r="L145" s="266"/>
      <c r="M145" s="267"/>
      <c r="N145" s="268"/>
      <c r="O145" s="268"/>
      <c r="P145" s="268"/>
      <c r="Q145" s="268"/>
      <c r="R145" s="268"/>
      <c r="S145" s="268"/>
      <c r="T145" s="26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0" t="s">
        <v>234</v>
      </c>
      <c r="AU145" s="270" t="s">
        <v>87</v>
      </c>
      <c r="AV145" s="15" t="s">
        <v>85</v>
      </c>
      <c r="AW145" s="15" t="s">
        <v>32</v>
      </c>
      <c r="AX145" s="15" t="s">
        <v>77</v>
      </c>
      <c r="AY145" s="270" t="s">
        <v>134</v>
      </c>
    </row>
    <row r="146" spans="1:51" s="13" customFormat="1" ht="12">
      <c r="A146" s="13"/>
      <c r="B146" s="238"/>
      <c r="C146" s="239"/>
      <c r="D146" s="240" t="s">
        <v>234</v>
      </c>
      <c r="E146" s="241" t="s">
        <v>1</v>
      </c>
      <c r="F146" s="242" t="s">
        <v>253</v>
      </c>
      <c r="G146" s="239"/>
      <c r="H146" s="243">
        <v>118.98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234</v>
      </c>
      <c r="AU146" s="249" t="s">
        <v>87</v>
      </c>
      <c r="AV146" s="13" t="s">
        <v>87</v>
      </c>
      <c r="AW146" s="13" t="s">
        <v>32</v>
      </c>
      <c r="AX146" s="13" t="s">
        <v>77</v>
      </c>
      <c r="AY146" s="249" t="s">
        <v>134</v>
      </c>
    </row>
    <row r="147" spans="1:51" s="14" customFormat="1" ht="12">
      <c r="A147" s="14"/>
      <c r="B147" s="250"/>
      <c r="C147" s="251"/>
      <c r="D147" s="240" t="s">
        <v>234</v>
      </c>
      <c r="E147" s="252" t="s">
        <v>194</v>
      </c>
      <c r="F147" s="253" t="s">
        <v>243</v>
      </c>
      <c r="G147" s="251"/>
      <c r="H147" s="254">
        <v>118.98</v>
      </c>
      <c r="I147" s="255"/>
      <c r="J147" s="251"/>
      <c r="K147" s="251"/>
      <c r="L147" s="256"/>
      <c r="M147" s="257"/>
      <c r="N147" s="258"/>
      <c r="O147" s="258"/>
      <c r="P147" s="258"/>
      <c r="Q147" s="258"/>
      <c r="R147" s="258"/>
      <c r="S147" s="258"/>
      <c r="T147" s="25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0" t="s">
        <v>234</v>
      </c>
      <c r="AU147" s="260" t="s">
        <v>87</v>
      </c>
      <c r="AV147" s="14" t="s">
        <v>133</v>
      </c>
      <c r="AW147" s="14" t="s">
        <v>32</v>
      </c>
      <c r="AX147" s="14" t="s">
        <v>85</v>
      </c>
      <c r="AY147" s="260" t="s">
        <v>134</v>
      </c>
    </row>
    <row r="148" spans="1:65" s="2" customFormat="1" ht="24.15" customHeight="1">
      <c r="A148" s="39"/>
      <c r="B148" s="40"/>
      <c r="C148" s="217" t="s">
        <v>167</v>
      </c>
      <c r="D148" s="217" t="s">
        <v>135</v>
      </c>
      <c r="E148" s="218" t="s">
        <v>254</v>
      </c>
      <c r="F148" s="219" t="s">
        <v>255</v>
      </c>
      <c r="G148" s="220" t="s">
        <v>238</v>
      </c>
      <c r="H148" s="221">
        <v>2</v>
      </c>
      <c r="I148" s="222"/>
      <c r="J148" s="223">
        <f>ROUND(I148*H148,2)</f>
        <v>0</v>
      </c>
      <c r="K148" s="219" t="s">
        <v>150</v>
      </c>
      <c r="L148" s="45"/>
      <c r="M148" s="224" t="s">
        <v>1</v>
      </c>
      <c r="N148" s="225" t="s">
        <v>42</v>
      </c>
      <c r="O148" s="92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8" t="s">
        <v>133</v>
      </c>
      <c r="AT148" s="228" t="s">
        <v>135</v>
      </c>
      <c r="AU148" s="228" t="s">
        <v>87</v>
      </c>
      <c r="AY148" s="18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8" t="s">
        <v>85</v>
      </c>
      <c r="BK148" s="229">
        <f>ROUND(I148*H148,2)</f>
        <v>0</v>
      </c>
      <c r="BL148" s="18" t="s">
        <v>133</v>
      </c>
      <c r="BM148" s="228" t="s">
        <v>256</v>
      </c>
    </row>
    <row r="149" spans="1:51" s="15" customFormat="1" ht="12">
      <c r="A149" s="15"/>
      <c r="B149" s="261"/>
      <c r="C149" s="262"/>
      <c r="D149" s="240" t="s">
        <v>234</v>
      </c>
      <c r="E149" s="263" t="s">
        <v>1</v>
      </c>
      <c r="F149" s="264" t="s">
        <v>257</v>
      </c>
      <c r="G149" s="262"/>
      <c r="H149" s="263" t="s">
        <v>1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0" t="s">
        <v>234</v>
      </c>
      <c r="AU149" s="270" t="s">
        <v>87</v>
      </c>
      <c r="AV149" s="15" t="s">
        <v>85</v>
      </c>
      <c r="AW149" s="15" t="s">
        <v>32</v>
      </c>
      <c r="AX149" s="15" t="s">
        <v>77</v>
      </c>
      <c r="AY149" s="270" t="s">
        <v>134</v>
      </c>
    </row>
    <row r="150" spans="1:51" s="13" customFormat="1" ht="12">
      <c r="A150" s="13"/>
      <c r="B150" s="238"/>
      <c r="C150" s="239"/>
      <c r="D150" s="240" t="s">
        <v>234</v>
      </c>
      <c r="E150" s="241" t="s">
        <v>1</v>
      </c>
      <c r="F150" s="242" t="s">
        <v>258</v>
      </c>
      <c r="G150" s="239"/>
      <c r="H150" s="243">
        <v>2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234</v>
      </c>
      <c r="AU150" s="249" t="s">
        <v>87</v>
      </c>
      <c r="AV150" s="13" t="s">
        <v>87</v>
      </c>
      <c r="AW150" s="13" t="s">
        <v>32</v>
      </c>
      <c r="AX150" s="13" t="s">
        <v>77</v>
      </c>
      <c r="AY150" s="249" t="s">
        <v>134</v>
      </c>
    </row>
    <row r="151" spans="1:51" s="14" customFormat="1" ht="12">
      <c r="A151" s="14"/>
      <c r="B151" s="250"/>
      <c r="C151" s="251"/>
      <c r="D151" s="240" t="s">
        <v>234</v>
      </c>
      <c r="E151" s="252" t="s">
        <v>196</v>
      </c>
      <c r="F151" s="253" t="s">
        <v>243</v>
      </c>
      <c r="G151" s="251"/>
      <c r="H151" s="254">
        <v>2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0" t="s">
        <v>234</v>
      </c>
      <c r="AU151" s="260" t="s">
        <v>87</v>
      </c>
      <c r="AV151" s="14" t="s">
        <v>133</v>
      </c>
      <c r="AW151" s="14" t="s">
        <v>32</v>
      </c>
      <c r="AX151" s="14" t="s">
        <v>85</v>
      </c>
      <c r="AY151" s="260" t="s">
        <v>134</v>
      </c>
    </row>
    <row r="152" spans="1:65" s="2" customFormat="1" ht="24.15" customHeight="1">
      <c r="A152" s="39"/>
      <c r="B152" s="40"/>
      <c r="C152" s="217" t="s">
        <v>173</v>
      </c>
      <c r="D152" s="217" t="s">
        <v>135</v>
      </c>
      <c r="E152" s="218" t="s">
        <v>259</v>
      </c>
      <c r="F152" s="219" t="s">
        <v>260</v>
      </c>
      <c r="G152" s="220" t="s">
        <v>222</v>
      </c>
      <c r="H152" s="221">
        <v>5</v>
      </c>
      <c r="I152" s="222"/>
      <c r="J152" s="223">
        <f>ROUND(I152*H152,2)</f>
        <v>0</v>
      </c>
      <c r="K152" s="219" t="s">
        <v>150</v>
      </c>
      <c r="L152" s="45"/>
      <c r="M152" s="224" t="s">
        <v>1</v>
      </c>
      <c r="N152" s="225" t="s">
        <v>42</v>
      </c>
      <c r="O152" s="92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8" t="s">
        <v>133</v>
      </c>
      <c r="AT152" s="228" t="s">
        <v>135</v>
      </c>
      <c r="AU152" s="228" t="s">
        <v>87</v>
      </c>
      <c r="AY152" s="18" t="s">
        <v>134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8" t="s">
        <v>85</v>
      </c>
      <c r="BK152" s="229">
        <f>ROUND(I152*H152,2)</f>
        <v>0</v>
      </c>
      <c r="BL152" s="18" t="s">
        <v>133</v>
      </c>
      <c r="BM152" s="228" t="s">
        <v>261</v>
      </c>
    </row>
    <row r="153" spans="1:65" s="2" customFormat="1" ht="24.15" customHeight="1">
      <c r="A153" s="39"/>
      <c r="B153" s="40"/>
      <c r="C153" s="217" t="s">
        <v>176</v>
      </c>
      <c r="D153" s="217" t="s">
        <v>135</v>
      </c>
      <c r="E153" s="218" t="s">
        <v>262</v>
      </c>
      <c r="F153" s="219" t="s">
        <v>263</v>
      </c>
      <c r="G153" s="220" t="s">
        <v>222</v>
      </c>
      <c r="H153" s="221">
        <v>5</v>
      </c>
      <c r="I153" s="222"/>
      <c r="J153" s="223">
        <f>ROUND(I153*H153,2)</f>
        <v>0</v>
      </c>
      <c r="K153" s="219" t="s">
        <v>150</v>
      </c>
      <c r="L153" s="45"/>
      <c r="M153" s="224" t="s">
        <v>1</v>
      </c>
      <c r="N153" s="225" t="s">
        <v>42</v>
      </c>
      <c r="O153" s="92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8" t="s">
        <v>133</v>
      </c>
      <c r="AT153" s="228" t="s">
        <v>135</v>
      </c>
      <c r="AU153" s="228" t="s">
        <v>87</v>
      </c>
      <c r="AY153" s="18" t="s">
        <v>134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8" t="s">
        <v>85</v>
      </c>
      <c r="BK153" s="229">
        <f>ROUND(I153*H153,2)</f>
        <v>0</v>
      </c>
      <c r="BL153" s="18" t="s">
        <v>133</v>
      </c>
      <c r="BM153" s="228" t="s">
        <v>264</v>
      </c>
    </row>
    <row r="154" spans="1:65" s="2" customFormat="1" ht="33" customHeight="1">
      <c r="A154" s="39"/>
      <c r="B154" s="40"/>
      <c r="C154" s="217" t="s">
        <v>182</v>
      </c>
      <c r="D154" s="217" t="s">
        <v>135</v>
      </c>
      <c r="E154" s="218" t="s">
        <v>265</v>
      </c>
      <c r="F154" s="219" t="s">
        <v>266</v>
      </c>
      <c r="G154" s="220" t="s">
        <v>222</v>
      </c>
      <c r="H154" s="221">
        <v>35</v>
      </c>
      <c r="I154" s="222"/>
      <c r="J154" s="223">
        <f>ROUND(I154*H154,2)</f>
        <v>0</v>
      </c>
      <c r="K154" s="219" t="s">
        <v>150</v>
      </c>
      <c r="L154" s="45"/>
      <c r="M154" s="224" t="s">
        <v>1</v>
      </c>
      <c r="N154" s="225" t="s">
        <v>42</v>
      </c>
      <c r="O154" s="92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8" t="s">
        <v>133</v>
      </c>
      <c r="AT154" s="228" t="s">
        <v>135</v>
      </c>
      <c r="AU154" s="228" t="s">
        <v>87</v>
      </c>
      <c r="AY154" s="18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8" t="s">
        <v>85</v>
      </c>
      <c r="BK154" s="229">
        <f>ROUND(I154*H154,2)</f>
        <v>0</v>
      </c>
      <c r="BL154" s="18" t="s">
        <v>133</v>
      </c>
      <c r="BM154" s="228" t="s">
        <v>267</v>
      </c>
    </row>
    <row r="155" spans="1:51" s="13" customFormat="1" ht="12">
      <c r="A155" s="13"/>
      <c r="B155" s="238"/>
      <c r="C155" s="239"/>
      <c r="D155" s="240" t="s">
        <v>234</v>
      </c>
      <c r="E155" s="241" t="s">
        <v>1</v>
      </c>
      <c r="F155" s="242" t="s">
        <v>268</v>
      </c>
      <c r="G155" s="239"/>
      <c r="H155" s="243">
        <v>35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234</v>
      </c>
      <c r="AU155" s="249" t="s">
        <v>87</v>
      </c>
      <c r="AV155" s="13" t="s">
        <v>87</v>
      </c>
      <c r="AW155" s="13" t="s">
        <v>32</v>
      </c>
      <c r="AX155" s="13" t="s">
        <v>85</v>
      </c>
      <c r="AY155" s="249" t="s">
        <v>134</v>
      </c>
    </row>
    <row r="156" spans="1:65" s="2" customFormat="1" ht="33" customHeight="1">
      <c r="A156" s="39"/>
      <c r="B156" s="40"/>
      <c r="C156" s="217" t="s">
        <v>269</v>
      </c>
      <c r="D156" s="217" t="s">
        <v>135</v>
      </c>
      <c r="E156" s="218" t="s">
        <v>270</v>
      </c>
      <c r="F156" s="219" t="s">
        <v>271</v>
      </c>
      <c r="G156" s="220" t="s">
        <v>222</v>
      </c>
      <c r="H156" s="221">
        <v>35</v>
      </c>
      <c r="I156" s="222"/>
      <c r="J156" s="223">
        <f>ROUND(I156*H156,2)</f>
        <v>0</v>
      </c>
      <c r="K156" s="219" t="s">
        <v>150</v>
      </c>
      <c r="L156" s="45"/>
      <c r="M156" s="224" t="s">
        <v>1</v>
      </c>
      <c r="N156" s="225" t="s">
        <v>42</v>
      </c>
      <c r="O156" s="92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8" t="s">
        <v>133</v>
      </c>
      <c r="AT156" s="228" t="s">
        <v>135</v>
      </c>
      <c r="AU156" s="228" t="s">
        <v>87</v>
      </c>
      <c r="AY156" s="18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8" t="s">
        <v>85</v>
      </c>
      <c r="BK156" s="229">
        <f>ROUND(I156*H156,2)</f>
        <v>0</v>
      </c>
      <c r="BL156" s="18" t="s">
        <v>133</v>
      </c>
      <c r="BM156" s="228" t="s">
        <v>272</v>
      </c>
    </row>
    <row r="157" spans="1:51" s="13" customFormat="1" ht="12">
      <c r="A157" s="13"/>
      <c r="B157" s="238"/>
      <c r="C157" s="239"/>
      <c r="D157" s="240" t="s">
        <v>234</v>
      </c>
      <c r="E157" s="241" t="s">
        <v>1</v>
      </c>
      <c r="F157" s="242" t="s">
        <v>268</v>
      </c>
      <c r="G157" s="239"/>
      <c r="H157" s="243">
        <v>35</v>
      </c>
      <c r="I157" s="244"/>
      <c r="J157" s="239"/>
      <c r="K157" s="239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234</v>
      </c>
      <c r="AU157" s="249" t="s">
        <v>87</v>
      </c>
      <c r="AV157" s="13" t="s">
        <v>87</v>
      </c>
      <c r="AW157" s="13" t="s">
        <v>32</v>
      </c>
      <c r="AX157" s="13" t="s">
        <v>85</v>
      </c>
      <c r="AY157" s="249" t="s">
        <v>134</v>
      </c>
    </row>
    <row r="158" spans="1:65" s="2" customFormat="1" ht="37.8" customHeight="1">
      <c r="A158" s="39"/>
      <c r="B158" s="40"/>
      <c r="C158" s="217" t="s">
        <v>273</v>
      </c>
      <c r="D158" s="217" t="s">
        <v>135</v>
      </c>
      <c r="E158" s="218" t="s">
        <v>274</v>
      </c>
      <c r="F158" s="219" t="s">
        <v>275</v>
      </c>
      <c r="G158" s="220" t="s">
        <v>238</v>
      </c>
      <c r="H158" s="221">
        <v>2418.455</v>
      </c>
      <c r="I158" s="222"/>
      <c r="J158" s="223">
        <f>ROUND(I158*H158,2)</f>
        <v>0</v>
      </c>
      <c r="K158" s="219" t="s">
        <v>150</v>
      </c>
      <c r="L158" s="45"/>
      <c r="M158" s="224" t="s">
        <v>1</v>
      </c>
      <c r="N158" s="225" t="s">
        <v>42</v>
      </c>
      <c r="O158" s="92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8" t="s">
        <v>133</v>
      </c>
      <c r="AT158" s="228" t="s">
        <v>135</v>
      </c>
      <c r="AU158" s="228" t="s">
        <v>87</v>
      </c>
      <c r="AY158" s="18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8" t="s">
        <v>85</v>
      </c>
      <c r="BK158" s="229">
        <f>ROUND(I158*H158,2)</f>
        <v>0</v>
      </c>
      <c r="BL158" s="18" t="s">
        <v>133</v>
      </c>
      <c r="BM158" s="228" t="s">
        <v>276</v>
      </c>
    </row>
    <row r="159" spans="1:51" s="13" customFormat="1" ht="12">
      <c r="A159" s="13"/>
      <c r="B159" s="238"/>
      <c r="C159" s="239"/>
      <c r="D159" s="240" t="s">
        <v>234</v>
      </c>
      <c r="E159" s="241" t="s">
        <v>1</v>
      </c>
      <c r="F159" s="242" t="s">
        <v>277</v>
      </c>
      <c r="G159" s="239"/>
      <c r="H159" s="243">
        <v>1804.429</v>
      </c>
      <c r="I159" s="244"/>
      <c r="J159" s="239"/>
      <c r="K159" s="239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234</v>
      </c>
      <c r="AU159" s="249" t="s">
        <v>87</v>
      </c>
      <c r="AV159" s="13" t="s">
        <v>87</v>
      </c>
      <c r="AW159" s="13" t="s">
        <v>32</v>
      </c>
      <c r="AX159" s="13" t="s">
        <v>77</v>
      </c>
      <c r="AY159" s="249" t="s">
        <v>134</v>
      </c>
    </row>
    <row r="160" spans="1:51" s="13" customFormat="1" ht="12">
      <c r="A160" s="13"/>
      <c r="B160" s="238"/>
      <c r="C160" s="239"/>
      <c r="D160" s="240" t="s">
        <v>234</v>
      </c>
      <c r="E160" s="241" t="s">
        <v>1</v>
      </c>
      <c r="F160" s="242" t="s">
        <v>278</v>
      </c>
      <c r="G160" s="239"/>
      <c r="H160" s="243">
        <v>-1.874</v>
      </c>
      <c r="I160" s="244"/>
      <c r="J160" s="239"/>
      <c r="K160" s="239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234</v>
      </c>
      <c r="AU160" s="249" t="s">
        <v>87</v>
      </c>
      <c r="AV160" s="13" t="s">
        <v>87</v>
      </c>
      <c r="AW160" s="13" t="s">
        <v>32</v>
      </c>
      <c r="AX160" s="13" t="s">
        <v>77</v>
      </c>
      <c r="AY160" s="249" t="s">
        <v>134</v>
      </c>
    </row>
    <row r="161" spans="1:51" s="15" customFormat="1" ht="12">
      <c r="A161" s="15"/>
      <c r="B161" s="261"/>
      <c r="C161" s="262"/>
      <c r="D161" s="240" t="s">
        <v>234</v>
      </c>
      <c r="E161" s="263" t="s">
        <v>1</v>
      </c>
      <c r="F161" s="264" t="s">
        <v>279</v>
      </c>
      <c r="G161" s="262"/>
      <c r="H161" s="263" t="s">
        <v>1</v>
      </c>
      <c r="I161" s="265"/>
      <c r="J161" s="262"/>
      <c r="K161" s="262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234</v>
      </c>
      <c r="AU161" s="270" t="s">
        <v>87</v>
      </c>
      <c r="AV161" s="15" t="s">
        <v>85</v>
      </c>
      <c r="AW161" s="15" t="s">
        <v>32</v>
      </c>
      <c r="AX161" s="15" t="s">
        <v>77</v>
      </c>
      <c r="AY161" s="270" t="s">
        <v>134</v>
      </c>
    </row>
    <row r="162" spans="1:51" s="13" customFormat="1" ht="12">
      <c r="A162" s="13"/>
      <c r="B162" s="238"/>
      <c r="C162" s="239"/>
      <c r="D162" s="240" t="s">
        <v>234</v>
      </c>
      <c r="E162" s="241" t="s">
        <v>1</v>
      </c>
      <c r="F162" s="242" t="s">
        <v>280</v>
      </c>
      <c r="G162" s="239"/>
      <c r="H162" s="243">
        <v>615.9</v>
      </c>
      <c r="I162" s="244"/>
      <c r="J162" s="239"/>
      <c r="K162" s="239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234</v>
      </c>
      <c r="AU162" s="249" t="s">
        <v>87</v>
      </c>
      <c r="AV162" s="13" t="s">
        <v>87</v>
      </c>
      <c r="AW162" s="13" t="s">
        <v>32</v>
      </c>
      <c r="AX162" s="13" t="s">
        <v>77</v>
      </c>
      <c r="AY162" s="249" t="s">
        <v>134</v>
      </c>
    </row>
    <row r="163" spans="1:51" s="14" customFormat="1" ht="12">
      <c r="A163" s="14"/>
      <c r="B163" s="250"/>
      <c r="C163" s="251"/>
      <c r="D163" s="240" t="s">
        <v>234</v>
      </c>
      <c r="E163" s="252" t="s">
        <v>203</v>
      </c>
      <c r="F163" s="253" t="s">
        <v>243</v>
      </c>
      <c r="G163" s="251"/>
      <c r="H163" s="254">
        <v>2418.455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0" t="s">
        <v>234</v>
      </c>
      <c r="AU163" s="260" t="s">
        <v>87</v>
      </c>
      <c r="AV163" s="14" t="s">
        <v>133</v>
      </c>
      <c r="AW163" s="14" t="s">
        <v>32</v>
      </c>
      <c r="AX163" s="14" t="s">
        <v>85</v>
      </c>
      <c r="AY163" s="260" t="s">
        <v>134</v>
      </c>
    </row>
    <row r="164" spans="1:65" s="2" customFormat="1" ht="33" customHeight="1">
      <c r="A164" s="39"/>
      <c r="B164" s="40"/>
      <c r="C164" s="217" t="s">
        <v>281</v>
      </c>
      <c r="D164" s="217" t="s">
        <v>135</v>
      </c>
      <c r="E164" s="218" t="s">
        <v>282</v>
      </c>
      <c r="F164" s="219" t="s">
        <v>283</v>
      </c>
      <c r="G164" s="220" t="s">
        <v>284</v>
      </c>
      <c r="H164" s="221">
        <v>4353.219</v>
      </c>
      <c r="I164" s="222"/>
      <c r="J164" s="223">
        <f>ROUND(I164*H164,2)</f>
        <v>0</v>
      </c>
      <c r="K164" s="219" t="s">
        <v>150</v>
      </c>
      <c r="L164" s="45"/>
      <c r="M164" s="224" t="s">
        <v>1</v>
      </c>
      <c r="N164" s="225" t="s">
        <v>42</v>
      </c>
      <c r="O164" s="92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8" t="s">
        <v>133</v>
      </c>
      <c r="AT164" s="228" t="s">
        <v>135</v>
      </c>
      <c r="AU164" s="228" t="s">
        <v>87</v>
      </c>
      <c r="AY164" s="18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8" t="s">
        <v>85</v>
      </c>
      <c r="BK164" s="229">
        <f>ROUND(I164*H164,2)</f>
        <v>0</v>
      </c>
      <c r="BL164" s="18" t="s">
        <v>133</v>
      </c>
      <c r="BM164" s="228" t="s">
        <v>285</v>
      </c>
    </row>
    <row r="165" spans="1:51" s="13" customFormat="1" ht="12">
      <c r="A165" s="13"/>
      <c r="B165" s="238"/>
      <c r="C165" s="239"/>
      <c r="D165" s="240" t="s">
        <v>234</v>
      </c>
      <c r="E165" s="241" t="s">
        <v>1</v>
      </c>
      <c r="F165" s="242" t="s">
        <v>286</v>
      </c>
      <c r="G165" s="239"/>
      <c r="H165" s="243">
        <v>4353.219</v>
      </c>
      <c r="I165" s="244"/>
      <c r="J165" s="239"/>
      <c r="K165" s="239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234</v>
      </c>
      <c r="AU165" s="249" t="s">
        <v>87</v>
      </c>
      <c r="AV165" s="13" t="s">
        <v>87</v>
      </c>
      <c r="AW165" s="13" t="s">
        <v>32</v>
      </c>
      <c r="AX165" s="13" t="s">
        <v>85</v>
      </c>
      <c r="AY165" s="249" t="s">
        <v>134</v>
      </c>
    </row>
    <row r="166" spans="1:65" s="2" customFormat="1" ht="16.5" customHeight="1">
      <c r="A166" s="39"/>
      <c r="B166" s="40"/>
      <c r="C166" s="217" t="s">
        <v>8</v>
      </c>
      <c r="D166" s="217" t="s">
        <v>135</v>
      </c>
      <c r="E166" s="218" t="s">
        <v>287</v>
      </c>
      <c r="F166" s="219" t="s">
        <v>288</v>
      </c>
      <c r="G166" s="220" t="s">
        <v>238</v>
      </c>
      <c r="H166" s="221">
        <v>2418.455</v>
      </c>
      <c r="I166" s="222"/>
      <c r="J166" s="223">
        <f>ROUND(I166*H166,2)</f>
        <v>0</v>
      </c>
      <c r="K166" s="219" t="s">
        <v>150</v>
      </c>
      <c r="L166" s="45"/>
      <c r="M166" s="224" t="s">
        <v>1</v>
      </c>
      <c r="N166" s="225" t="s">
        <v>42</v>
      </c>
      <c r="O166" s="92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8" t="s">
        <v>133</v>
      </c>
      <c r="AT166" s="228" t="s">
        <v>135</v>
      </c>
      <c r="AU166" s="228" t="s">
        <v>87</v>
      </c>
      <c r="AY166" s="18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8" t="s">
        <v>85</v>
      </c>
      <c r="BK166" s="229">
        <f>ROUND(I166*H166,2)</f>
        <v>0</v>
      </c>
      <c r="BL166" s="18" t="s">
        <v>133</v>
      </c>
      <c r="BM166" s="228" t="s">
        <v>289</v>
      </c>
    </row>
    <row r="167" spans="1:51" s="13" customFormat="1" ht="12">
      <c r="A167" s="13"/>
      <c r="B167" s="238"/>
      <c r="C167" s="239"/>
      <c r="D167" s="240" t="s">
        <v>234</v>
      </c>
      <c r="E167" s="241" t="s">
        <v>1</v>
      </c>
      <c r="F167" s="242" t="s">
        <v>203</v>
      </c>
      <c r="G167" s="239"/>
      <c r="H167" s="243">
        <v>2418.455</v>
      </c>
      <c r="I167" s="244"/>
      <c r="J167" s="239"/>
      <c r="K167" s="239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234</v>
      </c>
      <c r="AU167" s="249" t="s">
        <v>87</v>
      </c>
      <c r="AV167" s="13" t="s">
        <v>87</v>
      </c>
      <c r="AW167" s="13" t="s">
        <v>32</v>
      </c>
      <c r="AX167" s="13" t="s">
        <v>85</v>
      </c>
      <c r="AY167" s="249" t="s">
        <v>134</v>
      </c>
    </row>
    <row r="168" spans="1:65" s="2" customFormat="1" ht="24.15" customHeight="1">
      <c r="A168" s="39"/>
      <c r="B168" s="40"/>
      <c r="C168" s="217" t="s">
        <v>290</v>
      </c>
      <c r="D168" s="217" t="s">
        <v>135</v>
      </c>
      <c r="E168" s="218" t="s">
        <v>291</v>
      </c>
      <c r="F168" s="219" t="s">
        <v>292</v>
      </c>
      <c r="G168" s="220" t="s">
        <v>238</v>
      </c>
      <c r="H168" s="221">
        <v>54.674</v>
      </c>
      <c r="I168" s="222"/>
      <c r="J168" s="223">
        <f>ROUND(I168*H168,2)</f>
        <v>0</v>
      </c>
      <c r="K168" s="219" t="s">
        <v>150</v>
      </c>
      <c r="L168" s="45"/>
      <c r="M168" s="224" t="s">
        <v>1</v>
      </c>
      <c r="N168" s="225" t="s">
        <v>42</v>
      </c>
      <c r="O168" s="92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8" t="s">
        <v>133</v>
      </c>
      <c r="AT168" s="228" t="s">
        <v>135</v>
      </c>
      <c r="AU168" s="228" t="s">
        <v>87</v>
      </c>
      <c r="AY168" s="18" t="s">
        <v>134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8" t="s">
        <v>85</v>
      </c>
      <c r="BK168" s="229">
        <f>ROUND(I168*H168,2)</f>
        <v>0</v>
      </c>
      <c r="BL168" s="18" t="s">
        <v>133</v>
      </c>
      <c r="BM168" s="228" t="s">
        <v>293</v>
      </c>
    </row>
    <row r="169" spans="1:51" s="13" customFormat="1" ht="12">
      <c r="A169" s="13"/>
      <c r="B169" s="238"/>
      <c r="C169" s="239"/>
      <c r="D169" s="240" t="s">
        <v>234</v>
      </c>
      <c r="E169" s="241" t="s">
        <v>1</v>
      </c>
      <c r="F169" s="242" t="s">
        <v>196</v>
      </c>
      <c r="G169" s="239"/>
      <c r="H169" s="243">
        <v>2</v>
      </c>
      <c r="I169" s="244"/>
      <c r="J169" s="239"/>
      <c r="K169" s="239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234</v>
      </c>
      <c r="AU169" s="249" t="s">
        <v>87</v>
      </c>
      <c r="AV169" s="13" t="s">
        <v>87</v>
      </c>
      <c r="AW169" s="13" t="s">
        <v>32</v>
      </c>
      <c r="AX169" s="13" t="s">
        <v>77</v>
      </c>
      <c r="AY169" s="249" t="s">
        <v>134</v>
      </c>
    </row>
    <row r="170" spans="1:51" s="13" customFormat="1" ht="12">
      <c r="A170" s="13"/>
      <c r="B170" s="238"/>
      <c r="C170" s="239"/>
      <c r="D170" s="240" t="s">
        <v>234</v>
      </c>
      <c r="E170" s="241" t="s">
        <v>1</v>
      </c>
      <c r="F170" s="242" t="s">
        <v>294</v>
      </c>
      <c r="G170" s="239"/>
      <c r="H170" s="243">
        <v>-0.126</v>
      </c>
      <c r="I170" s="244"/>
      <c r="J170" s="239"/>
      <c r="K170" s="239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234</v>
      </c>
      <c r="AU170" s="249" t="s">
        <v>87</v>
      </c>
      <c r="AV170" s="13" t="s">
        <v>87</v>
      </c>
      <c r="AW170" s="13" t="s">
        <v>32</v>
      </c>
      <c r="AX170" s="13" t="s">
        <v>77</v>
      </c>
      <c r="AY170" s="249" t="s">
        <v>134</v>
      </c>
    </row>
    <row r="171" spans="1:51" s="13" customFormat="1" ht="12">
      <c r="A171" s="13"/>
      <c r="B171" s="238"/>
      <c r="C171" s="239"/>
      <c r="D171" s="240" t="s">
        <v>234</v>
      </c>
      <c r="E171" s="241" t="s">
        <v>1</v>
      </c>
      <c r="F171" s="242" t="s">
        <v>200</v>
      </c>
      <c r="G171" s="239"/>
      <c r="H171" s="243">
        <v>52.8</v>
      </c>
      <c r="I171" s="244"/>
      <c r="J171" s="239"/>
      <c r="K171" s="239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234</v>
      </c>
      <c r="AU171" s="249" t="s">
        <v>87</v>
      </c>
      <c r="AV171" s="13" t="s">
        <v>87</v>
      </c>
      <c r="AW171" s="13" t="s">
        <v>32</v>
      </c>
      <c r="AX171" s="13" t="s">
        <v>77</v>
      </c>
      <c r="AY171" s="249" t="s">
        <v>134</v>
      </c>
    </row>
    <row r="172" spans="1:51" s="14" customFormat="1" ht="12">
      <c r="A172" s="14"/>
      <c r="B172" s="250"/>
      <c r="C172" s="251"/>
      <c r="D172" s="240" t="s">
        <v>234</v>
      </c>
      <c r="E172" s="252" t="s">
        <v>197</v>
      </c>
      <c r="F172" s="253" t="s">
        <v>243</v>
      </c>
      <c r="G172" s="251"/>
      <c r="H172" s="254">
        <v>54.674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234</v>
      </c>
      <c r="AU172" s="260" t="s">
        <v>87</v>
      </c>
      <c r="AV172" s="14" t="s">
        <v>133</v>
      </c>
      <c r="AW172" s="14" t="s">
        <v>32</v>
      </c>
      <c r="AX172" s="14" t="s">
        <v>85</v>
      </c>
      <c r="AY172" s="260" t="s">
        <v>134</v>
      </c>
    </row>
    <row r="173" spans="1:65" s="2" customFormat="1" ht="16.5" customHeight="1">
      <c r="A173" s="39"/>
      <c r="B173" s="40"/>
      <c r="C173" s="271" t="s">
        <v>295</v>
      </c>
      <c r="D173" s="271" t="s">
        <v>296</v>
      </c>
      <c r="E173" s="272" t="s">
        <v>297</v>
      </c>
      <c r="F173" s="273" t="s">
        <v>298</v>
      </c>
      <c r="G173" s="274" t="s">
        <v>284</v>
      </c>
      <c r="H173" s="275">
        <v>95.04</v>
      </c>
      <c r="I173" s="276"/>
      <c r="J173" s="277">
        <f>ROUND(I173*H173,2)</f>
        <v>0</v>
      </c>
      <c r="K173" s="273" t="s">
        <v>1</v>
      </c>
      <c r="L173" s="278"/>
      <c r="M173" s="279" t="s">
        <v>1</v>
      </c>
      <c r="N173" s="280" t="s">
        <v>42</v>
      </c>
      <c r="O173" s="92"/>
      <c r="P173" s="226">
        <f>O173*H173</f>
        <v>0</v>
      </c>
      <c r="Q173" s="226">
        <v>1</v>
      </c>
      <c r="R173" s="226">
        <f>Q173*H173</f>
        <v>95.04</v>
      </c>
      <c r="S173" s="226">
        <v>0</v>
      </c>
      <c r="T173" s="22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8" t="s">
        <v>167</v>
      </c>
      <c r="AT173" s="228" t="s">
        <v>296</v>
      </c>
      <c r="AU173" s="228" t="s">
        <v>87</v>
      </c>
      <c r="AY173" s="18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8" t="s">
        <v>85</v>
      </c>
      <c r="BK173" s="229">
        <f>ROUND(I173*H173,2)</f>
        <v>0</v>
      </c>
      <c r="BL173" s="18" t="s">
        <v>133</v>
      </c>
      <c r="BM173" s="228" t="s">
        <v>299</v>
      </c>
    </row>
    <row r="174" spans="1:51" s="15" customFormat="1" ht="12">
      <c r="A174" s="15"/>
      <c r="B174" s="261"/>
      <c r="C174" s="262"/>
      <c r="D174" s="240" t="s">
        <v>234</v>
      </c>
      <c r="E174" s="263" t="s">
        <v>1</v>
      </c>
      <c r="F174" s="264" t="s">
        <v>300</v>
      </c>
      <c r="G174" s="262"/>
      <c r="H174" s="263" t="s">
        <v>1</v>
      </c>
      <c r="I174" s="265"/>
      <c r="J174" s="262"/>
      <c r="K174" s="262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234</v>
      </c>
      <c r="AU174" s="270" t="s">
        <v>87</v>
      </c>
      <c r="AV174" s="15" t="s">
        <v>85</v>
      </c>
      <c r="AW174" s="15" t="s">
        <v>32</v>
      </c>
      <c r="AX174" s="15" t="s">
        <v>77</v>
      </c>
      <c r="AY174" s="270" t="s">
        <v>134</v>
      </c>
    </row>
    <row r="175" spans="1:51" s="13" customFormat="1" ht="12">
      <c r="A175" s="13"/>
      <c r="B175" s="238"/>
      <c r="C175" s="239"/>
      <c r="D175" s="240" t="s">
        <v>234</v>
      </c>
      <c r="E175" s="241" t="s">
        <v>1</v>
      </c>
      <c r="F175" s="242" t="s">
        <v>248</v>
      </c>
      <c r="G175" s="239"/>
      <c r="H175" s="243">
        <v>52.8</v>
      </c>
      <c r="I175" s="244"/>
      <c r="J175" s="239"/>
      <c r="K175" s="239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234</v>
      </c>
      <c r="AU175" s="249" t="s">
        <v>87</v>
      </c>
      <c r="AV175" s="13" t="s">
        <v>87</v>
      </c>
      <c r="AW175" s="13" t="s">
        <v>32</v>
      </c>
      <c r="AX175" s="13" t="s">
        <v>77</v>
      </c>
      <c r="AY175" s="249" t="s">
        <v>134</v>
      </c>
    </row>
    <row r="176" spans="1:51" s="14" customFormat="1" ht="12">
      <c r="A176" s="14"/>
      <c r="B176" s="250"/>
      <c r="C176" s="251"/>
      <c r="D176" s="240" t="s">
        <v>234</v>
      </c>
      <c r="E176" s="252" t="s">
        <v>202</v>
      </c>
      <c r="F176" s="253" t="s">
        <v>243</v>
      </c>
      <c r="G176" s="251"/>
      <c r="H176" s="254">
        <v>52.8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0" t="s">
        <v>234</v>
      </c>
      <c r="AU176" s="260" t="s">
        <v>87</v>
      </c>
      <c r="AV176" s="14" t="s">
        <v>133</v>
      </c>
      <c r="AW176" s="14" t="s">
        <v>32</v>
      </c>
      <c r="AX176" s="14" t="s">
        <v>77</v>
      </c>
      <c r="AY176" s="260" t="s">
        <v>134</v>
      </c>
    </row>
    <row r="177" spans="1:51" s="13" customFormat="1" ht="12">
      <c r="A177" s="13"/>
      <c r="B177" s="238"/>
      <c r="C177" s="239"/>
      <c r="D177" s="240" t="s">
        <v>234</v>
      </c>
      <c r="E177" s="241" t="s">
        <v>1</v>
      </c>
      <c r="F177" s="242" t="s">
        <v>301</v>
      </c>
      <c r="G177" s="239"/>
      <c r="H177" s="243">
        <v>95.04</v>
      </c>
      <c r="I177" s="244"/>
      <c r="J177" s="239"/>
      <c r="K177" s="239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234</v>
      </c>
      <c r="AU177" s="249" t="s">
        <v>87</v>
      </c>
      <c r="AV177" s="13" t="s">
        <v>87</v>
      </c>
      <c r="AW177" s="13" t="s">
        <v>32</v>
      </c>
      <c r="AX177" s="13" t="s">
        <v>85</v>
      </c>
      <c r="AY177" s="249" t="s">
        <v>134</v>
      </c>
    </row>
    <row r="178" spans="1:65" s="2" customFormat="1" ht="37.8" customHeight="1">
      <c r="A178" s="39"/>
      <c r="B178" s="40"/>
      <c r="C178" s="217" t="s">
        <v>302</v>
      </c>
      <c r="D178" s="217" t="s">
        <v>135</v>
      </c>
      <c r="E178" s="218" t="s">
        <v>303</v>
      </c>
      <c r="F178" s="219" t="s">
        <v>304</v>
      </c>
      <c r="G178" s="220" t="s">
        <v>232</v>
      </c>
      <c r="H178" s="221">
        <v>400</v>
      </c>
      <c r="I178" s="222"/>
      <c r="J178" s="223">
        <f>ROUND(I178*H178,2)</f>
        <v>0</v>
      </c>
      <c r="K178" s="219" t="s">
        <v>150</v>
      </c>
      <c r="L178" s="45"/>
      <c r="M178" s="224" t="s">
        <v>1</v>
      </c>
      <c r="N178" s="225" t="s">
        <v>42</v>
      </c>
      <c r="O178" s="92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8" t="s">
        <v>133</v>
      </c>
      <c r="AT178" s="228" t="s">
        <v>135</v>
      </c>
      <c r="AU178" s="228" t="s">
        <v>87</v>
      </c>
      <c r="AY178" s="18" t="s">
        <v>134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8" t="s">
        <v>85</v>
      </c>
      <c r="BK178" s="229">
        <f>ROUND(I178*H178,2)</f>
        <v>0</v>
      </c>
      <c r="BL178" s="18" t="s">
        <v>133</v>
      </c>
      <c r="BM178" s="228" t="s">
        <v>305</v>
      </c>
    </row>
    <row r="179" spans="1:51" s="13" customFormat="1" ht="12">
      <c r="A179" s="13"/>
      <c r="B179" s="238"/>
      <c r="C179" s="239"/>
      <c r="D179" s="240" t="s">
        <v>234</v>
      </c>
      <c r="E179" s="241" t="s">
        <v>1</v>
      </c>
      <c r="F179" s="242" t="s">
        <v>205</v>
      </c>
      <c r="G179" s="239"/>
      <c r="H179" s="243">
        <v>400</v>
      </c>
      <c r="I179" s="244"/>
      <c r="J179" s="239"/>
      <c r="K179" s="239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234</v>
      </c>
      <c r="AU179" s="249" t="s">
        <v>87</v>
      </c>
      <c r="AV179" s="13" t="s">
        <v>87</v>
      </c>
      <c r="AW179" s="13" t="s">
        <v>32</v>
      </c>
      <c r="AX179" s="13" t="s">
        <v>85</v>
      </c>
      <c r="AY179" s="249" t="s">
        <v>134</v>
      </c>
    </row>
    <row r="180" spans="1:65" s="2" customFormat="1" ht="33" customHeight="1">
      <c r="A180" s="39"/>
      <c r="B180" s="40"/>
      <c r="C180" s="217" t="s">
        <v>306</v>
      </c>
      <c r="D180" s="217" t="s">
        <v>135</v>
      </c>
      <c r="E180" s="218" t="s">
        <v>307</v>
      </c>
      <c r="F180" s="219" t="s">
        <v>308</v>
      </c>
      <c r="G180" s="220" t="s">
        <v>232</v>
      </c>
      <c r="H180" s="221">
        <v>400</v>
      </c>
      <c r="I180" s="222"/>
      <c r="J180" s="223">
        <f>ROUND(I180*H180,2)</f>
        <v>0</v>
      </c>
      <c r="K180" s="219" t="s">
        <v>150</v>
      </c>
      <c r="L180" s="45"/>
      <c r="M180" s="224" t="s">
        <v>1</v>
      </c>
      <c r="N180" s="225" t="s">
        <v>42</v>
      </c>
      <c r="O180" s="92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8" t="s">
        <v>133</v>
      </c>
      <c r="AT180" s="228" t="s">
        <v>135</v>
      </c>
      <c r="AU180" s="228" t="s">
        <v>87</v>
      </c>
      <c r="AY180" s="18" t="s">
        <v>134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8" t="s">
        <v>85</v>
      </c>
      <c r="BK180" s="229">
        <f>ROUND(I180*H180,2)</f>
        <v>0</v>
      </c>
      <c r="BL180" s="18" t="s">
        <v>133</v>
      </c>
      <c r="BM180" s="228" t="s">
        <v>309</v>
      </c>
    </row>
    <row r="181" spans="1:51" s="15" customFormat="1" ht="12">
      <c r="A181" s="15"/>
      <c r="B181" s="261"/>
      <c r="C181" s="262"/>
      <c r="D181" s="240" t="s">
        <v>234</v>
      </c>
      <c r="E181" s="263" t="s">
        <v>1</v>
      </c>
      <c r="F181" s="264" t="s">
        <v>310</v>
      </c>
      <c r="G181" s="262"/>
      <c r="H181" s="263" t="s">
        <v>1</v>
      </c>
      <c r="I181" s="265"/>
      <c r="J181" s="262"/>
      <c r="K181" s="262"/>
      <c r="L181" s="266"/>
      <c r="M181" s="267"/>
      <c r="N181" s="268"/>
      <c r="O181" s="268"/>
      <c r="P181" s="268"/>
      <c r="Q181" s="268"/>
      <c r="R181" s="268"/>
      <c r="S181" s="268"/>
      <c r="T181" s="26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0" t="s">
        <v>234</v>
      </c>
      <c r="AU181" s="270" t="s">
        <v>87</v>
      </c>
      <c r="AV181" s="15" t="s">
        <v>85</v>
      </c>
      <c r="AW181" s="15" t="s">
        <v>32</v>
      </c>
      <c r="AX181" s="15" t="s">
        <v>77</v>
      </c>
      <c r="AY181" s="270" t="s">
        <v>134</v>
      </c>
    </row>
    <row r="182" spans="1:51" s="13" customFormat="1" ht="12">
      <c r="A182" s="13"/>
      <c r="B182" s="238"/>
      <c r="C182" s="239"/>
      <c r="D182" s="240" t="s">
        <v>234</v>
      </c>
      <c r="E182" s="241" t="s">
        <v>1</v>
      </c>
      <c r="F182" s="242" t="s">
        <v>206</v>
      </c>
      <c r="G182" s="239"/>
      <c r="H182" s="243">
        <v>400</v>
      </c>
      <c r="I182" s="244"/>
      <c r="J182" s="239"/>
      <c r="K182" s="239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234</v>
      </c>
      <c r="AU182" s="249" t="s">
        <v>87</v>
      </c>
      <c r="AV182" s="13" t="s">
        <v>87</v>
      </c>
      <c r="AW182" s="13" t="s">
        <v>32</v>
      </c>
      <c r="AX182" s="13" t="s">
        <v>77</v>
      </c>
      <c r="AY182" s="249" t="s">
        <v>134</v>
      </c>
    </row>
    <row r="183" spans="1:51" s="14" customFormat="1" ht="12">
      <c r="A183" s="14"/>
      <c r="B183" s="250"/>
      <c r="C183" s="251"/>
      <c r="D183" s="240" t="s">
        <v>234</v>
      </c>
      <c r="E183" s="252" t="s">
        <v>205</v>
      </c>
      <c r="F183" s="253" t="s">
        <v>243</v>
      </c>
      <c r="G183" s="251"/>
      <c r="H183" s="254">
        <v>400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0" t="s">
        <v>234</v>
      </c>
      <c r="AU183" s="260" t="s">
        <v>87</v>
      </c>
      <c r="AV183" s="14" t="s">
        <v>133</v>
      </c>
      <c r="AW183" s="14" t="s">
        <v>32</v>
      </c>
      <c r="AX183" s="14" t="s">
        <v>85</v>
      </c>
      <c r="AY183" s="260" t="s">
        <v>134</v>
      </c>
    </row>
    <row r="184" spans="1:65" s="2" customFormat="1" ht="24.15" customHeight="1">
      <c r="A184" s="39"/>
      <c r="B184" s="40"/>
      <c r="C184" s="217" t="s">
        <v>311</v>
      </c>
      <c r="D184" s="217" t="s">
        <v>135</v>
      </c>
      <c r="E184" s="218" t="s">
        <v>312</v>
      </c>
      <c r="F184" s="219" t="s">
        <v>313</v>
      </c>
      <c r="G184" s="220" t="s">
        <v>232</v>
      </c>
      <c r="H184" s="221">
        <v>400</v>
      </c>
      <c r="I184" s="222"/>
      <c r="J184" s="223">
        <f>ROUND(I184*H184,2)</f>
        <v>0</v>
      </c>
      <c r="K184" s="219" t="s">
        <v>150</v>
      </c>
      <c r="L184" s="45"/>
      <c r="M184" s="224" t="s">
        <v>1</v>
      </c>
      <c r="N184" s="225" t="s">
        <v>42</v>
      </c>
      <c r="O184" s="92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8" t="s">
        <v>133</v>
      </c>
      <c r="AT184" s="228" t="s">
        <v>135</v>
      </c>
      <c r="AU184" s="228" t="s">
        <v>87</v>
      </c>
      <c r="AY184" s="18" t="s">
        <v>134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8" t="s">
        <v>85</v>
      </c>
      <c r="BK184" s="229">
        <f>ROUND(I184*H184,2)</f>
        <v>0</v>
      </c>
      <c r="BL184" s="18" t="s">
        <v>133</v>
      </c>
      <c r="BM184" s="228" t="s">
        <v>314</v>
      </c>
    </row>
    <row r="185" spans="1:51" s="13" customFormat="1" ht="12">
      <c r="A185" s="13"/>
      <c r="B185" s="238"/>
      <c r="C185" s="239"/>
      <c r="D185" s="240" t="s">
        <v>234</v>
      </c>
      <c r="E185" s="241" t="s">
        <v>1</v>
      </c>
      <c r="F185" s="242" t="s">
        <v>205</v>
      </c>
      <c r="G185" s="239"/>
      <c r="H185" s="243">
        <v>400</v>
      </c>
      <c r="I185" s="244"/>
      <c r="J185" s="239"/>
      <c r="K185" s="239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234</v>
      </c>
      <c r="AU185" s="249" t="s">
        <v>87</v>
      </c>
      <c r="AV185" s="13" t="s">
        <v>87</v>
      </c>
      <c r="AW185" s="13" t="s">
        <v>32</v>
      </c>
      <c r="AX185" s="13" t="s">
        <v>85</v>
      </c>
      <c r="AY185" s="249" t="s">
        <v>134</v>
      </c>
    </row>
    <row r="186" spans="1:65" s="2" customFormat="1" ht="16.5" customHeight="1">
      <c r="A186" s="39"/>
      <c r="B186" s="40"/>
      <c r="C186" s="271" t="s">
        <v>7</v>
      </c>
      <c r="D186" s="271" t="s">
        <v>296</v>
      </c>
      <c r="E186" s="272" t="s">
        <v>315</v>
      </c>
      <c r="F186" s="273" t="s">
        <v>316</v>
      </c>
      <c r="G186" s="274" t="s">
        <v>317</v>
      </c>
      <c r="H186" s="275">
        <v>14</v>
      </c>
      <c r="I186" s="276"/>
      <c r="J186" s="277">
        <f>ROUND(I186*H186,2)</f>
        <v>0</v>
      </c>
      <c r="K186" s="273" t="s">
        <v>150</v>
      </c>
      <c r="L186" s="278"/>
      <c r="M186" s="279" t="s">
        <v>1</v>
      </c>
      <c r="N186" s="280" t="s">
        <v>42</v>
      </c>
      <c r="O186" s="92"/>
      <c r="P186" s="226">
        <f>O186*H186</f>
        <v>0</v>
      </c>
      <c r="Q186" s="226">
        <v>0.001</v>
      </c>
      <c r="R186" s="226">
        <f>Q186*H186</f>
        <v>0.014</v>
      </c>
      <c r="S186" s="226">
        <v>0</v>
      </c>
      <c r="T186" s="22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8" t="s">
        <v>167</v>
      </c>
      <c r="AT186" s="228" t="s">
        <v>296</v>
      </c>
      <c r="AU186" s="228" t="s">
        <v>87</v>
      </c>
      <c r="AY186" s="18" t="s">
        <v>134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8" t="s">
        <v>85</v>
      </c>
      <c r="BK186" s="229">
        <f>ROUND(I186*H186,2)</f>
        <v>0</v>
      </c>
      <c r="BL186" s="18" t="s">
        <v>133</v>
      </c>
      <c r="BM186" s="228" t="s">
        <v>318</v>
      </c>
    </row>
    <row r="187" spans="1:51" s="13" customFormat="1" ht="12">
      <c r="A187" s="13"/>
      <c r="B187" s="238"/>
      <c r="C187" s="239"/>
      <c r="D187" s="240" t="s">
        <v>234</v>
      </c>
      <c r="E187" s="241" t="s">
        <v>1</v>
      </c>
      <c r="F187" s="242" t="s">
        <v>319</v>
      </c>
      <c r="G187" s="239"/>
      <c r="H187" s="243">
        <v>14</v>
      </c>
      <c r="I187" s="244"/>
      <c r="J187" s="239"/>
      <c r="K187" s="239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234</v>
      </c>
      <c r="AU187" s="249" t="s">
        <v>87</v>
      </c>
      <c r="AV187" s="13" t="s">
        <v>87</v>
      </c>
      <c r="AW187" s="13" t="s">
        <v>32</v>
      </c>
      <c r="AX187" s="13" t="s">
        <v>85</v>
      </c>
      <c r="AY187" s="249" t="s">
        <v>134</v>
      </c>
    </row>
    <row r="188" spans="1:65" s="2" customFormat="1" ht="24.15" customHeight="1">
      <c r="A188" s="39"/>
      <c r="B188" s="40"/>
      <c r="C188" s="217" t="s">
        <v>320</v>
      </c>
      <c r="D188" s="217" t="s">
        <v>135</v>
      </c>
      <c r="E188" s="218" t="s">
        <v>321</v>
      </c>
      <c r="F188" s="219" t="s">
        <v>322</v>
      </c>
      <c r="G188" s="220" t="s">
        <v>232</v>
      </c>
      <c r="H188" s="221">
        <v>5799</v>
      </c>
      <c r="I188" s="222"/>
      <c r="J188" s="223">
        <f>ROUND(I188*H188,2)</f>
        <v>0</v>
      </c>
      <c r="K188" s="219" t="s">
        <v>150</v>
      </c>
      <c r="L188" s="45"/>
      <c r="M188" s="224" t="s">
        <v>1</v>
      </c>
      <c r="N188" s="225" t="s">
        <v>42</v>
      </c>
      <c r="O188" s="92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8" t="s">
        <v>133</v>
      </c>
      <c r="AT188" s="228" t="s">
        <v>135</v>
      </c>
      <c r="AU188" s="228" t="s">
        <v>87</v>
      </c>
      <c r="AY188" s="18" t="s">
        <v>134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8" t="s">
        <v>85</v>
      </c>
      <c r="BK188" s="229">
        <f>ROUND(I188*H188,2)</f>
        <v>0</v>
      </c>
      <c r="BL188" s="18" t="s">
        <v>133</v>
      </c>
      <c r="BM188" s="228" t="s">
        <v>323</v>
      </c>
    </row>
    <row r="189" spans="1:51" s="13" customFormat="1" ht="12">
      <c r="A189" s="13"/>
      <c r="B189" s="238"/>
      <c r="C189" s="239"/>
      <c r="D189" s="240" t="s">
        <v>234</v>
      </c>
      <c r="E189" s="241" t="s">
        <v>1</v>
      </c>
      <c r="F189" s="242" t="s">
        <v>324</v>
      </c>
      <c r="G189" s="239"/>
      <c r="H189" s="243">
        <v>5799</v>
      </c>
      <c r="I189" s="244"/>
      <c r="J189" s="239"/>
      <c r="K189" s="239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234</v>
      </c>
      <c r="AU189" s="249" t="s">
        <v>87</v>
      </c>
      <c r="AV189" s="13" t="s">
        <v>87</v>
      </c>
      <c r="AW189" s="13" t="s">
        <v>32</v>
      </c>
      <c r="AX189" s="13" t="s">
        <v>85</v>
      </c>
      <c r="AY189" s="249" t="s">
        <v>134</v>
      </c>
    </row>
    <row r="190" spans="1:65" s="2" customFormat="1" ht="37.8" customHeight="1">
      <c r="A190" s="39"/>
      <c r="B190" s="40"/>
      <c r="C190" s="217" t="s">
        <v>325</v>
      </c>
      <c r="D190" s="217" t="s">
        <v>135</v>
      </c>
      <c r="E190" s="218" t="s">
        <v>326</v>
      </c>
      <c r="F190" s="219" t="s">
        <v>327</v>
      </c>
      <c r="G190" s="220" t="s">
        <v>222</v>
      </c>
      <c r="H190" s="221">
        <v>5</v>
      </c>
      <c r="I190" s="222"/>
      <c r="J190" s="223">
        <f>ROUND(I190*H190,2)</f>
        <v>0</v>
      </c>
      <c r="K190" s="219" t="s">
        <v>150</v>
      </c>
      <c r="L190" s="45"/>
      <c r="M190" s="224" t="s">
        <v>1</v>
      </c>
      <c r="N190" s="225" t="s">
        <v>42</v>
      </c>
      <c r="O190" s="92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8" t="s">
        <v>133</v>
      </c>
      <c r="AT190" s="228" t="s">
        <v>135</v>
      </c>
      <c r="AU190" s="228" t="s">
        <v>87</v>
      </c>
      <c r="AY190" s="18" t="s">
        <v>134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8" t="s">
        <v>85</v>
      </c>
      <c r="BK190" s="229">
        <f>ROUND(I190*H190,2)</f>
        <v>0</v>
      </c>
      <c r="BL190" s="18" t="s">
        <v>133</v>
      </c>
      <c r="BM190" s="228" t="s">
        <v>328</v>
      </c>
    </row>
    <row r="191" spans="1:65" s="2" customFormat="1" ht="16.5" customHeight="1">
      <c r="A191" s="39"/>
      <c r="B191" s="40"/>
      <c r="C191" s="271" t="s">
        <v>329</v>
      </c>
      <c r="D191" s="271" t="s">
        <v>296</v>
      </c>
      <c r="E191" s="272" t="s">
        <v>330</v>
      </c>
      <c r="F191" s="273" t="s">
        <v>331</v>
      </c>
      <c r="G191" s="274" t="s">
        <v>238</v>
      </c>
      <c r="H191" s="275">
        <v>2</v>
      </c>
      <c r="I191" s="276"/>
      <c r="J191" s="277">
        <f>ROUND(I191*H191,2)</f>
        <v>0</v>
      </c>
      <c r="K191" s="273" t="s">
        <v>150</v>
      </c>
      <c r="L191" s="278"/>
      <c r="M191" s="279" t="s">
        <v>1</v>
      </c>
      <c r="N191" s="280" t="s">
        <v>42</v>
      </c>
      <c r="O191" s="92"/>
      <c r="P191" s="226">
        <f>O191*H191</f>
        <v>0</v>
      </c>
      <c r="Q191" s="226">
        <v>0.22</v>
      </c>
      <c r="R191" s="226">
        <f>Q191*H191</f>
        <v>0.44</v>
      </c>
      <c r="S191" s="226">
        <v>0</v>
      </c>
      <c r="T191" s="22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8" t="s">
        <v>167</v>
      </c>
      <c r="AT191" s="228" t="s">
        <v>296</v>
      </c>
      <c r="AU191" s="228" t="s">
        <v>87</v>
      </c>
      <c r="AY191" s="18" t="s">
        <v>134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8" t="s">
        <v>85</v>
      </c>
      <c r="BK191" s="229">
        <f>ROUND(I191*H191,2)</f>
        <v>0</v>
      </c>
      <c r="BL191" s="18" t="s">
        <v>133</v>
      </c>
      <c r="BM191" s="228" t="s">
        <v>332</v>
      </c>
    </row>
    <row r="192" spans="1:51" s="13" customFormat="1" ht="12">
      <c r="A192" s="13"/>
      <c r="B192" s="238"/>
      <c r="C192" s="239"/>
      <c r="D192" s="240" t="s">
        <v>234</v>
      </c>
      <c r="E192" s="239"/>
      <c r="F192" s="242" t="s">
        <v>333</v>
      </c>
      <c r="G192" s="239"/>
      <c r="H192" s="243">
        <v>2</v>
      </c>
      <c r="I192" s="244"/>
      <c r="J192" s="239"/>
      <c r="K192" s="239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234</v>
      </c>
      <c r="AU192" s="249" t="s">
        <v>87</v>
      </c>
      <c r="AV192" s="13" t="s">
        <v>87</v>
      </c>
      <c r="AW192" s="13" t="s">
        <v>4</v>
      </c>
      <c r="AX192" s="13" t="s">
        <v>85</v>
      </c>
      <c r="AY192" s="249" t="s">
        <v>134</v>
      </c>
    </row>
    <row r="193" spans="1:65" s="2" customFormat="1" ht="24.15" customHeight="1">
      <c r="A193" s="39"/>
      <c r="B193" s="40"/>
      <c r="C193" s="217" t="s">
        <v>334</v>
      </c>
      <c r="D193" s="217" t="s">
        <v>135</v>
      </c>
      <c r="E193" s="218" t="s">
        <v>335</v>
      </c>
      <c r="F193" s="219" t="s">
        <v>336</v>
      </c>
      <c r="G193" s="220" t="s">
        <v>222</v>
      </c>
      <c r="H193" s="221">
        <v>5</v>
      </c>
      <c r="I193" s="222"/>
      <c r="J193" s="223">
        <f>ROUND(I193*H193,2)</f>
        <v>0</v>
      </c>
      <c r="K193" s="219" t="s">
        <v>150</v>
      </c>
      <c r="L193" s="45"/>
      <c r="M193" s="224" t="s">
        <v>1</v>
      </c>
      <c r="N193" s="225" t="s">
        <v>42</v>
      </c>
      <c r="O193" s="92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8" t="s">
        <v>133</v>
      </c>
      <c r="AT193" s="228" t="s">
        <v>135</v>
      </c>
      <c r="AU193" s="228" t="s">
        <v>87</v>
      </c>
      <c r="AY193" s="18" t="s">
        <v>134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8" t="s">
        <v>85</v>
      </c>
      <c r="BK193" s="229">
        <f>ROUND(I193*H193,2)</f>
        <v>0</v>
      </c>
      <c r="BL193" s="18" t="s">
        <v>133</v>
      </c>
      <c r="BM193" s="228" t="s">
        <v>337</v>
      </c>
    </row>
    <row r="194" spans="1:65" s="2" customFormat="1" ht="16.5" customHeight="1">
      <c r="A194" s="39"/>
      <c r="B194" s="40"/>
      <c r="C194" s="271" t="s">
        <v>338</v>
      </c>
      <c r="D194" s="271" t="s">
        <v>296</v>
      </c>
      <c r="E194" s="272" t="s">
        <v>339</v>
      </c>
      <c r="F194" s="273" t="s">
        <v>340</v>
      </c>
      <c r="G194" s="274" t="s">
        <v>222</v>
      </c>
      <c r="H194" s="275">
        <v>5</v>
      </c>
      <c r="I194" s="276"/>
      <c r="J194" s="277">
        <f>ROUND(I194*H194,2)</f>
        <v>0</v>
      </c>
      <c r="K194" s="273" t="s">
        <v>1</v>
      </c>
      <c r="L194" s="278"/>
      <c r="M194" s="279" t="s">
        <v>1</v>
      </c>
      <c r="N194" s="280" t="s">
        <v>42</v>
      </c>
      <c r="O194" s="92"/>
      <c r="P194" s="226">
        <f>O194*H194</f>
        <v>0</v>
      </c>
      <c r="Q194" s="226">
        <v>3E-05</v>
      </c>
      <c r="R194" s="226">
        <f>Q194*H194</f>
        <v>0.00015000000000000001</v>
      </c>
      <c r="S194" s="226">
        <v>0</v>
      </c>
      <c r="T194" s="22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8" t="s">
        <v>167</v>
      </c>
      <c r="AT194" s="228" t="s">
        <v>296</v>
      </c>
      <c r="AU194" s="228" t="s">
        <v>87</v>
      </c>
      <c r="AY194" s="18" t="s">
        <v>134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8" t="s">
        <v>85</v>
      </c>
      <c r="BK194" s="229">
        <f>ROUND(I194*H194,2)</f>
        <v>0</v>
      </c>
      <c r="BL194" s="18" t="s">
        <v>133</v>
      </c>
      <c r="BM194" s="228" t="s">
        <v>341</v>
      </c>
    </row>
    <row r="195" spans="1:65" s="2" customFormat="1" ht="33" customHeight="1">
      <c r="A195" s="39"/>
      <c r="B195" s="40"/>
      <c r="C195" s="217" t="s">
        <v>342</v>
      </c>
      <c r="D195" s="217" t="s">
        <v>135</v>
      </c>
      <c r="E195" s="218" t="s">
        <v>343</v>
      </c>
      <c r="F195" s="219" t="s">
        <v>344</v>
      </c>
      <c r="G195" s="220" t="s">
        <v>222</v>
      </c>
      <c r="H195" s="221">
        <v>5</v>
      </c>
      <c r="I195" s="222"/>
      <c r="J195" s="223">
        <f>ROUND(I195*H195,2)</f>
        <v>0</v>
      </c>
      <c r="K195" s="219" t="s">
        <v>150</v>
      </c>
      <c r="L195" s="45"/>
      <c r="M195" s="224" t="s">
        <v>1</v>
      </c>
      <c r="N195" s="225" t="s">
        <v>42</v>
      </c>
      <c r="O195" s="92"/>
      <c r="P195" s="226">
        <f>O195*H195</f>
        <v>0</v>
      </c>
      <c r="Q195" s="226">
        <v>5E-05</v>
      </c>
      <c r="R195" s="226">
        <f>Q195*H195</f>
        <v>0.00025</v>
      </c>
      <c r="S195" s="226">
        <v>0</v>
      </c>
      <c r="T195" s="22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8" t="s">
        <v>133</v>
      </c>
      <c r="AT195" s="228" t="s">
        <v>135</v>
      </c>
      <c r="AU195" s="228" t="s">
        <v>87</v>
      </c>
      <c r="AY195" s="18" t="s">
        <v>134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8" t="s">
        <v>85</v>
      </c>
      <c r="BK195" s="229">
        <f>ROUND(I195*H195,2)</f>
        <v>0</v>
      </c>
      <c r="BL195" s="18" t="s">
        <v>133</v>
      </c>
      <c r="BM195" s="228" t="s">
        <v>345</v>
      </c>
    </row>
    <row r="196" spans="1:65" s="2" customFormat="1" ht="21.75" customHeight="1">
      <c r="A196" s="39"/>
      <c r="B196" s="40"/>
      <c r="C196" s="271" t="s">
        <v>346</v>
      </c>
      <c r="D196" s="271" t="s">
        <v>296</v>
      </c>
      <c r="E196" s="272" t="s">
        <v>347</v>
      </c>
      <c r="F196" s="273" t="s">
        <v>348</v>
      </c>
      <c r="G196" s="274" t="s">
        <v>222</v>
      </c>
      <c r="H196" s="275">
        <v>15</v>
      </c>
      <c r="I196" s="276"/>
      <c r="J196" s="277">
        <f>ROUND(I196*H196,2)</f>
        <v>0</v>
      </c>
      <c r="K196" s="273" t="s">
        <v>150</v>
      </c>
      <c r="L196" s="278"/>
      <c r="M196" s="279" t="s">
        <v>1</v>
      </c>
      <c r="N196" s="280" t="s">
        <v>42</v>
      </c>
      <c r="O196" s="92"/>
      <c r="P196" s="226">
        <f>O196*H196</f>
        <v>0</v>
      </c>
      <c r="Q196" s="226">
        <v>0.00472</v>
      </c>
      <c r="R196" s="226">
        <f>Q196*H196</f>
        <v>0.0708</v>
      </c>
      <c r="S196" s="226">
        <v>0</v>
      </c>
      <c r="T196" s="22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8" t="s">
        <v>167</v>
      </c>
      <c r="AT196" s="228" t="s">
        <v>296</v>
      </c>
      <c r="AU196" s="228" t="s">
        <v>87</v>
      </c>
      <c r="AY196" s="18" t="s">
        <v>134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8" t="s">
        <v>85</v>
      </c>
      <c r="BK196" s="229">
        <f>ROUND(I196*H196,2)</f>
        <v>0</v>
      </c>
      <c r="BL196" s="18" t="s">
        <v>133</v>
      </c>
      <c r="BM196" s="228" t="s">
        <v>349</v>
      </c>
    </row>
    <row r="197" spans="1:51" s="13" customFormat="1" ht="12">
      <c r="A197" s="13"/>
      <c r="B197" s="238"/>
      <c r="C197" s="239"/>
      <c r="D197" s="240" t="s">
        <v>234</v>
      </c>
      <c r="E197" s="239"/>
      <c r="F197" s="242" t="s">
        <v>350</v>
      </c>
      <c r="G197" s="239"/>
      <c r="H197" s="243">
        <v>15</v>
      </c>
      <c r="I197" s="244"/>
      <c r="J197" s="239"/>
      <c r="K197" s="239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234</v>
      </c>
      <c r="AU197" s="249" t="s">
        <v>87</v>
      </c>
      <c r="AV197" s="13" t="s">
        <v>87</v>
      </c>
      <c r="AW197" s="13" t="s">
        <v>4</v>
      </c>
      <c r="AX197" s="13" t="s">
        <v>85</v>
      </c>
      <c r="AY197" s="249" t="s">
        <v>134</v>
      </c>
    </row>
    <row r="198" spans="1:63" s="12" customFormat="1" ht="22.8" customHeight="1">
      <c r="A198" s="12"/>
      <c r="B198" s="203"/>
      <c r="C198" s="204"/>
      <c r="D198" s="205" t="s">
        <v>76</v>
      </c>
      <c r="E198" s="230" t="s">
        <v>87</v>
      </c>
      <c r="F198" s="230" t="s">
        <v>351</v>
      </c>
      <c r="G198" s="204"/>
      <c r="H198" s="204"/>
      <c r="I198" s="207"/>
      <c r="J198" s="231">
        <f>BK198</f>
        <v>0</v>
      </c>
      <c r="K198" s="204"/>
      <c r="L198" s="209"/>
      <c r="M198" s="210"/>
      <c r="N198" s="211"/>
      <c r="O198" s="211"/>
      <c r="P198" s="212">
        <f>SUM(P199:P219)</f>
        <v>0</v>
      </c>
      <c r="Q198" s="211"/>
      <c r="R198" s="212">
        <f>SUM(R199:R219)</f>
        <v>233.86573461</v>
      </c>
      <c r="S198" s="211"/>
      <c r="T198" s="213">
        <f>SUM(T199:T219)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85</v>
      </c>
      <c r="AT198" s="215" t="s">
        <v>76</v>
      </c>
      <c r="AU198" s="215" t="s">
        <v>85</v>
      </c>
      <c r="AY198" s="214" t="s">
        <v>134</v>
      </c>
      <c r="BK198" s="216">
        <f>SUM(BK199:BK219)</f>
        <v>0</v>
      </c>
    </row>
    <row r="199" spans="1:65" s="2" customFormat="1" ht="24.15" customHeight="1">
      <c r="A199" s="39"/>
      <c r="B199" s="40"/>
      <c r="C199" s="217" t="s">
        <v>352</v>
      </c>
      <c r="D199" s="217" t="s">
        <v>135</v>
      </c>
      <c r="E199" s="218" t="s">
        <v>353</v>
      </c>
      <c r="F199" s="219" t="s">
        <v>354</v>
      </c>
      <c r="G199" s="220" t="s">
        <v>232</v>
      </c>
      <c r="H199" s="221">
        <v>1258.4</v>
      </c>
      <c r="I199" s="222"/>
      <c r="J199" s="223">
        <f>ROUND(I199*H199,2)</f>
        <v>0</v>
      </c>
      <c r="K199" s="219" t="s">
        <v>150</v>
      </c>
      <c r="L199" s="45"/>
      <c r="M199" s="224" t="s">
        <v>1</v>
      </c>
      <c r="N199" s="225" t="s">
        <v>42</v>
      </c>
      <c r="O199" s="92"/>
      <c r="P199" s="226">
        <f>O199*H199</f>
        <v>0</v>
      </c>
      <c r="Q199" s="226">
        <v>0.00017</v>
      </c>
      <c r="R199" s="226">
        <f>Q199*H199</f>
        <v>0.21392800000000003</v>
      </c>
      <c r="S199" s="226">
        <v>0</v>
      </c>
      <c r="T199" s="22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8" t="s">
        <v>133</v>
      </c>
      <c r="AT199" s="228" t="s">
        <v>135</v>
      </c>
      <c r="AU199" s="228" t="s">
        <v>87</v>
      </c>
      <c r="AY199" s="18" t="s">
        <v>134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8" t="s">
        <v>85</v>
      </c>
      <c r="BK199" s="229">
        <f>ROUND(I199*H199,2)</f>
        <v>0</v>
      </c>
      <c r="BL199" s="18" t="s">
        <v>133</v>
      </c>
      <c r="BM199" s="228" t="s">
        <v>355</v>
      </c>
    </row>
    <row r="200" spans="1:51" s="13" customFormat="1" ht="12">
      <c r="A200" s="13"/>
      <c r="B200" s="238"/>
      <c r="C200" s="239"/>
      <c r="D200" s="240" t="s">
        <v>234</v>
      </c>
      <c r="E200" s="241" t="s">
        <v>1</v>
      </c>
      <c r="F200" s="242" t="s">
        <v>356</v>
      </c>
      <c r="G200" s="239"/>
      <c r="H200" s="243">
        <v>1140</v>
      </c>
      <c r="I200" s="244"/>
      <c r="J200" s="239"/>
      <c r="K200" s="239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234</v>
      </c>
      <c r="AU200" s="249" t="s">
        <v>87</v>
      </c>
      <c r="AV200" s="13" t="s">
        <v>87</v>
      </c>
      <c r="AW200" s="13" t="s">
        <v>32</v>
      </c>
      <c r="AX200" s="13" t="s">
        <v>77</v>
      </c>
      <c r="AY200" s="249" t="s">
        <v>134</v>
      </c>
    </row>
    <row r="201" spans="1:51" s="15" customFormat="1" ht="12">
      <c r="A201" s="15"/>
      <c r="B201" s="261"/>
      <c r="C201" s="262"/>
      <c r="D201" s="240" t="s">
        <v>234</v>
      </c>
      <c r="E201" s="263" t="s">
        <v>1</v>
      </c>
      <c r="F201" s="264" t="s">
        <v>357</v>
      </c>
      <c r="G201" s="262"/>
      <c r="H201" s="263" t="s">
        <v>1</v>
      </c>
      <c r="I201" s="265"/>
      <c r="J201" s="262"/>
      <c r="K201" s="262"/>
      <c r="L201" s="266"/>
      <c r="M201" s="267"/>
      <c r="N201" s="268"/>
      <c r="O201" s="268"/>
      <c r="P201" s="268"/>
      <c r="Q201" s="268"/>
      <c r="R201" s="268"/>
      <c r="S201" s="268"/>
      <c r="T201" s="269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0" t="s">
        <v>234</v>
      </c>
      <c r="AU201" s="270" t="s">
        <v>87</v>
      </c>
      <c r="AV201" s="15" t="s">
        <v>85</v>
      </c>
      <c r="AW201" s="15" t="s">
        <v>32</v>
      </c>
      <c r="AX201" s="15" t="s">
        <v>77</v>
      </c>
      <c r="AY201" s="270" t="s">
        <v>134</v>
      </c>
    </row>
    <row r="202" spans="1:51" s="13" customFormat="1" ht="12">
      <c r="A202" s="13"/>
      <c r="B202" s="238"/>
      <c r="C202" s="239"/>
      <c r="D202" s="240" t="s">
        <v>234</v>
      </c>
      <c r="E202" s="241" t="s">
        <v>1</v>
      </c>
      <c r="F202" s="242" t="s">
        <v>358</v>
      </c>
      <c r="G202" s="239"/>
      <c r="H202" s="243">
        <v>118.4</v>
      </c>
      <c r="I202" s="244"/>
      <c r="J202" s="239"/>
      <c r="K202" s="239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234</v>
      </c>
      <c r="AU202" s="249" t="s">
        <v>87</v>
      </c>
      <c r="AV202" s="13" t="s">
        <v>87</v>
      </c>
      <c r="AW202" s="13" t="s">
        <v>32</v>
      </c>
      <c r="AX202" s="13" t="s">
        <v>77</v>
      </c>
      <c r="AY202" s="249" t="s">
        <v>134</v>
      </c>
    </row>
    <row r="203" spans="1:51" s="14" customFormat="1" ht="12">
      <c r="A203" s="14"/>
      <c r="B203" s="250"/>
      <c r="C203" s="251"/>
      <c r="D203" s="240" t="s">
        <v>234</v>
      </c>
      <c r="E203" s="252" t="s">
        <v>1</v>
      </c>
      <c r="F203" s="253" t="s">
        <v>243</v>
      </c>
      <c r="G203" s="251"/>
      <c r="H203" s="254">
        <v>1258.4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0" t="s">
        <v>234</v>
      </c>
      <c r="AU203" s="260" t="s">
        <v>87</v>
      </c>
      <c r="AV203" s="14" t="s">
        <v>133</v>
      </c>
      <c r="AW203" s="14" t="s">
        <v>32</v>
      </c>
      <c r="AX203" s="14" t="s">
        <v>85</v>
      </c>
      <c r="AY203" s="260" t="s">
        <v>134</v>
      </c>
    </row>
    <row r="204" spans="1:65" s="2" customFormat="1" ht="24.15" customHeight="1">
      <c r="A204" s="39"/>
      <c r="B204" s="40"/>
      <c r="C204" s="271" t="s">
        <v>359</v>
      </c>
      <c r="D204" s="271" t="s">
        <v>296</v>
      </c>
      <c r="E204" s="272" t="s">
        <v>360</v>
      </c>
      <c r="F204" s="273" t="s">
        <v>361</v>
      </c>
      <c r="G204" s="274" t="s">
        <v>232</v>
      </c>
      <c r="H204" s="275">
        <v>1383.8</v>
      </c>
      <c r="I204" s="276"/>
      <c r="J204" s="277">
        <f>ROUND(I204*H204,2)</f>
        <v>0</v>
      </c>
      <c r="K204" s="273" t="s">
        <v>150</v>
      </c>
      <c r="L204" s="278"/>
      <c r="M204" s="279" t="s">
        <v>1</v>
      </c>
      <c r="N204" s="280" t="s">
        <v>42</v>
      </c>
      <c r="O204" s="92"/>
      <c r="P204" s="226">
        <f>O204*H204</f>
        <v>0</v>
      </c>
      <c r="Q204" s="226">
        <v>0.0003</v>
      </c>
      <c r="R204" s="226">
        <f>Q204*H204</f>
        <v>0.41513999999999995</v>
      </c>
      <c r="S204" s="226">
        <v>0</v>
      </c>
      <c r="T204" s="22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8" t="s">
        <v>167</v>
      </c>
      <c r="AT204" s="228" t="s">
        <v>296</v>
      </c>
      <c r="AU204" s="228" t="s">
        <v>87</v>
      </c>
      <c r="AY204" s="18" t="s">
        <v>134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8" t="s">
        <v>85</v>
      </c>
      <c r="BK204" s="229">
        <f>ROUND(I204*H204,2)</f>
        <v>0</v>
      </c>
      <c r="BL204" s="18" t="s">
        <v>133</v>
      </c>
      <c r="BM204" s="228" t="s">
        <v>362</v>
      </c>
    </row>
    <row r="205" spans="1:51" s="13" customFormat="1" ht="12">
      <c r="A205" s="13"/>
      <c r="B205" s="238"/>
      <c r="C205" s="239"/>
      <c r="D205" s="240" t="s">
        <v>234</v>
      </c>
      <c r="E205" s="241" t="s">
        <v>1</v>
      </c>
      <c r="F205" s="242" t="s">
        <v>363</v>
      </c>
      <c r="G205" s="239"/>
      <c r="H205" s="243">
        <v>1383.8</v>
      </c>
      <c r="I205" s="244"/>
      <c r="J205" s="239"/>
      <c r="K205" s="239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234</v>
      </c>
      <c r="AU205" s="249" t="s">
        <v>87</v>
      </c>
      <c r="AV205" s="13" t="s">
        <v>87</v>
      </c>
      <c r="AW205" s="13" t="s">
        <v>32</v>
      </c>
      <c r="AX205" s="13" t="s">
        <v>85</v>
      </c>
      <c r="AY205" s="249" t="s">
        <v>134</v>
      </c>
    </row>
    <row r="206" spans="1:65" s="2" customFormat="1" ht="37.8" customHeight="1">
      <c r="A206" s="39"/>
      <c r="B206" s="40"/>
      <c r="C206" s="217" t="s">
        <v>364</v>
      </c>
      <c r="D206" s="217" t="s">
        <v>135</v>
      </c>
      <c r="E206" s="218" t="s">
        <v>365</v>
      </c>
      <c r="F206" s="219" t="s">
        <v>366</v>
      </c>
      <c r="G206" s="220" t="s">
        <v>367</v>
      </c>
      <c r="H206" s="221">
        <v>950</v>
      </c>
      <c r="I206" s="222"/>
      <c r="J206" s="223">
        <f>ROUND(I206*H206,2)</f>
        <v>0</v>
      </c>
      <c r="K206" s="219" t="s">
        <v>150</v>
      </c>
      <c r="L206" s="45"/>
      <c r="M206" s="224" t="s">
        <v>1</v>
      </c>
      <c r="N206" s="225" t="s">
        <v>42</v>
      </c>
      <c r="O206" s="92"/>
      <c r="P206" s="226">
        <f>O206*H206</f>
        <v>0</v>
      </c>
      <c r="Q206" s="226">
        <v>0.20449</v>
      </c>
      <c r="R206" s="226">
        <f>Q206*H206</f>
        <v>194.2655</v>
      </c>
      <c r="S206" s="226">
        <v>0</v>
      </c>
      <c r="T206" s="22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8" t="s">
        <v>133</v>
      </c>
      <c r="AT206" s="228" t="s">
        <v>135</v>
      </c>
      <c r="AU206" s="228" t="s">
        <v>87</v>
      </c>
      <c r="AY206" s="18" t="s">
        <v>134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8" t="s">
        <v>85</v>
      </c>
      <c r="BK206" s="229">
        <f>ROUND(I206*H206,2)</f>
        <v>0</v>
      </c>
      <c r="BL206" s="18" t="s">
        <v>133</v>
      </c>
      <c r="BM206" s="228" t="s">
        <v>368</v>
      </c>
    </row>
    <row r="207" spans="1:51" s="15" customFormat="1" ht="12">
      <c r="A207" s="15"/>
      <c r="B207" s="261"/>
      <c r="C207" s="262"/>
      <c r="D207" s="240" t="s">
        <v>234</v>
      </c>
      <c r="E207" s="263" t="s">
        <v>1</v>
      </c>
      <c r="F207" s="264" t="s">
        <v>369</v>
      </c>
      <c r="G207" s="262"/>
      <c r="H207" s="263" t="s">
        <v>1</v>
      </c>
      <c r="I207" s="265"/>
      <c r="J207" s="262"/>
      <c r="K207" s="262"/>
      <c r="L207" s="266"/>
      <c r="M207" s="267"/>
      <c r="N207" s="268"/>
      <c r="O207" s="268"/>
      <c r="P207" s="268"/>
      <c r="Q207" s="268"/>
      <c r="R207" s="268"/>
      <c r="S207" s="268"/>
      <c r="T207" s="26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0" t="s">
        <v>234</v>
      </c>
      <c r="AU207" s="270" t="s">
        <v>87</v>
      </c>
      <c r="AV207" s="15" t="s">
        <v>85</v>
      </c>
      <c r="AW207" s="15" t="s">
        <v>32</v>
      </c>
      <c r="AX207" s="15" t="s">
        <v>77</v>
      </c>
      <c r="AY207" s="270" t="s">
        <v>134</v>
      </c>
    </row>
    <row r="208" spans="1:51" s="13" customFormat="1" ht="12">
      <c r="A208" s="13"/>
      <c r="B208" s="238"/>
      <c r="C208" s="239"/>
      <c r="D208" s="240" t="s">
        <v>234</v>
      </c>
      <c r="E208" s="241" t="s">
        <v>1</v>
      </c>
      <c r="F208" s="242" t="s">
        <v>370</v>
      </c>
      <c r="G208" s="239"/>
      <c r="H208" s="243">
        <v>950</v>
      </c>
      <c r="I208" s="244"/>
      <c r="J208" s="239"/>
      <c r="K208" s="239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234</v>
      </c>
      <c r="AU208" s="249" t="s">
        <v>87</v>
      </c>
      <c r="AV208" s="13" t="s">
        <v>87</v>
      </c>
      <c r="AW208" s="13" t="s">
        <v>32</v>
      </c>
      <c r="AX208" s="13" t="s">
        <v>85</v>
      </c>
      <c r="AY208" s="249" t="s">
        <v>134</v>
      </c>
    </row>
    <row r="209" spans="1:65" s="2" customFormat="1" ht="24.15" customHeight="1">
      <c r="A209" s="39"/>
      <c r="B209" s="40"/>
      <c r="C209" s="217" t="s">
        <v>371</v>
      </c>
      <c r="D209" s="217" t="s">
        <v>135</v>
      </c>
      <c r="E209" s="218" t="s">
        <v>372</v>
      </c>
      <c r="F209" s="219" t="s">
        <v>373</v>
      </c>
      <c r="G209" s="220" t="s">
        <v>238</v>
      </c>
      <c r="H209" s="221">
        <v>15.4</v>
      </c>
      <c r="I209" s="222"/>
      <c r="J209" s="223">
        <f>ROUND(I209*H209,2)</f>
        <v>0</v>
      </c>
      <c r="K209" s="219" t="s">
        <v>150</v>
      </c>
      <c r="L209" s="45"/>
      <c r="M209" s="224" t="s">
        <v>1</v>
      </c>
      <c r="N209" s="225" t="s">
        <v>42</v>
      </c>
      <c r="O209" s="92"/>
      <c r="P209" s="226">
        <f>O209*H209</f>
        <v>0</v>
      </c>
      <c r="Q209" s="226">
        <v>2.50187</v>
      </c>
      <c r="R209" s="226">
        <f>Q209*H209</f>
        <v>38.528797999999995</v>
      </c>
      <c r="S209" s="226">
        <v>0</v>
      </c>
      <c r="T209" s="22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8" t="s">
        <v>133</v>
      </c>
      <c r="AT209" s="228" t="s">
        <v>135</v>
      </c>
      <c r="AU209" s="228" t="s">
        <v>87</v>
      </c>
      <c r="AY209" s="18" t="s">
        <v>134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8" t="s">
        <v>85</v>
      </c>
      <c r="BK209" s="229">
        <f>ROUND(I209*H209,2)</f>
        <v>0</v>
      </c>
      <c r="BL209" s="18" t="s">
        <v>133</v>
      </c>
      <c r="BM209" s="228" t="s">
        <v>374</v>
      </c>
    </row>
    <row r="210" spans="1:51" s="15" customFormat="1" ht="12">
      <c r="A210" s="15"/>
      <c r="B210" s="261"/>
      <c r="C210" s="262"/>
      <c r="D210" s="240" t="s">
        <v>234</v>
      </c>
      <c r="E210" s="263" t="s">
        <v>1</v>
      </c>
      <c r="F210" s="264" t="s">
        <v>375</v>
      </c>
      <c r="G210" s="262"/>
      <c r="H210" s="263" t="s">
        <v>1</v>
      </c>
      <c r="I210" s="265"/>
      <c r="J210" s="262"/>
      <c r="K210" s="262"/>
      <c r="L210" s="266"/>
      <c r="M210" s="267"/>
      <c r="N210" s="268"/>
      <c r="O210" s="268"/>
      <c r="P210" s="268"/>
      <c r="Q210" s="268"/>
      <c r="R210" s="268"/>
      <c r="S210" s="268"/>
      <c r="T210" s="269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0" t="s">
        <v>234</v>
      </c>
      <c r="AU210" s="270" t="s">
        <v>87</v>
      </c>
      <c r="AV210" s="15" t="s">
        <v>85</v>
      </c>
      <c r="AW210" s="15" t="s">
        <v>32</v>
      </c>
      <c r="AX210" s="15" t="s">
        <v>77</v>
      </c>
      <c r="AY210" s="270" t="s">
        <v>134</v>
      </c>
    </row>
    <row r="211" spans="1:51" s="13" customFormat="1" ht="12">
      <c r="A211" s="13"/>
      <c r="B211" s="238"/>
      <c r="C211" s="239"/>
      <c r="D211" s="240" t="s">
        <v>234</v>
      </c>
      <c r="E211" s="241" t="s">
        <v>1</v>
      </c>
      <c r="F211" s="242" t="s">
        <v>376</v>
      </c>
      <c r="G211" s="239"/>
      <c r="H211" s="243">
        <v>15.4</v>
      </c>
      <c r="I211" s="244"/>
      <c r="J211" s="239"/>
      <c r="K211" s="239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234</v>
      </c>
      <c r="AU211" s="249" t="s">
        <v>87</v>
      </c>
      <c r="AV211" s="13" t="s">
        <v>87</v>
      </c>
      <c r="AW211" s="13" t="s">
        <v>32</v>
      </c>
      <c r="AX211" s="13" t="s">
        <v>85</v>
      </c>
      <c r="AY211" s="249" t="s">
        <v>134</v>
      </c>
    </row>
    <row r="212" spans="1:65" s="2" customFormat="1" ht="16.5" customHeight="1">
      <c r="A212" s="39"/>
      <c r="B212" s="40"/>
      <c r="C212" s="217" t="s">
        <v>377</v>
      </c>
      <c r="D212" s="217" t="s">
        <v>135</v>
      </c>
      <c r="E212" s="218" t="s">
        <v>378</v>
      </c>
      <c r="F212" s="219" t="s">
        <v>379</v>
      </c>
      <c r="G212" s="220" t="s">
        <v>232</v>
      </c>
      <c r="H212" s="221">
        <v>10</v>
      </c>
      <c r="I212" s="222"/>
      <c r="J212" s="223">
        <f>ROUND(I212*H212,2)</f>
        <v>0</v>
      </c>
      <c r="K212" s="219" t="s">
        <v>150</v>
      </c>
      <c r="L212" s="45"/>
      <c r="M212" s="224" t="s">
        <v>1</v>
      </c>
      <c r="N212" s="225" t="s">
        <v>42</v>
      </c>
      <c r="O212" s="92"/>
      <c r="P212" s="226">
        <f>O212*H212</f>
        <v>0</v>
      </c>
      <c r="Q212" s="226">
        <v>0.00247</v>
      </c>
      <c r="R212" s="226">
        <f>Q212*H212</f>
        <v>0.0247</v>
      </c>
      <c r="S212" s="226">
        <v>0</v>
      </c>
      <c r="T212" s="22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8" t="s">
        <v>133</v>
      </c>
      <c r="AT212" s="228" t="s">
        <v>135</v>
      </c>
      <c r="AU212" s="228" t="s">
        <v>87</v>
      </c>
      <c r="AY212" s="18" t="s">
        <v>134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8" t="s">
        <v>85</v>
      </c>
      <c r="BK212" s="229">
        <f>ROUND(I212*H212,2)</f>
        <v>0</v>
      </c>
      <c r="BL212" s="18" t="s">
        <v>133</v>
      </c>
      <c r="BM212" s="228" t="s">
        <v>380</v>
      </c>
    </row>
    <row r="213" spans="1:51" s="15" customFormat="1" ht="12">
      <c r="A213" s="15"/>
      <c r="B213" s="261"/>
      <c r="C213" s="262"/>
      <c r="D213" s="240" t="s">
        <v>234</v>
      </c>
      <c r="E213" s="263" t="s">
        <v>1</v>
      </c>
      <c r="F213" s="264" t="s">
        <v>375</v>
      </c>
      <c r="G213" s="262"/>
      <c r="H213" s="263" t="s">
        <v>1</v>
      </c>
      <c r="I213" s="265"/>
      <c r="J213" s="262"/>
      <c r="K213" s="262"/>
      <c r="L213" s="266"/>
      <c r="M213" s="267"/>
      <c r="N213" s="268"/>
      <c r="O213" s="268"/>
      <c r="P213" s="268"/>
      <c r="Q213" s="268"/>
      <c r="R213" s="268"/>
      <c r="S213" s="268"/>
      <c r="T213" s="269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0" t="s">
        <v>234</v>
      </c>
      <c r="AU213" s="270" t="s">
        <v>87</v>
      </c>
      <c r="AV213" s="15" t="s">
        <v>85</v>
      </c>
      <c r="AW213" s="15" t="s">
        <v>32</v>
      </c>
      <c r="AX213" s="15" t="s">
        <v>77</v>
      </c>
      <c r="AY213" s="270" t="s">
        <v>134</v>
      </c>
    </row>
    <row r="214" spans="1:51" s="13" customFormat="1" ht="12">
      <c r="A214" s="13"/>
      <c r="B214" s="238"/>
      <c r="C214" s="239"/>
      <c r="D214" s="240" t="s">
        <v>234</v>
      </c>
      <c r="E214" s="241" t="s">
        <v>1</v>
      </c>
      <c r="F214" s="242" t="s">
        <v>381</v>
      </c>
      <c r="G214" s="239"/>
      <c r="H214" s="243">
        <v>10</v>
      </c>
      <c r="I214" s="244"/>
      <c r="J214" s="239"/>
      <c r="K214" s="239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234</v>
      </c>
      <c r="AU214" s="249" t="s">
        <v>87</v>
      </c>
      <c r="AV214" s="13" t="s">
        <v>87</v>
      </c>
      <c r="AW214" s="13" t="s">
        <v>32</v>
      </c>
      <c r="AX214" s="13" t="s">
        <v>85</v>
      </c>
      <c r="AY214" s="249" t="s">
        <v>134</v>
      </c>
    </row>
    <row r="215" spans="1:65" s="2" customFormat="1" ht="16.5" customHeight="1">
      <c r="A215" s="39"/>
      <c r="B215" s="40"/>
      <c r="C215" s="217" t="s">
        <v>382</v>
      </c>
      <c r="D215" s="217" t="s">
        <v>135</v>
      </c>
      <c r="E215" s="218" t="s">
        <v>383</v>
      </c>
      <c r="F215" s="219" t="s">
        <v>384</v>
      </c>
      <c r="G215" s="220" t="s">
        <v>232</v>
      </c>
      <c r="H215" s="221">
        <v>10</v>
      </c>
      <c r="I215" s="222"/>
      <c r="J215" s="223">
        <f>ROUND(I215*H215,2)</f>
        <v>0</v>
      </c>
      <c r="K215" s="219" t="s">
        <v>150</v>
      </c>
      <c r="L215" s="45"/>
      <c r="M215" s="224" t="s">
        <v>1</v>
      </c>
      <c r="N215" s="225" t="s">
        <v>42</v>
      </c>
      <c r="O215" s="92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8" t="s">
        <v>133</v>
      </c>
      <c r="AT215" s="228" t="s">
        <v>135</v>
      </c>
      <c r="AU215" s="228" t="s">
        <v>87</v>
      </c>
      <c r="AY215" s="18" t="s">
        <v>134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8" t="s">
        <v>85</v>
      </c>
      <c r="BK215" s="229">
        <f>ROUND(I215*H215,2)</f>
        <v>0</v>
      </c>
      <c r="BL215" s="18" t="s">
        <v>133</v>
      </c>
      <c r="BM215" s="228" t="s">
        <v>385</v>
      </c>
    </row>
    <row r="216" spans="1:65" s="2" customFormat="1" ht="16.5" customHeight="1">
      <c r="A216" s="39"/>
      <c r="B216" s="40"/>
      <c r="C216" s="217" t="s">
        <v>386</v>
      </c>
      <c r="D216" s="217" t="s">
        <v>135</v>
      </c>
      <c r="E216" s="218" t="s">
        <v>387</v>
      </c>
      <c r="F216" s="219" t="s">
        <v>388</v>
      </c>
      <c r="G216" s="220" t="s">
        <v>284</v>
      </c>
      <c r="H216" s="221">
        <v>0.393</v>
      </c>
      <c r="I216" s="222"/>
      <c r="J216" s="223">
        <f>ROUND(I216*H216,2)</f>
        <v>0</v>
      </c>
      <c r="K216" s="219" t="s">
        <v>150</v>
      </c>
      <c r="L216" s="45"/>
      <c r="M216" s="224" t="s">
        <v>1</v>
      </c>
      <c r="N216" s="225" t="s">
        <v>42</v>
      </c>
      <c r="O216" s="92"/>
      <c r="P216" s="226">
        <f>O216*H216</f>
        <v>0</v>
      </c>
      <c r="Q216" s="226">
        <v>1.06277</v>
      </c>
      <c r="R216" s="226">
        <f>Q216*H216</f>
        <v>0.41766861</v>
      </c>
      <c r="S216" s="226">
        <v>0</v>
      </c>
      <c r="T216" s="22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8" t="s">
        <v>133</v>
      </c>
      <c r="AT216" s="228" t="s">
        <v>135</v>
      </c>
      <c r="AU216" s="228" t="s">
        <v>87</v>
      </c>
      <c r="AY216" s="18" t="s">
        <v>134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8" t="s">
        <v>85</v>
      </c>
      <c r="BK216" s="229">
        <f>ROUND(I216*H216,2)</f>
        <v>0</v>
      </c>
      <c r="BL216" s="18" t="s">
        <v>133</v>
      </c>
      <c r="BM216" s="228" t="s">
        <v>389</v>
      </c>
    </row>
    <row r="217" spans="1:51" s="15" customFormat="1" ht="12">
      <c r="A217" s="15"/>
      <c r="B217" s="261"/>
      <c r="C217" s="262"/>
      <c r="D217" s="240" t="s">
        <v>234</v>
      </c>
      <c r="E217" s="263" t="s">
        <v>1</v>
      </c>
      <c r="F217" s="264" t="s">
        <v>375</v>
      </c>
      <c r="G217" s="262"/>
      <c r="H217" s="263" t="s">
        <v>1</v>
      </c>
      <c r="I217" s="265"/>
      <c r="J217" s="262"/>
      <c r="K217" s="262"/>
      <c r="L217" s="266"/>
      <c r="M217" s="267"/>
      <c r="N217" s="268"/>
      <c r="O217" s="268"/>
      <c r="P217" s="268"/>
      <c r="Q217" s="268"/>
      <c r="R217" s="268"/>
      <c r="S217" s="268"/>
      <c r="T217" s="26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0" t="s">
        <v>234</v>
      </c>
      <c r="AU217" s="270" t="s">
        <v>87</v>
      </c>
      <c r="AV217" s="15" t="s">
        <v>85</v>
      </c>
      <c r="AW217" s="15" t="s">
        <v>32</v>
      </c>
      <c r="AX217" s="15" t="s">
        <v>77</v>
      </c>
      <c r="AY217" s="270" t="s">
        <v>134</v>
      </c>
    </row>
    <row r="218" spans="1:51" s="15" customFormat="1" ht="12">
      <c r="A218" s="15"/>
      <c r="B218" s="261"/>
      <c r="C218" s="262"/>
      <c r="D218" s="240" t="s">
        <v>234</v>
      </c>
      <c r="E218" s="263" t="s">
        <v>1</v>
      </c>
      <c r="F218" s="264" t="s">
        <v>390</v>
      </c>
      <c r="G218" s="262"/>
      <c r="H218" s="263" t="s">
        <v>1</v>
      </c>
      <c r="I218" s="265"/>
      <c r="J218" s="262"/>
      <c r="K218" s="262"/>
      <c r="L218" s="266"/>
      <c r="M218" s="267"/>
      <c r="N218" s="268"/>
      <c r="O218" s="268"/>
      <c r="P218" s="268"/>
      <c r="Q218" s="268"/>
      <c r="R218" s="268"/>
      <c r="S218" s="268"/>
      <c r="T218" s="26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0" t="s">
        <v>234</v>
      </c>
      <c r="AU218" s="270" t="s">
        <v>87</v>
      </c>
      <c r="AV218" s="15" t="s">
        <v>85</v>
      </c>
      <c r="AW218" s="15" t="s">
        <v>32</v>
      </c>
      <c r="AX218" s="15" t="s">
        <v>77</v>
      </c>
      <c r="AY218" s="270" t="s">
        <v>134</v>
      </c>
    </row>
    <row r="219" spans="1:51" s="13" customFormat="1" ht="12">
      <c r="A219" s="13"/>
      <c r="B219" s="238"/>
      <c r="C219" s="239"/>
      <c r="D219" s="240" t="s">
        <v>234</v>
      </c>
      <c r="E219" s="241" t="s">
        <v>1</v>
      </c>
      <c r="F219" s="242" t="s">
        <v>391</v>
      </c>
      <c r="G219" s="239"/>
      <c r="H219" s="243">
        <v>0.393</v>
      </c>
      <c r="I219" s="244"/>
      <c r="J219" s="239"/>
      <c r="K219" s="239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234</v>
      </c>
      <c r="AU219" s="249" t="s">
        <v>87</v>
      </c>
      <c r="AV219" s="13" t="s">
        <v>87</v>
      </c>
      <c r="AW219" s="13" t="s">
        <v>32</v>
      </c>
      <c r="AX219" s="13" t="s">
        <v>85</v>
      </c>
      <c r="AY219" s="249" t="s">
        <v>134</v>
      </c>
    </row>
    <row r="220" spans="1:63" s="12" customFormat="1" ht="22.8" customHeight="1">
      <c r="A220" s="12"/>
      <c r="B220" s="203"/>
      <c r="C220" s="204"/>
      <c r="D220" s="205" t="s">
        <v>76</v>
      </c>
      <c r="E220" s="230" t="s">
        <v>147</v>
      </c>
      <c r="F220" s="230" t="s">
        <v>392</v>
      </c>
      <c r="G220" s="204"/>
      <c r="H220" s="204"/>
      <c r="I220" s="207"/>
      <c r="J220" s="231">
        <f>BK220</f>
        <v>0</v>
      </c>
      <c r="K220" s="204"/>
      <c r="L220" s="209"/>
      <c r="M220" s="210"/>
      <c r="N220" s="211"/>
      <c r="O220" s="211"/>
      <c r="P220" s="212">
        <f>SUM(P221:P226)</f>
        <v>0</v>
      </c>
      <c r="Q220" s="211"/>
      <c r="R220" s="212">
        <f>SUM(R221:R226)</f>
        <v>2.2512000000000003</v>
      </c>
      <c r="S220" s="211"/>
      <c r="T220" s="213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85</v>
      </c>
      <c r="AT220" s="215" t="s">
        <v>76</v>
      </c>
      <c r="AU220" s="215" t="s">
        <v>85</v>
      </c>
      <c r="AY220" s="214" t="s">
        <v>134</v>
      </c>
      <c r="BK220" s="216">
        <f>SUM(BK221:BK226)</f>
        <v>0</v>
      </c>
    </row>
    <row r="221" spans="1:65" s="2" customFormat="1" ht="24.15" customHeight="1">
      <c r="A221" s="39"/>
      <c r="B221" s="40"/>
      <c r="C221" s="217" t="s">
        <v>393</v>
      </c>
      <c r="D221" s="217" t="s">
        <v>135</v>
      </c>
      <c r="E221" s="218" t="s">
        <v>394</v>
      </c>
      <c r="F221" s="219" t="s">
        <v>395</v>
      </c>
      <c r="G221" s="220" t="s">
        <v>222</v>
      </c>
      <c r="H221" s="221">
        <v>28</v>
      </c>
      <c r="I221" s="222"/>
      <c r="J221" s="223">
        <f>ROUND(I221*H221,2)</f>
        <v>0</v>
      </c>
      <c r="K221" s="219" t="s">
        <v>150</v>
      </c>
      <c r="L221" s="45"/>
      <c r="M221" s="224" t="s">
        <v>1</v>
      </c>
      <c r="N221" s="225" t="s">
        <v>42</v>
      </c>
      <c r="O221" s="92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8" t="s">
        <v>133</v>
      </c>
      <c r="AT221" s="228" t="s">
        <v>135</v>
      </c>
      <c r="AU221" s="228" t="s">
        <v>87</v>
      </c>
      <c r="AY221" s="18" t="s">
        <v>134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8" t="s">
        <v>85</v>
      </c>
      <c r="BK221" s="229">
        <f>ROUND(I221*H221,2)</f>
        <v>0</v>
      </c>
      <c r="BL221" s="18" t="s">
        <v>133</v>
      </c>
      <c r="BM221" s="228" t="s">
        <v>396</v>
      </c>
    </row>
    <row r="222" spans="1:65" s="2" customFormat="1" ht="16.5" customHeight="1">
      <c r="A222" s="39"/>
      <c r="B222" s="40"/>
      <c r="C222" s="271" t="s">
        <v>397</v>
      </c>
      <c r="D222" s="271" t="s">
        <v>296</v>
      </c>
      <c r="E222" s="272" t="s">
        <v>398</v>
      </c>
      <c r="F222" s="273" t="s">
        <v>399</v>
      </c>
      <c r="G222" s="274" t="s">
        <v>222</v>
      </c>
      <c r="H222" s="275">
        <v>28</v>
      </c>
      <c r="I222" s="276"/>
      <c r="J222" s="277">
        <f>ROUND(I222*H222,2)</f>
        <v>0</v>
      </c>
      <c r="K222" s="273" t="s">
        <v>1</v>
      </c>
      <c r="L222" s="278"/>
      <c r="M222" s="279" t="s">
        <v>1</v>
      </c>
      <c r="N222" s="280" t="s">
        <v>42</v>
      </c>
      <c r="O222" s="92"/>
      <c r="P222" s="226">
        <f>O222*H222</f>
        <v>0</v>
      </c>
      <c r="Q222" s="226">
        <v>0.0024</v>
      </c>
      <c r="R222" s="226">
        <f>Q222*H222</f>
        <v>0.0672</v>
      </c>
      <c r="S222" s="226">
        <v>0</v>
      </c>
      <c r="T222" s="22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8" t="s">
        <v>167</v>
      </c>
      <c r="AT222" s="228" t="s">
        <v>296</v>
      </c>
      <c r="AU222" s="228" t="s">
        <v>87</v>
      </c>
      <c r="AY222" s="18" t="s">
        <v>134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8" t="s">
        <v>85</v>
      </c>
      <c r="BK222" s="229">
        <f>ROUND(I222*H222,2)</f>
        <v>0</v>
      </c>
      <c r="BL222" s="18" t="s">
        <v>133</v>
      </c>
      <c r="BM222" s="228" t="s">
        <v>400</v>
      </c>
    </row>
    <row r="223" spans="1:65" s="2" customFormat="1" ht="16.5" customHeight="1">
      <c r="A223" s="39"/>
      <c r="B223" s="40"/>
      <c r="C223" s="217" t="s">
        <v>401</v>
      </c>
      <c r="D223" s="217" t="s">
        <v>135</v>
      </c>
      <c r="E223" s="218" t="s">
        <v>402</v>
      </c>
      <c r="F223" s="219" t="s">
        <v>403</v>
      </c>
      <c r="G223" s="220" t="s">
        <v>232</v>
      </c>
      <c r="H223" s="221">
        <v>60</v>
      </c>
      <c r="I223" s="222"/>
      <c r="J223" s="223">
        <f>ROUND(I223*H223,2)</f>
        <v>0</v>
      </c>
      <c r="K223" s="219" t="s">
        <v>1</v>
      </c>
      <c r="L223" s="45"/>
      <c r="M223" s="224" t="s">
        <v>1</v>
      </c>
      <c r="N223" s="225" t="s">
        <v>42</v>
      </c>
      <c r="O223" s="92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8" t="s">
        <v>133</v>
      </c>
      <c r="AT223" s="228" t="s">
        <v>135</v>
      </c>
      <c r="AU223" s="228" t="s">
        <v>87</v>
      </c>
      <c r="AY223" s="18" t="s">
        <v>134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8" t="s">
        <v>85</v>
      </c>
      <c r="BK223" s="229">
        <f>ROUND(I223*H223,2)</f>
        <v>0</v>
      </c>
      <c r="BL223" s="18" t="s">
        <v>133</v>
      </c>
      <c r="BM223" s="228" t="s">
        <v>404</v>
      </c>
    </row>
    <row r="224" spans="1:47" s="2" customFormat="1" ht="12">
      <c r="A224" s="39"/>
      <c r="B224" s="40"/>
      <c r="C224" s="41"/>
      <c r="D224" s="240" t="s">
        <v>405</v>
      </c>
      <c r="E224" s="41"/>
      <c r="F224" s="281" t="s">
        <v>406</v>
      </c>
      <c r="G224" s="41"/>
      <c r="H224" s="41"/>
      <c r="I224" s="282"/>
      <c r="J224" s="41"/>
      <c r="K224" s="41"/>
      <c r="L224" s="45"/>
      <c r="M224" s="283"/>
      <c r="N224" s="284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405</v>
      </c>
      <c r="AU224" s="18" t="s">
        <v>87</v>
      </c>
    </row>
    <row r="225" spans="1:65" s="2" customFormat="1" ht="16.5" customHeight="1">
      <c r="A225" s="39"/>
      <c r="B225" s="40"/>
      <c r="C225" s="217" t="s">
        <v>407</v>
      </c>
      <c r="D225" s="217" t="s">
        <v>135</v>
      </c>
      <c r="E225" s="218" t="s">
        <v>408</v>
      </c>
      <c r="F225" s="219" t="s">
        <v>409</v>
      </c>
      <c r="G225" s="220" t="s">
        <v>367</v>
      </c>
      <c r="H225" s="221">
        <v>68</v>
      </c>
      <c r="I225" s="222"/>
      <c r="J225" s="223">
        <f>ROUND(I225*H225,2)</f>
        <v>0</v>
      </c>
      <c r="K225" s="219" t="s">
        <v>150</v>
      </c>
      <c r="L225" s="45"/>
      <c r="M225" s="224" t="s">
        <v>1</v>
      </c>
      <c r="N225" s="225" t="s">
        <v>42</v>
      </c>
      <c r="O225" s="92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8" t="s">
        <v>133</v>
      </c>
      <c r="AT225" s="228" t="s">
        <v>135</v>
      </c>
      <c r="AU225" s="228" t="s">
        <v>87</v>
      </c>
      <c r="AY225" s="18" t="s">
        <v>134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8" t="s">
        <v>85</v>
      </c>
      <c r="BK225" s="229">
        <f>ROUND(I225*H225,2)</f>
        <v>0</v>
      </c>
      <c r="BL225" s="18" t="s">
        <v>133</v>
      </c>
      <c r="BM225" s="228" t="s">
        <v>410</v>
      </c>
    </row>
    <row r="226" spans="1:65" s="2" customFormat="1" ht="16.5" customHeight="1">
      <c r="A226" s="39"/>
      <c r="B226" s="40"/>
      <c r="C226" s="271" t="s">
        <v>411</v>
      </c>
      <c r="D226" s="271" t="s">
        <v>296</v>
      </c>
      <c r="E226" s="272" t="s">
        <v>412</v>
      </c>
      <c r="F226" s="273" t="s">
        <v>413</v>
      </c>
      <c r="G226" s="274" t="s">
        <v>222</v>
      </c>
      <c r="H226" s="275">
        <v>28</v>
      </c>
      <c r="I226" s="276"/>
      <c r="J226" s="277">
        <f>ROUND(I226*H226,2)</f>
        <v>0</v>
      </c>
      <c r="K226" s="273" t="s">
        <v>1</v>
      </c>
      <c r="L226" s="278"/>
      <c r="M226" s="279" t="s">
        <v>1</v>
      </c>
      <c r="N226" s="280" t="s">
        <v>42</v>
      </c>
      <c r="O226" s="92"/>
      <c r="P226" s="226">
        <f>O226*H226</f>
        <v>0</v>
      </c>
      <c r="Q226" s="226">
        <v>0.078</v>
      </c>
      <c r="R226" s="226">
        <f>Q226*H226</f>
        <v>2.184</v>
      </c>
      <c r="S226" s="226">
        <v>0</v>
      </c>
      <c r="T226" s="22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8" t="s">
        <v>167</v>
      </c>
      <c r="AT226" s="228" t="s">
        <v>296</v>
      </c>
      <c r="AU226" s="228" t="s">
        <v>87</v>
      </c>
      <c r="AY226" s="18" t="s">
        <v>134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8" t="s">
        <v>85</v>
      </c>
      <c r="BK226" s="229">
        <f>ROUND(I226*H226,2)</f>
        <v>0</v>
      </c>
      <c r="BL226" s="18" t="s">
        <v>133</v>
      </c>
      <c r="BM226" s="228" t="s">
        <v>414</v>
      </c>
    </row>
    <row r="227" spans="1:63" s="12" customFormat="1" ht="22.8" customHeight="1">
      <c r="A227" s="12"/>
      <c r="B227" s="203"/>
      <c r="C227" s="204"/>
      <c r="D227" s="205" t="s">
        <v>76</v>
      </c>
      <c r="E227" s="230" t="s">
        <v>133</v>
      </c>
      <c r="F227" s="230" t="s">
        <v>415</v>
      </c>
      <c r="G227" s="204"/>
      <c r="H227" s="204"/>
      <c r="I227" s="207"/>
      <c r="J227" s="231">
        <f>BK227</f>
        <v>0</v>
      </c>
      <c r="K227" s="204"/>
      <c r="L227" s="209"/>
      <c r="M227" s="210"/>
      <c r="N227" s="211"/>
      <c r="O227" s="211"/>
      <c r="P227" s="212">
        <f>SUM(P228:P230)</f>
        <v>0</v>
      </c>
      <c r="Q227" s="211"/>
      <c r="R227" s="212">
        <f>SUM(R228:R230)</f>
        <v>0</v>
      </c>
      <c r="S227" s="211"/>
      <c r="T227" s="213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85</v>
      </c>
      <c r="AT227" s="215" t="s">
        <v>76</v>
      </c>
      <c r="AU227" s="215" t="s">
        <v>85</v>
      </c>
      <c r="AY227" s="214" t="s">
        <v>134</v>
      </c>
      <c r="BK227" s="216">
        <f>SUM(BK228:BK230)</f>
        <v>0</v>
      </c>
    </row>
    <row r="228" spans="1:65" s="2" customFormat="1" ht="16.5" customHeight="1">
      <c r="A228" s="39"/>
      <c r="B228" s="40"/>
      <c r="C228" s="217" t="s">
        <v>416</v>
      </c>
      <c r="D228" s="217" t="s">
        <v>135</v>
      </c>
      <c r="E228" s="218" t="s">
        <v>417</v>
      </c>
      <c r="F228" s="219" t="s">
        <v>418</v>
      </c>
      <c r="G228" s="220" t="s">
        <v>238</v>
      </c>
      <c r="H228" s="221">
        <v>8.846</v>
      </c>
      <c r="I228" s="222"/>
      <c r="J228" s="223">
        <f>ROUND(I228*H228,2)</f>
        <v>0</v>
      </c>
      <c r="K228" s="219" t="s">
        <v>150</v>
      </c>
      <c r="L228" s="45"/>
      <c r="M228" s="224" t="s">
        <v>1</v>
      </c>
      <c r="N228" s="225" t="s">
        <v>42</v>
      </c>
      <c r="O228" s="92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8" t="s">
        <v>133</v>
      </c>
      <c r="AT228" s="228" t="s">
        <v>135</v>
      </c>
      <c r="AU228" s="228" t="s">
        <v>87</v>
      </c>
      <c r="AY228" s="18" t="s">
        <v>134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8" t="s">
        <v>85</v>
      </c>
      <c r="BK228" s="229">
        <f>ROUND(I228*H228,2)</f>
        <v>0</v>
      </c>
      <c r="BL228" s="18" t="s">
        <v>133</v>
      </c>
      <c r="BM228" s="228" t="s">
        <v>419</v>
      </c>
    </row>
    <row r="229" spans="1:51" s="15" customFormat="1" ht="12">
      <c r="A229" s="15"/>
      <c r="B229" s="261"/>
      <c r="C229" s="262"/>
      <c r="D229" s="240" t="s">
        <v>234</v>
      </c>
      <c r="E229" s="263" t="s">
        <v>1</v>
      </c>
      <c r="F229" s="264" t="s">
        <v>420</v>
      </c>
      <c r="G229" s="262"/>
      <c r="H229" s="263" t="s">
        <v>1</v>
      </c>
      <c r="I229" s="265"/>
      <c r="J229" s="262"/>
      <c r="K229" s="262"/>
      <c r="L229" s="266"/>
      <c r="M229" s="267"/>
      <c r="N229" s="268"/>
      <c r="O229" s="268"/>
      <c r="P229" s="268"/>
      <c r="Q229" s="268"/>
      <c r="R229" s="268"/>
      <c r="S229" s="268"/>
      <c r="T229" s="26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0" t="s">
        <v>234</v>
      </c>
      <c r="AU229" s="270" t="s">
        <v>87</v>
      </c>
      <c r="AV229" s="15" t="s">
        <v>85</v>
      </c>
      <c r="AW229" s="15" t="s">
        <v>32</v>
      </c>
      <c r="AX229" s="15" t="s">
        <v>77</v>
      </c>
      <c r="AY229" s="270" t="s">
        <v>134</v>
      </c>
    </row>
    <row r="230" spans="1:51" s="13" customFormat="1" ht="12">
      <c r="A230" s="13"/>
      <c r="B230" s="238"/>
      <c r="C230" s="239"/>
      <c r="D230" s="240" t="s">
        <v>234</v>
      </c>
      <c r="E230" s="241" t="s">
        <v>1</v>
      </c>
      <c r="F230" s="242" t="s">
        <v>421</v>
      </c>
      <c r="G230" s="239"/>
      <c r="H230" s="243">
        <v>8.846</v>
      </c>
      <c r="I230" s="244"/>
      <c r="J230" s="239"/>
      <c r="K230" s="239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234</v>
      </c>
      <c r="AU230" s="249" t="s">
        <v>87</v>
      </c>
      <c r="AV230" s="13" t="s">
        <v>87</v>
      </c>
      <c r="AW230" s="13" t="s">
        <v>32</v>
      </c>
      <c r="AX230" s="13" t="s">
        <v>85</v>
      </c>
      <c r="AY230" s="249" t="s">
        <v>134</v>
      </c>
    </row>
    <row r="231" spans="1:63" s="12" customFormat="1" ht="22.8" customHeight="1">
      <c r="A231" s="12"/>
      <c r="B231" s="203"/>
      <c r="C231" s="204"/>
      <c r="D231" s="205" t="s">
        <v>76</v>
      </c>
      <c r="E231" s="230" t="s">
        <v>144</v>
      </c>
      <c r="F231" s="230" t="s">
        <v>422</v>
      </c>
      <c r="G231" s="204"/>
      <c r="H231" s="204"/>
      <c r="I231" s="207"/>
      <c r="J231" s="231">
        <f>BK231</f>
        <v>0</v>
      </c>
      <c r="K231" s="204"/>
      <c r="L231" s="209"/>
      <c r="M231" s="210"/>
      <c r="N231" s="211"/>
      <c r="O231" s="211"/>
      <c r="P231" s="212">
        <f>SUM(P232:P262)</f>
        <v>0</v>
      </c>
      <c r="Q231" s="211"/>
      <c r="R231" s="212">
        <f>SUM(R232:R262)</f>
        <v>146.30355</v>
      </c>
      <c r="S231" s="211"/>
      <c r="T231" s="213">
        <f>SUM(T232:T262)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85</v>
      </c>
      <c r="AT231" s="215" t="s">
        <v>76</v>
      </c>
      <c r="AU231" s="215" t="s">
        <v>85</v>
      </c>
      <c r="AY231" s="214" t="s">
        <v>134</v>
      </c>
      <c r="BK231" s="216">
        <f>SUM(BK232:BK262)</f>
        <v>0</v>
      </c>
    </row>
    <row r="232" spans="1:65" s="2" customFormat="1" ht="24.15" customHeight="1">
      <c r="A232" s="39"/>
      <c r="B232" s="40"/>
      <c r="C232" s="217" t="s">
        <v>423</v>
      </c>
      <c r="D232" s="217" t="s">
        <v>135</v>
      </c>
      <c r="E232" s="218" t="s">
        <v>424</v>
      </c>
      <c r="F232" s="219" t="s">
        <v>425</v>
      </c>
      <c r="G232" s="220" t="s">
        <v>232</v>
      </c>
      <c r="H232" s="221">
        <v>3479.5</v>
      </c>
      <c r="I232" s="222"/>
      <c r="J232" s="223">
        <f>ROUND(I232*H232,2)</f>
        <v>0</v>
      </c>
      <c r="K232" s="219" t="s">
        <v>150</v>
      </c>
      <c r="L232" s="45"/>
      <c r="M232" s="224" t="s">
        <v>1</v>
      </c>
      <c r="N232" s="225" t="s">
        <v>42</v>
      </c>
      <c r="O232" s="92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8" t="s">
        <v>133</v>
      </c>
      <c r="AT232" s="228" t="s">
        <v>135</v>
      </c>
      <c r="AU232" s="228" t="s">
        <v>87</v>
      </c>
      <c r="AY232" s="18" t="s">
        <v>134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8" t="s">
        <v>85</v>
      </c>
      <c r="BK232" s="229">
        <f>ROUND(I232*H232,2)</f>
        <v>0</v>
      </c>
      <c r="BL232" s="18" t="s">
        <v>133</v>
      </c>
      <c r="BM232" s="228" t="s">
        <v>426</v>
      </c>
    </row>
    <row r="233" spans="1:51" s="13" customFormat="1" ht="12">
      <c r="A233" s="13"/>
      <c r="B233" s="238"/>
      <c r="C233" s="239"/>
      <c r="D233" s="240" t="s">
        <v>234</v>
      </c>
      <c r="E233" s="241" t="s">
        <v>1</v>
      </c>
      <c r="F233" s="242" t="s">
        <v>235</v>
      </c>
      <c r="G233" s="239"/>
      <c r="H233" s="243">
        <v>3479.5</v>
      </c>
      <c r="I233" s="244"/>
      <c r="J233" s="239"/>
      <c r="K233" s="239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234</v>
      </c>
      <c r="AU233" s="249" t="s">
        <v>87</v>
      </c>
      <c r="AV233" s="13" t="s">
        <v>87</v>
      </c>
      <c r="AW233" s="13" t="s">
        <v>32</v>
      </c>
      <c r="AX233" s="13" t="s">
        <v>85</v>
      </c>
      <c r="AY233" s="249" t="s">
        <v>134</v>
      </c>
    </row>
    <row r="234" spans="1:65" s="2" customFormat="1" ht="24.15" customHeight="1">
      <c r="A234" s="39"/>
      <c r="B234" s="40"/>
      <c r="C234" s="217" t="s">
        <v>427</v>
      </c>
      <c r="D234" s="217" t="s">
        <v>135</v>
      </c>
      <c r="E234" s="218" t="s">
        <v>428</v>
      </c>
      <c r="F234" s="219" t="s">
        <v>429</v>
      </c>
      <c r="G234" s="220" t="s">
        <v>232</v>
      </c>
      <c r="H234" s="221">
        <v>2319.5</v>
      </c>
      <c r="I234" s="222"/>
      <c r="J234" s="223">
        <f>ROUND(I234*H234,2)</f>
        <v>0</v>
      </c>
      <c r="K234" s="219" t="s">
        <v>150</v>
      </c>
      <c r="L234" s="45"/>
      <c r="M234" s="224" t="s">
        <v>1</v>
      </c>
      <c r="N234" s="225" t="s">
        <v>42</v>
      </c>
      <c r="O234" s="92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8" t="s">
        <v>133</v>
      </c>
      <c r="AT234" s="228" t="s">
        <v>135</v>
      </c>
      <c r="AU234" s="228" t="s">
        <v>87</v>
      </c>
      <c r="AY234" s="18" t="s">
        <v>134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8" t="s">
        <v>85</v>
      </c>
      <c r="BK234" s="229">
        <f>ROUND(I234*H234,2)</f>
        <v>0</v>
      </c>
      <c r="BL234" s="18" t="s">
        <v>133</v>
      </c>
      <c r="BM234" s="228" t="s">
        <v>430</v>
      </c>
    </row>
    <row r="235" spans="1:51" s="13" customFormat="1" ht="12">
      <c r="A235" s="13"/>
      <c r="B235" s="238"/>
      <c r="C235" s="239"/>
      <c r="D235" s="240" t="s">
        <v>234</v>
      </c>
      <c r="E235" s="241" t="s">
        <v>1</v>
      </c>
      <c r="F235" s="242" t="s">
        <v>190</v>
      </c>
      <c r="G235" s="239"/>
      <c r="H235" s="243">
        <v>2319.5</v>
      </c>
      <c r="I235" s="244"/>
      <c r="J235" s="239"/>
      <c r="K235" s="239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234</v>
      </c>
      <c r="AU235" s="249" t="s">
        <v>87</v>
      </c>
      <c r="AV235" s="13" t="s">
        <v>87</v>
      </c>
      <c r="AW235" s="13" t="s">
        <v>32</v>
      </c>
      <c r="AX235" s="13" t="s">
        <v>85</v>
      </c>
      <c r="AY235" s="249" t="s">
        <v>134</v>
      </c>
    </row>
    <row r="236" spans="1:65" s="2" customFormat="1" ht="24.15" customHeight="1">
      <c r="A236" s="39"/>
      <c r="B236" s="40"/>
      <c r="C236" s="217" t="s">
        <v>431</v>
      </c>
      <c r="D236" s="217" t="s">
        <v>135</v>
      </c>
      <c r="E236" s="218" t="s">
        <v>432</v>
      </c>
      <c r="F236" s="219" t="s">
        <v>433</v>
      </c>
      <c r="G236" s="220" t="s">
        <v>232</v>
      </c>
      <c r="H236" s="221">
        <v>3479.5</v>
      </c>
      <c r="I236" s="222"/>
      <c r="J236" s="223">
        <f>ROUND(I236*H236,2)</f>
        <v>0</v>
      </c>
      <c r="K236" s="219" t="s">
        <v>1</v>
      </c>
      <c r="L236" s="45"/>
      <c r="M236" s="224" t="s">
        <v>1</v>
      </c>
      <c r="N236" s="225" t="s">
        <v>42</v>
      </c>
      <c r="O236" s="92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8" t="s">
        <v>133</v>
      </c>
      <c r="AT236" s="228" t="s">
        <v>135</v>
      </c>
      <c r="AU236" s="228" t="s">
        <v>87</v>
      </c>
      <c r="AY236" s="18" t="s">
        <v>134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8" t="s">
        <v>85</v>
      </c>
      <c r="BK236" s="229">
        <f>ROUND(I236*H236,2)</f>
        <v>0</v>
      </c>
      <c r="BL236" s="18" t="s">
        <v>133</v>
      </c>
      <c r="BM236" s="228" t="s">
        <v>434</v>
      </c>
    </row>
    <row r="237" spans="1:51" s="13" customFormat="1" ht="12">
      <c r="A237" s="13"/>
      <c r="B237" s="238"/>
      <c r="C237" s="239"/>
      <c r="D237" s="240" t="s">
        <v>234</v>
      </c>
      <c r="E237" s="241" t="s">
        <v>1</v>
      </c>
      <c r="F237" s="242" t="s">
        <v>235</v>
      </c>
      <c r="G237" s="239"/>
      <c r="H237" s="243">
        <v>3479.5</v>
      </c>
      <c r="I237" s="244"/>
      <c r="J237" s="239"/>
      <c r="K237" s="239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234</v>
      </c>
      <c r="AU237" s="249" t="s">
        <v>87</v>
      </c>
      <c r="AV237" s="13" t="s">
        <v>87</v>
      </c>
      <c r="AW237" s="13" t="s">
        <v>32</v>
      </c>
      <c r="AX237" s="13" t="s">
        <v>85</v>
      </c>
      <c r="AY237" s="249" t="s">
        <v>134</v>
      </c>
    </row>
    <row r="238" spans="1:65" s="2" customFormat="1" ht="24.15" customHeight="1">
      <c r="A238" s="39"/>
      <c r="B238" s="40"/>
      <c r="C238" s="217" t="s">
        <v>435</v>
      </c>
      <c r="D238" s="217" t="s">
        <v>135</v>
      </c>
      <c r="E238" s="218" t="s">
        <v>436</v>
      </c>
      <c r="F238" s="219" t="s">
        <v>437</v>
      </c>
      <c r="G238" s="220" t="s">
        <v>232</v>
      </c>
      <c r="H238" s="221">
        <v>2319.5</v>
      </c>
      <c r="I238" s="222"/>
      <c r="J238" s="223">
        <f>ROUND(I238*H238,2)</f>
        <v>0</v>
      </c>
      <c r="K238" s="219" t="s">
        <v>1</v>
      </c>
      <c r="L238" s="45"/>
      <c r="M238" s="224" t="s">
        <v>1</v>
      </c>
      <c r="N238" s="225" t="s">
        <v>42</v>
      </c>
      <c r="O238" s="92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8" t="s">
        <v>133</v>
      </c>
      <c r="AT238" s="228" t="s">
        <v>135</v>
      </c>
      <c r="AU238" s="228" t="s">
        <v>87</v>
      </c>
      <c r="AY238" s="18" t="s">
        <v>134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8" t="s">
        <v>85</v>
      </c>
      <c r="BK238" s="229">
        <f>ROUND(I238*H238,2)</f>
        <v>0</v>
      </c>
      <c r="BL238" s="18" t="s">
        <v>133</v>
      </c>
      <c r="BM238" s="228" t="s">
        <v>438</v>
      </c>
    </row>
    <row r="239" spans="1:51" s="13" customFormat="1" ht="12">
      <c r="A239" s="13"/>
      <c r="B239" s="238"/>
      <c r="C239" s="239"/>
      <c r="D239" s="240" t="s">
        <v>234</v>
      </c>
      <c r="E239" s="241" t="s">
        <v>1</v>
      </c>
      <c r="F239" s="242" t="s">
        <v>190</v>
      </c>
      <c r="G239" s="239"/>
      <c r="H239" s="243">
        <v>2319.5</v>
      </c>
      <c r="I239" s="244"/>
      <c r="J239" s="239"/>
      <c r="K239" s="239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234</v>
      </c>
      <c r="AU239" s="249" t="s">
        <v>87</v>
      </c>
      <c r="AV239" s="13" t="s">
        <v>87</v>
      </c>
      <c r="AW239" s="13" t="s">
        <v>32</v>
      </c>
      <c r="AX239" s="13" t="s">
        <v>85</v>
      </c>
      <c r="AY239" s="249" t="s">
        <v>134</v>
      </c>
    </row>
    <row r="240" spans="1:65" s="2" customFormat="1" ht="21.75" customHeight="1">
      <c r="A240" s="39"/>
      <c r="B240" s="40"/>
      <c r="C240" s="217" t="s">
        <v>439</v>
      </c>
      <c r="D240" s="217" t="s">
        <v>135</v>
      </c>
      <c r="E240" s="218" t="s">
        <v>440</v>
      </c>
      <c r="F240" s="219" t="s">
        <v>441</v>
      </c>
      <c r="G240" s="220" t="s">
        <v>232</v>
      </c>
      <c r="H240" s="221">
        <v>5799</v>
      </c>
      <c r="I240" s="222"/>
      <c r="J240" s="223">
        <f>ROUND(I240*H240,2)</f>
        <v>0</v>
      </c>
      <c r="K240" s="219" t="s">
        <v>150</v>
      </c>
      <c r="L240" s="45"/>
      <c r="M240" s="224" t="s">
        <v>1</v>
      </c>
      <c r="N240" s="225" t="s">
        <v>42</v>
      </c>
      <c r="O240" s="92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8" t="s">
        <v>133</v>
      </c>
      <c r="AT240" s="228" t="s">
        <v>135</v>
      </c>
      <c r="AU240" s="228" t="s">
        <v>87</v>
      </c>
      <c r="AY240" s="18" t="s">
        <v>134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8" t="s">
        <v>85</v>
      </c>
      <c r="BK240" s="229">
        <f>ROUND(I240*H240,2)</f>
        <v>0</v>
      </c>
      <c r="BL240" s="18" t="s">
        <v>133</v>
      </c>
      <c r="BM240" s="228" t="s">
        <v>442</v>
      </c>
    </row>
    <row r="241" spans="1:51" s="13" customFormat="1" ht="12">
      <c r="A241" s="13"/>
      <c r="B241" s="238"/>
      <c r="C241" s="239"/>
      <c r="D241" s="240" t="s">
        <v>234</v>
      </c>
      <c r="E241" s="241" t="s">
        <v>1</v>
      </c>
      <c r="F241" s="242" t="s">
        <v>443</v>
      </c>
      <c r="G241" s="239"/>
      <c r="H241" s="243">
        <v>5799</v>
      </c>
      <c r="I241" s="244"/>
      <c r="J241" s="239"/>
      <c r="K241" s="239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234</v>
      </c>
      <c r="AU241" s="249" t="s">
        <v>87</v>
      </c>
      <c r="AV241" s="13" t="s">
        <v>87</v>
      </c>
      <c r="AW241" s="13" t="s">
        <v>32</v>
      </c>
      <c r="AX241" s="13" t="s">
        <v>85</v>
      </c>
      <c r="AY241" s="249" t="s">
        <v>134</v>
      </c>
    </row>
    <row r="242" spans="1:65" s="2" customFormat="1" ht="24.15" customHeight="1">
      <c r="A242" s="39"/>
      <c r="B242" s="40"/>
      <c r="C242" s="217" t="s">
        <v>444</v>
      </c>
      <c r="D242" s="217" t="s">
        <v>135</v>
      </c>
      <c r="E242" s="218" t="s">
        <v>445</v>
      </c>
      <c r="F242" s="219" t="s">
        <v>446</v>
      </c>
      <c r="G242" s="220" t="s">
        <v>232</v>
      </c>
      <c r="H242" s="221">
        <v>2319.5</v>
      </c>
      <c r="I242" s="222"/>
      <c r="J242" s="223">
        <f>ROUND(I242*H242,2)</f>
        <v>0</v>
      </c>
      <c r="K242" s="219" t="s">
        <v>150</v>
      </c>
      <c r="L242" s="45"/>
      <c r="M242" s="224" t="s">
        <v>1</v>
      </c>
      <c r="N242" s="225" t="s">
        <v>42</v>
      </c>
      <c r="O242" s="92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8" t="s">
        <v>133</v>
      </c>
      <c r="AT242" s="228" t="s">
        <v>135</v>
      </c>
      <c r="AU242" s="228" t="s">
        <v>87</v>
      </c>
      <c r="AY242" s="18" t="s">
        <v>134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8" t="s">
        <v>85</v>
      </c>
      <c r="BK242" s="229">
        <f>ROUND(I242*H242,2)</f>
        <v>0</v>
      </c>
      <c r="BL242" s="18" t="s">
        <v>133</v>
      </c>
      <c r="BM242" s="228" t="s">
        <v>447</v>
      </c>
    </row>
    <row r="243" spans="1:51" s="13" customFormat="1" ht="12">
      <c r="A243" s="13"/>
      <c r="B243" s="238"/>
      <c r="C243" s="239"/>
      <c r="D243" s="240" t="s">
        <v>234</v>
      </c>
      <c r="E243" s="241" t="s">
        <v>1</v>
      </c>
      <c r="F243" s="242" t="s">
        <v>190</v>
      </c>
      <c r="G243" s="239"/>
      <c r="H243" s="243">
        <v>2319.5</v>
      </c>
      <c r="I243" s="244"/>
      <c r="J243" s="239"/>
      <c r="K243" s="239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234</v>
      </c>
      <c r="AU243" s="249" t="s">
        <v>87</v>
      </c>
      <c r="AV243" s="13" t="s">
        <v>87</v>
      </c>
      <c r="AW243" s="13" t="s">
        <v>32</v>
      </c>
      <c r="AX243" s="13" t="s">
        <v>85</v>
      </c>
      <c r="AY243" s="249" t="s">
        <v>134</v>
      </c>
    </row>
    <row r="244" spans="1:65" s="2" customFormat="1" ht="24.15" customHeight="1">
      <c r="A244" s="39"/>
      <c r="B244" s="40"/>
      <c r="C244" s="217" t="s">
        <v>448</v>
      </c>
      <c r="D244" s="217" t="s">
        <v>135</v>
      </c>
      <c r="E244" s="218" t="s">
        <v>449</v>
      </c>
      <c r="F244" s="219" t="s">
        <v>450</v>
      </c>
      <c r="G244" s="220" t="s">
        <v>232</v>
      </c>
      <c r="H244" s="221">
        <v>2319.5</v>
      </c>
      <c r="I244" s="222"/>
      <c r="J244" s="223">
        <f>ROUND(I244*H244,2)</f>
        <v>0</v>
      </c>
      <c r="K244" s="219" t="s">
        <v>150</v>
      </c>
      <c r="L244" s="45"/>
      <c r="M244" s="224" t="s">
        <v>1</v>
      </c>
      <c r="N244" s="225" t="s">
        <v>42</v>
      </c>
      <c r="O244" s="92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8" t="s">
        <v>133</v>
      </c>
      <c r="AT244" s="228" t="s">
        <v>135</v>
      </c>
      <c r="AU244" s="228" t="s">
        <v>87</v>
      </c>
      <c r="AY244" s="18" t="s">
        <v>134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8" t="s">
        <v>85</v>
      </c>
      <c r="BK244" s="229">
        <f>ROUND(I244*H244,2)</f>
        <v>0</v>
      </c>
      <c r="BL244" s="18" t="s">
        <v>133</v>
      </c>
      <c r="BM244" s="228" t="s">
        <v>451</v>
      </c>
    </row>
    <row r="245" spans="1:51" s="13" customFormat="1" ht="12">
      <c r="A245" s="13"/>
      <c r="B245" s="238"/>
      <c r="C245" s="239"/>
      <c r="D245" s="240" t="s">
        <v>234</v>
      </c>
      <c r="E245" s="241" t="s">
        <v>1</v>
      </c>
      <c r="F245" s="242" t="s">
        <v>190</v>
      </c>
      <c r="G245" s="239"/>
      <c r="H245" s="243">
        <v>2319.5</v>
      </c>
      <c r="I245" s="244"/>
      <c r="J245" s="239"/>
      <c r="K245" s="239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234</v>
      </c>
      <c r="AU245" s="249" t="s">
        <v>87</v>
      </c>
      <c r="AV245" s="13" t="s">
        <v>87</v>
      </c>
      <c r="AW245" s="13" t="s">
        <v>32</v>
      </c>
      <c r="AX245" s="13" t="s">
        <v>85</v>
      </c>
      <c r="AY245" s="249" t="s">
        <v>134</v>
      </c>
    </row>
    <row r="246" spans="1:65" s="2" customFormat="1" ht="33" customHeight="1">
      <c r="A246" s="39"/>
      <c r="B246" s="40"/>
      <c r="C246" s="217" t="s">
        <v>452</v>
      </c>
      <c r="D246" s="217" t="s">
        <v>135</v>
      </c>
      <c r="E246" s="218" t="s">
        <v>453</v>
      </c>
      <c r="F246" s="219" t="s">
        <v>454</v>
      </c>
      <c r="G246" s="220" t="s">
        <v>232</v>
      </c>
      <c r="H246" s="221">
        <v>2319.5</v>
      </c>
      <c r="I246" s="222"/>
      <c r="J246" s="223">
        <f>ROUND(I246*H246,2)</f>
        <v>0</v>
      </c>
      <c r="K246" s="219" t="s">
        <v>150</v>
      </c>
      <c r="L246" s="45"/>
      <c r="M246" s="224" t="s">
        <v>1</v>
      </c>
      <c r="N246" s="225" t="s">
        <v>42</v>
      </c>
      <c r="O246" s="92"/>
      <c r="P246" s="226">
        <f>O246*H246</f>
        <v>0</v>
      </c>
      <c r="Q246" s="226">
        <v>0.01439</v>
      </c>
      <c r="R246" s="226">
        <f>Q246*H246</f>
        <v>33.377605</v>
      </c>
      <c r="S246" s="226">
        <v>0</v>
      </c>
      <c r="T246" s="22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8" t="s">
        <v>133</v>
      </c>
      <c r="AT246" s="228" t="s">
        <v>135</v>
      </c>
      <c r="AU246" s="228" t="s">
        <v>87</v>
      </c>
      <c r="AY246" s="18" t="s">
        <v>134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8" t="s">
        <v>85</v>
      </c>
      <c r="BK246" s="229">
        <f>ROUND(I246*H246,2)</f>
        <v>0</v>
      </c>
      <c r="BL246" s="18" t="s">
        <v>133</v>
      </c>
      <c r="BM246" s="228" t="s">
        <v>455</v>
      </c>
    </row>
    <row r="247" spans="1:51" s="13" customFormat="1" ht="12">
      <c r="A247" s="13"/>
      <c r="B247" s="238"/>
      <c r="C247" s="239"/>
      <c r="D247" s="240" t="s">
        <v>234</v>
      </c>
      <c r="E247" s="241" t="s">
        <v>1</v>
      </c>
      <c r="F247" s="242" t="s">
        <v>456</v>
      </c>
      <c r="G247" s="239"/>
      <c r="H247" s="243">
        <v>1684</v>
      </c>
      <c r="I247" s="244"/>
      <c r="J247" s="239"/>
      <c r="K247" s="239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234</v>
      </c>
      <c r="AU247" s="249" t="s">
        <v>87</v>
      </c>
      <c r="AV247" s="13" t="s">
        <v>87</v>
      </c>
      <c r="AW247" s="13" t="s">
        <v>32</v>
      </c>
      <c r="AX247" s="13" t="s">
        <v>77</v>
      </c>
      <c r="AY247" s="249" t="s">
        <v>134</v>
      </c>
    </row>
    <row r="248" spans="1:51" s="13" customFormat="1" ht="12">
      <c r="A248" s="13"/>
      <c r="B248" s="238"/>
      <c r="C248" s="239"/>
      <c r="D248" s="240" t="s">
        <v>234</v>
      </c>
      <c r="E248" s="241" t="s">
        <v>1</v>
      </c>
      <c r="F248" s="242" t="s">
        <v>457</v>
      </c>
      <c r="G248" s="239"/>
      <c r="H248" s="243">
        <v>635.5</v>
      </c>
      <c r="I248" s="244"/>
      <c r="J248" s="239"/>
      <c r="K248" s="239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234</v>
      </c>
      <c r="AU248" s="249" t="s">
        <v>87</v>
      </c>
      <c r="AV248" s="13" t="s">
        <v>87</v>
      </c>
      <c r="AW248" s="13" t="s">
        <v>32</v>
      </c>
      <c r="AX248" s="13" t="s">
        <v>77</v>
      </c>
      <c r="AY248" s="249" t="s">
        <v>134</v>
      </c>
    </row>
    <row r="249" spans="1:51" s="16" customFormat="1" ht="12">
      <c r="A249" s="16"/>
      <c r="B249" s="285"/>
      <c r="C249" s="286"/>
      <c r="D249" s="240" t="s">
        <v>234</v>
      </c>
      <c r="E249" s="287" t="s">
        <v>190</v>
      </c>
      <c r="F249" s="288" t="s">
        <v>458</v>
      </c>
      <c r="G249" s="286"/>
      <c r="H249" s="289">
        <v>2319.5</v>
      </c>
      <c r="I249" s="290"/>
      <c r="J249" s="286"/>
      <c r="K249" s="286"/>
      <c r="L249" s="291"/>
      <c r="M249" s="292"/>
      <c r="N249" s="293"/>
      <c r="O249" s="293"/>
      <c r="P249" s="293"/>
      <c r="Q249" s="293"/>
      <c r="R249" s="293"/>
      <c r="S249" s="293"/>
      <c r="T249" s="294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95" t="s">
        <v>234</v>
      </c>
      <c r="AU249" s="295" t="s">
        <v>87</v>
      </c>
      <c r="AV249" s="16" t="s">
        <v>147</v>
      </c>
      <c r="AW249" s="16" t="s">
        <v>32</v>
      </c>
      <c r="AX249" s="16" t="s">
        <v>77</v>
      </c>
      <c r="AY249" s="295" t="s">
        <v>134</v>
      </c>
    </row>
    <row r="250" spans="1:51" s="14" customFormat="1" ht="12">
      <c r="A250" s="14"/>
      <c r="B250" s="250"/>
      <c r="C250" s="251"/>
      <c r="D250" s="240" t="s">
        <v>234</v>
      </c>
      <c r="E250" s="252" t="s">
        <v>1</v>
      </c>
      <c r="F250" s="253" t="s">
        <v>243</v>
      </c>
      <c r="G250" s="251"/>
      <c r="H250" s="254">
        <v>2319.5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234</v>
      </c>
      <c r="AU250" s="260" t="s">
        <v>87</v>
      </c>
      <c r="AV250" s="14" t="s">
        <v>133</v>
      </c>
      <c r="AW250" s="14" t="s">
        <v>32</v>
      </c>
      <c r="AX250" s="14" t="s">
        <v>85</v>
      </c>
      <c r="AY250" s="260" t="s">
        <v>134</v>
      </c>
    </row>
    <row r="251" spans="1:65" s="2" customFormat="1" ht="24.15" customHeight="1">
      <c r="A251" s="39"/>
      <c r="B251" s="40"/>
      <c r="C251" s="217" t="s">
        <v>459</v>
      </c>
      <c r="D251" s="217" t="s">
        <v>135</v>
      </c>
      <c r="E251" s="218" t="s">
        <v>460</v>
      </c>
      <c r="F251" s="219" t="s">
        <v>461</v>
      </c>
      <c r="G251" s="220" t="s">
        <v>232</v>
      </c>
      <c r="H251" s="221">
        <v>635.5</v>
      </c>
      <c r="I251" s="222"/>
      <c r="J251" s="223">
        <f>ROUND(I251*H251,2)</f>
        <v>0</v>
      </c>
      <c r="K251" s="219" t="s">
        <v>150</v>
      </c>
      <c r="L251" s="45"/>
      <c r="M251" s="224" t="s">
        <v>1</v>
      </c>
      <c r="N251" s="225" t="s">
        <v>42</v>
      </c>
      <c r="O251" s="92"/>
      <c r="P251" s="226">
        <f>O251*H251</f>
        <v>0</v>
      </c>
      <c r="Q251" s="226">
        <v>0.02679</v>
      </c>
      <c r="R251" s="226">
        <f>Q251*H251</f>
        <v>17.025045000000002</v>
      </c>
      <c r="S251" s="226">
        <v>0</v>
      </c>
      <c r="T251" s="22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8" t="s">
        <v>133</v>
      </c>
      <c r="AT251" s="228" t="s">
        <v>135</v>
      </c>
      <c r="AU251" s="228" t="s">
        <v>87</v>
      </c>
      <c r="AY251" s="18" t="s">
        <v>134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8" t="s">
        <v>85</v>
      </c>
      <c r="BK251" s="229">
        <f>ROUND(I251*H251,2)</f>
        <v>0</v>
      </c>
      <c r="BL251" s="18" t="s">
        <v>133</v>
      </c>
      <c r="BM251" s="228" t="s">
        <v>462</v>
      </c>
    </row>
    <row r="252" spans="1:51" s="15" customFormat="1" ht="12">
      <c r="A252" s="15"/>
      <c r="B252" s="261"/>
      <c r="C252" s="262"/>
      <c r="D252" s="240" t="s">
        <v>234</v>
      </c>
      <c r="E252" s="263" t="s">
        <v>1</v>
      </c>
      <c r="F252" s="264" t="s">
        <v>463</v>
      </c>
      <c r="G252" s="262"/>
      <c r="H252" s="263" t="s">
        <v>1</v>
      </c>
      <c r="I252" s="265"/>
      <c r="J252" s="262"/>
      <c r="K252" s="262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234</v>
      </c>
      <c r="AU252" s="270" t="s">
        <v>87</v>
      </c>
      <c r="AV252" s="15" t="s">
        <v>85</v>
      </c>
      <c r="AW252" s="15" t="s">
        <v>32</v>
      </c>
      <c r="AX252" s="15" t="s">
        <v>77</v>
      </c>
      <c r="AY252" s="270" t="s">
        <v>134</v>
      </c>
    </row>
    <row r="253" spans="1:51" s="13" customFormat="1" ht="12">
      <c r="A253" s="13"/>
      <c r="B253" s="238"/>
      <c r="C253" s="239"/>
      <c r="D253" s="240" t="s">
        <v>234</v>
      </c>
      <c r="E253" s="241" t="s">
        <v>1</v>
      </c>
      <c r="F253" s="242" t="s">
        <v>189</v>
      </c>
      <c r="G253" s="239"/>
      <c r="H253" s="243">
        <v>635.5</v>
      </c>
      <c r="I253" s="244"/>
      <c r="J253" s="239"/>
      <c r="K253" s="239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234</v>
      </c>
      <c r="AU253" s="249" t="s">
        <v>87</v>
      </c>
      <c r="AV253" s="13" t="s">
        <v>87</v>
      </c>
      <c r="AW253" s="13" t="s">
        <v>32</v>
      </c>
      <c r="AX253" s="13" t="s">
        <v>77</v>
      </c>
      <c r="AY253" s="249" t="s">
        <v>134</v>
      </c>
    </row>
    <row r="254" spans="1:51" s="16" customFormat="1" ht="12">
      <c r="A254" s="16"/>
      <c r="B254" s="285"/>
      <c r="C254" s="286"/>
      <c r="D254" s="240" t="s">
        <v>234</v>
      </c>
      <c r="E254" s="287" t="s">
        <v>188</v>
      </c>
      <c r="F254" s="288" t="s">
        <v>458</v>
      </c>
      <c r="G254" s="286"/>
      <c r="H254" s="289">
        <v>635.5</v>
      </c>
      <c r="I254" s="290"/>
      <c r="J254" s="286"/>
      <c r="K254" s="286"/>
      <c r="L254" s="291"/>
      <c r="M254" s="292"/>
      <c r="N254" s="293"/>
      <c r="O254" s="293"/>
      <c r="P254" s="293"/>
      <c r="Q254" s="293"/>
      <c r="R254" s="293"/>
      <c r="S254" s="293"/>
      <c r="T254" s="294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95" t="s">
        <v>234</v>
      </c>
      <c r="AU254" s="295" t="s">
        <v>87</v>
      </c>
      <c r="AV254" s="16" t="s">
        <v>147</v>
      </c>
      <c r="AW254" s="16" t="s">
        <v>32</v>
      </c>
      <c r="AX254" s="16" t="s">
        <v>77</v>
      </c>
      <c r="AY254" s="295" t="s">
        <v>134</v>
      </c>
    </row>
    <row r="255" spans="1:51" s="14" customFormat="1" ht="12">
      <c r="A255" s="14"/>
      <c r="B255" s="250"/>
      <c r="C255" s="251"/>
      <c r="D255" s="240" t="s">
        <v>234</v>
      </c>
      <c r="E255" s="252" t="s">
        <v>1</v>
      </c>
      <c r="F255" s="253" t="s">
        <v>243</v>
      </c>
      <c r="G255" s="251"/>
      <c r="H255" s="254">
        <v>635.5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0" t="s">
        <v>234</v>
      </c>
      <c r="AU255" s="260" t="s">
        <v>87</v>
      </c>
      <c r="AV255" s="14" t="s">
        <v>133</v>
      </c>
      <c r="AW255" s="14" t="s">
        <v>32</v>
      </c>
      <c r="AX255" s="14" t="s">
        <v>85</v>
      </c>
      <c r="AY255" s="260" t="s">
        <v>134</v>
      </c>
    </row>
    <row r="256" spans="1:65" s="2" customFormat="1" ht="33" customHeight="1">
      <c r="A256" s="39"/>
      <c r="B256" s="40"/>
      <c r="C256" s="217" t="s">
        <v>464</v>
      </c>
      <c r="D256" s="217" t="s">
        <v>135</v>
      </c>
      <c r="E256" s="218" t="s">
        <v>465</v>
      </c>
      <c r="F256" s="219" t="s">
        <v>466</v>
      </c>
      <c r="G256" s="220" t="s">
        <v>232</v>
      </c>
      <c r="H256" s="221">
        <v>2844</v>
      </c>
      <c r="I256" s="222"/>
      <c r="J256" s="223">
        <f>ROUND(I256*H256,2)</f>
        <v>0</v>
      </c>
      <c r="K256" s="219" t="s">
        <v>150</v>
      </c>
      <c r="L256" s="45"/>
      <c r="M256" s="224" t="s">
        <v>1</v>
      </c>
      <c r="N256" s="225" t="s">
        <v>42</v>
      </c>
      <c r="O256" s="92"/>
      <c r="P256" s="226">
        <f>O256*H256</f>
        <v>0</v>
      </c>
      <c r="Q256" s="226">
        <v>0.03372</v>
      </c>
      <c r="R256" s="226">
        <f>Q256*H256</f>
        <v>95.89968</v>
      </c>
      <c r="S256" s="226">
        <v>0</v>
      </c>
      <c r="T256" s="22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8" t="s">
        <v>133</v>
      </c>
      <c r="AT256" s="228" t="s">
        <v>135</v>
      </c>
      <c r="AU256" s="228" t="s">
        <v>87</v>
      </c>
      <c r="AY256" s="18" t="s">
        <v>134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8" t="s">
        <v>85</v>
      </c>
      <c r="BK256" s="229">
        <f>ROUND(I256*H256,2)</f>
        <v>0</v>
      </c>
      <c r="BL256" s="18" t="s">
        <v>133</v>
      </c>
      <c r="BM256" s="228" t="s">
        <v>467</v>
      </c>
    </row>
    <row r="257" spans="1:51" s="15" customFormat="1" ht="12">
      <c r="A257" s="15"/>
      <c r="B257" s="261"/>
      <c r="C257" s="262"/>
      <c r="D257" s="240" t="s">
        <v>234</v>
      </c>
      <c r="E257" s="263" t="s">
        <v>1</v>
      </c>
      <c r="F257" s="264" t="s">
        <v>468</v>
      </c>
      <c r="G257" s="262"/>
      <c r="H257" s="263" t="s">
        <v>1</v>
      </c>
      <c r="I257" s="265"/>
      <c r="J257" s="262"/>
      <c r="K257" s="262"/>
      <c r="L257" s="266"/>
      <c r="M257" s="267"/>
      <c r="N257" s="268"/>
      <c r="O257" s="268"/>
      <c r="P257" s="268"/>
      <c r="Q257" s="268"/>
      <c r="R257" s="268"/>
      <c r="S257" s="268"/>
      <c r="T257" s="26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0" t="s">
        <v>234</v>
      </c>
      <c r="AU257" s="270" t="s">
        <v>87</v>
      </c>
      <c r="AV257" s="15" t="s">
        <v>85</v>
      </c>
      <c r="AW257" s="15" t="s">
        <v>32</v>
      </c>
      <c r="AX257" s="15" t="s">
        <v>77</v>
      </c>
      <c r="AY257" s="270" t="s">
        <v>134</v>
      </c>
    </row>
    <row r="258" spans="1:51" s="13" customFormat="1" ht="12">
      <c r="A258" s="13"/>
      <c r="B258" s="238"/>
      <c r="C258" s="239"/>
      <c r="D258" s="240" t="s">
        <v>234</v>
      </c>
      <c r="E258" s="241" t="s">
        <v>1</v>
      </c>
      <c r="F258" s="242" t="s">
        <v>187</v>
      </c>
      <c r="G258" s="239"/>
      <c r="H258" s="243">
        <v>2844</v>
      </c>
      <c r="I258" s="244"/>
      <c r="J258" s="239"/>
      <c r="K258" s="239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234</v>
      </c>
      <c r="AU258" s="249" t="s">
        <v>87</v>
      </c>
      <c r="AV258" s="13" t="s">
        <v>87</v>
      </c>
      <c r="AW258" s="13" t="s">
        <v>32</v>
      </c>
      <c r="AX258" s="13" t="s">
        <v>77</v>
      </c>
      <c r="AY258" s="249" t="s">
        <v>134</v>
      </c>
    </row>
    <row r="259" spans="1:51" s="16" customFormat="1" ht="12">
      <c r="A259" s="16"/>
      <c r="B259" s="285"/>
      <c r="C259" s="286"/>
      <c r="D259" s="240" t="s">
        <v>234</v>
      </c>
      <c r="E259" s="287" t="s">
        <v>186</v>
      </c>
      <c r="F259" s="288" t="s">
        <v>458</v>
      </c>
      <c r="G259" s="286"/>
      <c r="H259" s="289">
        <v>2844</v>
      </c>
      <c r="I259" s="290"/>
      <c r="J259" s="286"/>
      <c r="K259" s="286"/>
      <c r="L259" s="291"/>
      <c r="M259" s="292"/>
      <c r="N259" s="293"/>
      <c r="O259" s="293"/>
      <c r="P259" s="293"/>
      <c r="Q259" s="293"/>
      <c r="R259" s="293"/>
      <c r="S259" s="293"/>
      <c r="T259" s="294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T259" s="295" t="s">
        <v>234</v>
      </c>
      <c r="AU259" s="295" t="s">
        <v>87</v>
      </c>
      <c r="AV259" s="16" t="s">
        <v>147</v>
      </c>
      <c r="AW259" s="16" t="s">
        <v>32</v>
      </c>
      <c r="AX259" s="16" t="s">
        <v>77</v>
      </c>
      <c r="AY259" s="295" t="s">
        <v>134</v>
      </c>
    </row>
    <row r="260" spans="1:51" s="14" customFormat="1" ht="12">
      <c r="A260" s="14"/>
      <c r="B260" s="250"/>
      <c r="C260" s="251"/>
      <c r="D260" s="240" t="s">
        <v>234</v>
      </c>
      <c r="E260" s="252" t="s">
        <v>1</v>
      </c>
      <c r="F260" s="253" t="s">
        <v>243</v>
      </c>
      <c r="G260" s="251"/>
      <c r="H260" s="254">
        <v>2844</v>
      </c>
      <c r="I260" s="255"/>
      <c r="J260" s="251"/>
      <c r="K260" s="251"/>
      <c r="L260" s="256"/>
      <c r="M260" s="257"/>
      <c r="N260" s="258"/>
      <c r="O260" s="258"/>
      <c r="P260" s="258"/>
      <c r="Q260" s="258"/>
      <c r="R260" s="258"/>
      <c r="S260" s="258"/>
      <c r="T260" s="25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0" t="s">
        <v>234</v>
      </c>
      <c r="AU260" s="260" t="s">
        <v>87</v>
      </c>
      <c r="AV260" s="14" t="s">
        <v>133</v>
      </c>
      <c r="AW260" s="14" t="s">
        <v>32</v>
      </c>
      <c r="AX260" s="14" t="s">
        <v>85</v>
      </c>
      <c r="AY260" s="260" t="s">
        <v>134</v>
      </c>
    </row>
    <row r="261" spans="1:65" s="2" customFormat="1" ht="24.15" customHeight="1">
      <c r="A261" s="39"/>
      <c r="B261" s="40"/>
      <c r="C261" s="217" t="s">
        <v>469</v>
      </c>
      <c r="D261" s="217" t="s">
        <v>135</v>
      </c>
      <c r="E261" s="218" t="s">
        <v>470</v>
      </c>
      <c r="F261" s="219" t="s">
        <v>471</v>
      </c>
      <c r="G261" s="220" t="s">
        <v>137</v>
      </c>
      <c r="H261" s="221">
        <v>1</v>
      </c>
      <c r="I261" s="222"/>
      <c r="J261" s="223">
        <f>ROUND(I261*H261,2)</f>
        <v>0</v>
      </c>
      <c r="K261" s="219" t="s">
        <v>1</v>
      </c>
      <c r="L261" s="45"/>
      <c r="M261" s="224" t="s">
        <v>1</v>
      </c>
      <c r="N261" s="225" t="s">
        <v>42</v>
      </c>
      <c r="O261" s="92"/>
      <c r="P261" s="226">
        <f>O261*H261</f>
        <v>0</v>
      </c>
      <c r="Q261" s="226">
        <v>0.00061</v>
      </c>
      <c r="R261" s="226">
        <f>Q261*H261</f>
        <v>0.00061</v>
      </c>
      <c r="S261" s="226">
        <v>0</v>
      </c>
      <c r="T261" s="22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8" t="s">
        <v>133</v>
      </c>
      <c r="AT261" s="228" t="s">
        <v>135</v>
      </c>
      <c r="AU261" s="228" t="s">
        <v>87</v>
      </c>
      <c r="AY261" s="18" t="s">
        <v>134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8" t="s">
        <v>85</v>
      </c>
      <c r="BK261" s="229">
        <f>ROUND(I261*H261,2)</f>
        <v>0</v>
      </c>
      <c r="BL261" s="18" t="s">
        <v>133</v>
      </c>
      <c r="BM261" s="228" t="s">
        <v>472</v>
      </c>
    </row>
    <row r="262" spans="1:65" s="2" customFormat="1" ht="24.15" customHeight="1">
      <c r="A262" s="39"/>
      <c r="B262" s="40"/>
      <c r="C262" s="217" t="s">
        <v>473</v>
      </c>
      <c r="D262" s="217" t="s">
        <v>135</v>
      </c>
      <c r="E262" s="218" t="s">
        <v>474</v>
      </c>
      <c r="F262" s="219" t="s">
        <v>475</v>
      </c>
      <c r="G262" s="220" t="s">
        <v>137</v>
      </c>
      <c r="H262" s="221">
        <v>1</v>
      </c>
      <c r="I262" s="222"/>
      <c r="J262" s="223">
        <f>ROUND(I262*H262,2)</f>
        <v>0</v>
      </c>
      <c r="K262" s="219" t="s">
        <v>1</v>
      </c>
      <c r="L262" s="45"/>
      <c r="M262" s="224" t="s">
        <v>1</v>
      </c>
      <c r="N262" s="225" t="s">
        <v>42</v>
      </c>
      <c r="O262" s="92"/>
      <c r="P262" s="226">
        <f>O262*H262</f>
        <v>0</v>
      </c>
      <c r="Q262" s="226">
        <v>0.00061</v>
      </c>
      <c r="R262" s="226">
        <f>Q262*H262</f>
        <v>0.00061</v>
      </c>
      <c r="S262" s="226">
        <v>0</v>
      </c>
      <c r="T262" s="22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8" t="s">
        <v>133</v>
      </c>
      <c r="AT262" s="228" t="s">
        <v>135</v>
      </c>
      <c r="AU262" s="228" t="s">
        <v>87</v>
      </c>
      <c r="AY262" s="18" t="s">
        <v>134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8" t="s">
        <v>85</v>
      </c>
      <c r="BK262" s="229">
        <f>ROUND(I262*H262,2)</f>
        <v>0</v>
      </c>
      <c r="BL262" s="18" t="s">
        <v>133</v>
      </c>
      <c r="BM262" s="228" t="s">
        <v>476</v>
      </c>
    </row>
    <row r="263" spans="1:63" s="12" customFormat="1" ht="22.8" customHeight="1">
      <c r="A263" s="12"/>
      <c r="B263" s="203"/>
      <c r="C263" s="204"/>
      <c r="D263" s="205" t="s">
        <v>76</v>
      </c>
      <c r="E263" s="230" t="s">
        <v>167</v>
      </c>
      <c r="F263" s="230" t="s">
        <v>477</v>
      </c>
      <c r="G263" s="204"/>
      <c r="H263" s="204"/>
      <c r="I263" s="207"/>
      <c r="J263" s="231">
        <f>BK263</f>
        <v>0</v>
      </c>
      <c r="K263" s="204"/>
      <c r="L263" s="209"/>
      <c r="M263" s="210"/>
      <c r="N263" s="211"/>
      <c r="O263" s="211"/>
      <c r="P263" s="212">
        <f>SUM(P264:P270)</f>
        <v>0</v>
      </c>
      <c r="Q263" s="211"/>
      <c r="R263" s="212">
        <f>SUM(R264:R270)</f>
        <v>0.8399500000000001</v>
      </c>
      <c r="S263" s="211"/>
      <c r="T263" s="213">
        <f>SUM(T264:T270)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85</v>
      </c>
      <c r="AT263" s="215" t="s">
        <v>76</v>
      </c>
      <c r="AU263" s="215" t="s">
        <v>85</v>
      </c>
      <c r="AY263" s="214" t="s">
        <v>134</v>
      </c>
      <c r="BK263" s="216">
        <f>SUM(BK264:BK270)</f>
        <v>0</v>
      </c>
    </row>
    <row r="264" spans="1:65" s="2" customFormat="1" ht="24.15" customHeight="1">
      <c r="A264" s="39"/>
      <c r="B264" s="40"/>
      <c r="C264" s="217" t="s">
        <v>478</v>
      </c>
      <c r="D264" s="217" t="s">
        <v>135</v>
      </c>
      <c r="E264" s="218" t="s">
        <v>479</v>
      </c>
      <c r="F264" s="219" t="s">
        <v>480</v>
      </c>
      <c r="G264" s="220" t="s">
        <v>367</v>
      </c>
      <c r="H264" s="221">
        <v>151</v>
      </c>
      <c r="I264" s="222"/>
      <c r="J264" s="223">
        <f>ROUND(I264*H264,2)</f>
        <v>0</v>
      </c>
      <c r="K264" s="219" t="s">
        <v>150</v>
      </c>
      <c r="L264" s="45"/>
      <c r="M264" s="224" t="s">
        <v>1</v>
      </c>
      <c r="N264" s="225" t="s">
        <v>42</v>
      </c>
      <c r="O264" s="92"/>
      <c r="P264" s="226">
        <f>O264*H264</f>
        <v>0</v>
      </c>
      <c r="Q264" s="226">
        <v>0.00393</v>
      </c>
      <c r="R264" s="226">
        <f>Q264*H264</f>
        <v>0.59343</v>
      </c>
      <c r="S264" s="226">
        <v>0</v>
      </c>
      <c r="T264" s="22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8" t="s">
        <v>133</v>
      </c>
      <c r="AT264" s="228" t="s">
        <v>135</v>
      </c>
      <c r="AU264" s="228" t="s">
        <v>87</v>
      </c>
      <c r="AY264" s="18" t="s">
        <v>134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8" t="s">
        <v>85</v>
      </c>
      <c r="BK264" s="229">
        <f>ROUND(I264*H264,2)</f>
        <v>0</v>
      </c>
      <c r="BL264" s="18" t="s">
        <v>133</v>
      </c>
      <c r="BM264" s="228" t="s">
        <v>481</v>
      </c>
    </row>
    <row r="265" spans="1:51" s="15" customFormat="1" ht="12">
      <c r="A265" s="15"/>
      <c r="B265" s="261"/>
      <c r="C265" s="262"/>
      <c r="D265" s="240" t="s">
        <v>234</v>
      </c>
      <c r="E265" s="263" t="s">
        <v>1</v>
      </c>
      <c r="F265" s="264" t="s">
        <v>420</v>
      </c>
      <c r="G265" s="262"/>
      <c r="H265" s="263" t="s">
        <v>1</v>
      </c>
      <c r="I265" s="265"/>
      <c r="J265" s="262"/>
      <c r="K265" s="262"/>
      <c r="L265" s="266"/>
      <c r="M265" s="267"/>
      <c r="N265" s="268"/>
      <c r="O265" s="268"/>
      <c r="P265" s="268"/>
      <c r="Q265" s="268"/>
      <c r="R265" s="268"/>
      <c r="S265" s="268"/>
      <c r="T265" s="269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0" t="s">
        <v>234</v>
      </c>
      <c r="AU265" s="270" t="s">
        <v>87</v>
      </c>
      <c r="AV265" s="15" t="s">
        <v>85</v>
      </c>
      <c r="AW265" s="15" t="s">
        <v>32</v>
      </c>
      <c r="AX265" s="15" t="s">
        <v>77</v>
      </c>
      <c r="AY265" s="270" t="s">
        <v>134</v>
      </c>
    </row>
    <row r="266" spans="1:51" s="13" customFormat="1" ht="12">
      <c r="A266" s="13"/>
      <c r="B266" s="238"/>
      <c r="C266" s="239"/>
      <c r="D266" s="240" t="s">
        <v>234</v>
      </c>
      <c r="E266" s="241" t="s">
        <v>1</v>
      </c>
      <c r="F266" s="242" t="s">
        <v>482</v>
      </c>
      <c r="G266" s="239"/>
      <c r="H266" s="243">
        <v>151</v>
      </c>
      <c r="I266" s="244"/>
      <c r="J266" s="239"/>
      <c r="K266" s="239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234</v>
      </c>
      <c r="AU266" s="249" t="s">
        <v>87</v>
      </c>
      <c r="AV266" s="13" t="s">
        <v>87</v>
      </c>
      <c r="AW266" s="13" t="s">
        <v>32</v>
      </c>
      <c r="AX266" s="13" t="s">
        <v>85</v>
      </c>
      <c r="AY266" s="249" t="s">
        <v>134</v>
      </c>
    </row>
    <row r="267" spans="1:65" s="2" customFormat="1" ht="24.15" customHeight="1">
      <c r="A267" s="39"/>
      <c r="B267" s="40"/>
      <c r="C267" s="217" t="s">
        <v>483</v>
      </c>
      <c r="D267" s="217" t="s">
        <v>135</v>
      </c>
      <c r="E267" s="218" t="s">
        <v>484</v>
      </c>
      <c r="F267" s="219" t="s">
        <v>485</v>
      </c>
      <c r="G267" s="220" t="s">
        <v>222</v>
      </c>
      <c r="H267" s="221">
        <v>2</v>
      </c>
      <c r="I267" s="222"/>
      <c r="J267" s="223">
        <f>ROUND(I267*H267,2)</f>
        <v>0</v>
      </c>
      <c r="K267" s="219" t="s">
        <v>150</v>
      </c>
      <c r="L267" s="45"/>
      <c r="M267" s="224" t="s">
        <v>1</v>
      </c>
      <c r="N267" s="225" t="s">
        <v>42</v>
      </c>
      <c r="O267" s="92"/>
      <c r="P267" s="226">
        <f>O267*H267</f>
        <v>0</v>
      </c>
      <c r="Q267" s="226">
        <v>0.08205</v>
      </c>
      <c r="R267" s="226">
        <f>Q267*H267</f>
        <v>0.1641</v>
      </c>
      <c r="S267" s="226">
        <v>0</v>
      </c>
      <c r="T267" s="22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8" t="s">
        <v>133</v>
      </c>
      <c r="AT267" s="228" t="s">
        <v>135</v>
      </c>
      <c r="AU267" s="228" t="s">
        <v>87</v>
      </c>
      <c r="AY267" s="18" t="s">
        <v>134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8" t="s">
        <v>85</v>
      </c>
      <c r="BK267" s="229">
        <f>ROUND(I267*H267,2)</f>
        <v>0</v>
      </c>
      <c r="BL267" s="18" t="s">
        <v>133</v>
      </c>
      <c r="BM267" s="228" t="s">
        <v>486</v>
      </c>
    </row>
    <row r="268" spans="1:65" s="2" customFormat="1" ht="33" customHeight="1">
      <c r="A268" s="39"/>
      <c r="B268" s="40"/>
      <c r="C268" s="217" t="s">
        <v>487</v>
      </c>
      <c r="D268" s="217" t="s">
        <v>135</v>
      </c>
      <c r="E268" s="218" t="s">
        <v>488</v>
      </c>
      <c r="F268" s="219" t="s">
        <v>489</v>
      </c>
      <c r="G268" s="220" t="s">
        <v>222</v>
      </c>
      <c r="H268" s="221">
        <v>2</v>
      </c>
      <c r="I268" s="222"/>
      <c r="J268" s="223">
        <f>ROUND(I268*H268,2)</f>
        <v>0</v>
      </c>
      <c r="K268" s="219" t="s">
        <v>150</v>
      </c>
      <c r="L268" s="45"/>
      <c r="M268" s="224" t="s">
        <v>1</v>
      </c>
      <c r="N268" s="225" t="s">
        <v>42</v>
      </c>
      <c r="O268" s="92"/>
      <c r="P268" s="226">
        <f>O268*H268</f>
        <v>0</v>
      </c>
      <c r="Q268" s="226">
        <v>0.00396</v>
      </c>
      <c r="R268" s="226">
        <f>Q268*H268</f>
        <v>0.00792</v>
      </c>
      <c r="S268" s="226">
        <v>0</v>
      </c>
      <c r="T268" s="22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8" t="s">
        <v>133</v>
      </c>
      <c r="AT268" s="228" t="s">
        <v>135</v>
      </c>
      <c r="AU268" s="228" t="s">
        <v>87</v>
      </c>
      <c r="AY268" s="18" t="s">
        <v>134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8" t="s">
        <v>85</v>
      </c>
      <c r="BK268" s="229">
        <f>ROUND(I268*H268,2)</f>
        <v>0</v>
      </c>
      <c r="BL268" s="18" t="s">
        <v>133</v>
      </c>
      <c r="BM268" s="228" t="s">
        <v>490</v>
      </c>
    </row>
    <row r="269" spans="1:65" s="2" customFormat="1" ht="24.15" customHeight="1">
      <c r="A269" s="39"/>
      <c r="B269" s="40"/>
      <c r="C269" s="217" t="s">
        <v>491</v>
      </c>
      <c r="D269" s="217" t="s">
        <v>135</v>
      </c>
      <c r="E269" s="218" t="s">
        <v>492</v>
      </c>
      <c r="F269" s="219" t="s">
        <v>493</v>
      </c>
      <c r="G269" s="220" t="s">
        <v>222</v>
      </c>
      <c r="H269" s="221">
        <v>2</v>
      </c>
      <c r="I269" s="222"/>
      <c r="J269" s="223">
        <f>ROUND(I269*H269,2)</f>
        <v>0</v>
      </c>
      <c r="K269" s="219" t="s">
        <v>150</v>
      </c>
      <c r="L269" s="45"/>
      <c r="M269" s="224" t="s">
        <v>1</v>
      </c>
      <c r="N269" s="225" t="s">
        <v>42</v>
      </c>
      <c r="O269" s="92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8" t="s">
        <v>133</v>
      </c>
      <c r="AT269" s="228" t="s">
        <v>135</v>
      </c>
      <c r="AU269" s="228" t="s">
        <v>87</v>
      </c>
      <c r="AY269" s="18" t="s">
        <v>134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8" t="s">
        <v>85</v>
      </c>
      <c r="BK269" s="229">
        <f>ROUND(I269*H269,2)</f>
        <v>0</v>
      </c>
      <c r="BL269" s="18" t="s">
        <v>133</v>
      </c>
      <c r="BM269" s="228" t="s">
        <v>494</v>
      </c>
    </row>
    <row r="270" spans="1:65" s="2" customFormat="1" ht="33" customHeight="1">
      <c r="A270" s="39"/>
      <c r="B270" s="40"/>
      <c r="C270" s="217" t="s">
        <v>495</v>
      </c>
      <c r="D270" s="217" t="s">
        <v>135</v>
      </c>
      <c r="E270" s="218" t="s">
        <v>496</v>
      </c>
      <c r="F270" s="219" t="s">
        <v>497</v>
      </c>
      <c r="G270" s="220" t="s">
        <v>222</v>
      </c>
      <c r="H270" s="221">
        <v>2</v>
      </c>
      <c r="I270" s="222"/>
      <c r="J270" s="223">
        <f>ROUND(I270*H270,2)</f>
        <v>0</v>
      </c>
      <c r="K270" s="219" t="s">
        <v>150</v>
      </c>
      <c r="L270" s="45"/>
      <c r="M270" s="224" t="s">
        <v>1</v>
      </c>
      <c r="N270" s="225" t="s">
        <v>42</v>
      </c>
      <c r="O270" s="92"/>
      <c r="P270" s="226">
        <f>O270*H270</f>
        <v>0</v>
      </c>
      <c r="Q270" s="226">
        <v>0.03725</v>
      </c>
      <c r="R270" s="226">
        <f>Q270*H270</f>
        <v>0.0745</v>
      </c>
      <c r="S270" s="226">
        <v>0</v>
      </c>
      <c r="T270" s="22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8" t="s">
        <v>133</v>
      </c>
      <c r="AT270" s="228" t="s">
        <v>135</v>
      </c>
      <c r="AU270" s="228" t="s">
        <v>87</v>
      </c>
      <c r="AY270" s="18" t="s">
        <v>134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8" t="s">
        <v>85</v>
      </c>
      <c r="BK270" s="229">
        <f>ROUND(I270*H270,2)</f>
        <v>0</v>
      </c>
      <c r="BL270" s="18" t="s">
        <v>133</v>
      </c>
      <c r="BM270" s="228" t="s">
        <v>498</v>
      </c>
    </row>
    <row r="271" spans="1:63" s="12" customFormat="1" ht="22.8" customHeight="1">
      <c r="A271" s="12"/>
      <c r="B271" s="203"/>
      <c r="C271" s="204"/>
      <c r="D271" s="205" t="s">
        <v>76</v>
      </c>
      <c r="E271" s="230" t="s">
        <v>173</v>
      </c>
      <c r="F271" s="230" t="s">
        <v>499</v>
      </c>
      <c r="G271" s="204"/>
      <c r="H271" s="204"/>
      <c r="I271" s="207"/>
      <c r="J271" s="231">
        <f>BK271</f>
        <v>0</v>
      </c>
      <c r="K271" s="204"/>
      <c r="L271" s="209"/>
      <c r="M271" s="210"/>
      <c r="N271" s="211"/>
      <c r="O271" s="211"/>
      <c r="P271" s="212">
        <f>SUM(P272:P279)</f>
        <v>0</v>
      </c>
      <c r="Q271" s="211"/>
      <c r="R271" s="212">
        <f>SUM(R272:R279)</f>
        <v>129.16175547</v>
      </c>
      <c r="S271" s="211"/>
      <c r="T271" s="213">
        <f>SUM(T272:T279)</f>
        <v>0.853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85</v>
      </c>
      <c r="AT271" s="215" t="s">
        <v>76</v>
      </c>
      <c r="AU271" s="215" t="s">
        <v>85</v>
      </c>
      <c r="AY271" s="214" t="s">
        <v>134</v>
      </c>
      <c r="BK271" s="216">
        <f>SUM(BK272:BK279)</f>
        <v>0</v>
      </c>
    </row>
    <row r="272" spans="1:65" s="2" customFormat="1" ht="33" customHeight="1">
      <c r="A272" s="39"/>
      <c r="B272" s="40"/>
      <c r="C272" s="217" t="s">
        <v>500</v>
      </c>
      <c r="D272" s="217" t="s">
        <v>135</v>
      </c>
      <c r="E272" s="218" t="s">
        <v>501</v>
      </c>
      <c r="F272" s="219" t="s">
        <v>502</v>
      </c>
      <c r="G272" s="220" t="s">
        <v>367</v>
      </c>
      <c r="H272" s="221">
        <v>693</v>
      </c>
      <c r="I272" s="222"/>
      <c r="J272" s="223">
        <f>ROUND(I272*H272,2)</f>
        <v>0</v>
      </c>
      <c r="K272" s="219" t="s">
        <v>150</v>
      </c>
      <c r="L272" s="45"/>
      <c r="M272" s="224" t="s">
        <v>1</v>
      </c>
      <c r="N272" s="225" t="s">
        <v>42</v>
      </c>
      <c r="O272" s="92"/>
      <c r="P272" s="226">
        <f>O272*H272</f>
        <v>0</v>
      </c>
      <c r="Q272" s="226">
        <v>0.1295</v>
      </c>
      <c r="R272" s="226">
        <f>Q272*H272</f>
        <v>89.7435</v>
      </c>
      <c r="S272" s="226">
        <v>0</v>
      </c>
      <c r="T272" s="22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8" t="s">
        <v>133</v>
      </c>
      <c r="AT272" s="228" t="s">
        <v>135</v>
      </c>
      <c r="AU272" s="228" t="s">
        <v>87</v>
      </c>
      <c r="AY272" s="18" t="s">
        <v>134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8" t="s">
        <v>85</v>
      </c>
      <c r="BK272" s="229">
        <f>ROUND(I272*H272,2)</f>
        <v>0</v>
      </c>
      <c r="BL272" s="18" t="s">
        <v>133</v>
      </c>
      <c r="BM272" s="228" t="s">
        <v>503</v>
      </c>
    </row>
    <row r="273" spans="1:65" s="2" customFormat="1" ht="16.5" customHeight="1">
      <c r="A273" s="39"/>
      <c r="B273" s="40"/>
      <c r="C273" s="271" t="s">
        <v>504</v>
      </c>
      <c r="D273" s="271" t="s">
        <v>296</v>
      </c>
      <c r="E273" s="272" t="s">
        <v>505</v>
      </c>
      <c r="F273" s="273" t="s">
        <v>506</v>
      </c>
      <c r="G273" s="274" t="s">
        <v>367</v>
      </c>
      <c r="H273" s="275">
        <v>706.86</v>
      </c>
      <c r="I273" s="276"/>
      <c r="J273" s="277">
        <f>ROUND(I273*H273,2)</f>
        <v>0</v>
      </c>
      <c r="K273" s="273" t="s">
        <v>150</v>
      </c>
      <c r="L273" s="278"/>
      <c r="M273" s="279" t="s">
        <v>1</v>
      </c>
      <c r="N273" s="280" t="s">
        <v>42</v>
      </c>
      <c r="O273" s="92"/>
      <c r="P273" s="226">
        <f>O273*H273</f>
        <v>0</v>
      </c>
      <c r="Q273" s="226">
        <v>0.024</v>
      </c>
      <c r="R273" s="226">
        <f>Q273*H273</f>
        <v>16.96464</v>
      </c>
      <c r="S273" s="226">
        <v>0</v>
      </c>
      <c r="T273" s="227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8" t="s">
        <v>167</v>
      </c>
      <c r="AT273" s="228" t="s">
        <v>296</v>
      </c>
      <c r="AU273" s="228" t="s">
        <v>87</v>
      </c>
      <c r="AY273" s="18" t="s">
        <v>134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8" t="s">
        <v>85</v>
      </c>
      <c r="BK273" s="229">
        <f>ROUND(I273*H273,2)</f>
        <v>0</v>
      </c>
      <c r="BL273" s="18" t="s">
        <v>133</v>
      </c>
      <c r="BM273" s="228" t="s">
        <v>507</v>
      </c>
    </row>
    <row r="274" spans="1:51" s="13" customFormat="1" ht="12">
      <c r="A274" s="13"/>
      <c r="B274" s="238"/>
      <c r="C274" s="239"/>
      <c r="D274" s="240" t="s">
        <v>234</v>
      </c>
      <c r="E274" s="241" t="s">
        <v>1</v>
      </c>
      <c r="F274" s="242" t="s">
        <v>508</v>
      </c>
      <c r="G274" s="239"/>
      <c r="H274" s="243">
        <v>706.86</v>
      </c>
      <c r="I274" s="244"/>
      <c r="J274" s="239"/>
      <c r="K274" s="239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234</v>
      </c>
      <c r="AU274" s="249" t="s">
        <v>87</v>
      </c>
      <c r="AV274" s="13" t="s">
        <v>87</v>
      </c>
      <c r="AW274" s="13" t="s">
        <v>32</v>
      </c>
      <c r="AX274" s="13" t="s">
        <v>85</v>
      </c>
      <c r="AY274" s="249" t="s">
        <v>134</v>
      </c>
    </row>
    <row r="275" spans="1:65" s="2" customFormat="1" ht="33" customHeight="1">
      <c r="A275" s="39"/>
      <c r="B275" s="40"/>
      <c r="C275" s="217" t="s">
        <v>509</v>
      </c>
      <c r="D275" s="217" t="s">
        <v>135</v>
      </c>
      <c r="E275" s="218" t="s">
        <v>510</v>
      </c>
      <c r="F275" s="219" t="s">
        <v>511</v>
      </c>
      <c r="G275" s="220" t="s">
        <v>367</v>
      </c>
      <c r="H275" s="221">
        <v>260.513</v>
      </c>
      <c r="I275" s="222"/>
      <c r="J275" s="223">
        <f>ROUND(I275*H275,2)</f>
        <v>0</v>
      </c>
      <c r="K275" s="219" t="s">
        <v>150</v>
      </c>
      <c r="L275" s="45"/>
      <c r="M275" s="224" t="s">
        <v>1</v>
      </c>
      <c r="N275" s="225" t="s">
        <v>42</v>
      </c>
      <c r="O275" s="92"/>
      <c r="P275" s="226">
        <f>O275*H275</f>
        <v>0</v>
      </c>
      <c r="Q275" s="226">
        <v>0.08619</v>
      </c>
      <c r="R275" s="226">
        <f>Q275*H275</f>
        <v>22.45361547</v>
      </c>
      <c r="S275" s="226">
        <v>0</v>
      </c>
      <c r="T275" s="227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8" t="s">
        <v>133</v>
      </c>
      <c r="AT275" s="228" t="s">
        <v>135</v>
      </c>
      <c r="AU275" s="228" t="s">
        <v>87</v>
      </c>
      <c r="AY275" s="18" t="s">
        <v>134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8" t="s">
        <v>85</v>
      </c>
      <c r="BK275" s="229">
        <f>ROUND(I275*H275,2)</f>
        <v>0</v>
      </c>
      <c r="BL275" s="18" t="s">
        <v>133</v>
      </c>
      <c r="BM275" s="228" t="s">
        <v>512</v>
      </c>
    </row>
    <row r="276" spans="1:51" s="13" customFormat="1" ht="12">
      <c r="A276" s="13"/>
      <c r="B276" s="238"/>
      <c r="C276" s="239"/>
      <c r="D276" s="240" t="s">
        <v>234</v>
      </c>
      <c r="E276" s="241" t="s">
        <v>1</v>
      </c>
      <c r="F276" s="242" t="s">
        <v>513</v>
      </c>
      <c r="G276" s="239"/>
      <c r="H276" s="243">
        <v>260.513</v>
      </c>
      <c r="I276" s="244"/>
      <c r="J276" s="239"/>
      <c r="K276" s="239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234</v>
      </c>
      <c r="AU276" s="249" t="s">
        <v>87</v>
      </c>
      <c r="AV276" s="13" t="s">
        <v>87</v>
      </c>
      <c r="AW276" s="13" t="s">
        <v>32</v>
      </c>
      <c r="AX276" s="13" t="s">
        <v>77</v>
      </c>
      <c r="AY276" s="249" t="s">
        <v>134</v>
      </c>
    </row>
    <row r="277" spans="1:51" s="14" customFormat="1" ht="12">
      <c r="A277" s="14"/>
      <c r="B277" s="250"/>
      <c r="C277" s="251"/>
      <c r="D277" s="240" t="s">
        <v>234</v>
      </c>
      <c r="E277" s="252" t="s">
        <v>1</v>
      </c>
      <c r="F277" s="253" t="s">
        <v>243</v>
      </c>
      <c r="G277" s="251"/>
      <c r="H277" s="254">
        <v>260.513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0" t="s">
        <v>234</v>
      </c>
      <c r="AU277" s="260" t="s">
        <v>87</v>
      </c>
      <c r="AV277" s="14" t="s">
        <v>133</v>
      </c>
      <c r="AW277" s="14" t="s">
        <v>32</v>
      </c>
      <c r="AX277" s="14" t="s">
        <v>85</v>
      </c>
      <c r="AY277" s="260" t="s">
        <v>134</v>
      </c>
    </row>
    <row r="278" spans="1:65" s="2" customFormat="1" ht="24.15" customHeight="1">
      <c r="A278" s="39"/>
      <c r="B278" s="40"/>
      <c r="C278" s="217" t="s">
        <v>514</v>
      </c>
      <c r="D278" s="217" t="s">
        <v>135</v>
      </c>
      <c r="E278" s="218" t="s">
        <v>515</v>
      </c>
      <c r="F278" s="219" t="s">
        <v>516</v>
      </c>
      <c r="G278" s="220" t="s">
        <v>222</v>
      </c>
      <c r="H278" s="221">
        <v>28</v>
      </c>
      <c r="I278" s="222"/>
      <c r="J278" s="223">
        <f>ROUND(I278*H278,2)</f>
        <v>0</v>
      </c>
      <c r="K278" s="219" t="s">
        <v>150</v>
      </c>
      <c r="L278" s="45"/>
      <c r="M278" s="224" t="s">
        <v>1</v>
      </c>
      <c r="N278" s="225" t="s">
        <v>42</v>
      </c>
      <c r="O278" s="92"/>
      <c r="P278" s="226">
        <f>O278*H278</f>
        <v>0</v>
      </c>
      <c r="Q278" s="226">
        <v>0</v>
      </c>
      <c r="R278" s="226">
        <f>Q278*H278</f>
        <v>0</v>
      </c>
      <c r="S278" s="226">
        <v>0.008</v>
      </c>
      <c r="T278" s="227">
        <f>S278*H278</f>
        <v>0.224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8" t="s">
        <v>133</v>
      </c>
      <c r="AT278" s="228" t="s">
        <v>135</v>
      </c>
      <c r="AU278" s="228" t="s">
        <v>87</v>
      </c>
      <c r="AY278" s="18" t="s">
        <v>134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8" t="s">
        <v>85</v>
      </c>
      <c r="BK278" s="229">
        <f>ROUND(I278*H278,2)</f>
        <v>0</v>
      </c>
      <c r="BL278" s="18" t="s">
        <v>133</v>
      </c>
      <c r="BM278" s="228" t="s">
        <v>517</v>
      </c>
    </row>
    <row r="279" spans="1:65" s="2" customFormat="1" ht="24.15" customHeight="1">
      <c r="A279" s="39"/>
      <c r="B279" s="40"/>
      <c r="C279" s="217" t="s">
        <v>518</v>
      </c>
      <c r="D279" s="217" t="s">
        <v>135</v>
      </c>
      <c r="E279" s="218" t="s">
        <v>519</v>
      </c>
      <c r="F279" s="219" t="s">
        <v>520</v>
      </c>
      <c r="G279" s="220" t="s">
        <v>367</v>
      </c>
      <c r="H279" s="221">
        <v>68</v>
      </c>
      <c r="I279" s="222"/>
      <c r="J279" s="223">
        <f>ROUND(I279*H279,2)</f>
        <v>0</v>
      </c>
      <c r="K279" s="219" t="s">
        <v>150</v>
      </c>
      <c r="L279" s="45"/>
      <c r="M279" s="224" t="s">
        <v>1</v>
      </c>
      <c r="N279" s="225" t="s">
        <v>42</v>
      </c>
      <c r="O279" s="92"/>
      <c r="P279" s="226">
        <f>O279*H279</f>
        <v>0</v>
      </c>
      <c r="Q279" s="226">
        <v>0</v>
      </c>
      <c r="R279" s="226">
        <f>Q279*H279</f>
        <v>0</v>
      </c>
      <c r="S279" s="226">
        <v>0.00925</v>
      </c>
      <c r="T279" s="227">
        <f>S279*H279</f>
        <v>0.629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8" t="s">
        <v>133</v>
      </c>
      <c r="AT279" s="228" t="s">
        <v>135</v>
      </c>
      <c r="AU279" s="228" t="s">
        <v>87</v>
      </c>
      <c r="AY279" s="18" t="s">
        <v>134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8" t="s">
        <v>85</v>
      </c>
      <c r="BK279" s="229">
        <f>ROUND(I279*H279,2)</f>
        <v>0</v>
      </c>
      <c r="BL279" s="18" t="s">
        <v>133</v>
      </c>
      <c r="BM279" s="228" t="s">
        <v>521</v>
      </c>
    </row>
    <row r="280" spans="1:63" s="12" customFormat="1" ht="22.8" customHeight="1">
      <c r="A280" s="12"/>
      <c r="B280" s="203"/>
      <c r="C280" s="204"/>
      <c r="D280" s="205" t="s">
        <v>76</v>
      </c>
      <c r="E280" s="230" t="s">
        <v>522</v>
      </c>
      <c r="F280" s="230" t="s">
        <v>523</v>
      </c>
      <c r="G280" s="204"/>
      <c r="H280" s="204"/>
      <c r="I280" s="207"/>
      <c r="J280" s="231">
        <f>BK280</f>
        <v>0</v>
      </c>
      <c r="K280" s="204"/>
      <c r="L280" s="209"/>
      <c r="M280" s="210"/>
      <c r="N280" s="211"/>
      <c r="O280" s="211"/>
      <c r="P280" s="212">
        <f>SUM(P281:P284)</f>
        <v>0</v>
      </c>
      <c r="Q280" s="211"/>
      <c r="R280" s="212">
        <f>SUM(R281:R284)</f>
        <v>0</v>
      </c>
      <c r="S280" s="211"/>
      <c r="T280" s="213">
        <f>SUM(T281:T284)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85</v>
      </c>
      <c r="AT280" s="215" t="s">
        <v>76</v>
      </c>
      <c r="AU280" s="215" t="s">
        <v>85</v>
      </c>
      <c r="AY280" s="214" t="s">
        <v>134</v>
      </c>
      <c r="BK280" s="216">
        <f>SUM(BK281:BK284)</f>
        <v>0</v>
      </c>
    </row>
    <row r="281" spans="1:65" s="2" customFormat="1" ht="24.15" customHeight="1">
      <c r="A281" s="39"/>
      <c r="B281" s="40"/>
      <c r="C281" s="217" t="s">
        <v>524</v>
      </c>
      <c r="D281" s="217" t="s">
        <v>135</v>
      </c>
      <c r="E281" s="218" t="s">
        <v>525</v>
      </c>
      <c r="F281" s="219" t="s">
        <v>526</v>
      </c>
      <c r="G281" s="220" t="s">
        <v>284</v>
      </c>
      <c r="H281" s="221">
        <v>0.853</v>
      </c>
      <c r="I281" s="222"/>
      <c r="J281" s="223">
        <f>ROUND(I281*H281,2)</f>
        <v>0</v>
      </c>
      <c r="K281" s="219" t="s">
        <v>150</v>
      </c>
      <c r="L281" s="45"/>
      <c r="M281" s="224" t="s">
        <v>1</v>
      </c>
      <c r="N281" s="225" t="s">
        <v>42</v>
      </c>
      <c r="O281" s="92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8" t="s">
        <v>133</v>
      </c>
      <c r="AT281" s="228" t="s">
        <v>135</v>
      </c>
      <c r="AU281" s="228" t="s">
        <v>87</v>
      </c>
      <c r="AY281" s="18" t="s">
        <v>134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8" t="s">
        <v>85</v>
      </c>
      <c r="BK281" s="229">
        <f>ROUND(I281*H281,2)</f>
        <v>0</v>
      </c>
      <c r="BL281" s="18" t="s">
        <v>133</v>
      </c>
      <c r="BM281" s="228" t="s">
        <v>527</v>
      </c>
    </row>
    <row r="282" spans="1:65" s="2" customFormat="1" ht="24.15" customHeight="1">
      <c r="A282" s="39"/>
      <c r="B282" s="40"/>
      <c r="C282" s="217" t="s">
        <v>528</v>
      </c>
      <c r="D282" s="217" t="s">
        <v>135</v>
      </c>
      <c r="E282" s="218" t="s">
        <v>529</v>
      </c>
      <c r="F282" s="219" t="s">
        <v>530</v>
      </c>
      <c r="G282" s="220" t="s">
        <v>284</v>
      </c>
      <c r="H282" s="221">
        <v>7.677</v>
      </c>
      <c r="I282" s="222"/>
      <c r="J282" s="223">
        <f>ROUND(I282*H282,2)</f>
        <v>0</v>
      </c>
      <c r="K282" s="219" t="s">
        <v>150</v>
      </c>
      <c r="L282" s="45"/>
      <c r="M282" s="224" t="s">
        <v>1</v>
      </c>
      <c r="N282" s="225" t="s">
        <v>42</v>
      </c>
      <c r="O282" s="92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8" t="s">
        <v>133</v>
      </c>
      <c r="AT282" s="228" t="s">
        <v>135</v>
      </c>
      <c r="AU282" s="228" t="s">
        <v>87</v>
      </c>
      <c r="AY282" s="18" t="s">
        <v>134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8" t="s">
        <v>85</v>
      </c>
      <c r="BK282" s="229">
        <f>ROUND(I282*H282,2)</f>
        <v>0</v>
      </c>
      <c r="BL282" s="18" t="s">
        <v>133</v>
      </c>
      <c r="BM282" s="228" t="s">
        <v>531</v>
      </c>
    </row>
    <row r="283" spans="1:51" s="13" customFormat="1" ht="12">
      <c r="A283" s="13"/>
      <c r="B283" s="238"/>
      <c r="C283" s="239"/>
      <c r="D283" s="240" t="s">
        <v>234</v>
      </c>
      <c r="E283" s="239"/>
      <c r="F283" s="242" t="s">
        <v>532</v>
      </c>
      <c r="G283" s="239"/>
      <c r="H283" s="243">
        <v>7.677</v>
      </c>
      <c r="I283" s="244"/>
      <c r="J283" s="239"/>
      <c r="K283" s="239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234</v>
      </c>
      <c r="AU283" s="249" t="s">
        <v>87</v>
      </c>
      <c r="AV283" s="13" t="s">
        <v>87</v>
      </c>
      <c r="AW283" s="13" t="s">
        <v>4</v>
      </c>
      <c r="AX283" s="13" t="s">
        <v>85</v>
      </c>
      <c r="AY283" s="249" t="s">
        <v>134</v>
      </c>
    </row>
    <row r="284" spans="1:65" s="2" customFormat="1" ht="33" customHeight="1">
      <c r="A284" s="39"/>
      <c r="B284" s="40"/>
      <c r="C284" s="217" t="s">
        <v>533</v>
      </c>
      <c r="D284" s="217" t="s">
        <v>135</v>
      </c>
      <c r="E284" s="218" t="s">
        <v>534</v>
      </c>
      <c r="F284" s="219" t="s">
        <v>535</v>
      </c>
      <c r="G284" s="220" t="s">
        <v>284</v>
      </c>
      <c r="H284" s="221">
        <v>0.853</v>
      </c>
      <c r="I284" s="222"/>
      <c r="J284" s="223">
        <f>ROUND(I284*H284,2)</f>
        <v>0</v>
      </c>
      <c r="K284" s="219" t="s">
        <v>150</v>
      </c>
      <c r="L284" s="45"/>
      <c r="M284" s="224" t="s">
        <v>1</v>
      </c>
      <c r="N284" s="225" t="s">
        <v>42</v>
      </c>
      <c r="O284" s="92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8" t="s">
        <v>133</v>
      </c>
      <c r="AT284" s="228" t="s">
        <v>135</v>
      </c>
      <c r="AU284" s="228" t="s">
        <v>87</v>
      </c>
      <c r="AY284" s="18" t="s">
        <v>134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8" t="s">
        <v>85</v>
      </c>
      <c r="BK284" s="229">
        <f>ROUND(I284*H284,2)</f>
        <v>0</v>
      </c>
      <c r="BL284" s="18" t="s">
        <v>133</v>
      </c>
      <c r="BM284" s="228" t="s">
        <v>536</v>
      </c>
    </row>
    <row r="285" spans="1:63" s="12" customFormat="1" ht="22.8" customHeight="1">
      <c r="A285" s="12"/>
      <c r="B285" s="203"/>
      <c r="C285" s="204"/>
      <c r="D285" s="205" t="s">
        <v>76</v>
      </c>
      <c r="E285" s="230" t="s">
        <v>537</v>
      </c>
      <c r="F285" s="230" t="s">
        <v>538</v>
      </c>
      <c r="G285" s="204"/>
      <c r="H285" s="204"/>
      <c r="I285" s="207"/>
      <c r="J285" s="231">
        <f>BK285</f>
        <v>0</v>
      </c>
      <c r="K285" s="204"/>
      <c r="L285" s="209"/>
      <c r="M285" s="210"/>
      <c r="N285" s="211"/>
      <c r="O285" s="211"/>
      <c r="P285" s="212">
        <f>P286</f>
        <v>0</v>
      </c>
      <c r="Q285" s="211"/>
      <c r="R285" s="212">
        <f>R286</f>
        <v>0</v>
      </c>
      <c r="S285" s="211"/>
      <c r="T285" s="213">
        <f>T286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85</v>
      </c>
      <c r="AT285" s="215" t="s">
        <v>76</v>
      </c>
      <c r="AU285" s="215" t="s">
        <v>85</v>
      </c>
      <c r="AY285" s="214" t="s">
        <v>134</v>
      </c>
      <c r="BK285" s="216">
        <f>BK286</f>
        <v>0</v>
      </c>
    </row>
    <row r="286" spans="1:65" s="2" customFormat="1" ht="16.5" customHeight="1">
      <c r="A286" s="39"/>
      <c r="B286" s="40"/>
      <c r="C286" s="217" t="s">
        <v>539</v>
      </c>
      <c r="D286" s="217" t="s">
        <v>135</v>
      </c>
      <c r="E286" s="218" t="s">
        <v>540</v>
      </c>
      <c r="F286" s="219" t="s">
        <v>541</v>
      </c>
      <c r="G286" s="220" t="s">
        <v>284</v>
      </c>
      <c r="H286" s="221">
        <v>607.987</v>
      </c>
      <c r="I286" s="222"/>
      <c r="J286" s="223">
        <f>ROUND(I286*H286,2)</f>
        <v>0</v>
      </c>
      <c r="K286" s="219" t="s">
        <v>150</v>
      </c>
      <c r="L286" s="45"/>
      <c r="M286" s="224" t="s">
        <v>1</v>
      </c>
      <c r="N286" s="225" t="s">
        <v>42</v>
      </c>
      <c r="O286" s="92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8" t="s">
        <v>133</v>
      </c>
      <c r="AT286" s="228" t="s">
        <v>135</v>
      </c>
      <c r="AU286" s="228" t="s">
        <v>87</v>
      </c>
      <c r="AY286" s="18" t="s">
        <v>134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8" t="s">
        <v>85</v>
      </c>
      <c r="BK286" s="229">
        <f>ROUND(I286*H286,2)</f>
        <v>0</v>
      </c>
      <c r="BL286" s="18" t="s">
        <v>133</v>
      </c>
      <c r="BM286" s="228" t="s">
        <v>542</v>
      </c>
    </row>
    <row r="287" spans="1:63" s="12" customFormat="1" ht="25.9" customHeight="1">
      <c r="A287" s="12"/>
      <c r="B287" s="203"/>
      <c r="C287" s="204"/>
      <c r="D287" s="205" t="s">
        <v>76</v>
      </c>
      <c r="E287" s="206" t="s">
        <v>131</v>
      </c>
      <c r="F287" s="206" t="s">
        <v>132</v>
      </c>
      <c r="G287" s="204"/>
      <c r="H287" s="204"/>
      <c r="I287" s="207"/>
      <c r="J287" s="208">
        <f>BK287</f>
        <v>0</v>
      </c>
      <c r="K287" s="204"/>
      <c r="L287" s="209"/>
      <c r="M287" s="210"/>
      <c r="N287" s="211"/>
      <c r="O287" s="211"/>
      <c r="P287" s="212">
        <f>SUM(P288:P293)</f>
        <v>0</v>
      </c>
      <c r="Q287" s="211"/>
      <c r="R287" s="212">
        <f>SUM(R288:R293)</f>
        <v>0</v>
      </c>
      <c r="S287" s="211"/>
      <c r="T287" s="213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4" t="s">
        <v>133</v>
      </c>
      <c r="AT287" s="215" t="s">
        <v>76</v>
      </c>
      <c r="AU287" s="215" t="s">
        <v>77</v>
      </c>
      <c r="AY287" s="214" t="s">
        <v>134</v>
      </c>
      <c r="BK287" s="216">
        <f>SUM(BK288:BK293)</f>
        <v>0</v>
      </c>
    </row>
    <row r="288" spans="1:65" s="2" customFormat="1" ht="16.5" customHeight="1">
      <c r="A288" s="39"/>
      <c r="B288" s="40"/>
      <c r="C288" s="217" t="s">
        <v>543</v>
      </c>
      <c r="D288" s="217" t="s">
        <v>135</v>
      </c>
      <c r="E288" s="218" t="s">
        <v>88</v>
      </c>
      <c r="F288" s="219" t="s">
        <v>544</v>
      </c>
      <c r="G288" s="220" t="s">
        <v>137</v>
      </c>
      <c r="H288" s="221">
        <v>1</v>
      </c>
      <c r="I288" s="222"/>
      <c r="J288" s="223">
        <f>ROUND(I288*H288,2)</f>
        <v>0</v>
      </c>
      <c r="K288" s="219" t="s">
        <v>1</v>
      </c>
      <c r="L288" s="45"/>
      <c r="M288" s="224" t="s">
        <v>1</v>
      </c>
      <c r="N288" s="225" t="s">
        <v>42</v>
      </c>
      <c r="O288" s="92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8" t="s">
        <v>138</v>
      </c>
      <c r="AT288" s="228" t="s">
        <v>135</v>
      </c>
      <c r="AU288" s="228" t="s">
        <v>85</v>
      </c>
      <c r="AY288" s="18" t="s">
        <v>134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8" t="s">
        <v>85</v>
      </c>
      <c r="BK288" s="229">
        <f>ROUND(I288*H288,2)</f>
        <v>0</v>
      </c>
      <c r="BL288" s="18" t="s">
        <v>138</v>
      </c>
      <c r="BM288" s="228" t="s">
        <v>545</v>
      </c>
    </row>
    <row r="289" spans="1:47" s="2" customFormat="1" ht="12">
      <c r="A289" s="39"/>
      <c r="B289" s="40"/>
      <c r="C289" s="41"/>
      <c r="D289" s="240" t="s">
        <v>405</v>
      </c>
      <c r="E289" s="41"/>
      <c r="F289" s="281" t="s">
        <v>546</v>
      </c>
      <c r="G289" s="41"/>
      <c r="H289" s="41"/>
      <c r="I289" s="282"/>
      <c r="J289" s="41"/>
      <c r="K289" s="41"/>
      <c r="L289" s="45"/>
      <c r="M289" s="283"/>
      <c r="N289" s="284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405</v>
      </c>
      <c r="AU289" s="18" t="s">
        <v>85</v>
      </c>
    </row>
    <row r="290" spans="1:65" s="2" customFormat="1" ht="24.15" customHeight="1">
      <c r="A290" s="39"/>
      <c r="B290" s="40"/>
      <c r="C290" s="217" t="s">
        <v>547</v>
      </c>
      <c r="D290" s="217" t="s">
        <v>135</v>
      </c>
      <c r="E290" s="218" t="s">
        <v>92</v>
      </c>
      <c r="F290" s="219" t="s">
        <v>548</v>
      </c>
      <c r="G290" s="220" t="s">
        <v>137</v>
      </c>
      <c r="H290" s="221">
        <v>2</v>
      </c>
      <c r="I290" s="222"/>
      <c r="J290" s="223">
        <f>ROUND(I290*H290,2)</f>
        <v>0</v>
      </c>
      <c r="K290" s="219" t="s">
        <v>1</v>
      </c>
      <c r="L290" s="45"/>
      <c r="M290" s="224" t="s">
        <v>1</v>
      </c>
      <c r="N290" s="225" t="s">
        <v>42</v>
      </c>
      <c r="O290" s="92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8" t="s">
        <v>138</v>
      </c>
      <c r="AT290" s="228" t="s">
        <v>135</v>
      </c>
      <c r="AU290" s="228" t="s">
        <v>85</v>
      </c>
      <c r="AY290" s="18" t="s">
        <v>134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8" t="s">
        <v>85</v>
      </c>
      <c r="BK290" s="229">
        <f>ROUND(I290*H290,2)</f>
        <v>0</v>
      </c>
      <c r="BL290" s="18" t="s">
        <v>138</v>
      </c>
      <c r="BM290" s="228" t="s">
        <v>549</v>
      </c>
    </row>
    <row r="291" spans="1:65" s="2" customFormat="1" ht="21.75" customHeight="1">
      <c r="A291" s="39"/>
      <c r="B291" s="40"/>
      <c r="C291" s="217" t="s">
        <v>550</v>
      </c>
      <c r="D291" s="217" t="s">
        <v>135</v>
      </c>
      <c r="E291" s="218" t="s">
        <v>95</v>
      </c>
      <c r="F291" s="219" t="s">
        <v>551</v>
      </c>
      <c r="G291" s="220" t="s">
        <v>367</v>
      </c>
      <c r="H291" s="221">
        <v>40</v>
      </c>
      <c r="I291" s="222"/>
      <c r="J291" s="223">
        <f>ROUND(I291*H291,2)</f>
        <v>0</v>
      </c>
      <c r="K291" s="219" t="s">
        <v>1</v>
      </c>
      <c r="L291" s="45"/>
      <c r="M291" s="224" t="s">
        <v>1</v>
      </c>
      <c r="N291" s="225" t="s">
        <v>42</v>
      </c>
      <c r="O291" s="92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8" t="s">
        <v>138</v>
      </c>
      <c r="AT291" s="228" t="s">
        <v>135</v>
      </c>
      <c r="AU291" s="228" t="s">
        <v>85</v>
      </c>
      <c r="AY291" s="18" t="s">
        <v>134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8" t="s">
        <v>85</v>
      </c>
      <c r="BK291" s="229">
        <f>ROUND(I291*H291,2)</f>
        <v>0</v>
      </c>
      <c r="BL291" s="18" t="s">
        <v>138</v>
      </c>
      <c r="BM291" s="228" t="s">
        <v>552</v>
      </c>
    </row>
    <row r="292" spans="1:65" s="2" customFormat="1" ht="16.5" customHeight="1">
      <c r="A292" s="39"/>
      <c r="B292" s="40"/>
      <c r="C292" s="217" t="s">
        <v>553</v>
      </c>
      <c r="D292" s="217" t="s">
        <v>135</v>
      </c>
      <c r="E292" s="218" t="s">
        <v>98</v>
      </c>
      <c r="F292" s="219" t="s">
        <v>554</v>
      </c>
      <c r="G292" s="220" t="s">
        <v>137</v>
      </c>
      <c r="H292" s="221">
        <v>5</v>
      </c>
      <c r="I292" s="222"/>
      <c r="J292" s="223">
        <f>ROUND(I292*H292,2)</f>
        <v>0</v>
      </c>
      <c r="K292" s="219" t="s">
        <v>1</v>
      </c>
      <c r="L292" s="45"/>
      <c r="M292" s="224" t="s">
        <v>1</v>
      </c>
      <c r="N292" s="225" t="s">
        <v>42</v>
      </c>
      <c r="O292" s="92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8" t="s">
        <v>138</v>
      </c>
      <c r="AT292" s="228" t="s">
        <v>135</v>
      </c>
      <c r="AU292" s="228" t="s">
        <v>85</v>
      </c>
      <c r="AY292" s="18" t="s">
        <v>134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8" t="s">
        <v>85</v>
      </c>
      <c r="BK292" s="229">
        <f>ROUND(I292*H292,2)</f>
        <v>0</v>
      </c>
      <c r="BL292" s="18" t="s">
        <v>138</v>
      </c>
      <c r="BM292" s="228" t="s">
        <v>555</v>
      </c>
    </row>
    <row r="293" spans="1:47" s="2" customFormat="1" ht="12">
      <c r="A293" s="39"/>
      <c r="B293" s="40"/>
      <c r="C293" s="41"/>
      <c r="D293" s="240" t="s">
        <v>405</v>
      </c>
      <c r="E293" s="41"/>
      <c r="F293" s="281" t="s">
        <v>556</v>
      </c>
      <c r="G293" s="41"/>
      <c r="H293" s="41"/>
      <c r="I293" s="282"/>
      <c r="J293" s="41"/>
      <c r="K293" s="41"/>
      <c r="L293" s="45"/>
      <c r="M293" s="296"/>
      <c r="N293" s="297"/>
      <c r="O293" s="234"/>
      <c r="P293" s="234"/>
      <c r="Q293" s="234"/>
      <c r="R293" s="234"/>
      <c r="S293" s="234"/>
      <c r="T293" s="298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405</v>
      </c>
      <c r="AU293" s="18" t="s">
        <v>85</v>
      </c>
    </row>
    <row r="294" spans="1:31" s="2" customFormat="1" ht="6.95" customHeight="1">
      <c r="A294" s="39"/>
      <c r="B294" s="67"/>
      <c r="C294" s="68"/>
      <c r="D294" s="68"/>
      <c r="E294" s="68"/>
      <c r="F294" s="68"/>
      <c r="G294" s="68"/>
      <c r="H294" s="68"/>
      <c r="I294" s="68"/>
      <c r="J294" s="68"/>
      <c r="K294" s="68"/>
      <c r="L294" s="45"/>
      <c r="M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</sheetData>
  <sheetProtection password="CC35" sheet="1" objects="1" scenarios="1" formatColumns="0" formatRows="0" autoFilter="0"/>
  <autoFilter ref="C126:K293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  <c r="AZ2" s="237" t="s">
        <v>192</v>
      </c>
      <c r="BA2" s="237" t="s">
        <v>1</v>
      </c>
      <c r="BB2" s="237" t="s">
        <v>1</v>
      </c>
      <c r="BC2" s="237" t="s">
        <v>302</v>
      </c>
      <c r="BD2" s="237" t="s">
        <v>87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  <c r="AZ3" s="237" t="s">
        <v>194</v>
      </c>
      <c r="BA3" s="237" t="s">
        <v>1</v>
      </c>
      <c r="BB3" s="237" t="s">
        <v>1</v>
      </c>
      <c r="BC3" s="237" t="s">
        <v>557</v>
      </c>
      <c r="BD3" s="237" t="s">
        <v>87</v>
      </c>
    </row>
    <row r="4" spans="2:5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  <c r="AZ4" s="237" t="s">
        <v>203</v>
      </c>
      <c r="BA4" s="237" t="s">
        <v>1</v>
      </c>
      <c r="BB4" s="237" t="s">
        <v>1</v>
      </c>
      <c r="BC4" s="237" t="s">
        <v>558</v>
      </c>
      <c r="BD4" s="237" t="s">
        <v>87</v>
      </c>
    </row>
    <row r="5" spans="2:56" s="1" customFormat="1" ht="6.95" customHeight="1">
      <c r="B5" s="21"/>
      <c r="L5" s="21"/>
      <c r="AZ5" s="237" t="s">
        <v>205</v>
      </c>
      <c r="BA5" s="237" t="s">
        <v>1</v>
      </c>
      <c r="BB5" s="237" t="s">
        <v>1</v>
      </c>
      <c r="BC5" s="237" t="s">
        <v>334</v>
      </c>
      <c r="BD5" s="237" t="s">
        <v>87</v>
      </c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sportovního stadionu ZŠ Mládežnická, Trutnov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559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12. 4. 2023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ROUND((SUM(BE122:BE177)),2)</f>
        <v>0</v>
      </c>
      <c r="G33" s="39"/>
      <c r="H33" s="39"/>
      <c r="I33" s="156">
        <v>0.21</v>
      </c>
      <c r="J33" s="155">
        <f>ROUND(((SUM(BE122:BE177))*I33),2)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ROUND((SUM(BF122:BF177)),2)</f>
        <v>0</v>
      </c>
      <c r="G34" s="39"/>
      <c r="H34" s="39"/>
      <c r="I34" s="156">
        <v>0.15</v>
      </c>
      <c r="J34" s="155">
        <f>ROUND(((SUM(BF122:BF177))*I34),2)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ROUND((SUM(BG122:BG177)),2)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ROUND((SUM(BH122:BH177)),2)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ROUND((SUM(BI122:BI177)),2)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sportovního stadionu ZŠ Mládežnická,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Sektor skoku do dálky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12. 4. 2023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165, Trutnov</v>
      </c>
      <c r="G91" s="41"/>
      <c r="H91" s="41"/>
      <c r="I91" s="33" t="s">
        <v>30</v>
      </c>
      <c r="J91" s="37" t="str">
        <f>E21</f>
        <v>Ing. David jelínek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207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208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209</v>
      </c>
      <c r="E99" s="189"/>
      <c r="F99" s="189"/>
      <c r="G99" s="189"/>
      <c r="H99" s="189"/>
      <c r="I99" s="189"/>
      <c r="J99" s="190">
        <f>J158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212</v>
      </c>
      <c r="E100" s="189"/>
      <c r="F100" s="189"/>
      <c r="G100" s="189"/>
      <c r="H100" s="189"/>
      <c r="I100" s="189"/>
      <c r="J100" s="190">
        <f>J166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214</v>
      </c>
      <c r="E101" s="189"/>
      <c r="F101" s="189"/>
      <c r="G101" s="189"/>
      <c r="H101" s="189"/>
      <c r="I101" s="189"/>
      <c r="J101" s="190">
        <f>J169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216</v>
      </c>
      <c r="E102" s="189"/>
      <c r="F102" s="189"/>
      <c r="G102" s="189"/>
      <c r="H102" s="189"/>
      <c r="I102" s="189"/>
      <c r="J102" s="190">
        <f>J176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Rekonstrukce sportovního stadionu ZŠ Mládežnická, Trutnov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105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002 - Sektor skoku do dálky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Trutnov</v>
      </c>
      <c r="G116" s="41"/>
      <c r="H116" s="41"/>
      <c r="I116" s="33" t="s">
        <v>22</v>
      </c>
      <c r="J116" s="80" t="str">
        <f>IF(J12="","",J12)</f>
        <v>12. 4. 2023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Trutnov, Slovanské nám. 165, Trutnov</v>
      </c>
      <c r="G118" s="41"/>
      <c r="H118" s="41"/>
      <c r="I118" s="33" t="s">
        <v>30</v>
      </c>
      <c r="J118" s="37" t="str">
        <f>E21</f>
        <v>Ing. David jelínek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119</v>
      </c>
      <c r="D121" s="195" t="s">
        <v>62</v>
      </c>
      <c r="E121" s="195" t="s">
        <v>58</v>
      </c>
      <c r="F121" s="195" t="s">
        <v>59</v>
      </c>
      <c r="G121" s="195" t="s">
        <v>120</v>
      </c>
      <c r="H121" s="195" t="s">
        <v>121</v>
      </c>
      <c r="I121" s="195" t="s">
        <v>122</v>
      </c>
      <c r="J121" s="195" t="s">
        <v>110</v>
      </c>
      <c r="K121" s="196" t="s">
        <v>123</v>
      </c>
      <c r="L121" s="197"/>
      <c r="M121" s="101" t="s">
        <v>1</v>
      </c>
      <c r="N121" s="102" t="s">
        <v>41</v>
      </c>
      <c r="O121" s="102" t="s">
        <v>124</v>
      </c>
      <c r="P121" s="102" t="s">
        <v>125</v>
      </c>
      <c r="Q121" s="102" t="s">
        <v>126</v>
      </c>
      <c r="R121" s="102" t="s">
        <v>127</v>
      </c>
      <c r="S121" s="102" t="s">
        <v>128</v>
      </c>
      <c r="T121" s="103" t="s">
        <v>129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130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29.884257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112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76</v>
      </c>
      <c r="E123" s="206" t="s">
        <v>217</v>
      </c>
      <c r="F123" s="206" t="s">
        <v>218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P124+P158+P166+P169+P176</f>
        <v>0</v>
      </c>
      <c r="Q123" s="211"/>
      <c r="R123" s="212">
        <f>R124+R158+R166+R169+R176</f>
        <v>29.884257</v>
      </c>
      <c r="S123" s="211"/>
      <c r="T123" s="213">
        <f>T124+T158+T166+T169+T176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77</v>
      </c>
      <c r="AY123" s="214" t="s">
        <v>134</v>
      </c>
      <c r="BK123" s="216">
        <f>BK124+BK158+BK166+BK169+BK176</f>
        <v>0</v>
      </c>
    </row>
    <row r="124" spans="1:63" s="12" customFormat="1" ht="22.8" customHeight="1">
      <c r="A124" s="12"/>
      <c r="B124" s="203"/>
      <c r="C124" s="204"/>
      <c r="D124" s="205" t="s">
        <v>76</v>
      </c>
      <c r="E124" s="230" t="s">
        <v>85</v>
      </c>
      <c r="F124" s="230" t="s">
        <v>219</v>
      </c>
      <c r="G124" s="204"/>
      <c r="H124" s="204"/>
      <c r="I124" s="207"/>
      <c r="J124" s="231">
        <f>BK124</f>
        <v>0</v>
      </c>
      <c r="K124" s="204"/>
      <c r="L124" s="209"/>
      <c r="M124" s="210"/>
      <c r="N124" s="211"/>
      <c r="O124" s="211"/>
      <c r="P124" s="212">
        <f>SUM(P125:P157)</f>
        <v>0</v>
      </c>
      <c r="Q124" s="211"/>
      <c r="R124" s="212">
        <f>SUM(R125:R157)</f>
        <v>17.280875</v>
      </c>
      <c r="S124" s="211"/>
      <c r="T124" s="213">
        <f>SUM(T125:T157)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85</v>
      </c>
      <c r="AT124" s="215" t="s">
        <v>76</v>
      </c>
      <c r="AU124" s="215" t="s">
        <v>85</v>
      </c>
      <c r="AY124" s="214" t="s">
        <v>134</v>
      </c>
      <c r="BK124" s="216">
        <f>SUM(BK125:BK157)</f>
        <v>0</v>
      </c>
    </row>
    <row r="125" spans="1:65" s="2" customFormat="1" ht="24.15" customHeight="1">
      <c r="A125" s="39"/>
      <c r="B125" s="40"/>
      <c r="C125" s="217" t="s">
        <v>85</v>
      </c>
      <c r="D125" s="217" t="s">
        <v>135</v>
      </c>
      <c r="E125" s="218" t="s">
        <v>230</v>
      </c>
      <c r="F125" s="219" t="s">
        <v>231</v>
      </c>
      <c r="G125" s="220" t="s">
        <v>232</v>
      </c>
      <c r="H125" s="221">
        <v>45</v>
      </c>
      <c r="I125" s="222"/>
      <c r="J125" s="223">
        <f>ROUND(I125*H125,2)</f>
        <v>0</v>
      </c>
      <c r="K125" s="219" t="s">
        <v>150</v>
      </c>
      <c r="L125" s="45"/>
      <c r="M125" s="224" t="s">
        <v>1</v>
      </c>
      <c r="N125" s="225" t="s">
        <v>42</v>
      </c>
      <c r="O125" s="92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8" t="s">
        <v>133</v>
      </c>
      <c r="AT125" s="228" t="s">
        <v>135</v>
      </c>
      <c r="AU125" s="228" t="s">
        <v>87</v>
      </c>
      <c r="AY125" s="18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8" t="s">
        <v>85</v>
      </c>
      <c r="BK125" s="229">
        <f>ROUND(I125*H125,2)</f>
        <v>0</v>
      </c>
      <c r="BL125" s="18" t="s">
        <v>133</v>
      </c>
      <c r="BM125" s="228" t="s">
        <v>560</v>
      </c>
    </row>
    <row r="126" spans="1:65" s="2" customFormat="1" ht="33" customHeight="1">
      <c r="A126" s="39"/>
      <c r="B126" s="40"/>
      <c r="C126" s="217" t="s">
        <v>87</v>
      </c>
      <c r="D126" s="217" t="s">
        <v>135</v>
      </c>
      <c r="E126" s="218" t="s">
        <v>236</v>
      </c>
      <c r="F126" s="219" t="s">
        <v>237</v>
      </c>
      <c r="G126" s="220" t="s">
        <v>238</v>
      </c>
      <c r="H126" s="221">
        <v>18</v>
      </c>
      <c r="I126" s="222"/>
      <c r="J126" s="223">
        <f>ROUND(I126*H126,2)</f>
        <v>0</v>
      </c>
      <c r="K126" s="219" t="s">
        <v>150</v>
      </c>
      <c r="L126" s="45"/>
      <c r="M126" s="224" t="s">
        <v>1</v>
      </c>
      <c r="N126" s="225" t="s">
        <v>42</v>
      </c>
      <c r="O126" s="92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8" t="s">
        <v>133</v>
      </c>
      <c r="AT126" s="228" t="s">
        <v>135</v>
      </c>
      <c r="AU126" s="228" t="s">
        <v>87</v>
      </c>
      <c r="AY126" s="18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8" t="s">
        <v>85</v>
      </c>
      <c r="BK126" s="229">
        <f>ROUND(I126*H126,2)</f>
        <v>0</v>
      </c>
      <c r="BL126" s="18" t="s">
        <v>133</v>
      </c>
      <c r="BM126" s="228" t="s">
        <v>561</v>
      </c>
    </row>
    <row r="127" spans="1:51" s="13" customFormat="1" ht="12">
      <c r="A127" s="13"/>
      <c r="B127" s="238"/>
      <c r="C127" s="239"/>
      <c r="D127" s="240" t="s">
        <v>234</v>
      </c>
      <c r="E127" s="241" t="s">
        <v>1</v>
      </c>
      <c r="F127" s="242" t="s">
        <v>562</v>
      </c>
      <c r="G127" s="239"/>
      <c r="H127" s="243">
        <v>18</v>
      </c>
      <c r="I127" s="244"/>
      <c r="J127" s="239"/>
      <c r="K127" s="239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234</v>
      </c>
      <c r="AU127" s="249" t="s">
        <v>87</v>
      </c>
      <c r="AV127" s="13" t="s">
        <v>87</v>
      </c>
      <c r="AW127" s="13" t="s">
        <v>32</v>
      </c>
      <c r="AX127" s="13" t="s">
        <v>77</v>
      </c>
      <c r="AY127" s="249" t="s">
        <v>134</v>
      </c>
    </row>
    <row r="128" spans="1:51" s="14" customFormat="1" ht="12">
      <c r="A128" s="14"/>
      <c r="B128" s="250"/>
      <c r="C128" s="251"/>
      <c r="D128" s="240" t="s">
        <v>234</v>
      </c>
      <c r="E128" s="252" t="s">
        <v>192</v>
      </c>
      <c r="F128" s="253" t="s">
        <v>243</v>
      </c>
      <c r="G128" s="251"/>
      <c r="H128" s="254">
        <v>18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0" t="s">
        <v>234</v>
      </c>
      <c r="AU128" s="260" t="s">
        <v>87</v>
      </c>
      <c r="AV128" s="14" t="s">
        <v>133</v>
      </c>
      <c r="AW128" s="14" t="s">
        <v>32</v>
      </c>
      <c r="AX128" s="14" t="s">
        <v>85</v>
      </c>
      <c r="AY128" s="260" t="s">
        <v>134</v>
      </c>
    </row>
    <row r="129" spans="1:65" s="2" customFormat="1" ht="33" customHeight="1">
      <c r="A129" s="39"/>
      <c r="B129" s="40"/>
      <c r="C129" s="217" t="s">
        <v>147</v>
      </c>
      <c r="D129" s="217" t="s">
        <v>135</v>
      </c>
      <c r="E129" s="218" t="s">
        <v>249</v>
      </c>
      <c r="F129" s="219" t="s">
        <v>250</v>
      </c>
      <c r="G129" s="220" t="s">
        <v>238</v>
      </c>
      <c r="H129" s="221">
        <v>1.8</v>
      </c>
      <c r="I129" s="222"/>
      <c r="J129" s="223">
        <f>ROUND(I129*H129,2)</f>
        <v>0</v>
      </c>
      <c r="K129" s="219" t="s">
        <v>150</v>
      </c>
      <c r="L129" s="45"/>
      <c r="M129" s="224" t="s">
        <v>1</v>
      </c>
      <c r="N129" s="225" t="s">
        <v>42</v>
      </c>
      <c r="O129" s="92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8" t="s">
        <v>133</v>
      </c>
      <c r="AT129" s="228" t="s">
        <v>135</v>
      </c>
      <c r="AU129" s="228" t="s">
        <v>87</v>
      </c>
      <c r="AY129" s="18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8" t="s">
        <v>85</v>
      </c>
      <c r="BK129" s="229">
        <f>ROUND(I129*H129,2)</f>
        <v>0</v>
      </c>
      <c r="BL129" s="18" t="s">
        <v>133</v>
      </c>
      <c r="BM129" s="228" t="s">
        <v>563</v>
      </c>
    </row>
    <row r="130" spans="1:51" s="15" customFormat="1" ht="12">
      <c r="A130" s="15"/>
      <c r="B130" s="261"/>
      <c r="C130" s="262"/>
      <c r="D130" s="240" t="s">
        <v>234</v>
      </c>
      <c r="E130" s="263" t="s">
        <v>1</v>
      </c>
      <c r="F130" s="264" t="s">
        <v>252</v>
      </c>
      <c r="G130" s="262"/>
      <c r="H130" s="263" t="s">
        <v>1</v>
      </c>
      <c r="I130" s="265"/>
      <c r="J130" s="262"/>
      <c r="K130" s="262"/>
      <c r="L130" s="266"/>
      <c r="M130" s="267"/>
      <c r="N130" s="268"/>
      <c r="O130" s="268"/>
      <c r="P130" s="268"/>
      <c r="Q130" s="268"/>
      <c r="R130" s="268"/>
      <c r="S130" s="268"/>
      <c r="T130" s="26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0" t="s">
        <v>234</v>
      </c>
      <c r="AU130" s="270" t="s">
        <v>87</v>
      </c>
      <c r="AV130" s="15" t="s">
        <v>85</v>
      </c>
      <c r="AW130" s="15" t="s">
        <v>32</v>
      </c>
      <c r="AX130" s="15" t="s">
        <v>77</v>
      </c>
      <c r="AY130" s="270" t="s">
        <v>134</v>
      </c>
    </row>
    <row r="131" spans="1:51" s="13" customFormat="1" ht="12">
      <c r="A131" s="13"/>
      <c r="B131" s="238"/>
      <c r="C131" s="239"/>
      <c r="D131" s="240" t="s">
        <v>234</v>
      </c>
      <c r="E131" s="241" t="s">
        <v>1</v>
      </c>
      <c r="F131" s="242" t="s">
        <v>564</v>
      </c>
      <c r="G131" s="239"/>
      <c r="H131" s="243">
        <v>1.8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234</v>
      </c>
      <c r="AU131" s="249" t="s">
        <v>87</v>
      </c>
      <c r="AV131" s="13" t="s">
        <v>87</v>
      </c>
      <c r="AW131" s="13" t="s">
        <v>32</v>
      </c>
      <c r="AX131" s="13" t="s">
        <v>77</v>
      </c>
      <c r="AY131" s="249" t="s">
        <v>134</v>
      </c>
    </row>
    <row r="132" spans="1:51" s="14" customFormat="1" ht="12">
      <c r="A132" s="14"/>
      <c r="B132" s="250"/>
      <c r="C132" s="251"/>
      <c r="D132" s="240" t="s">
        <v>234</v>
      </c>
      <c r="E132" s="252" t="s">
        <v>194</v>
      </c>
      <c r="F132" s="253" t="s">
        <v>243</v>
      </c>
      <c r="G132" s="251"/>
      <c r="H132" s="254">
        <v>1.8</v>
      </c>
      <c r="I132" s="255"/>
      <c r="J132" s="251"/>
      <c r="K132" s="251"/>
      <c r="L132" s="256"/>
      <c r="M132" s="257"/>
      <c r="N132" s="258"/>
      <c r="O132" s="258"/>
      <c r="P132" s="258"/>
      <c r="Q132" s="258"/>
      <c r="R132" s="258"/>
      <c r="S132" s="258"/>
      <c r="T132" s="25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0" t="s">
        <v>234</v>
      </c>
      <c r="AU132" s="260" t="s">
        <v>87</v>
      </c>
      <c r="AV132" s="14" t="s">
        <v>133</v>
      </c>
      <c r="AW132" s="14" t="s">
        <v>32</v>
      </c>
      <c r="AX132" s="14" t="s">
        <v>85</v>
      </c>
      <c r="AY132" s="260" t="s">
        <v>134</v>
      </c>
    </row>
    <row r="133" spans="1:65" s="2" customFormat="1" ht="37.8" customHeight="1">
      <c r="A133" s="39"/>
      <c r="B133" s="40"/>
      <c r="C133" s="217" t="s">
        <v>133</v>
      </c>
      <c r="D133" s="217" t="s">
        <v>135</v>
      </c>
      <c r="E133" s="218" t="s">
        <v>274</v>
      </c>
      <c r="F133" s="219" t="s">
        <v>275</v>
      </c>
      <c r="G133" s="220" t="s">
        <v>238</v>
      </c>
      <c r="H133" s="221">
        <v>23.8</v>
      </c>
      <c r="I133" s="222"/>
      <c r="J133" s="223">
        <f>ROUND(I133*H133,2)</f>
        <v>0</v>
      </c>
      <c r="K133" s="219" t="s">
        <v>150</v>
      </c>
      <c r="L133" s="45"/>
      <c r="M133" s="224" t="s">
        <v>1</v>
      </c>
      <c r="N133" s="225" t="s">
        <v>42</v>
      </c>
      <c r="O133" s="92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8" t="s">
        <v>133</v>
      </c>
      <c r="AT133" s="228" t="s">
        <v>135</v>
      </c>
      <c r="AU133" s="228" t="s">
        <v>87</v>
      </c>
      <c r="AY133" s="18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8" t="s">
        <v>85</v>
      </c>
      <c r="BK133" s="229">
        <f>ROUND(I133*H133,2)</f>
        <v>0</v>
      </c>
      <c r="BL133" s="18" t="s">
        <v>133</v>
      </c>
      <c r="BM133" s="228" t="s">
        <v>565</v>
      </c>
    </row>
    <row r="134" spans="1:51" s="13" customFormat="1" ht="12">
      <c r="A134" s="13"/>
      <c r="B134" s="238"/>
      <c r="C134" s="239"/>
      <c r="D134" s="240" t="s">
        <v>234</v>
      </c>
      <c r="E134" s="241" t="s">
        <v>1</v>
      </c>
      <c r="F134" s="242" t="s">
        <v>566</v>
      </c>
      <c r="G134" s="239"/>
      <c r="H134" s="243">
        <v>19.8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234</v>
      </c>
      <c r="AU134" s="249" t="s">
        <v>87</v>
      </c>
      <c r="AV134" s="13" t="s">
        <v>87</v>
      </c>
      <c r="AW134" s="13" t="s">
        <v>32</v>
      </c>
      <c r="AX134" s="13" t="s">
        <v>77</v>
      </c>
      <c r="AY134" s="249" t="s">
        <v>134</v>
      </c>
    </row>
    <row r="135" spans="1:51" s="15" customFormat="1" ht="12">
      <c r="A135" s="15"/>
      <c r="B135" s="261"/>
      <c r="C135" s="262"/>
      <c r="D135" s="240" t="s">
        <v>234</v>
      </c>
      <c r="E135" s="263" t="s">
        <v>1</v>
      </c>
      <c r="F135" s="264" t="s">
        <v>279</v>
      </c>
      <c r="G135" s="262"/>
      <c r="H135" s="263" t="s">
        <v>1</v>
      </c>
      <c r="I135" s="265"/>
      <c r="J135" s="262"/>
      <c r="K135" s="262"/>
      <c r="L135" s="266"/>
      <c r="M135" s="267"/>
      <c r="N135" s="268"/>
      <c r="O135" s="268"/>
      <c r="P135" s="268"/>
      <c r="Q135" s="268"/>
      <c r="R135" s="268"/>
      <c r="S135" s="268"/>
      <c r="T135" s="26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0" t="s">
        <v>234</v>
      </c>
      <c r="AU135" s="270" t="s">
        <v>87</v>
      </c>
      <c r="AV135" s="15" t="s">
        <v>85</v>
      </c>
      <c r="AW135" s="15" t="s">
        <v>32</v>
      </c>
      <c r="AX135" s="15" t="s">
        <v>77</v>
      </c>
      <c r="AY135" s="270" t="s">
        <v>134</v>
      </c>
    </row>
    <row r="136" spans="1:51" s="13" customFormat="1" ht="12">
      <c r="A136" s="13"/>
      <c r="B136" s="238"/>
      <c r="C136" s="239"/>
      <c r="D136" s="240" t="s">
        <v>234</v>
      </c>
      <c r="E136" s="241" t="s">
        <v>1</v>
      </c>
      <c r="F136" s="242" t="s">
        <v>567</v>
      </c>
      <c r="G136" s="239"/>
      <c r="H136" s="243">
        <v>4</v>
      </c>
      <c r="I136" s="244"/>
      <c r="J136" s="239"/>
      <c r="K136" s="239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234</v>
      </c>
      <c r="AU136" s="249" t="s">
        <v>87</v>
      </c>
      <c r="AV136" s="13" t="s">
        <v>87</v>
      </c>
      <c r="AW136" s="13" t="s">
        <v>32</v>
      </c>
      <c r="AX136" s="13" t="s">
        <v>77</v>
      </c>
      <c r="AY136" s="249" t="s">
        <v>134</v>
      </c>
    </row>
    <row r="137" spans="1:51" s="14" customFormat="1" ht="12">
      <c r="A137" s="14"/>
      <c r="B137" s="250"/>
      <c r="C137" s="251"/>
      <c r="D137" s="240" t="s">
        <v>234</v>
      </c>
      <c r="E137" s="252" t="s">
        <v>203</v>
      </c>
      <c r="F137" s="253" t="s">
        <v>243</v>
      </c>
      <c r="G137" s="251"/>
      <c r="H137" s="254">
        <v>23.8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234</v>
      </c>
      <c r="AU137" s="260" t="s">
        <v>87</v>
      </c>
      <c r="AV137" s="14" t="s">
        <v>133</v>
      </c>
      <c r="AW137" s="14" t="s">
        <v>32</v>
      </c>
      <c r="AX137" s="14" t="s">
        <v>85</v>
      </c>
      <c r="AY137" s="260" t="s">
        <v>134</v>
      </c>
    </row>
    <row r="138" spans="1:65" s="2" customFormat="1" ht="33" customHeight="1">
      <c r="A138" s="39"/>
      <c r="B138" s="40"/>
      <c r="C138" s="217" t="s">
        <v>144</v>
      </c>
      <c r="D138" s="217" t="s">
        <v>135</v>
      </c>
      <c r="E138" s="218" t="s">
        <v>282</v>
      </c>
      <c r="F138" s="219" t="s">
        <v>283</v>
      </c>
      <c r="G138" s="220" t="s">
        <v>284</v>
      </c>
      <c r="H138" s="221">
        <v>42.84</v>
      </c>
      <c r="I138" s="222"/>
      <c r="J138" s="223">
        <f>ROUND(I138*H138,2)</f>
        <v>0</v>
      </c>
      <c r="K138" s="219" t="s">
        <v>150</v>
      </c>
      <c r="L138" s="45"/>
      <c r="M138" s="224" t="s">
        <v>1</v>
      </c>
      <c r="N138" s="225" t="s">
        <v>42</v>
      </c>
      <c r="O138" s="92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8" t="s">
        <v>133</v>
      </c>
      <c r="AT138" s="228" t="s">
        <v>135</v>
      </c>
      <c r="AU138" s="228" t="s">
        <v>87</v>
      </c>
      <c r="AY138" s="18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8" t="s">
        <v>85</v>
      </c>
      <c r="BK138" s="229">
        <f>ROUND(I138*H138,2)</f>
        <v>0</v>
      </c>
      <c r="BL138" s="18" t="s">
        <v>133</v>
      </c>
      <c r="BM138" s="228" t="s">
        <v>568</v>
      </c>
    </row>
    <row r="139" spans="1:51" s="13" customFormat="1" ht="12">
      <c r="A139" s="13"/>
      <c r="B139" s="238"/>
      <c r="C139" s="239"/>
      <c r="D139" s="240" t="s">
        <v>234</v>
      </c>
      <c r="E139" s="241" t="s">
        <v>1</v>
      </c>
      <c r="F139" s="242" t="s">
        <v>286</v>
      </c>
      <c r="G139" s="239"/>
      <c r="H139" s="243">
        <v>42.84</v>
      </c>
      <c r="I139" s="244"/>
      <c r="J139" s="239"/>
      <c r="K139" s="239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234</v>
      </c>
      <c r="AU139" s="249" t="s">
        <v>87</v>
      </c>
      <c r="AV139" s="13" t="s">
        <v>87</v>
      </c>
      <c r="AW139" s="13" t="s">
        <v>32</v>
      </c>
      <c r="AX139" s="13" t="s">
        <v>85</v>
      </c>
      <c r="AY139" s="249" t="s">
        <v>134</v>
      </c>
    </row>
    <row r="140" spans="1:65" s="2" customFormat="1" ht="16.5" customHeight="1">
      <c r="A140" s="39"/>
      <c r="B140" s="40"/>
      <c r="C140" s="217" t="s">
        <v>159</v>
      </c>
      <c r="D140" s="217" t="s">
        <v>135</v>
      </c>
      <c r="E140" s="218" t="s">
        <v>287</v>
      </c>
      <c r="F140" s="219" t="s">
        <v>288</v>
      </c>
      <c r="G140" s="220" t="s">
        <v>238</v>
      </c>
      <c r="H140" s="221">
        <v>23.8</v>
      </c>
      <c r="I140" s="222"/>
      <c r="J140" s="223">
        <f>ROUND(I140*H140,2)</f>
        <v>0</v>
      </c>
      <c r="K140" s="219" t="s">
        <v>150</v>
      </c>
      <c r="L140" s="45"/>
      <c r="M140" s="224" t="s">
        <v>1</v>
      </c>
      <c r="N140" s="225" t="s">
        <v>42</v>
      </c>
      <c r="O140" s="92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8" t="s">
        <v>133</v>
      </c>
      <c r="AT140" s="228" t="s">
        <v>135</v>
      </c>
      <c r="AU140" s="228" t="s">
        <v>87</v>
      </c>
      <c r="AY140" s="18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8" t="s">
        <v>85</v>
      </c>
      <c r="BK140" s="229">
        <f>ROUND(I140*H140,2)</f>
        <v>0</v>
      </c>
      <c r="BL140" s="18" t="s">
        <v>133</v>
      </c>
      <c r="BM140" s="228" t="s">
        <v>569</v>
      </c>
    </row>
    <row r="141" spans="1:51" s="13" customFormat="1" ht="12">
      <c r="A141" s="13"/>
      <c r="B141" s="238"/>
      <c r="C141" s="239"/>
      <c r="D141" s="240" t="s">
        <v>234</v>
      </c>
      <c r="E141" s="241" t="s">
        <v>1</v>
      </c>
      <c r="F141" s="242" t="s">
        <v>203</v>
      </c>
      <c r="G141" s="239"/>
      <c r="H141" s="243">
        <v>23.8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234</v>
      </c>
      <c r="AU141" s="249" t="s">
        <v>87</v>
      </c>
      <c r="AV141" s="13" t="s">
        <v>87</v>
      </c>
      <c r="AW141" s="13" t="s">
        <v>32</v>
      </c>
      <c r="AX141" s="13" t="s">
        <v>85</v>
      </c>
      <c r="AY141" s="249" t="s">
        <v>134</v>
      </c>
    </row>
    <row r="142" spans="1:65" s="2" customFormat="1" ht="24.15" customHeight="1">
      <c r="A142" s="39"/>
      <c r="B142" s="40"/>
      <c r="C142" s="217" t="s">
        <v>163</v>
      </c>
      <c r="D142" s="217" t="s">
        <v>135</v>
      </c>
      <c r="E142" s="218" t="s">
        <v>570</v>
      </c>
      <c r="F142" s="219" t="s">
        <v>571</v>
      </c>
      <c r="G142" s="220" t="s">
        <v>238</v>
      </c>
      <c r="H142" s="221">
        <v>9.6</v>
      </c>
      <c r="I142" s="222"/>
      <c r="J142" s="223">
        <f>ROUND(I142*H142,2)</f>
        <v>0</v>
      </c>
      <c r="K142" s="219" t="s">
        <v>150</v>
      </c>
      <c r="L142" s="45"/>
      <c r="M142" s="224" t="s">
        <v>1</v>
      </c>
      <c r="N142" s="225" t="s">
        <v>42</v>
      </c>
      <c r="O142" s="92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8" t="s">
        <v>133</v>
      </c>
      <c r="AT142" s="228" t="s">
        <v>135</v>
      </c>
      <c r="AU142" s="228" t="s">
        <v>87</v>
      </c>
      <c r="AY142" s="18" t="s">
        <v>134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8" t="s">
        <v>85</v>
      </c>
      <c r="BK142" s="229">
        <f>ROUND(I142*H142,2)</f>
        <v>0</v>
      </c>
      <c r="BL142" s="18" t="s">
        <v>133</v>
      </c>
      <c r="BM142" s="228" t="s">
        <v>572</v>
      </c>
    </row>
    <row r="143" spans="1:51" s="15" customFormat="1" ht="12">
      <c r="A143" s="15"/>
      <c r="B143" s="261"/>
      <c r="C143" s="262"/>
      <c r="D143" s="240" t="s">
        <v>234</v>
      </c>
      <c r="E143" s="263" t="s">
        <v>1</v>
      </c>
      <c r="F143" s="264" t="s">
        <v>573</v>
      </c>
      <c r="G143" s="262"/>
      <c r="H143" s="263" t="s">
        <v>1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0" t="s">
        <v>234</v>
      </c>
      <c r="AU143" s="270" t="s">
        <v>87</v>
      </c>
      <c r="AV143" s="15" t="s">
        <v>85</v>
      </c>
      <c r="AW143" s="15" t="s">
        <v>32</v>
      </c>
      <c r="AX143" s="15" t="s">
        <v>77</v>
      </c>
      <c r="AY143" s="270" t="s">
        <v>134</v>
      </c>
    </row>
    <row r="144" spans="1:51" s="13" customFormat="1" ht="12">
      <c r="A144" s="13"/>
      <c r="B144" s="238"/>
      <c r="C144" s="239"/>
      <c r="D144" s="240" t="s">
        <v>234</v>
      </c>
      <c r="E144" s="241" t="s">
        <v>1</v>
      </c>
      <c r="F144" s="242" t="s">
        <v>574</v>
      </c>
      <c r="G144" s="239"/>
      <c r="H144" s="243">
        <v>9.6</v>
      </c>
      <c r="I144" s="244"/>
      <c r="J144" s="239"/>
      <c r="K144" s="239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234</v>
      </c>
      <c r="AU144" s="249" t="s">
        <v>87</v>
      </c>
      <c r="AV144" s="13" t="s">
        <v>87</v>
      </c>
      <c r="AW144" s="13" t="s">
        <v>32</v>
      </c>
      <c r="AX144" s="13" t="s">
        <v>77</v>
      </c>
      <c r="AY144" s="249" t="s">
        <v>134</v>
      </c>
    </row>
    <row r="145" spans="1:51" s="14" customFormat="1" ht="12">
      <c r="A145" s="14"/>
      <c r="B145" s="250"/>
      <c r="C145" s="251"/>
      <c r="D145" s="240" t="s">
        <v>234</v>
      </c>
      <c r="E145" s="252" t="s">
        <v>197</v>
      </c>
      <c r="F145" s="253" t="s">
        <v>243</v>
      </c>
      <c r="G145" s="251"/>
      <c r="H145" s="254">
        <v>9.6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234</v>
      </c>
      <c r="AU145" s="260" t="s">
        <v>87</v>
      </c>
      <c r="AV145" s="14" t="s">
        <v>133</v>
      </c>
      <c r="AW145" s="14" t="s">
        <v>32</v>
      </c>
      <c r="AX145" s="14" t="s">
        <v>85</v>
      </c>
      <c r="AY145" s="260" t="s">
        <v>134</v>
      </c>
    </row>
    <row r="146" spans="1:65" s="2" customFormat="1" ht="16.5" customHeight="1">
      <c r="A146" s="39"/>
      <c r="B146" s="40"/>
      <c r="C146" s="271" t="s">
        <v>167</v>
      </c>
      <c r="D146" s="271" t="s">
        <v>296</v>
      </c>
      <c r="E146" s="272" t="s">
        <v>575</v>
      </c>
      <c r="F146" s="273" t="s">
        <v>576</v>
      </c>
      <c r="G146" s="274" t="s">
        <v>284</v>
      </c>
      <c r="H146" s="275">
        <v>17.28</v>
      </c>
      <c r="I146" s="276"/>
      <c r="J146" s="277">
        <f>ROUND(I146*H146,2)</f>
        <v>0</v>
      </c>
      <c r="K146" s="273" t="s">
        <v>1</v>
      </c>
      <c r="L146" s="278"/>
      <c r="M146" s="279" t="s">
        <v>1</v>
      </c>
      <c r="N146" s="280" t="s">
        <v>42</v>
      </c>
      <c r="O146" s="92"/>
      <c r="P146" s="226">
        <f>O146*H146</f>
        <v>0</v>
      </c>
      <c r="Q146" s="226">
        <v>1</v>
      </c>
      <c r="R146" s="226">
        <f>Q146*H146</f>
        <v>17.28</v>
      </c>
      <c r="S146" s="226">
        <v>0</v>
      </c>
      <c r="T146" s="22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8" t="s">
        <v>167</v>
      </c>
      <c r="AT146" s="228" t="s">
        <v>296</v>
      </c>
      <c r="AU146" s="228" t="s">
        <v>87</v>
      </c>
      <c r="AY146" s="18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8" t="s">
        <v>85</v>
      </c>
      <c r="BK146" s="229">
        <f>ROUND(I146*H146,2)</f>
        <v>0</v>
      </c>
      <c r="BL146" s="18" t="s">
        <v>133</v>
      </c>
      <c r="BM146" s="228" t="s">
        <v>577</v>
      </c>
    </row>
    <row r="147" spans="1:51" s="13" customFormat="1" ht="12">
      <c r="A147" s="13"/>
      <c r="B147" s="238"/>
      <c r="C147" s="239"/>
      <c r="D147" s="240" t="s">
        <v>234</v>
      </c>
      <c r="E147" s="241" t="s">
        <v>1</v>
      </c>
      <c r="F147" s="242" t="s">
        <v>578</v>
      </c>
      <c r="G147" s="239"/>
      <c r="H147" s="243">
        <v>17.28</v>
      </c>
      <c r="I147" s="244"/>
      <c r="J147" s="239"/>
      <c r="K147" s="239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234</v>
      </c>
      <c r="AU147" s="249" t="s">
        <v>87</v>
      </c>
      <c r="AV147" s="13" t="s">
        <v>87</v>
      </c>
      <c r="AW147" s="13" t="s">
        <v>32</v>
      </c>
      <c r="AX147" s="13" t="s">
        <v>85</v>
      </c>
      <c r="AY147" s="249" t="s">
        <v>134</v>
      </c>
    </row>
    <row r="148" spans="1:65" s="2" customFormat="1" ht="37.8" customHeight="1">
      <c r="A148" s="39"/>
      <c r="B148" s="40"/>
      <c r="C148" s="217" t="s">
        <v>173</v>
      </c>
      <c r="D148" s="217" t="s">
        <v>135</v>
      </c>
      <c r="E148" s="218" t="s">
        <v>303</v>
      </c>
      <c r="F148" s="219" t="s">
        <v>304</v>
      </c>
      <c r="G148" s="220" t="s">
        <v>232</v>
      </c>
      <c r="H148" s="221">
        <v>25</v>
      </c>
      <c r="I148" s="222"/>
      <c r="J148" s="223">
        <f>ROUND(I148*H148,2)</f>
        <v>0</v>
      </c>
      <c r="K148" s="219" t="s">
        <v>150</v>
      </c>
      <c r="L148" s="45"/>
      <c r="M148" s="224" t="s">
        <v>1</v>
      </c>
      <c r="N148" s="225" t="s">
        <v>42</v>
      </c>
      <c r="O148" s="92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8" t="s">
        <v>133</v>
      </c>
      <c r="AT148" s="228" t="s">
        <v>135</v>
      </c>
      <c r="AU148" s="228" t="s">
        <v>87</v>
      </c>
      <c r="AY148" s="18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8" t="s">
        <v>85</v>
      </c>
      <c r="BK148" s="229">
        <f>ROUND(I148*H148,2)</f>
        <v>0</v>
      </c>
      <c r="BL148" s="18" t="s">
        <v>133</v>
      </c>
      <c r="BM148" s="228" t="s">
        <v>579</v>
      </c>
    </row>
    <row r="149" spans="1:51" s="13" customFormat="1" ht="12">
      <c r="A149" s="13"/>
      <c r="B149" s="238"/>
      <c r="C149" s="239"/>
      <c r="D149" s="240" t="s">
        <v>234</v>
      </c>
      <c r="E149" s="241" t="s">
        <v>1</v>
      </c>
      <c r="F149" s="242" t="s">
        <v>205</v>
      </c>
      <c r="G149" s="239"/>
      <c r="H149" s="243">
        <v>25</v>
      </c>
      <c r="I149" s="244"/>
      <c r="J149" s="239"/>
      <c r="K149" s="239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234</v>
      </c>
      <c r="AU149" s="249" t="s">
        <v>87</v>
      </c>
      <c r="AV149" s="13" t="s">
        <v>87</v>
      </c>
      <c r="AW149" s="13" t="s">
        <v>32</v>
      </c>
      <c r="AX149" s="13" t="s">
        <v>85</v>
      </c>
      <c r="AY149" s="249" t="s">
        <v>134</v>
      </c>
    </row>
    <row r="150" spans="1:65" s="2" customFormat="1" ht="33" customHeight="1">
      <c r="A150" s="39"/>
      <c r="B150" s="40"/>
      <c r="C150" s="217" t="s">
        <v>176</v>
      </c>
      <c r="D150" s="217" t="s">
        <v>135</v>
      </c>
      <c r="E150" s="218" t="s">
        <v>307</v>
      </c>
      <c r="F150" s="219" t="s">
        <v>308</v>
      </c>
      <c r="G150" s="220" t="s">
        <v>232</v>
      </c>
      <c r="H150" s="221">
        <v>25</v>
      </c>
      <c r="I150" s="222"/>
      <c r="J150" s="223">
        <f>ROUND(I150*H150,2)</f>
        <v>0</v>
      </c>
      <c r="K150" s="219" t="s">
        <v>150</v>
      </c>
      <c r="L150" s="45"/>
      <c r="M150" s="224" t="s">
        <v>1</v>
      </c>
      <c r="N150" s="225" t="s">
        <v>42</v>
      </c>
      <c r="O150" s="92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8" t="s">
        <v>133</v>
      </c>
      <c r="AT150" s="228" t="s">
        <v>135</v>
      </c>
      <c r="AU150" s="228" t="s">
        <v>87</v>
      </c>
      <c r="AY150" s="18" t="s">
        <v>134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8" t="s">
        <v>85</v>
      </c>
      <c r="BK150" s="229">
        <f>ROUND(I150*H150,2)</f>
        <v>0</v>
      </c>
      <c r="BL150" s="18" t="s">
        <v>133</v>
      </c>
      <c r="BM150" s="228" t="s">
        <v>580</v>
      </c>
    </row>
    <row r="151" spans="1:51" s="15" customFormat="1" ht="12">
      <c r="A151" s="15"/>
      <c r="B151" s="261"/>
      <c r="C151" s="262"/>
      <c r="D151" s="240" t="s">
        <v>234</v>
      </c>
      <c r="E151" s="263" t="s">
        <v>1</v>
      </c>
      <c r="F151" s="264" t="s">
        <v>310</v>
      </c>
      <c r="G151" s="262"/>
      <c r="H151" s="263" t="s">
        <v>1</v>
      </c>
      <c r="I151" s="265"/>
      <c r="J151" s="262"/>
      <c r="K151" s="262"/>
      <c r="L151" s="266"/>
      <c r="M151" s="267"/>
      <c r="N151" s="268"/>
      <c r="O151" s="268"/>
      <c r="P151" s="268"/>
      <c r="Q151" s="268"/>
      <c r="R151" s="268"/>
      <c r="S151" s="268"/>
      <c r="T151" s="26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0" t="s">
        <v>234</v>
      </c>
      <c r="AU151" s="270" t="s">
        <v>87</v>
      </c>
      <c r="AV151" s="15" t="s">
        <v>85</v>
      </c>
      <c r="AW151" s="15" t="s">
        <v>32</v>
      </c>
      <c r="AX151" s="15" t="s">
        <v>77</v>
      </c>
      <c r="AY151" s="270" t="s">
        <v>134</v>
      </c>
    </row>
    <row r="152" spans="1:51" s="13" customFormat="1" ht="12">
      <c r="A152" s="13"/>
      <c r="B152" s="238"/>
      <c r="C152" s="239"/>
      <c r="D152" s="240" t="s">
        <v>234</v>
      </c>
      <c r="E152" s="241" t="s">
        <v>1</v>
      </c>
      <c r="F152" s="242" t="s">
        <v>334</v>
      </c>
      <c r="G152" s="239"/>
      <c r="H152" s="243">
        <v>25</v>
      </c>
      <c r="I152" s="244"/>
      <c r="J152" s="239"/>
      <c r="K152" s="239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234</v>
      </c>
      <c r="AU152" s="249" t="s">
        <v>87</v>
      </c>
      <c r="AV152" s="13" t="s">
        <v>87</v>
      </c>
      <c r="AW152" s="13" t="s">
        <v>32</v>
      </c>
      <c r="AX152" s="13" t="s">
        <v>77</v>
      </c>
      <c r="AY152" s="249" t="s">
        <v>134</v>
      </c>
    </row>
    <row r="153" spans="1:51" s="14" customFormat="1" ht="12">
      <c r="A153" s="14"/>
      <c r="B153" s="250"/>
      <c r="C153" s="251"/>
      <c r="D153" s="240" t="s">
        <v>234</v>
      </c>
      <c r="E153" s="252" t="s">
        <v>205</v>
      </c>
      <c r="F153" s="253" t="s">
        <v>243</v>
      </c>
      <c r="G153" s="251"/>
      <c r="H153" s="254">
        <v>25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234</v>
      </c>
      <c r="AU153" s="260" t="s">
        <v>87</v>
      </c>
      <c r="AV153" s="14" t="s">
        <v>133</v>
      </c>
      <c r="AW153" s="14" t="s">
        <v>32</v>
      </c>
      <c r="AX153" s="14" t="s">
        <v>85</v>
      </c>
      <c r="AY153" s="260" t="s">
        <v>134</v>
      </c>
    </row>
    <row r="154" spans="1:65" s="2" customFormat="1" ht="24.15" customHeight="1">
      <c r="A154" s="39"/>
      <c r="B154" s="40"/>
      <c r="C154" s="217" t="s">
        <v>182</v>
      </c>
      <c r="D154" s="217" t="s">
        <v>135</v>
      </c>
      <c r="E154" s="218" t="s">
        <v>312</v>
      </c>
      <c r="F154" s="219" t="s">
        <v>313</v>
      </c>
      <c r="G154" s="220" t="s">
        <v>232</v>
      </c>
      <c r="H154" s="221">
        <v>25</v>
      </c>
      <c r="I154" s="222"/>
      <c r="J154" s="223">
        <f>ROUND(I154*H154,2)</f>
        <v>0</v>
      </c>
      <c r="K154" s="219" t="s">
        <v>150</v>
      </c>
      <c r="L154" s="45"/>
      <c r="M154" s="224" t="s">
        <v>1</v>
      </c>
      <c r="N154" s="225" t="s">
        <v>42</v>
      </c>
      <c r="O154" s="92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8" t="s">
        <v>133</v>
      </c>
      <c r="AT154" s="228" t="s">
        <v>135</v>
      </c>
      <c r="AU154" s="228" t="s">
        <v>87</v>
      </c>
      <c r="AY154" s="18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8" t="s">
        <v>85</v>
      </c>
      <c r="BK154" s="229">
        <f>ROUND(I154*H154,2)</f>
        <v>0</v>
      </c>
      <c r="BL154" s="18" t="s">
        <v>133</v>
      </c>
      <c r="BM154" s="228" t="s">
        <v>581</v>
      </c>
    </row>
    <row r="155" spans="1:51" s="13" customFormat="1" ht="12">
      <c r="A155" s="13"/>
      <c r="B155" s="238"/>
      <c r="C155" s="239"/>
      <c r="D155" s="240" t="s">
        <v>234</v>
      </c>
      <c r="E155" s="241" t="s">
        <v>1</v>
      </c>
      <c r="F155" s="242" t="s">
        <v>205</v>
      </c>
      <c r="G155" s="239"/>
      <c r="H155" s="243">
        <v>25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234</v>
      </c>
      <c r="AU155" s="249" t="s">
        <v>87</v>
      </c>
      <c r="AV155" s="13" t="s">
        <v>87</v>
      </c>
      <c r="AW155" s="13" t="s">
        <v>32</v>
      </c>
      <c r="AX155" s="13" t="s">
        <v>85</v>
      </c>
      <c r="AY155" s="249" t="s">
        <v>134</v>
      </c>
    </row>
    <row r="156" spans="1:65" s="2" customFormat="1" ht="16.5" customHeight="1">
      <c r="A156" s="39"/>
      <c r="B156" s="40"/>
      <c r="C156" s="271" t="s">
        <v>269</v>
      </c>
      <c r="D156" s="271" t="s">
        <v>296</v>
      </c>
      <c r="E156" s="272" t="s">
        <v>315</v>
      </c>
      <c r="F156" s="273" t="s">
        <v>316</v>
      </c>
      <c r="G156" s="274" t="s">
        <v>317</v>
      </c>
      <c r="H156" s="275">
        <v>0.875</v>
      </c>
      <c r="I156" s="276"/>
      <c r="J156" s="277">
        <f>ROUND(I156*H156,2)</f>
        <v>0</v>
      </c>
      <c r="K156" s="273" t="s">
        <v>150</v>
      </c>
      <c r="L156" s="278"/>
      <c r="M156" s="279" t="s">
        <v>1</v>
      </c>
      <c r="N156" s="280" t="s">
        <v>42</v>
      </c>
      <c r="O156" s="92"/>
      <c r="P156" s="226">
        <f>O156*H156</f>
        <v>0</v>
      </c>
      <c r="Q156" s="226">
        <v>0.001</v>
      </c>
      <c r="R156" s="226">
        <f>Q156*H156</f>
        <v>0.000875</v>
      </c>
      <c r="S156" s="226">
        <v>0</v>
      </c>
      <c r="T156" s="22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8" t="s">
        <v>167</v>
      </c>
      <c r="AT156" s="228" t="s">
        <v>296</v>
      </c>
      <c r="AU156" s="228" t="s">
        <v>87</v>
      </c>
      <c r="AY156" s="18" t="s">
        <v>134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8" t="s">
        <v>85</v>
      </c>
      <c r="BK156" s="229">
        <f>ROUND(I156*H156,2)</f>
        <v>0</v>
      </c>
      <c r="BL156" s="18" t="s">
        <v>133</v>
      </c>
      <c r="BM156" s="228" t="s">
        <v>582</v>
      </c>
    </row>
    <row r="157" spans="1:51" s="13" customFormat="1" ht="12">
      <c r="A157" s="13"/>
      <c r="B157" s="238"/>
      <c r="C157" s="239"/>
      <c r="D157" s="240" t="s">
        <v>234</v>
      </c>
      <c r="E157" s="241" t="s">
        <v>1</v>
      </c>
      <c r="F157" s="242" t="s">
        <v>319</v>
      </c>
      <c r="G157" s="239"/>
      <c r="H157" s="243">
        <v>0.875</v>
      </c>
      <c r="I157" s="244"/>
      <c r="J157" s="239"/>
      <c r="K157" s="239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234</v>
      </c>
      <c r="AU157" s="249" t="s">
        <v>87</v>
      </c>
      <c r="AV157" s="13" t="s">
        <v>87</v>
      </c>
      <c r="AW157" s="13" t="s">
        <v>32</v>
      </c>
      <c r="AX157" s="13" t="s">
        <v>85</v>
      </c>
      <c r="AY157" s="249" t="s">
        <v>134</v>
      </c>
    </row>
    <row r="158" spans="1:63" s="12" customFormat="1" ht="22.8" customHeight="1">
      <c r="A158" s="12"/>
      <c r="B158" s="203"/>
      <c r="C158" s="204"/>
      <c r="D158" s="205" t="s">
        <v>76</v>
      </c>
      <c r="E158" s="230" t="s">
        <v>87</v>
      </c>
      <c r="F158" s="230" t="s">
        <v>351</v>
      </c>
      <c r="G158" s="204"/>
      <c r="H158" s="204"/>
      <c r="I158" s="207"/>
      <c r="J158" s="231">
        <f>BK158</f>
        <v>0</v>
      </c>
      <c r="K158" s="204"/>
      <c r="L158" s="209"/>
      <c r="M158" s="210"/>
      <c r="N158" s="211"/>
      <c r="O158" s="211"/>
      <c r="P158" s="212">
        <f>SUM(P159:P165)</f>
        <v>0</v>
      </c>
      <c r="Q158" s="211"/>
      <c r="R158" s="212">
        <f>SUM(R159:R165)</f>
        <v>4.1018</v>
      </c>
      <c r="S158" s="211"/>
      <c r="T158" s="213">
        <f>SUM(T159:T165)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85</v>
      </c>
      <c r="AT158" s="215" t="s">
        <v>76</v>
      </c>
      <c r="AU158" s="215" t="s">
        <v>85</v>
      </c>
      <c r="AY158" s="214" t="s">
        <v>134</v>
      </c>
      <c r="BK158" s="216">
        <f>SUM(BK159:BK165)</f>
        <v>0</v>
      </c>
    </row>
    <row r="159" spans="1:65" s="2" customFormat="1" ht="24.15" customHeight="1">
      <c r="A159" s="39"/>
      <c r="B159" s="40"/>
      <c r="C159" s="217" t="s">
        <v>273</v>
      </c>
      <c r="D159" s="217" t="s">
        <v>135</v>
      </c>
      <c r="E159" s="218" t="s">
        <v>353</v>
      </c>
      <c r="F159" s="219" t="s">
        <v>354</v>
      </c>
      <c r="G159" s="220" t="s">
        <v>232</v>
      </c>
      <c r="H159" s="221">
        <v>24</v>
      </c>
      <c r="I159" s="222"/>
      <c r="J159" s="223">
        <f>ROUND(I159*H159,2)</f>
        <v>0</v>
      </c>
      <c r="K159" s="219" t="s">
        <v>150</v>
      </c>
      <c r="L159" s="45"/>
      <c r="M159" s="224" t="s">
        <v>1</v>
      </c>
      <c r="N159" s="225" t="s">
        <v>42</v>
      </c>
      <c r="O159" s="92"/>
      <c r="P159" s="226">
        <f>O159*H159</f>
        <v>0</v>
      </c>
      <c r="Q159" s="226">
        <v>0.00017</v>
      </c>
      <c r="R159" s="226">
        <f>Q159*H159</f>
        <v>0.00408</v>
      </c>
      <c r="S159" s="226">
        <v>0</v>
      </c>
      <c r="T159" s="22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8" t="s">
        <v>133</v>
      </c>
      <c r="AT159" s="228" t="s">
        <v>135</v>
      </c>
      <c r="AU159" s="228" t="s">
        <v>87</v>
      </c>
      <c r="AY159" s="18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8" t="s">
        <v>85</v>
      </c>
      <c r="BK159" s="229">
        <f>ROUND(I159*H159,2)</f>
        <v>0</v>
      </c>
      <c r="BL159" s="18" t="s">
        <v>133</v>
      </c>
      <c r="BM159" s="228" t="s">
        <v>583</v>
      </c>
    </row>
    <row r="160" spans="1:51" s="13" customFormat="1" ht="12">
      <c r="A160" s="13"/>
      <c r="B160" s="238"/>
      <c r="C160" s="239"/>
      <c r="D160" s="240" t="s">
        <v>234</v>
      </c>
      <c r="E160" s="241" t="s">
        <v>1</v>
      </c>
      <c r="F160" s="242" t="s">
        <v>584</v>
      </c>
      <c r="G160" s="239"/>
      <c r="H160" s="243">
        <v>24</v>
      </c>
      <c r="I160" s="244"/>
      <c r="J160" s="239"/>
      <c r="K160" s="239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234</v>
      </c>
      <c r="AU160" s="249" t="s">
        <v>87</v>
      </c>
      <c r="AV160" s="13" t="s">
        <v>87</v>
      </c>
      <c r="AW160" s="13" t="s">
        <v>32</v>
      </c>
      <c r="AX160" s="13" t="s">
        <v>77</v>
      </c>
      <c r="AY160" s="249" t="s">
        <v>134</v>
      </c>
    </row>
    <row r="161" spans="1:51" s="14" customFormat="1" ht="12">
      <c r="A161" s="14"/>
      <c r="B161" s="250"/>
      <c r="C161" s="251"/>
      <c r="D161" s="240" t="s">
        <v>234</v>
      </c>
      <c r="E161" s="252" t="s">
        <v>1</v>
      </c>
      <c r="F161" s="253" t="s">
        <v>243</v>
      </c>
      <c r="G161" s="251"/>
      <c r="H161" s="254">
        <v>24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234</v>
      </c>
      <c r="AU161" s="260" t="s">
        <v>87</v>
      </c>
      <c r="AV161" s="14" t="s">
        <v>133</v>
      </c>
      <c r="AW161" s="14" t="s">
        <v>32</v>
      </c>
      <c r="AX161" s="14" t="s">
        <v>85</v>
      </c>
      <c r="AY161" s="260" t="s">
        <v>134</v>
      </c>
    </row>
    <row r="162" spans="1:65" s="2" customFormat="1" ht="24.15" customHeight="1">
      <c r="A162" s="39"/>
      <c r="B162" s="40"/>
      <c r="C162" s="271" t="s">
        <v>281</v>
      </c>
      <c r="D162" s="271" t="s">
        <v>296</v>
      </c>
      <c r="E162" s="272" t="s">
        <v>360</v>
      </c>
      <c r="F162" s="273" t="s">
        <v>361</v>
      </c>
      <c r="G162" s="274" t="s">
        <v>232</v>
      </c>
      <c r="H162" s="275">
        <v>26.4</v>
      </c>
      <c r="I162" s="276"/>
      <c r="J162" s="277">
        <f>ROUND(I162*H162,2)</f>
        <v>0</v>
      </c>
      <c r="K162" s="273" t="s">
        <v>150</v>
      </c>
      <c r="L162" s="278"/>
      <c r="M162" s="279" t="s">
        <v>1</v>
      </c>
      <c r="N162" s="280" t="s">
        <v>42</v>
      </c>
      <c r="O162" s="92"/>
      <c r="P162" s="226">
        <f>O162*H162</f>
        <v>0</v>
      </c>
      <c r="Q162" s="226">
        <v>0.0003</v>
      </c>
      <c r="R162" s="226">
        <f>Q162*H162</f>
        <v>0.007919999999999998</v>
      </c>
      <c r="S162" s="226">
        <v>0</v>
      </c>
      <c r="T162" s="22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8" t="s">
        <v>167</v>
      </c>
      <c r="AT162" s="228" t="s">
        <v>296</v>
      </c>
      <c r="AU162" s="228" t="s">
        <v>87</v>
      </c>
      <c r="AY162" s="18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8" t="s">
        <v>85</v>
      </c>
      <c r="BK162" s="229">
        <f>ROUND(I162*H162,2)</f>
        <v>0</v>
      </c>
      <c r="BL162" s="18" t="s">
        <v>133</v>
      </c>
      <c r="BM162" s="228" t="s">
        <v>585</v>
      </c>
    </row>
    <row r="163" spans="1:51" s="13" customFormat="1" ht="12">
      <c r="A163" s="13"/>
      <c r="B163" s="238"/>
      <c r="C163" s="239"/>
      <c r="D163" s="240" t="s">
        <v>234</v>
      </c>
      <c r="E163" s="241" t="s">
        <v>1</v>
      </c>
      <c r="F163" s="242" t="s">
        <v>586</v>
      </c>
      <c r="G163" s="239"/>
      <c r="H163" s="243">
        <v>26.4</v>
      </c>
      <c r="I163" s="244"/>
      <c r="J163" s="239"/>
      <c r="K163" s="239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234</v>
      </c>
      <c r="AU163" s="249" t="s">
        <v>87</v>
      </c>
      <c r="AV163" s="13" t="s">
        <v>87</v>
      </c>
      <c r="AW163" s="13" t="s">
        <v>32</v>
      </c>
      <c r="AX163" s="13" t="s">
        <v>85</v>
      </c>
      <c r="AY163" s="249" t="s">
        <v>134</v>
      </c>
    </row>
    <row r="164" spans="1:65" s="2" customFormat="1" ht="37.8" customHeight="1">
      <c r="A164" s="39"/>
      <c r="B164" s="40"/>
      <c r="C164" s="217" t="s">
        <v>8</v>
      </c>
      <c r="D164" s="217" t="s">
        <v>135</v>
      </c>
      <c r="E164" s="218" t="s">
        <v>365</v>
      </c>
      <c r="F164" s="219" t="s">
        <v>366</v>
      </c>
      <c r="G164" s="220" t="s">
        <v>367</v>
      </c>
      <c r="H164" s="221">
        <v>20</v>
      </c>
      <c r="I164" s="222"/>
      <c r="J164" s="223">
        <f>ROUND(I164*H164,2)</f>
        <v>0</v>
      </c>
      <c r="K164" s="219" t="s">
        <v>150</v>
      </c>
      <c r="L164" s="45"/>
      <c r="M164" s="224" t="s">
        <v>1</v>
      </c>
      <c r="N164" s="225" t="s">
        <v>42</v>
      </c>
      <c r="O164" s="92"/>
      <c r="P164" s="226">
        <f>O164*H164</f>
        <v>0</v>
      </c>
      <c r="Q164" s="226">
        <v>0.20449</v>
      </c>
      <c r="R164" s="226">
        <f>Q164*H164</f>
        <v>4.0898</v>
      </c>
      <c r="S164" s="226">
        <v>0</v>
      </c>
      <c r="T164" s="22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8" t="s">
        <v>133</v>
      </c>
      <c r="AT164" s="228" t="s">
        <v>135</v>
      </c>
      <c r="AU164" s="228" t="s">
        <v>87</v>
      </c>
      <c r="AY164" s="18" t="s">
        <v>134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8" t="s">
        <v>85</v>
      </c>
      <c r="BK164" s="229">
        <f>ROUND(I164*H164,2)</f>
        <v>0</v>
      </c>
      <c r="BL164" s="18" t="s">
        <v>133</v>
      </c>
      <c r="BM164" s="228" t="s">
        <v>587</v>
      </c>
    </row>
    <row r="165" spans="1:51" s="13" customFormat="1" ht="12">
      <c r="A165" s="13"/>
      <c r="B165" s="238"/>
      <c r="C165" s="239"/>
      <c r="D165" s="240" t="s">
        <v>234</v>
      </c>
      <c r="E165" s="241" t="s">
        <v>1</v>
      </c>
      <c r="F165" s="242" t="s">
        <v>588</v>
      </c>
      <c r="G165" s="239"/>
      <c r="H165" s="243">
        <v>20</v>
      </c>
      <c r="I165" s="244"/>
      <c r="J165" s="239"/>
      <c r="K165" s="239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234</v>
      </c>
      <c r="AU165" s="249" t="s">
        <v>87</v>
      </c>
      <c r="AV165" s="13" t="s">
        <v>87</v>
      </c>
      <c r="AW165" s="13" t="s">
        <v>32</v>
      </c>
      <c r="AX165" s="13" t="s">
        <v>85</v>
      </c>
      <c r="AY165" s="249" t="s">
        <v>134</v>
      </c>
    </row>
    <row r="166" spans="1:63" s="12" customFormat="1" ht="22.8" customHeight="1">
      <c r="A166" s="12"/>
      <c r="B166" s="203"/>
      <c r="C166" s="204"/>
      <c r="D166" s="205" t="s">
        <v>76</v>
      </c>
      <c r="E166" s="230" t="s">
        <v>144</v>
      </c>
      <c r="F166" s="230" t="s">
        <v>422</v>
      </c>
      <c r="G166" s="204"/>
      <c r="H166" s="204"/>
      <c r="I166" s="207"/>
      <c r="J166" s="231">
        <f>BK166</f>
        <v>0</v>
      </c>
      <c r="K166" s="204"/>
      <c r="L166" s="209"/>
      <c r="M166" s="210"/>
      <c r="N166" s="211"/>
      <c r="O166" s="211"/>
      <c r="P166" s="212">
        <f>SUM(P167:P168)</f>
        <v>0</v>
      </c>
      <c r="Q166" s="211"/>
      <c r="R166" s="212">
        <f>SUM(R167:R168)</f>
        <v>0</v>
      </c>
      <c r="S166" s="211"/>
      <c r="T166" s="213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85</v>
      </c>
      <c r="AT166" s="215" t="s">
        <v>76</v>
      </c>
      <c r="AU166" s="215" t="s">
        <v>85</v>
      </c>
      <c r="AY166" s="214" t="s">
        <v>134</v>
      </c>
      <c r="BK166" s="216">
        <f>SUM(BK167:BK168)</f>
        <v>0</v>
      </c>
    </row>
    <row r="167" spans="1:65" s="2" customFormat="1" ht="24.15" customHeight="1">
      <c r="A167" s="39"/>
      <c r="B167" s="40"/>
      <c r="C167" s="217" t="s">
        <v>290</v>
      </c>
      <c r="D167" s="217" t="s">
        <v>135</v>
      </c>
      <c r="E167" s="218" t="s">
        <v>589</v>
      </c>
      <c r="F167" s="219" t="s">
        <v>590</v>
      </c>
      <c r="G167" s="220" t="s">
        <v>232</v>
      </c>
      <c r="H167" s="221">
        <v>24</v>
      </c>
      <c r="I167" s="222"/>
      <c r="J167" s="223">
        <f>ROUND(I167*H167,2)</f>
        <v>0</v>
      </c>
      <c r="K167" s="219" t="s">
        <v>150</v>
      </c>
      <c r="L167" s="45"/>
      <c r="M167" s="224" t="s">
        <v>1</v>
      </c>
      <c r="N167" s="225" t="s">
        <v>42</v>
      </c>
      <c r="O167" s="92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8" t="s">
        <v>133</v>
      </c>
      <c r="AT167" s="228" t="s">
        <v>135</v>
      </c>
      <c r="AU167" s="228" t="s">
        <v>87</v>
      </c>
      <c r="AY167" s="18" t="s">
        <v>134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8" t="s">
        <v>85</v>
      </c>
      <c r="BK167" s="229">
        <f>ROUND(I167*H167,2)</f>
        <v>0</v>
      </c>
      <c r="BL167" s="18" t="s">
        <v>133</v>
      </c>
      <c r="BM167" s="228" t="s">
        <v>591</v>
      </c>
    </row>
    <row r="168" spans="1:51" s="13" customFormat="1" ht="12">
      <c r="A168" s="13"/>
      <c r="B168" s="238"/>
      <c r="C168" s="239"/>
      <c r="D168" s="240" t="s">
        <v>234</v>
      </c>
      <c r="E168" s="241" t="s">
        <v>1</v>
      </c>
      <c r="F168" s="242" t="s">
        <v>592</v>
      </c>
      <c r="G168" s="239"/>
      <c r="H168" s="243">
        <v>24</v>
      </c>
      <c r="I168" s="244"/>
      <c r="J168" s="239"/>
      <c r="K168" s="239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234</v>
      </c>
      <c r="AU168" s="249" t="s">
        <v>87</v>
      </c>
      <c r="AV168" s="13" t="s">
        <v>87</v>
      </c>
      <c r="AW168" s="13" t="s">
        <v>32</v>
      </c>
      <c r="AX168" s="13" t="s">
        <v>85</v>
      </c>
      <c r="AY168" s="249" t="s">
        <v>134</v>
      </c>
    </row>
    <row r="169" spans="1:63" s="12" customFormat="1" ht="22.8" customHeight="1">
      <c r="A169" s="12"/>
      <c r="B169" s="203"/>
      <c r="C169" s="204"/>
      <c r="D169" s="205" t="s">
        <v>76</v>
      </c>
      <c r="E169" s="230" t="s">
        <v>173</v>
      </c>
      <c r="F169" s="230" t="s">
        <v>499</v>
      </c>
      <c r="G169" s="204"/>
      <c r="H169" s="204"/>
      <c r="I169" s="207"/>
      <c r="J169" s="231">
        <f>BK169</f>
        <v>0</v>
      </c>
      <c r="K169" s="204"/>
      <c r="L169" s="209"/>
      <c r="M169" s="210"/>
      <c r="N169" s="211"/>
      <c r="O169" s="211"/>
      <c r="P169" s="212">
        <f>SUM(P170:P175)</f>
        <v>0</v>
      </c>
      <c r="Q169" s="211"/>
      <c r="R169" s="212">
        <f>SUM(R170:R175)</f>
        <v>8.501581999999999</v>
      </c>
      <c r="S169" s="211"/>
      <c r="T169" s="213">
        <f>SUM(T170:T175)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4" t="s">
        <v>85</v>
      </c>
      <c r="AT169" s="215" t="s">
        <v>76</v>
      </c>
      <c r="AU169" s="215" t="s">
        <v>85</v>
      </c>
      <c r="AY169" s="214" t="s">
        <v>134</v>
      </c>
      <c r="BK169" s="216">
        <f>SUM(BK170:BK175)</f>
        <v>0</v>
      </c>
    </row>
    <row r="170" spans="1:65" s="2" customFormat="1" ht="21.75" customHeight="1">
      <c r="A170" s="39"/>
      <c r="B170" s="40"/>
      <c r="C170" s="217" t="s">
        <v>295</v>
      </c>
      <c r="D170" s="217" t="s">
        <v>135</v>
      </c>
      <c r="E170" s="218" t="s">
        <v>593</v>
      </c>
      <c r="F170" s="219" t="s">
        <v>594</v>
      </c>
      <c r="G170" s="220" t="s">
        <v>367</v>
      </c>
      <c r="H170" s="221">
        <v>20</v>
      </c>
      <c r="I170" s="222"/>
      <c r="J170" s="223">
        <f>ROUND(I170*H170,2)</f>
        <v>0</v>
      </c>
      <c r="K170" s="219" t="s">
        <v>1</v>
      </c>
      <c r="L170" s="45"/>
      <c r="M170" s="224" t="s">
        <v>1</v>
      </c>
      <c r="N170" s="225" t="s">
        <v>42</v>
      </c>
      <c r="O170" s="92"/>
      <c r="P170" s="226">
        <f>O170*H170</f>
        <v>0</v>
      </c>
      <c r="Q170" s="226">
        <v>0.20219</v>
      </c>
      <c r="R170" s="226">
        <f>Q170*H170</f>
        <v>4.0438</v>
      </c>
      <c r="S170" s="226">
        <v>0</v>
      </c>
      <c r="T170" s="22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8" t="s">
        <v>133</v>
      </c>
      <c r="AT170" s="228" t="s">
        <v>135</v>
      </c>
      <c r="AU170" s="228" t="s">
        <v>87</v>
      </c>
      <c r="AY170" s="18" t="s">
        <v>134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8" t="s">
        <v>85</v>
      </c>
      <c r="BK170" s="229">
        <f>ROUND(I170*H170,2)</f>
        <v>0</v>
      </c>
      <c r="BL170" s="18" t="s">
        <v>133</v>
      </c>
      <c r="BM170" s="228" t="s">
        <v>595</v>
      </c>
    </row>
    <row r="171" spans="1:65" s="2" customFormat="1" ht="24.15" customHeight="1">
      <c r="A171" s="39"/>
      <c r="B171" s="40"/>
      <c r="C171" s="271" t="s">
        <v>302</v>
      </c>
      <c r="D171" s="271" t="s">
        <v>296</v>
      </c>
      <c r="E171" s="272" t="s">
        <v>596</v>
      </c>
      <c r="F171" s="273" t="s">
        <v>597</v>
      </c>
      <c r="G171" s="274" t="s">
        <v>598</v>
      </c>
      <c r="H171" s="275">
        <v>20</v>
      </c>
      <c r="I171" s="276"/>
      <c r="J171" s="277">
        <f>ROUND(I171*H171,2)</f>
        <v>0</v>
      </c>
      <c r="K171" s="273" t="s">
        <v>1</v>
      </c>
      <c r="L171" s="278"/>
      <c r="M171" s="279" t="s">
        <v>1</v>
      </c>
      <c r="N171" s="280" t="s">
        <v>42</v>
      </c>
      <c r="O171" s="92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8" t="s">
        <v>167</v>
      </c>
      <c r="AT171" s="228" t="s">
        <v>296</v>
      </c>
      <c r="AU171" s="228" t="s">
        <v>87</v>
      </c>
      <c r="AY171" s="18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8" t="s">
        <v>85</v>
      </c>
      <c r="BK171" s="229">
        <f>ROUND(I171*H171,2)</f>
        <v>0</v>
      </c>
      <c r="BL171" s="18" t="s">
        <v>133</v>
      </c>
      <c r="BM171" s="228" t="s">
        <v>599</v>
      </c>
    </row>
    <row r="172" spans="1:65" s="2" customFormat="1" ht="24.15" customHeight="1">
      <c r="A172" s="39"/>
      <c r="B172" s="40"/>
      <c r="C172" s="217" t="s">
        <v>306</v>
      </c>
      <c r="D172" s="217" t="s">
        <v>135</v>
      </c>
      <c r="E172" s="218" t="s">
        <v>600</v>
      </c>
      <c r="F172" s="219" t="s">
        <v>601</v>
      </c>
      <c r="G172" s="220" t="s">
        <v>367</v>
      </c>
      <c r="H172" s="221">
        <v>22</v>
      </c>
      <c r="I172" s="222"/>
      <c r="J172" s="223">
        <f>ROUND(I172*H172,2)</f>
        <v>0</v>
      </c>
      <c r="K172" s="219" t="s">
        <v>1</v>
      </c>
      <c r="L172" s="45"/>
      <c r="M172" s="224" t="s">
        <v>1</v>
      </c>
      <c r="N172" s="225" t="s">
        <v>42</v>
      </c>
      <c r="O172" s="92"/>
      <c r="P172" s="226">
        <f>O172*H172</f>
        <v>0</v>
      </c>
      <c r="Q172" s="226">
        <v>0.151346</v>
      </c>
      <c r="R172" s="226">
        <f>Q172*H172</f>
        <v>3.329612</v>
      </c>
      <c r="S172" s="226">
        <v>0</v>
      </c>
      <c r="T172" s="22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8" t="s">
        <v>133</v>
      </c>
      <c r="AT172" s="228" t="s">
        <v>135</v>
      </c>
      <c r="AU172" s="228" t="s">
        <v>87</v>
      </c>
      <c r="AY172" s="18" t="s">
        <v>134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8" t="s">
        <v>85</v>
      </c>
      <c r="BK172" s="229">
        <f>ROUND(I172*H172,2)</f>
        <v>0</v>
      </c>
      <c r="BL172" s="18" t="s">
        <v>133</v>
      </c>
      <c r="BM172" s="228" t="s">
        <v>602</v>
      </c>
    </row>
    <row r="173" spans="1:65" s="2" customFormat="1" ht="24.15" customHeight="1">
      <c r="A173" s="39"/>
      <c r="B173" s="40"/>
      <c r="C173" s="217" t="s">
        <v>311</v>
      </c>
      <c r="D173" s="217" t="s">
        <v>135</v>
      </c>
      <c r="E173" s="218" t="s">
        <v>603</v>
      </c>
      <c r="F173" s="219" t="s">
        <v>604</v>
      </c>
      <c r="G173" s="220" t="s">
        <v>238</v>
      </c>
      <c r="H173" s="221">
        <v>0.5</v>
      </c>
      <c r="I173" s="222"/>
      <c r="J173" s="223">
        <f>ROUND(I173*H173,2)</f>
        <v>0</v>
      </c>
      <c r="K173" s="219" t="s">
        <v>150</v>
      </c>
      <c r="L173" s="45"/>
      <c r="M173" s="224" t="s">
        <v>1</v>
      </c>
      <c r="N173" s="225" t="s">
        <v>42</v>
      </c>
      <c r="O173" s="92"/>
      <c r="P173" s="226">
        <f>O173*H173</f>
        <v>0</v>
      </c>
      <c r="Q173" s="226">
        <v>2.25634</v>
      </c>
      <c r="R173" s="226">
        <f>Q173*H173</f>
        <v>1.12817</v>
      </c>
      <c r="S173" s="226">
        <v>0</v>
      </c>
      <c r="T173" s="22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8" t="s">
        <v>133</v>
      </c>
      <c r="AT173" s="228" t="s">
        <v>135</v>
      </c>
      <c r="AU173" s="228" t="s">
        <v>87</v>
      </c>
      <c r="AY173" s="18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8" t="s">
        <v>85</v>
      </c>
      <c r="BK173" s="229">
        <f>ROUND(I173*H173,2)</f>
        <v>0</v>
      </c>
      <c r="BL173" s="18" t="s">
        <v>133</v>
      </c>
      <c r="BM173" s="228" t="s">
        <v>605</v>
      </c>
    </row>
    <row r="174" spans="1:65" s="2" customFormat="1" ht="24.15" customHeight="1">
      <c r="A174" s="39"/>
      <c r="B174" s="40"/>
      <c r="C174" s="217" t="s">
        <v>7</v>
      </c>
      <c r="D174" s="217" t="s">
        <v>135</v>
      </c>
      <c r="E174" s="218" t="s">
        <v>606</v>
      </c>
      <c r="F174" s="219" t="s">
        <v>607</v>
      </c>
      <c r="G174" s="220" t="s">
        <v>137</v>
      </c>
      <c r="H174" s="221">
        <v>1</v>
      </c>
      <c r="I174" s="222"/>
      <c r="J174" s="223">
        <f>ROUND(I174*H174,2)</f>
        <v>0</v>
      </c>
      <c r="K174" s="219" t="s">
        <v>1</v>
      </c>
      <c r="L174" s="45"/>
      <c r="M174" s="224" t="s">
        <v>1</v>
      </c>
      <c r="N174" s="225" t="s">
        <v>42</v>
      </c>
      <c r="O174" s="92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8" t="s">
        <v>133</v>
      </c>
      <c r="AT174" s="228" t="s">
        <v>135</v>
      </c>
      <c r="AU174" s="228" t="s">
        <v>87</v>
      </c>
      <c r="AY174" s="18" t="s">
        <v>134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8" t="s">
        <v>85</v>
      </c>
      <c r="BK174" s="229">
        <f>ROUND(I174*H174,2)</f>
        <v>0</v>
      </c>
      <c r="BL174" s="18" t="s">
        <v>133</v>
      </c>
      <c r="BM174" s="228" t="s">
        <v>608</v>
      </c>
    </row>
    <row r="175" spans="1:65" s="2" customFormat="1" ht="16.5" customHeight="1">
      <c r="A175" s="39"/>
      <c r="B175" s="40"/>
      <c r="C175" s="217" t="s">
        <v>320</v>
      </c>
      <c r="D175" s="217" t="s">
        <v>135</v>
      </c>
      <c r="E175" s="218" t="s">
        <v>609</v>
      </c>
      <c r="F175" s="219" t="s">
        <v>610</v>
      </c>
      <c r="G175" s="220" t="s">
        <v>137</v>
      </c>
      <c r="H175" s="221">
        <v>1</v>
      </c>
      <c r="I175" s="222"/>
      <c r="J175" s="223">
        <f>ROUND(I175*H175,2)</f>
        <v>0</v>
      </c>
      <c r="K175" s="219" t="s">
        <v>1</v>
      </c>
      <c r="L175" s="45"/>
      <c r="M175" s="224" t="s">
        <v>1</v>
      </c>
      <c r="N175" s="225" t="s">
        <v>42</v>
      </c>
      <c r="O175" s="92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8" t="s">
        <v>133</v>
      </c>
      <c r="AT175" s="228" t="s">
        <v>135</v>
      </c>
      <c r="AU175" s="228" t="s">
        <v>87</v>
      </c>
      <c r="AY175" s="18" t="s">
        <v>134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8" t="s">
        <v>85</v>
      </c>
      <c r="BK175" s="229">
        <f>ROUND(I175*H175,2)</f>
        <v>0</v>
      </c>
      <c r="BL175" s="18" t="s">
        <v>133</v>
      </c>
      <c r="BM175" s="228" t="s">
        <v>611</v>
      </c>
    </row>
    <row r="176" spans="1:63" s="12" customFormat="1" ht="22.8" customHeight="1">
      <c r="A176" s="12"/>
      <c r="B176" s="203"/>
      <c r="C176" s="204"/>
      <c r="D176" s="205" t="s">
        <v>76</v>
      </c>
      <c r="E176" s="230" t="s">
        <v>537</v>
      </c>
      <c r="F176" s="230" t="s">
        <v>538</v>
      </c>
      <c r="G176" s="204"/>
      <c r="H176" s="204"/>
      <c r="I176" s="207"/>
      <c r="J176" s="231">
        <f>BK176</f>
        <v>0</v>
      </c>
      <c r="K176" s="204"/>
      <c r="L176" s="209"/>
      <c r="M176" s="210"/>
      <c r="N176" s="211"/>
      <c r="O176" s="211"/>
      <c r="P176" s="212">
        <f>P177</f>
        <v>0</v>
      </c>
      <c r="Q176" s="211"/>
      <c r="R176" s="212">
        <f>R177</f>
        <v>0</v>
      </c>
      <c r="S176" s="211"/>
      <c r="T176" s="213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85</v>
      </c>
      <c r="AT176" s="215" t="s">
        <v>76</v>
      </c>
      <c r="AU176" s="215" t="s">
        <v>85</v>
      </c>
      <c r="AY176" s="214" t="s">
        <v>134</v>
      </c>
      <c r="BK176" s="216">
        <f>BK177</f>
        <v>0</v>
      </c>
    </row>
    <row r="177" spans="1:65" s="2" customFormat="1" ht="16.5" customHeight="1">
      <c r="A177" s="39"/>
      <c r="B177" s="40"/>
      <c r="C177" s="217" t="s">
        <v>325</v>
      </c>
      <c r="D177" s="217" t="s">
        <v>135</v>
      </c>
      <c r="E177" s="218" t="s">
        <v>540</v>
      </c>
      <c r="F177" s="219" t="s">
        <v>541</v>
      </c>
      <c r="G177" s="220" t="s">
        <v>284</v>
      </c>
      <c r="H177" s="221">
        <v>29.884</v>
      </c>
      <c r="I177" s="222"/>
      <c r="J177" s="223">
        <f>ROUND(I177*H177,2)</f>
        <v>0</v>
      </c>
      <c r="K177" s="219" t="s">
        <v>150</v>
      </c>
      <c r="L177" s="45"/>
      <c r="M177" s="232" t="s">
        <v>1</v>
      </c>
      <c r="N177" s="233" t="s">
        <v>42</v>
      </c>
      <c r="O177" s="23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8" t="s">
        <v>133</v>
      </c>
      <c r="AT177" s="228" t="s">
        <v>135</v>
      </c>
      <c r="AU177" s="228" t="s">
        <v>87</v>
      </c>
      <c r="AY177" s="18" t="s">
        <v>134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8" t="s">
        <v>85</v>
      </c>
      <c r="BK177" s="229">
        <f>ROUND(I177*H177,2)</f>
        <v>0</v>
      </c>
      <c r="BL177" s="18" t="s">
        <v>133</v>
      </c>
      <c r="BM177" s="228" t="s">
        <v>612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21:K17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  <c r="AZ2" s="237" t="s">
        <v>192</v>
      </c>
      <c r="BA2" s="237" t="s">
        <v>1</v>
      </c>
      <c r="BB2" s="237" t="s">
        <v>1</v>
      </c>
      <c r="BC2" s="237" t="s">
        <v>613</v>
      </c>
      <c r="BD2" s="237" t="s">
        <v>87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  <c r="AZ3" s="237" t="s">
        <v>203</v>
      </c>
      <c r="BA3" s="237" t="s">
        <v>1</v>
      </c>
      <c r="BB3" s="237" t="s">
        <v>1</v>
      </c>
      <c r="BC3" s="237" t="s">
        <v>614</v>
      </c>
      <c r="BD3" s="237" t="s">
        <v>87</v>
      </c>
    </row>
    <row r="4" spans="2:5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  <c r="AZ4" s="237" t="s">
        <v>205</v>
      </c>
      <c r="BA4" s="237" t="s">
        <v>1</v>
      </c>
      <c r="BB4" s="237" t="s">
        <v>1</v>
      </c>
      <c r="BC4" s="237" t="s">
        <v>504</v>
      </c>
      <c r="BD4" s="237" t="s">
        <v>87</v>
      </c>
    </row>
    <row r="5" spans="2:56" s="1" customFormat="1" ht="6.95" customHeight="1">
      <c r="B5" s="21"/>
      <c r="L5" s="21"/>
      <c r="AZ5" s="237" t="s">
        <v>615</v>
      </c>
      <c r="BA5" s="237" t="s">
        <v>1</v>
      </c>
      <c r="BB5" s="237" t="s">
        <v>1</v>
      </c>
      <c r="BC5" s="237" t="s">
        <v>616</v>
      </c>
      <c r="BD5" s="237" t="s">
        <v>87</v>
      </c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sportovního stadionu ZŠ Mládežnická, Trutnov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617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12. 4. 2023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ROUND((SUM(BE124:BE177)),2)</f>
        <v>0</v>
      </c>
      <c r="G33" s="39"/>
      <c r="H33" s="39"/>
      <c r="I33" s="156">
        <v>0.21</v>
      </c>
      <c r="J33" s="155">
        <f>ROUND(((SUM(BE124:BE177))*I33),2)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ROUND((SUM(BF124:BF177)),2)</f>
        <v>0</v>
      </c>
      <c r="G34" s="39"/>
      <c r="H34" s="39"/>
      <c r="I34" s="156">
        <v>0.15</v>
      </c>
      <c r="J34" s="155">
        <f>ROUND(((SUM(BF124:BF177))*I34),2)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ROUND((SUM(BG124:BG177)),2)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ROUND((SUM(BH124:BH177)),2)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ROUND((SUM(BI124:BI177)),2)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sportovního stadionu ZŠ Mládežnická,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Sektor vrhu koulí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12. 4. 2023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165, Trutnov</v>
      </c>
      <c r="G91" s="41"/>
      <c r="H91" s="41"/>
      <c r="I91" s="33" t="s">
        <v>30</v>
      </c>
      <c r="J91" s="37" t="str">
        <f>E21</f>
        <v>Ing. David jelínek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207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208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209</v>
      </c>
      <c r="E99" s="189"/>
      <c r="F99" s="189"/>
      <c r="G99" s="189"/>
      <c r="H99" s="189"/>
      <c r="I99" s="189"/>
      <c r="J99" s="190">
        <f>J151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212</v>
      </c>
      <c r="E100" s="189"/>
      <c r="F100" s="189"/>
      <c r="G100" s="189"/>
      <c r="H100" s="189"/>
      <c r="I100" s="189"/>
      <c r="J100" s="190">
        <f>J154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214</v>
      </c>
      <c r="E101" s="189"/>
      <c r="F101" s="189"/>
      <c r="G101" s="189"/>
      <c r="H101" s="189"/>
      <c r="I101" s="189"/>
      <c r="J101" s="190">
        <f>J168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216</v>
      </c>
      <c r="E102" s="189"/>
      <c r="F102" s="189"/>
      <c r="G102" s="189"/>
      <c r="H102" s="189"/>
      <c r="I102" s="189"/>
      <c r="J102" s="190">
        <f>J172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618</v>
      </c>
      <c r="E103" s="183"/>
      <c r="F103" s="183"/>
      <c r="G103" s="183"/>
      <c r="H103" s="183"/>
      <c r="I103" s="183"/>
      <c r="J103" s="184">
        <f>J174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619</v>
      </c>
      <c r="E104" s="189"/>
      <c r="F104" s="189"/>
      <c r="G104" s="189"/>
      <c r="H104" s="189"/>
      <c r="I104" s="189"/>
      <c r="J104" s="190">
        <f>J175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118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Rekonstrukce sportovního stadionu ZŠ Mládežnická, Trutnov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003 - Sektor vrhu koulí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Trutnov</v>
      </c>
      <c r="G118" s="41"/>
      <c r="H118" s="41"/>
      <c r="I118" s="33" t="s">
        <v>22</v>
      </c>
      <c r="J118" s="80" t="str">
        <f>IF(J12="","",J12)</f>
        <v>12. 4. 2023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>Město Trutnov, Slovanské nám. 165, Trutnov</v>
      </c>
      <c r="G120" s="41"/>
      <c r="H120" s="41"/>
      <c r="I120" s="33" t="s">
        <v>30</v>
      </c>
      <c r="J120" s="37" t="str">
        <f>E21</f>
        <v>Ing. David jelínek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Ing. Lenka Kasperová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119</v>
      </c>
      <c r="D123" s="195" t="s">
        <v>62</v>
      </c>
      <c r="E123" s="195" t="s">
        <v>58</v>
      </c>
      <c r="F123" s="195" t="s">
        <v>59</v>
      </c>
      <c r="G123" s="195" t="s">
        <v>120</v>
      </c>
      <c r="H123" s="195" t="s">
        <v>121</v>
      </c>
      <c r="I123" s="195" t="s">
        <v>122</v>
      </c>
      <c r="J123" s="195" t="s">
        <v>110</v>
      </c>
      <c r="K123" s="196" t="s">
        <v>123</v>
      </c>
      <c r="L123" s="197"/>
      <c r="M123" s="101" t="s">
        <v>1</v>
      </c>
      <c r="N123" s="102" t="s">
        <v>41</v>
      </c>
      <c r="O123" s="102" t="s">
        <v>124</v>
      </c>
      <c r="P123" s="102" t="s">
        <v>125</v>
      </c>
      <c r="Q123" s="102" t="s">
        <v>126</v>
      </c>
      <c r="R123" s="102" t="s">
        <v>127</v>
      </c>
      <c r="S123" s="102" t="s">
        <v>128</v>
      </c>
      <c r="T123" s="103" t="s">
        <v>129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130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P125+P174</f>
        <v>0</v>
      </c>
      <c r="Q124" s="105"/>
      <c r="R124" s="200">
        <f>R125+R174</f>
        <v>13.777239000000002</v>
      </c>
      <c r="S124" s="105"/>
      <c r="T124" s="201">
        <f>T125+T174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112</v>
      </c>
      <c r="BK124" s="202">
        <f>BK125+BK174</f>
        <v>0</v>
      </c>
    </row>
    <row r="125" spans="1:63" s="12" customFormat="1" ht="25.9" customHeight="1">
      <c r="A125" s="12"/>
      <c r="B125" s="203"/>
      <c r="C125" s="204"/>
      <c r="D125" s="205" t="s">
        <v>76</v>
      </c>
      <c r="E125" s="206" t="s">
        <v>217</v>
      </c>
      <c r="F125" s="206" t="s">
        <v>218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P126+P151+P154+P168+P172</f>
        <v>0</v>
      </c>
      <c r="Q125" s="211"/>
      <c r="R125" s="212">
        <f>R126+R151+R154+R168+R172</f>
        <v>13.775511000000002</v>
      </c>
      <c r="S125" s="211"/>
      <c r="T125" s="213">
        <f>T126+T151+T154+T168+T172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85</v>
      </c>
      <c r="AT125" s="215" t="s">
        <v>76</v>
      </c>
      <c r="AU125" s="215" t="s">
        <v>77</v>
      </c>
      <c r="AY125" s="214" t="s">
        <v>134</v>
      </c>
      <c r="BK125" s="216">
        <f>BK126+BK151+BK154+BK168+BK172</f>
        <v>0</v>
      </c>
    </row>
    <row r="126" spans="1:63" s="12" customFormat="1" ht="22.8" customHeight="1">
      <c r="A126" s="12"/>
      <c r="B126" s="203"/>
      <c r="C126" s="204"/>
      <c r="D126" s="205" t="s">
        <v>76</v>
      </c>
      <c r="E126" s="230" t="s">
        <v>85</v>
      </c>
      <c r="F126" s="230" t="s">
        <v>219</v>
      </c>
      <c r="G126" s="204"/>
      <c r="H126" s="204"/>
      <c r="I126" s="207"/>
      <c r="J126" s="231">
        <f>BK126</f>
        <v>0</v>
      </c>
      <c r="K126" s="204"/>
      <c r="L126" s="209"/>
      <c r="M126" s="210"/>
      <c r="N126" s="211"/>
      <c r="O126" s="211"/>
      <c r="P126" s="212">
        <f>SUM(P127:P150)</f>
        <v>0</v>
      </c>
      <c r="Q126" s="211"/>
      <c r="R126" s="212">
        <f>SUM(R127:R150)</f>
        <v>0.0021000000000000003</v>
      </c>
      <c r="S126" s="211"/>
      <c r="T126" s="213">
        <f>SUM(T127:T150)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85</v>
      </c>
      <c r="AT126" s="215" t="s">
        <v>76</v>
      </c>
      <c r="AU126" s="215" t="s">
        <v>85</v>
      </c>
      <c r="AY126" s="214" t="s">
        <v>134</v>
      </c>
      <c r="BK126" s="216">
        <f>SUM(BK127:BK150)</f>
        <v>0</v>
      </c>
    </row>
    <row r="127" spans="1:65" s="2" customFormat="1" ht="24.15" customHeight="1">
      <c r="A127" s="39"/>
      <c r="B127" s="40"/>
      <c r="C127" s="217" t="s">
        <v>85</v>
      </c>
      <c r="D127" s="217" t="s">
        <v>135</v>
      </c>
      <c r="E127" s="218" t="s">
        <v>230</v>
      </c>
      <c r="F127" s="219" t="s">
        <v>231</v>
      </c>
      <c r="G127" s="220" t="s">
        <v>232</v>
      </c>
      <c r="H127" s="221">
        <v>72</v>
      </c>
      <c r="I127" s="222"/>
      <c r="J127" s="223">
        <f>ROUND(I127*H127,2)</f>
        <v>0</v>
      </c>
      <c r="K127" s="219" t="s">
        <v>150</v>
      </c>
      <c r="L127" s="45"/>
      <c r="M127" s="224" t="s">
        <v>1</v>
      </c>
      <c r="N127" s="225" t="s">
        <v>42</v>
      </c>
      <c r="O127" s="92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8" t="s">
        <v>133</v>
      </c>
      <c r="AT127" s="228" t="s">
        <v>135</v>
      </c>
      <c r="AU127" s="228" t="s">
        <v>87</v>
      </c>
      <c r="AY127" s="18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8" t="s">
        <v>85</v>
      </c>
      <c r="BK127" s="229">
        <f>ROUND(I127*H127,2)</f>
        <v>0</v>
      </c>
      <c r="BL127" s="18" t="s">
        <v>133</v>
      </c>
      <c r="BM127" s="228" t="s">
        <v>620</v>
      </c>
    </row>
    <row r="128" spans="1:65" s="2" customFormat="1" ht="33" customHeight="1">
      <c r="A128" s="39"/>
      <c r="B128" s="40"/>
      <c r="C128" s="217" t="s">
        <v>87</v>
      </c>
      <c r="D128" s="217" t="s">
        <v>135</v>
      </c>
      <c r="E128" s="218" t="s">
        <v>236</v>
      </c>
      <c r="F128" s="219" t="s">
        <v>237</v>
      </c>
      <c r="G128" s="220" t="s">
        <v>238</v>
      </c>
      <c r="H128" s="221">
        <v>23.76</v>
      </c>
      <c r="I128" s="222"/>
      <c r="J128" s="223">
        <f>ROUND(I128*H128,2)</f>
        <v>0</v>
      </c>
      <c r="K128" s="219" t="s">
        <v>150</v>
      </c>
      <c r="L128" s="45"/>
      <c r="M128" s="224" t="s">
        <v>1</v>
      </c>
      <c r="N128" s="225" t="s">
        <v>42</v>
      </c>
      <c r="O128" s="92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8" t="s">
        <v>133</v>
      </c>
      <c r="AT128" s="228" t="s">
        <v>135</v>
      </c>
      <c r="AU128" s="228" t="s">
        <v>87</v>
      </c>
      <c r="AY128" s="18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8" t="s">
        <v>85</v>
      </c>
      <c r="BK128" s="229">
        <f>ROUND(I128*H128,2)</f>
        <v>0</v>
      </c>
      <c r="BL128" s="18" t="s">
        <v>133</v>
      </c>
      <c r="BM128" s="228" t="s">
        <v>621</v>
      </c>
    </row>
    <row r="129" spans="1:51" s="13" customFormat="1" ht="12">
      <c r="A129" s="13"/>
      <c r="B129" s="238"/>
      <c r="C129" s="239"/>
      <c r="D129" s="240" t="s">
        <v>234</v>
      </c>
      <c r="E129" s="241" t="s">
        <v>1</v>
      </c>
      <c r="F129" s="242" t="s">
        <v>622</v>
      </c>
      <c r="G129" s="239"/>
      <c r="H129" s="243">
        <v>23.76</v>
      </c>
      <c r="I129" s="244"/>
      <c r="J129" s="239"/>
      <c r="K129" s="239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234</v>
      </c>
      <c r="AU129" s="249" t="s">
        <v>87</v>
      </c>
      <c r="AV129" s="13" t="s">
        <v>87</v>
      </c>
      <c r="AW129" s="13" t="s">
        <v>32</v>
      </c>
      <c r="AX129" s="13" t="s">
        <v>77</v>
      </c>
      <c r="AY129" s="249" t="s">
        <v>134</v>
      </c>
    </row>
    <row r="130" spans="1:51" s="14" customFormat="1" ht="12">
      <c r="A130" s="14"/>
      <c r="B130" s="250"/>
      <c r="C130" s="251"/>
      <c r="D130" s="240" t="s">
        <v>234</v>
      </c>
      <c r="E130" s="252" t="s">
        <v>192</v>
      </c>
      <c r="F130" s="253" t="s">
        <v>243</v>
      </c>
      <c r="G130" s="251"/>
      <c r="H130" s="254">
        <v>23.76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0" t="s">
        <v>234</v>
      </c>
      <c r="AU130" s="260" t="s">
        <v>87</v>
      </c>
      <c r="AV130" s="14" t="s">
        <v>133</v>
      </c>
      <c r="AW130" s="14" t="s">
        <v>32</v>
      </c>
      <c r="AX130" s="14" t="s">
        <v>85</v>
      </c>
      <c r="AY130" s="260" t="s">
        <v>134</v>
      </c>
    </row>
    <row r="131" spans="1:65" s="2" customFormat="1" ht="37.8" customHeight="1">
      <c r="A131" s="39"/>
      <c r="B131" s="40"/>
      <c r="C131" s="217" t="s">
        <v>147</v>
      </c>
      <c r="D131" s="217" t="s">
        <v>135</v>
      </c>
      <c r="E131" s="218" t="s">
        <v>274</v>
      </c>
      <c r="F131" s="219" t="s">
        <v>275</v>
      </c>
      <c r="G131" s="220" t="s">
        <v>238</v>
      </c>
      <c r="H131" s="221">
        <v>26.16</v>
      </c>
      <c r="I131" s="222"/>
      <c r="J131" s="223">
        <f>ROUND(I131*H131,2)</f>
        <v>0</v>
      </c>
      <c r="K131" s="219" t="s">
        <v>150</v>
      </c>
      <c r="L131" s="45"/>
      <c r="M131" s="224" t="s">
        <v>1</v>
      </c>
      <c r="N131" s="225" t="s">
        <v>42</v>
      </c>
      <c r="O131" s="92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8" t="s">
        <v>133</v>
      </c>
      <c r="AT131" s="228" t="s">
        <v>135</v>
      </c>
      <c r="AU131" s="228" t="s">
        <v>87</v>
      </c>
      <c r="AY131" s="18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8" t="s">
        <v>85</v>
      </c>
      <c r="BK131" s="229">
        <f>ROUND(I131*H131,2)</f>
        <v>0</v>
      </c>
      <c r="BL131" s="18" t="s">
        <v>133</v>
      </c>
      <c r="BM131" s="228" t="s">
        <v>623</v>
      </c>
    </row>
    <row r="132" spans="1:51" s="13" customFormat="1" ht="12">
      <c r="A132" s="13"/>
      <c r="B132" s="238"/>
      <c r="C132" s="239"/>
      <c r="D132" s="240" t="s">
        <v>234</v>
      </c>
      <c r="E132" s="241" t="s">
        <v>1</v>
      </c>
      <c r="F132" s="242" t="s">
        <v>192</v>
      </c>
      <c r="G132" s="239"/>
      <c r="H132" s="243">
        <v>23.76</v>
      </c>
      <c r="I132" s="244"/>
      <c r="J132" s="239"/>
      <c r="K132" s="239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234</v>
      </c>
      <c r="AU132" s="249" t="s">
        <v>87</v>
      </c>
      <c r="AV132" s="13" t="s">
        <v>87</v>
      </c>
      <c r="AW132" s="13" t="s">
        <v>32</v>
      </c>
      <c r="AX132" s="13" t="s">
        <v>77</v>
      </c>
      <c r="AY132" s="249" t="s">
        <v>134</v>
      </c>
    </row>
    <row r="133" spans="1:51" s="15" customFormat="1" ht="12">
      <c r="A133" s="15"/>
      <c r="B133" s="261"/>
      <c r="C133" s="262"/>
      <c r="D133" s="240" t="s">
        <v>234</v>
      </c>
      <c r="E133" s="263" t="s">
        <v>1</v>
      </c>
      <c r="F133" s="264" t="s">
        <v>279</v>
      </c>
      <c r="G133" s="262"/>
      <c r="H133" s="263" t="s">
        <v>1</v>
      </c>
      <c r="I133" s="265"/>
      <c r="J133" s="262"/>
      <c r="K133" s="262"/>
      <c r="L133" s="266"/>
      <c r="M133" s="267"/>
      <c r="N133" s="268"/>
      <c r="O133" s="268"/>
      <c r="P133" s="268"/>
      <c r="Q133" s="268"/>
      <c r="R133" s="268"/>
      <c r="S133" s="268"/>
      <c r="T133" s="269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0" t="s">
        <v>234</v>
      </c>
      <c r="AU133" s="270" t="s">
        <v>87</v>
      </c>
      <c r="AV133" s="15" t="s">
        <v>85</v>
      </c>
      <c r="AW133" s="15" t="s">
        <v>32</v>
      </c>
      <c r="AX133" s="15" t="s">
        <v>77</v>
      </c>
      <c r="AY133" s="270" t="s">
        <v>134</v>
      </c>
    </row>
    <row r="134" spans="1:51" s="13" customFormat="1" ht="12">
      <c r="A134" s="13"/>
      <c r="B134" s="238"/>
      <c r="C134" s="239"/>
      <c r="D134" s="240" t="s">
        <v>234</v>
      </c>
      <c r="E134" s="241" t="s">
        <v>1</v>
      </c>
      <c r="F134" s="242" t="s">
        <v>624</v>
      </c>
      <c r="G134" s="239"/>
      <c r="H134" s="243">
        <v>2.4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234</v>
      </c>
      <c r="AU134" s="249" t="s">
        <v>87</v>
      </c>
      <c r="AV134" s="13" t="s">
        <v>87</v>
      </c>
      <c r="AW134" s="13" t="s">
        <v>32</v>
      </c>
      <c r="AX134" s="13" t="s">
        <v>77</v>
      </c>
      <c r="AY134" s="249" t="s">
        <v>134</v>
      </c>
    </row>
    <row r="135" spans="1:51" s="14" customFormat="1" ht="12">
      <c r="A135" s="14"/>
      <c r="B135" s="250"/>
      <c r="C135" s="251"/>
      <c r="D135" s="240" t="s">
        <v>234</v>
      </c>
      <c r="E135" s="252" t="s">
        <v>203</v>
      </c>
      <c r="F135" s="253" t="s">
        <v>243</v>
      </c>
      <c r="G135" s="251"/>
      <c r="H135" s="254">
        <v>26.16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0" t="s">
        <v>234</v>
      </c>
      <c r="AU135" s="260" t="s">
        <v>87</v>
      </c>
      <c r="AV135" s="14" t="s">
        <v>133</v>
      </c>
      <c r="AW135" s="14" t="s">
        <v>32</v>
      </c>
      <c r="AX135" s="14" t="s">
        <v>85</v>
      </c>
      <c r="AY135" s="260" t="s">
        <v>134</v>
      </c>
    </row>
    <row r="136" spans="1:65" s="2" customFormat="1" ht="33" customHeight="1">
      <c r="A136" s="39"/>
      <c r="B136" s="40"/>
      <c r="C136" s="217" t="s">
        <v>133</v>
      </c>
      <c r="D136" s="217" t="s">
        <v>135</v>
      </c>
      <c r="E136" s="218" t="s">
        <v>282</v>
      </c>
      <c r="F136" s="219" t="s">
        <v>283</v>
      </c>
      <c r="G136" s="220" t="s">
        <v>284</v>
      </c>
      <c r="H136" s="221">
        <v>47.088</v>
      </c>
      <c r="I136" s="222"/>
      <c r="J136" s="223">
        <f>ROUND(I136*H136,2)</f>
        <v>0</v>
      </c>
      <c r="K136" s="219" t="s">
        <v>150</v>
      </c>
      <c r="L136" s="45"/>
      <c r="M136" s="224" t="s">
        <v>1</v>
      </c>
      <c r="N136" s="225" t="s">
        <v>42</v>
      </c>
      <c r="O136" s="92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8" t="s">
        <v>133</v>
      </c>
      <c r="AT136" s="228" t="s">
        <v>135</v>
      </c>
      <c r="AU136" s="228" t="s">
        <v>87</v>
      </c>
      <c r="AY136" s="18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8" t="s">
        <v>85</v>
      </c>
      <c r="BK136" s="229">
        <f>ROUND(I136*H136,2)</f>
        <v>0</v>
      </c>
      <c r="BL136" s="18" t="s">
        <v>133</v>
      </c>
      <c r="BM136" s="228" t="s">
        <v>625</v>
      </c>
    </row>
    <row r="137" spans="1:51" s="13" customFormat="1" ht="12">
      <c r="A137" s="13"/>
      <c r="B137" s="238"/>
      <c r="C137" s="239"/>
      <c r="D137" s="240" t="s">
        <v>234</v>
      </c>
      <c r="E137" s="241" t="s">
        <v>1</v>
      </c>
      <c r="F137" s="242" t="s">
        <v>286</v>
      </c>
      <c r="G137" s="239"/>
      <c r="H137" s="243">
        <v>47.088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234</v>
      </c>
      <c r="AU137" s="249" t="s">
        <v>87</v>
      </c>
      <c r="AV137" s="13" t="s">
        <v>87</v>
      </c>
      <c r="AW137" s="13" t="s">
        <v>32</v>
      </c>
      <c r="AX137" s="13" t="s">
        <v>85</v>
      </c>
      <c r="AY137" s="249" t="s">
        <v>134</v>
      </c>
    </row>
    <row r="138" spans="1:65" s="2" customFormat="1" ht="16.5" customHeight="1">
      <c r="A138" s="39"/>
      <c r="B138" s="40"/>
      <c r="C138" s="217" t="s">
        <v>144</v>
      </c>
      <c r="D138" s="217" t="s">
        <v>135</v>
      </c>
      <c r="E138" s="218" t="s">
        <v>287</v>
      </c>
      <c r="F138" s="219" t="s">
        <v>288</v>
      </c>
      <c r="G138" s="220" t="s">
        <v>238</v>
      </c>
      <c r="H138" s="221">
        <v>26.16</v>
      </c>
      <c r="I138" s="222"/>
      <c r="J138" s="223">
        <f>ROUND(I138*H138,2)</f>
        <v>0</v>
      </c>
      <c r="K138" s="219" t="s">
        <v>150</v>
      </c>
      <c r="L138" s="45"/>
      <c r="M138" s="224" t="s">
        <v>1</v>
      </c>
      <c r="N138" s="225" t="s">
        <v>42</v>
      </c>
      <c r="O138" s="92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8" t="s">
        <v>133</v>
      </c>
      <c r="AT138" s="228" t="s">
        <v>135</v>
      </c>
      <c r="AU138" s="228" t="s">
        <v>87</v>
      </c>
      <c r="AY138" s="18" t="s">
        <v>134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8" t="s">
        <v>85</v>
      </c>
      <c r="BK138" s="229">
        <f>ROUND(I138*H138,2)</f>
        <v>0</v>
      </c>
      <c r="BL138" s="18" t="s">
        <v>133</v>
      </c>
      <c r="BM138" s="228" t="s">
        <v>626</v>
      </c>
    </row>
    <row r="139" spans="1:51" s="13" customFormat="1" ht="12">
      <c r="A139" s="13"/>
      <c r="B139" s="238"/>
      <c r="C139" s="239"/>
      <c r="D139" s="240" t="s">
        <v>234</v>
      </c>
      <c r="E139" s="241" t="s">
        <v>1</v>
      </c>
      <c r="F139" s="242" t="s">
        <v>203</v>
      </c>
      <c r="G139" s="239"/>
      <c r="H139" s="243">
        <v>26.16</v>
      </c>
      <c r="I139" s="244"/>
      <c r="J139" s="239"/>
      <c r="K139" s="239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234</v>
      </c>
      <c r="AU139" s="249" t="s">
        <v>87</v>
      </c>
      <c r="AV139" s="13" t="s">
        <v>87</v>
      </c>
      <c r="AW139" s="13" t="s">
        <v>32</v>
      </c>
      <c r="AX139" s="13" t="s">
        <v>85</v>
      </c>
      <c r="AY139" s="249" t="s">
        <v>134</v>
      </c>
    </row>
    <row r="140" spans="1:65" s="2" customFormat="1" ht="37.8" customHeight="1">
      <c r="A140" s="39"/>
      <c r="B140" s="40"/>
      <c r="C140" s="217" t="s">
        <v>159</v>
      </c>
      <c r="D140" s="217" t="s">
        <v>135</v>
      </c>
      <c r="E140" s="218" t="s">
        <v>303</v>
      </c>
      <c r="F140" s="219" t="s">
        <v>304</v>
      </c>
      <c r="G140" s="220" t="s">
        <v>232</v>
      </c>
      <c r="H140" s="221">
        <v>60</v>
      </c>
      <c r="I140" s="222"/>
      <c r="J140" s="223">
        <f>ROUND(I140*H140,2)</f>
        <v>0</v>
      </c>
      <c r="K140" s="219" t="s">
        <v>150</v>
      </c>
      <c r="L140" s="45"/>
      <c r="M140" s="224" t="s">
        <v>1</v>
      </c>
      <c r="N140" s="225" t="s">
        <v>42</v>
      </c>
      <c r="O140" s="92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8" t="s">
        <v>133</v>
      </c>
      <c r="AT140" s="228" t="s">
        <v>135</v>
      </c>
      <c r="AU140" s="228" t="s">
        <v>87</v>
      </c>
      <c r="AY140" s="18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8" t="s">
        <v>85</v>
      </c>
      <c r="BK140" s="229">
        <f>ROUND(I140*H140,2)</f>
        <v>0</v>
      </c>
      <c r="BL140" s="18" t="s">
        <v>133</v>
      </c>
      <c r="BM140" s="228" t="s">
        <v>627</v>
      </c>
    </row>
    <row r="141" spans="1:51" s="13" customFormat="1" ht="12">
      <c r="A141" s="13"/>
      <c r="B141" s="238"/>
      <c r="C141" s="239"/>
      <c r="D141" s="240" t="s">
        <v>234</v>
      </c>
      <c r="E141" s="241" t="s">
        <v>1</v>
      </c>
      <c r="F141" s="242" t="s">
        <v>205</v>
      </c>
      <c r="G141" s="239"/>
      <c r="H141" s="243">
        <v>60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234</v>
      </c>
      <c r="AU141" s="249" t="s">
        <v>87</v>
      </c>
      <c r="AV141" s="13" t="s">
        <v>87</v>
      </c>
      <c r="AW141" s="13" t="s">
        <v>32</v>
      </c>
      <c r="AX141" s="13" t="s">
        <v>85</v>
      </c>
      <c r="AY141" s="249" t="s">
        <v>134</v>
      </c>
    </row>
    <row r="142" spans="1:65" s="2" customFormat="1" ht="33" customHeight="1">
      <c r="A142" s="39"/>
      <c r="B142" s="40"/>
      <c r="C142" s="217" t="s">
        <v>163</v>
      </c>
      <c r="D142" s="217" t="s">
        <v>135</v>
      </c>
      <c r="E142" s="218" t="s">
        <v>307</v>
      </c>
      <c r="F142" s="219" t="s">
        <v>308</v>
      </c>
      <c r="G142" s="220" t="s">
        <v>232</v>
      </c>
      <c r="H142" s="221">
        <v>60</v>
      </c>
      <c r="I142" s="222"/>
      <c r="J142" s="223">
        <f>ROUND(I142*H142,2)</f>
        <v>0</v>
      </c>
      <c r="K142" s="219" t="s">
        <v>150</v>
      </c>
      <c r="L142" s="45"/>
      <c r="M142" s="224" t="s">
        <v>1</v>
      </c>
      <c r="N142" s="225" t="s">
        <v>42</v>
      </c>
      <c r="O142" s="92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8" t="s">
        <v>133</v>
      </c>
      <c r="AT142" s="228" t="s">
        <v>135</v>
      </c>
      <c r="AU142" s="228" t="s">
        <v>87</v>
      </c>
      <c r="AY142" s="18" t="s">
        <v>134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8" t="s">
        <v>85</v>
      </c>
      <c r="BK142" s="229">
        <f>ROUND(I142*H142,2)</f>
        <v>0</v>
      </c>
      <c r="BL142" s="18" t="s">
        <v>133</v>
      </c>
      <c r="BM142" s="228" t="s">
        <v>628</v>
      </c>
    </row>
    <row r="143" spans="1:51" s="15" customFormat="1" ht="12">
      <c r="A143" s="15"/>
      <c r="B143" s="261"/>
      <c r="C143" s="262"/>
      <c r="D143" s="240" t="s">
        <v>234</v>
      </c>
      <c r="E143" s="263" t="s">
        <v>1</v>
      </c>
      <c r="F143" s="264" t="s">
        <v>310</v>
      </c>
      <c r="G143" s="262"/>
      <c r="H143" s="263" t="s">
        <v>1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0" t="s">
        <v>234</v>
      </c>
      <c r="AU143" s="270" t="s">
        <v>87</v>
      </c>
      <c r="AV143" s="15" t="s">
        <v>85</v>
      </c>
      <c r="AW143" s="15" t="s">
        <v>32</v>
      </c>
      <c r="AX143" s="15" t="s">
        <v>77</v>
      </c>
      <c r="AY143" s="270" t="s">
        <v>134</v>
      </c>
    </row>
    <row r="144" spans="1:51" s="13" customFormat="1" ht="12">
      <c r="A144" s="13"/>
      <c r="B144" s="238"/>
      <c r="C144" s="239"/>
      <c r="D144" s="240" t="s">
        <v>234</v>
      </c>
      <c r="E144" s="241" t="s">
        <v>1</v>
      </c>
      <c r="F144" s="242" t="s">
        <v>504</v>
      </c>
      <c r="G144" s="239"/>
      <c r="H144" s="243">
        <v>60</v>
      </c>
      <c r="I144" s="244"/>
      <c r="J144" s="239"/>
      <c r="K144" s="239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234</v>
      </c>
      <c r="AU144" s="249" t="s">
        <v>87</v>
      </c>
      <c r="AV144" s="13" t="s">
        <v>87</v>
      </c>
      <c r="AW144" s="13" t="s">
        <v>32</v>
      </c>
      <c r="AX144" s="13" t="s">
        <v>77</v>
      </c>
      <c r="AY144" s="249" t="s">
        <v>134</v>
      </c>
    </row>
    <row r="145" spans="1:51" s="14" customFormat="1" ht="12">
      <c r="A145" s="14"/>
      <c r="B145" s="250"/>
      <c r="C145" s="251"/>
      <c r="D145" s="240" t="s">
        <v>234</v>
      </c>
      <c r="E145" s="252" t="s">
        <v>205</v>
      </c>
      <c r="F145" s="253" t="s">
        <v>243</v>
      </c>
      <c r="G145" s="251"/>
      <c r="H145" s="254">
        <v>60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234</v>
      </c>
      <c r="AU145" s="260" t="s">
        <v>87</v>
      </c>
      <c r="AV145" s="14" t="s">
        <v>133</v>
      </c>
      <c r="AW145" s="14" t="s">
        <v>32</v>
      </c>
      <c r="AX145" s="14" t="s">
        <v>85</v>
      </c>
      <c r="AY145" s="260" t="s">
        <v>134</v>
      </c>
    </row>
    <row r="146" spans="1:65" s="2" customFormat="1" ht="24.15" customHeight="1">
      <c r="A146" s="39"/>
      <c r="B146" s="40"/>
      <c r="C146" s="217" t="s">
        <v>167</v>
      </c>
      <c r="D146" s="217" t="s">
        <v>135</v>
      </c>
      <c r="E146" s="218" t="s">
        <v>312</v>
      </c>
      <c r="F146" s="219" t="s">
        <v>313</v>
      </c>
      <c r="G146" s="220" t="s">
        <v>232</v>
      </c>
      <c r="H146" s="221">
        <v>60</v>
      </c>
      <c r="I146" s="222"/>
      <c r="J146" s="223">
        <f>ROUND(I146*H146,2)</f>
        <v>0</v>
      </c>
      <c r="K146" s="219" t="s">
        <v>150</v>
      </c>
      <c r="L146" s="45"/>
      <c r="M146" s="224" t="s">
        <v>1</v>
      </c>
      <c r="N146" s="225" t="s">
        <v>42</v>
      </c>
      <c r="O146" s="92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8" t="s">
        <v>133</v>
      </c>
      <c r="AT146" s="228" t="s">
        <v>135</v>
      </c>
      <c r="AU146" s="228" t="s">
        <v>87</v>
      </c>
      <c r="AY146" s="18" t="s">
        <v>134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8" t="s">
        <v>85</v>
      </c>
      <c r="BK146" s="229">
        <f>ROUND(I146*H146,2)</f>
        <v>0</v>
      </c>
      <c r="BL146" s="18" t="s">
        <v>133</v>
      </c>
      <c r="BM146" s="228" t="s">
        <v>629</v>
      </c>
    </row>
    <row r="147" spans="1:51" s="13" customFormat="1" ht="12">
      <c r="A147" s="13"/>
      <c r="B147" s="238"/>
      <c r="C147" s="239"/>
      <c r="D147" s="240" t="s">
        <v>234</v>
      </c>
      <c r="E147" s="241" t="s">
        <v>1</v>
      </c>
      <c r="F147" s="242" t="s">
        <v>205</v>
      </c>
      <c r="G147" s="239"/>
      <c r="H147" s="243">
        <v>60</v>
      </c>
      <c r="I147" s="244"/>
      <c r="J147" s="239"/>
      <c r="K147" s="239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234</v>
      </c>
      <c r="AU147" s="249" t="s">
        <v>87</v>
      </c>
      <c r="AV147" s="13" t="s">
        <v>87</v>
      </c>
      <c r="AW147" s="13" t="s">
        <v>32</v>
      </c>
      <c r="AX147" s="13" t="s">
        <v>85</v>
      </c>
      <c r="AY147" s="249" t="s">
        <v>134</v>
      </c>
    </row>
    <row r="148" spans="1:65" s="2" customFormat="1" ht="16.5" customHeight="1">
      <c r="A148" s="39"/>
      <c r="B148" s="40"/>
      <c r="C148" s="271" t="s">
        <v>173</v>
      </c>
      <c r="D148" s="271" t="s">
        <v>296</v>
      </c>
      <c r="E148" s="272" t="s">
        <v>315</v>
      </c>
      <c r="F148" s="273" t="s">
        <v>316</v>
      </c>
      <c r="G148" s="274" t="s">
        <v>317</v>
      </c>
      <c r="H148" s="275">
        <v>2.1</v>
      </c>
      <c r="I148" s="276"/>
      <c r="J148" s="277">
        <f>ROUND(I148*H148,2)</f>
        <v>0</v>
      </c>
      <c r="K148" s="273" t="s">
        <v>150</v>
      </c>
      <c r="L148" s="278"/>
      <c r="M148" s="279" t="s">
        <v>1</v>
      </c>
      <c r="N148" s="280" t="s">
        <v>42</v>
      </c>
      <c r="O148" s="92"/>
      <c r="P148" s="226">
        <f>O148*H148</f>
        <v>0</v>
      </c>
      <c r="Q148" s="226">
        <v>0.001</v>
      </c>
      <c r="R148" s="226">
        <f>Q148*H148</f>
        <v>0.0021000000000000003</v>
      </c>
      <c r="S148" s="226">
        <v>0</v>
      </c>
      <c r="T148" s="22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8" t="s">
        <v>167</v>
      </c>
      <c r="AT148" s="228" t="s">
        <v>296</v>
      </c>
      <c r="AU148" s="228" t="s">
        <v>87</v>
      </c>
      <c r="AY148" s="18" t="s">
        <v>134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8" t="s">
        <v>85</v>
      </c>
      <c r="BK148" s="229">
        <f>ROUND(I148*H148,2)</f>
        <v>0</v>
      </c>
      <c r="BL148" s="18" t="s">
        <v>133</v>
      </c>
      <c r="BM148" s="228" t="s">
        <v>630</v>
      </c>
    </row>
    <row r="149" spans="1:51" s="13" customFormat="1" ht="12">
      <c r="A149" s="13"/>
      <c r="B149" s="238"/>
      <c r="C149" s="239"/>
      <c r="D149" s="240" t="s">
        <v>234</v>
      </c>
      <c r="E149" s="241" t="s">
        <v>1</v>
      </c>
      <c r="F149" s="242" t="s">
        <v>319</v>
      </c>
      <c r="G149" s="239"/>
      <c r="H149" s="243">
        <v>2.1</v>
      </c>
      <c r="I149" s="244"/>
      <c r="J149" s="239"/>
      <c r="K149" s="239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234</v>
      </c>
      <c r="AU149" s="249" t="s">
        <v>87</v>
      </c>
      <c r="AV149" s="13" t="s">
        <v>87</v>
      </c>
      <c r="AW149" s="13" t="s">
        <v>32</v>
      </c>
      <c r="AX149" s="13" t="s">
        <v>85</v>
      </c>
      <c r="AY149" s="249" t="s">
        <v>134</v>
      </c>
    </row>
    <row r="150" spans="1:65" s="2" customFormat="1" ht="24.15" customHeight="1">
      <c r="A150" s="39"/>
      <c r="B150" s="40"/>
      <c r="C150" s="217" t="s">
        <v>176</v>
      </c>
      <c r="D150" s="217" t="s">
        <v>135</v>
      </c>
      <c r="E150" s="218" t="s">
        <v>631</v>
      </c>
      <c r="F150" s="219" t="s">
        <v>632</v>
      </c>
      <c r="G150" s="220" t="s">
        <v>232</v>
      </c>
      <c r="H150" s="221">
        <v>72</v>
      </c>
      <c r="I150" s="222"/>
      <c r="J150" s="223">
        <f>ROUND(I150*H150,2)</f>
        <v>0</v>
      </c>
      <c r="K150" s="219" t="s">
        <v>150</v>
      </c>
      <c r="L150" s="45"/>
      <c r="M150" s="224" t="s">
        <v>1</v>
      </c>
      <c r="N150" s="225" t="s">
        <v>42</v>
      </c>
      <c r="O150" s="92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8" t="s">
        <v>133</v>
      </c>
      <c r="AT150" s="228" t="s">
        <v>135</v>
      </c>
      <c r="AU150" s="228" t="s">
        <v>87</v>
      </c>
      <c r="AY150" s="18" t="s">
        <v>134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8" t="s">
        <v>85</v>
      </c>
      <c r="BK150" s="229">
        <f>ROUND(I150*H150,2)</f>
        <v>0</v>
      </c>
      <c r="BL150" s="18" t="s">
        <v>133</v>
      </c>
      <c r="BM150" s="228" t="s">
        <v>633</v>
      </c>
    </row>
    <row r="151" spans="1:63" s="12" customFormat="1" ht="22.8" customHeight="1">
      <c r="A151" s="12"/>
      <c r="B151" s="203"/>
      <c r="C151" s="204"/>
      <c r="D151" s="205" t="s">
        <v>76</v>
      </c>
      <c r="E151" s="230" t="s">
        <v>87</v>
      </c>
      <c r="F151" s="230" t="s">
        <v>351</v>
      </c>
      <c r="G151" s="204"/>
      <c r="H151" s="204"/>
      <c r="I151" s="207"/>
      <c r="J151" s="231">
        <f>BK151</f>
        <v>0</v>
      </c>
      <c r="K151" s="204"/>
      <c r="L151" s="209"/>
      <c r="M151" s="210"/>
      <c r="N151" s="211"/>
      <c r="O151" s="211"/>
      <c r="P151" s="212">
        <f>SUM(P152:P153)</f>
        <v>0</v>
      </c>
      <c r="Q151" s="211"/>
      <c r="R151" s="212">
        <f>SUM(R152:R153)</f>
        <v>9.006732</v>
      </c>
      <c r="S151" s="211"/>
      <c r="T151" s="213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85</v>
      </c>
      <c r="AT151" s="215" t="s">
        <v>76</v>
      </c>
      <c r="AU151" s="215" t="s">
        <v>85</v>
      </c>
      <c r="AY151" s="214" t="s">
        <v>134</v>
      </c>
      <c r="BK151" s="216">
        <f>SUM(BK152:BK153)</f>
        <v>0</v>
      </c>
    </row>
    <row r="152" spans="1:65" s="2" customFormat="1" ht="16.5" customHeight="1">
      <c r="A152" s="39"/>
      <c r="B152" s="40"/>
      <c r="C152" s="217" t="s">
        <v>182</v>
      </c>
      <c r="D152" s="217" t="s">
        <v>135</v>
      </c>
      <c r="E152" s="218" t="s">
        <v>634</v>
      </c>
      <c r="F152" s="219" t="s">
        <v>635</v>
      </c>
      <c r="G152" s="220" t="s">
        <v>238</v>
      </c>
      <c r="H152" s="221">
        <v>3.6</v>
      </c>
      <c r="I152" s="222"/>
      <c r="J152" s="223">
        <f>ROUND(I152*H152,2)</f>
        <v>0</v>
      </c>
      <c r="K152" s="219" t="s">
        <v>150</v>
      </c>
      <c r="L152" s="45"/>
      <c r="M152" s="224" t="s">
        <v>1</v>
      </c>
      <c r="N152" s="225" t="s">
        <v>42</v>
      </c>
      <c r="O152" s="92"/>
      <c r="P152" s="226">
        <f>O152*H152</f>
        <v>0</v>
      </c>
      <c r="Q152" s="226">
        <v>2.50187</v>
      </c>
      <c r="R152" s="226">
        <f>Q152*H152</f>
        <v>9.006732</v>
      </c>
      <c r="S152" s="226">
        <v>0</v>
      </c>
      <c r="T152" s="22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8" t="s">
        <v>133</v>
      </c>
      <c r="AT152" s="228" t="s">
        <v>135</v>
      </c>
      <c r="AU152" s="228" t="s">
        <v>87</v>
      </c>
      <c r="AY152" s="18" t="s">
        <v>134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8" t="s">
        <v>85</v>
      </c>
      <c r="BK152" s="229">
        <f>ROUND(I152*H152,2)</f>
        <v>0</v>
      </c>
      <c r="BL152" s="18" t="s">
        <v>133</v>
      </c>
      <c r="BM152" s="228" t="s">
        <v>636</v>
      </c>
    </row>
    <row r="153" spans="1:51" s="13" customFormat="1" ht="12">
      <c r="A153" s="13"/>
      <c r="B153" s="238"/>
      <c r="C153" s="239"/>
      <c r="D153" s="240" t="s">
        <v>234</v>
      </c>
      <c r="E153" s="241" t="s">
        <v>1</v>
      </c>
      <c r="F153" s="242" t="s">
        <v>637</v>
      </c>
      <c r="G153" s="239"/>
      <c r="H153" s="243">
        <v>3.6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234</v>
      </c>
      <c r="AU153" s="249" t="s">
        <v>87</v>
      </c>
      <c r="AV153" s="13" t="s">
        <v>87</v>
      </c>
      <c r="AW153" s="13" t="s">
        <v>32</v>
      </c>
      <c r="AX153" s="13" t="s">
        <v>85</v>
      </c>
      <c r="AY153" s="249" t="s">
        <v>134</v>
      </c>
    </row>
    <row r="154" spans="1:63" s="12" customFormat="1" ht="22.8" customHeight="1">
      <c r="A154" s="12"/>
      <c r="B154" s="203"/>
      <c r="C154" s="204"/>
      <c r="D154" s="205" t="s">
        <v>76</v>
      </c>
      <c r="E154" s="230" t="s">
        <v>144</v>
      </c>
      <c r="F154" s="230" t="s">
        <v>422</v>
      </c>
      <c r="G154" s="204"/>
      <c r="H154" s="204"/>
      <c r="I154" s="207"/>
      <c r="J154" s="231">
        <f>BK154</f>
        <v>0</v>
      </c>
      <c r="K154" s="204"/>
      <c r="L154" s="209"/>
      <c r="M154" s="210"/>
      <c r="N154" s="211"/>
      <c r="O154" s="211"/>
      <c r="P154" s="212">
        <f>SUM(P155:P167)</f>
        <v>0</v>
      </c>
      <c r="Q154" s="211"/>
      <c r="R154" s="212">
        <f>SUM(R155:R167)</f>
        <v>0</v>
      </c>
      <c r="S154" s="211"/>
      <c r="T154" s="213">
        <f>SUM(T155:T167)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85</v>
      </c>
      <c r="AT154" s="215" t="s">
        <v>76</v>
      </c>
      <c r="AU154" s="215" t="s">
        <v>85</v>
      </c>
      <c r="AY154" s="214" t="s">
        <v>134</v>
      </c>
      <c r="BK154" s="216">
        <f>SUM(BK155:BK167)</f>
        <v>0</v>
      </c>
    </row>
    <row r="155" spans="1:65" s="2" customFormat="1" ht="24.15" customHeight="1">
      <c r="A155" s="39"/>
      <c r="B155" s="40"/>
      <c r="C155" s="217" t="s">
        <v>269</v>
      </c>
      <c r="D155" s="217" t="s">
        <v>135</v>
      </c>
      <c r="E155" s="218" t="s">
        <v>638</v>
      </c>
      <c r="F155" s="219" t="s">
        <v>639</v>
      </c>
      <c r="G155" s="220" t="s">
        <v>232</v>
      </c>
      <c r="H155" s="221">
        <v>51.6</v>
      </c>
      <c r="I155" s="222"/>
      <c r="J155" s="223">
        <f>ROUND(I155*H155,2)</f>
        <v>0</v>
      </c>
      <c r="K155" s="219" t="s">
        <v>150</v>
      </c>
      <c r="L155" s="45"/>
      <c r="M155" s="224" t="s">
        <v>1</v>
      </c>
      <c r="N155" s="225" t="s">
        <v>42</v>
      </c>
      <c r="O155" s="92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8" t="s">
        <v>133</v>
      </c>
      <c r="AT155" s="228" t="s">
        <v>135</v>
      </c>
      <c r="AU155" s="228" t="s">
        <v>87</v>
      </c>
      <c r="AY155" s="18" t="s">
        <v>134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8" t="s">
        <v>85</v>
      </c>
      <c r="BK155" s="229">
        <f>ROUND(I155*H155,2)</f>
        <v>0</v>
      </c>
      <c r="BL155" s="18" t="s">
        <v>133</v>
      </c>
      <c r="BM155" s="228" t="s">
        <v>640</v>
      </c>
    </row>
    <row r="156" spans="1:51" s="13" customFormat="1" ht="12">
      <c r="A156" s="13"/>
      <c r="B156" s="238"/>
      <c r="C156" s="239"/>
      <c r="D156" s="240" t="s">
        <v>234</v>
      </c>
      <c r="E156" s="241" t="s">
        <v>1</v>
      </c>
      <c r="F156" s="242" t="s">
        <v>615</v>
      </c>
      <c r="G156" s="239"/>
      <c r="H156" s="243">
        <v>51.6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234</v>
      </c>
      <c r="AU156" s="249" t="s">
        <v>87</v>
      </c>
      <c r="AV156" s="13" t="s">
        <v>87</v>
      </c>
      <c r="AW156" s="13" t="s">
        <v>32</v>
      </c>
      <c r="AX156" s="13" t="s">
        <v>85</v>
      </c>
      <c r="AY156" s="249" t="s">
        <v>134</v>
      </c>
    </row>
    <row r="157" spans="1:65" s="2" customFormat="1" ht="21.75" customHeight="1">
      <c r="A157" s="39"/>
      <c r="B157" s="40"/>
      <c r="C157" s="217" t="s">
        <v>273</v>
      </c>
      <c r="D157" s="217" t="s">
        <v>135</v>
      </c>
      <c r="E157" s="218" t="s">
        <v>641</v>
      </c>
      <c r="F157" s="219" t="s">
        <v>642</v>
      </c>
      <c r="G157" s="220" t="s">
        <v>232</v>
      </c>
      <c r="H157" s="221">
        <v>3.6</v>
      </c>
      <c r="I157" s="222"/>
      <c r="J157" s="223">
        <f>ROUND(I157*H157,2)</f>
        <v>0</v>
      </c>
      <c r="K157" s="219" t="s">
        <v>150</v>
      </c>
      <c r="L157" s="45"/>
      <c r="M157" s="224" t="s">
        <v>1</v>
      </c>
      <c r="N157" s="225" t="s">
        <v>42</v>
      </c>
      <c r="O157" s="92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8" t="s">
        <v>133</v>
      </c>
      <c r="AT157" s="228" t="s">
        <v>135</v>
      </c>
      <c r="AU157" s="228" t="s">
        <v>87</v>
      </c>
      <c r="AY157" s="18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8" t="s">
        <v>85</v>
      </c>
      <c r="BK157" s="229">
        <f>ROUND(I157*H157,2)</f>
        <v>0</v>
      </c>
      <c r="BL157" s="18" t="s">
        <v>133</v>
      </c>
      <c r="BM157" s="228" t="s">
        <v>643</v>
      </c>
    </row>
    <row r="158" spans="1:51" s="13" customFormat="1" ht="12">
      <c r="A158" s="13"/>
      <c r="B158" s="238"/>
      <c r="C158" s="239"/>
      <c r="D158" s="240" t="s">
        <v>234</v>
      </c>
      <c r="E158" s="241" t="s">
        <v>1</v>
      </c>
      <c r="F158" s="242" t="s">
        <v>644</v>
      </c>
      <c r="G158" s="239"/>
      <c r="H158" s="243">
        <v>3.6</v>
      </c>
      <c r="I158" s="244"/>
      <c r="J158" s="239"/>
      <c r="K158" s="239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234</v>
      </c>
      <c r="AU158" s="249" t="s">
        <v>87</v>
      </c>
      <c r="AV158" s="13" t="s">
        <v>87</v>
      </c>
      <c r="AW158" s="13" t="s">
        <v>32</v>
      </c>
      <c r="AX158" s="13" t="s">
        <v>85</v>
      </c>
      <c r="AY158" s="249" t="s">
        <v>134</v>
      </c>
    </row>
    <row r="159" spans="1:65" s="2" customFormat="1" ht="21.75" customHeight="1">
      <c r="A159" s="39"/>
      <c r="B159" s="40"/>
      <c r="C159" s="217" t="s">
        <v>281</v>
      </c>
      <c r="D159" s="217" t="s">
        <v>135</v>
      </c>
      <c r="E159" s="218" t="s">
        <v>440</v>
      </c>
      <c r="F159" s="219" t="s">
        <v>441</v>
      </c>
      <c r="G159" s="220" t="s">
        <v>232</v>
      </c>
      <c r="H159" s="221">
        <v>51.6</v>
      </c>
      <c r="I159" s="222"/>
      <c r="J159" s="223">
        <f>ROUND(I159*H159,2)</f>
        <v>0</v>
      </c>
      <c r="K159" s="219" t="s">
        <v>150</v>
      </c>
      <c r="L159" s="45"/>
      <c r="M159" s="224" t="s">
        <v>1</v>
      </c>
      <c r="N159" s="225" t="s">
        <v>42</v>
      </c>
      <c r="O159" s="92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8" t="s">
        <v>133</v>
      </c>
      <c r="AT159" s="228" t="s">
        <v>135</v>
      </c>
      <c r="AU159" s="228" t="s">
        <v>87</v>
      </c>
      <c r="AY159" s="18" t="s">
        <v>134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8" t="s">
        <v>85</v>
      </c>
      <c r="BK159" s="229">
        <f>ROUND(I159*H159,2)</f>
        <v>0</v>
      </c>
      <c r="BL159" s="18" t="s">
        <v>133</v>
      </c>
      <c r="BM159" s="228" t="s">
        <v>645</v>
      </c>
    </row>
    <row r="160" spans="1:51" s="13" customFormat="1" ht="12">
      <c r="A160" s="13"/>
      <c r="B160" s="238"/>
      <c r="C160" s="239"/>
      <c r="D160" s="240" t="s">
        <v>234</v>
      </c>
      <c r="E160" s="241" t="s">
        <v>1</v>
      </c>
      <c r="F160" s="242" t="s">
        <v>615</v>
      </c>
      <c r="G160" s="239"/>
      <c r="H160" s="243">
        <v>51.6</v>
      </c>
      <c r="I160" s="244"/>
      <c r="J160" s="239"/>
      <c r="K160" s="239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234</v>
      </c>
      <c r="AU160" s="249" t="s">
        <v>87</v>
      </c>
      <c r="AV160" s="13" t="s">
        <v>87</v>
      </c>
      <c r="AW160" s="13" t="s">
        <v>32</v>
      </c>
      <c r="AX160" s="13" t="s">
        <v>85</v>
      </c>
      <c r="AY160" s="249" t="s">
        <v>134</v>
      </c>
    </row>
    <row r="161" spans="1:65" s="2" customFormat="1" ht="24.15" customHeight="1">
      <c r="A161" s="39"/>
      <c r="B161" s="40"/>
      <c r="C161" s="217" t="s">
        <v>8</v>
      </c>
      <c r="D161" s="217" t="s">
        <v>135</v>
      </c>
      <c r="E161" s="218" t="s">
        <v>646</v>
      </c>
      <c r="F161" s="219" t="s">
        <v>647</v>
      </c>
      <c r="G161" s="220" t="s">
        <v>232</v>
      </c>
      <c r="H161" s="221">
        <v>51.6</v>
      </c>
      <c r="I161" s="222"/>
      <c r="J161" s="223">
        <f>ROUND(I161*H161,2)</f>
        <v>0</v>
      </c>
      <c r="K161" s="219" t="s">
        <v>150</v>
      </c>
      <c r="L161" s="45"/>
      <c r="M161" s="224" t="s">
        <v>1</v>
      </c>
      <c r="N161" s="225" t="s">
        <v>42</v>
      </c>
      <c r="O161" s="92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8" t="s">
        <v>133</v>
      </c>
      <c r="AT161" s="228" t="s">
        <v>135</v>
      </c>
      <c r="AU161" s="228" t="s">
        <v>87</v>
      </c>
      <c r="AY161" s="18" t="s">
        <v>134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8" t="s">
        <v>85</v>
      </c>
      <c r="BK161" s="229">
        <f>ROUND(I161*H161,2)</f>
        <v>0</v>
      </c>
      <c r="BL161" s="18" t="s">
        <v>133</v>
      </c>
      <c r="BM161" s="228" t="s">
        <v>648</v>
      </c>
    </row>
    <row r="162" spans="1:51" s="15" customFormat="1" ht="12">
      <c r="A162" s="15"/>
      <c r="B162" s="261"/>
      <c r="C162" s="262"/>
      <c r="D162" s="240" t="s">
        <v>234</v>
      </c>
      <c r="E162" s="263" t="s">
        <v>1</v>
      </c>
      <c r="F162" s="264" t="s">
        <v>649</v>
      </c>
      <c r="G162" s="262"/>
      <c r="H162" s="263" t="s">
        <v>1</v>
      </c>
      <c r="I162" s="265"/>
      <c r="J162" s="262"/>
      <c r="K162" s="262"/>
      <c r="L162" s="266"/>
      <c r="M162" s="267"/>
      <c r="N162" s="268"/>
      <c r="O162" s="268"/>
      <c r="P162" s="268"/>
      <c r="Q162" s="268"/>
      <c r="R162" s="268"/>
      <c r="S162" s="268"/>
      <c r="T162" s="26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0" t="s">
        <v>234</v>
      </c>
      <c r="AU162" s="270" t="s">
        <v>87</v>
      </c>
      <c r="AV162" s="15" t="s">
        <v>85</v>
      </c>
      <c r="AW162" s="15" t="s">
        <v>32</v>
      </c>
      <c r="AX162" s="15" t="s">
        <v>77</v>
      </c>
      <c r="AY162" s="270" t="s">
        <v>134</v>
      </c>
    </row>
    <row r="163" spans="1:51" s="13" customFormat="1" ht="12">
      <c r="A163" s="13"/>
      <c r="B163" s="238"/>
      <c r="C163" s="239"/>
      <c r="D163" s="240" t="s">
        <v>234</v>
      </c>
      <c r="E163" s="241" t="s">
        <v>1</v>
      </c>
      <c r="F163" s="242" t="s">
        <v>616</v>
      </c>
      <c r="G163" s="239"/>
      <c r="H163" s="243">
        <v>51.6</v>
      </c>
      <c r="I163" s="244"/>
      <c r="J163" s="239"/>
      <c r="K163" s="239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234</v>
      </c>
      <c r="AU163" s="249" t="s">
        <v>87</v>
      </c>
      <c r="AV163" s="13" t="s">
        <v>87</v>
      </c>
      <c r="AW163" s="13" t="s">
        <v>32</v>
      </c>
      <c r="AX163" s="13" t="s">
        <v>77</v>
      </c>
      <c r="AY163" s="249" t="s">
        <v>134</v>
      </c>
    </row>
    <row r="164" spans="1:51" s="16" customFormat="1" ht="12">
      <c r="A164" s="16"/>
      <c r="B164" s="285"/>
      <c r="C164" s="286"/>
      <c r="D164" s="240" t="s">
        <v>234</v>
      </c>
      <c r="E164" s="287" t="s">
        <v>615</v>
      </c>
      <c r="F164" s="288" t="s">
        <v>458</v>
      </c>
      <c r="G164" s="286"/>
      <c r="H164" s="289">
        <v>51.6</v>
      </c>
      <c r="I164" s="290"/>
      <c r="J164" s="286"/>
      <c r="K164" s="286"/>
      <c r="L164" s="291"/>
      <c r="M164" s="292"/>
      <c r="N164" s="293"/>
      <c r="O164" s="293"/>
      <c r="P164" s="293"/>
      <c r="Q164" s="293"/>
      <c r="R164" s="293"/>
      <c r="S164" s="293"/>
      <c r="T164" s="294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5" t="s">
        <v>234</v>
      </c>
      <c r="AU164" s="295" t="s">
        <v>87</v>
      </c>
      <c r="AV164" s="16" t="s">
        <v>147</v>
      </c>
      <c r="AW164" s="16" t="s">
        <v>32</v>
      </c>
      <c r="AX164" s="16" t="s">
        <v>77</v>
      </c>
      <c r="AY164" s="295" t="s">
        <v>134</v>
      </c>
    </row>
    <row r="165" spans="1:51" s="14" customFormat="1" ht="12">
      <c r="A165" s="14"/>
      <c r="B165" s="250"/>
      <c r="C165" s="251"/>
      <c r="D165" s="240" t="s">
        <v>234</v>
      </c>
      <c r="E165" s="252" t="s">
        <v>1</v>
      </c>
      <c r="F165" s="253" t="s">
        <v>243</v>
      </c>
      <c r="G165" s="251"/>
      <c r="H165" s="254">
        <v>51.6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0" t="s">
        <v>234</v>
      </c>
      <c r="AU165" s="260" t="s">
        <v>87</v>
      </c>
      <c r="AV165" s="14" t="s">
        <v>133</v>
      </c>
      <c r="AW165" s="14" t="s">
        <v>32</v>
      </c>
      <c r="AX165" s="14" t="s">
        <v>85</v>
      </c>
      <c r="AY165" s="260" t="s">
        <v>134</v>
      </c>
    </row>
    <row r="166" spans="1:65" s="2" customFormat="1" ht="24.15" customHeight="1">
      <c r="A166" s="39"/>
      <c r="B166" s="40"/>
      <c r="C166" s="217" t="s">
        <v>290</v>
      </c>
      <c r="D166" s="217" t="s">
        <v>135</v>
      </c>
      <c r="E166" s="218" t="s">
        <v>650</v>
      </c>
      <c r="F166" s="219" t="s">
        <v>651</v>
      </c>
      <c r="G166" s="220" t="s">
        <v>232</v>
      </c>
      <c r="H166" s="221">
        <v>3.6</v>
      </c>
      <c r="I166" s="222"/>
      <c r="J166" s="223">
        <f>ROUND(I166*H166,2)</f>
        <v>0</v>
      </c>
      <c r="K166" s="219" t="s">
        <v>150</v>
      </c>
      <c r="L166" s="45"/>
      <c r="M166" s="224" t="s">
        <v>1</v>
      </c>
      <c r="N166" s="225" t="s">
        <v>42</v>
      </c>
      <c r="O166" s="92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8" t="s">
        <v>133</v>
      </c>
      <c r="AT166" s="228" t="s">
        <v>135</v>
      </c>
      <c r="AU166" s="228" t="s">
        <v>87</v>
      </c>
      <c r="AY166" s="18" t="s">
        <v>134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8" t="s">
        <v>85</v>
      </c>
      <c r="BK166" s="229">
        <f>ROUND(I166*H166,2)</f>
        <v>0</v>
      </c>
      <c r="BL166" s="18" t="s">
        <v>133</v>
      </c>
      <c r="BM166" s="228" t="s">
        <v>652</v>
      </c>
    </row>
    <row r="167" spans="1:51" s="13" customFormat="1" ht="12">
      <c r="A167" s="13"/>
      <c r="B167" s="238"/>
      <c r="C167" s="239"/>
      <c r="D167" s="240" t="s">
        <v>234</v>
      </c>
      <c r="E167" s="241" t="s">
        <v>1</v>
      </c>
      <c r="F167" s="242" t="s">
        <v>653</v>
      </c>
      <c r="G167" s="239"/>
      <c r="H167" s="243">
        <v>3.6</v>
      </c>
      <c r="I167" s="244"/>
      <c r="J167" s="239"/>
      <c r="K167" s="239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234</v>
      </c>
      <c r="AU167" s="249" t="s">
        <v>87</v>
      </c>
      <c r="AV167" s="13" t="s">
        <v>87</v>
      </c>
      <c r="AW167" s="13" t="s">
        <v>32</v>
      </c>
      <c r="AX167" s="13" t="s">
        <v>85</v>
      </c>
      <c r="AY167" s="249" t="s">
        <v>134</v>
      </c>
    </row>
    <row r="168" spans="1:63" s="12" customFormat="1" ht="22.8" customHeight="1">
      <c r="A168" s="12"/>
      <c r="B168" s="203"/>
      <c r="C168" s="204"/>
      <c r="D168" s="205" t="s">
        <v>76</v>
      </c>
      <c r="E168" s="230" t="s">
        <v>173</v>
      </c>
      <c r="F168" s="230" t="s">
        <v>499</v>
      </c>
      <c r="G168" s="204"/>
      <c r="H168" s="204"/>
      <c r="I168" s="207"/>
      <c r="J168" s="231">
        <f>BK168</f>
        <v>0</v>
      </c>
      <c r="K168" s="204"/>
      <c r="L168" s="209"/>
      <c r="M168" s="210"/>
      <c r="N168" s="211"/>
      <c r="O168" s="211"/>
      <c r="P168" s="212">
        <f>SUM(P169:P171)</f>
        <v>0</v>
      </c>
      <c r="Q168" s="211"/>
      <c r="R168" s="212">
        <f>SUM(R169:R171)</f>
        <v>4.766679000000001</v>
      </c>
      <c r="S168" s="211"/>
      <c r="T168" s="213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4" t="s">
        <v>85</v>
      </c>
      <c r="AT168" s="215" t="s">
        <v>76</v>
      </c>
      <c r="AU168" s="215" t="s">
        <v>85</v>
      </c>
      <c r="AY168" s="214" t="s">
        <v>134</v>
      </c>
      <c r="BK168" s="216">
        <f>SUM(BK169:BK171)</f>
        <v>0</v>
      </c>
    </row>
    <row r="169" spans="1:65" s="2" customFormat="1" ht="24.15" customHeight="1">
      <c r="A169" s="39"/>
      <c r="B169" s="40"/>
      <c r="C169" s="217" t="s">
        <v>295</v>
      </c>
      <c r="D169" s="217" t="s">
        <v>135</v>
      </c>
      <c r="E169" s="218" t="s">
        <v>654</v>
      </c>
      <c r="F169" s="219" t="s">
        <v>655</v>
      </c>
      <c r="G169" s="220" t="s">
        <v>367</v>
      </c>
      <c r="H169" s="221">
        <v>38.7</v>
      </c>
      <c r="I169" s="222"/>
      <c r="J169" s="223">
        <f>ROUND(I169*H169,2)</f>
        <v>0</v>
      </c>
      <c r="K169" s="219" t="s">
        <v>150</v>
      </c>
      <c r="L169" s="45"/>
      <c r="M169" s="224" t="s">
        <v>1</v>
      </c>
      <c r="N169" s="225" t="s">
        <v>42</v>
      </c>
      <c r="O169" s="92"/>
      <c r="P169" s="226">
        <f>O169*H169</f>
        <v>0</v>
      </c>
      <c r="Q169" s="226">
        <v>0.12317</v>
      </c>
      <c r="R169" s="226">
        <f>Q169*H169</f>
        <v>4.766679000000001</v>
      </c>
      <c r="S169" s="226">
        <v>0</v>
      </c>
      <c r="T169" s="22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8" t="s">
        <v>133</v>
      </c>
      <c r="AT169" s="228" t="s">
        <v>135</v>
      </c>
      <c r="AU169" s="228" t="s">
        <v>87</v>
      </c>
      <c r="AY169" s="18" t="s">
        <v>134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8" t="s">
        <v>85</v>
      </c>
      <c r="BK169" s="229">
        <f>ROUND(I169*H169,2)</f>
        <v>0</v>
      </c>
      <c r="BL169" s="18" t="s">
        <v>133</v>
      </c>
      <c r="BM169" s="228" t="s">
        <v>656</v>
      </c>
    </row>
    <row r="170" spans="1:51" s="13" customFormat="1" ht="12">
      <c r="A170" s="13"/>
      <c r="B170" s="238"/>
      <c r="C170" s="239"/>
      <c r="D170" s="240" t="s">
        <v>234</v>
      </c>
      <c r="E170" s="241" t="s">
        <v>1</v>
      </c>
      <c r="F170" s="242" t="s">
        <v>657</v>
      </c>
      <c r="G170" s="239"/>
      <c r="H170" s="243">
        <v>38.7</v>
      </c>
      <c r="I170" s="244"/>
      <c r="J170" s="239"/>
      <c r="K170" s="239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234</v>
      </c>
      <c r="AU170" s="249" t="s">
        <v>87</v>
      </c>
      <c r="AV170" s="13" t="s">
        <v>87</v>
      </c>
      <c r="AW170" s="13" t="s">
        <v>32</v>
      </c>
      <c r="AX170" s="13" t="s">
        <v>85</v>
      </c>
      <c r="AY170" s="249" t="s">
        <v>134</v>
      </c>
    </row>
    <row r="171" spans="1:65" s="2" customFormat="1" ht="24.15" customHeight="1">
      <c r="A171" s="39"/>
      <c r="B171" s="40"/>
      <c r="C171" s="217" t="s">
        <v>302</v>
      </c>
      <c r="D171" s="217" t="s">
        <v>135</v>
      </c>
      <c r="E171" s="218" t="s">
        <v>606</v>
      </c>
      <c r="F171" s="219" t="s">
        <v>658</v>
      </c>
      <c r="G171" s="220" t="s">
        <v>137</v>
      </c>
      <c r="H171" s="221">
        <v>1</v>
      </c>
      <c r="I171" s="222"/>
      <c r="J171" s="223">
        <f>ROUND(I171*H171,2)</f>
        <v>0</v>
      </c>
      <c r="K171" s="219" t="s">
        <v>1</v>
      </c>
      <c r="L171" s="45"/>
      <c r="M171" s="224" t="s">
        <v>1</v>
      </c>
      <c r="N171" s="225" t="s">
        <v>42</v>
      </c>
      <c r="O171" s="92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8" t="s">
        <v>133</v>
      </c>
      <c r="AT171" s="228" t="s">
        <v>135</v>
      </c>
      <c r="AU171" s="228" t="s">
        <v>87</v>
      </c>
      <c r="AY171" s="18" t="s">
        <v>134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8" t="s">
        <v>85</v>
      </c>
      <c r="BK171" s="229">
        <f>ROUND(I171*H171,2)</f>
        <v>0</v>
      </c>
      <c r="BL171" s="18" t="s">
        <v>133</v>
      </c>
      <c r="BM171" s="228" t="s">
        <v>659</v>
      </c>
    </row>
    <row r="172" spans="1:63" s="12" customFormat="1" ht="22.8" customHeight="1">
      <c r="A172" s="12"/>
      <c r="B172" s="203"/>
      <c r="C172" s="204"/>
      <c r="D172" s="205" t="s">
        <v>76</v>
      </c>
      <c r="E172" s="230" t="s">
        <v>537</v>
      </c>
      <c r="F172" s="230" t="s">
        <v>538</v>
      </c>
      <c r="G172" s="204"/>
      <c r="H172" s="204"/>
      <c r="I172" s="207"/>
      <c r="J172" s="231">
        <f>BK172</f>
        <v>0</v>
      </c>
      <c r="K172" s="204"/>
      <c r="L172" s="209"/>
      <c r="M172" s="210"/>
      <c r="N172" s="211"/>
      <c r="O172" s="211"/>
      <c r="P172" s="212">
        <f>P173</f>
        <v>0</v>
      </c>
      <c r="Q172" s="211"/>
      <c r="R172" s="212">
        <f>R173</f>
        <v>0</v>
      </c>
      <c r="S172" s="211"/>
      <c r="T172" s="213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85</v>
      </c>
      <c r="AT172" s="215" t="s">
        <v>76</v>
      </c>
      <c r="AU172" s="215" t="s">
        <v>85</v>
      </c>
      <c r="AY172" s="214" t="s">
        <v>134</v>
      </c>
      <c r="BK172" s="216">
        <f>BK173</f>
        <v>0</v>
      </c>
    </row>
    <row r="173" spans="1:65" s="2" customFormat="1" ht="16.5" customHeight="1">
      <c r="A173" s="39"/>
      <c r="B173" s="40"/>
      <c r="C173" s="217" t="s">
        <v>306</v>
      </c>
      <c r="D173" s="217" t="s">
        <v>135</v>
      </c>
      <c r="E173" s="218" t="s">
        <v>540</v>
      </c>
      <c r="F173" s="219" t="s">
        <v>541</v>
      </c>
      <c r="G173" s="220" t="s">
        <v>284</v>
      </c>
      <c r="H173" s="221">
        <v>13.776</v>
      </c>
      <c r="I173" s="222"/>
      <c r="J173" s="223">
        <f>ROUND(I173*H173,2)</f>
        <v>0</v>
      </c>
      <c r="K173" s="219" t="s">
        <v>150</v>
      </c>
      <c r="L173" s="45"/>
      <c r="M173" s="224" t="s">
        <v>1</v>
      </c>
      <c r="N173" s="225" t="s">
        <v>42</v>
      </c>
      <c r="O173" s="92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8" t="s">
        <v>133</v>
      </c>
      <c r="AT173" s="228" t="s">
        <v>135</v>
      </c>
      <c r="AU173" s="228" t="s">
        <v>87</v>
      </c>
      <c r="AY173" s="18" t="s">
        <v>134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8" t="s">
        <v>85</v>
      </c>
      <c r="BK173" s="229">
        <f>ROUND(I173*H173,2)</f>
        <v>0</v>
      </c>
      <c r="BL173" s="18" t="s">
        <v>133</v>
      </c>
      <c r="BM173" s="228" t="s">
        <v>660</v>
      </c>
    </row>
    <row r="174" spans="1:63" s="12" customFormat="1" ht="25.9" customHeight="1">
      <c r="A174" s="12"/>
      <c r="B174" s="203"/>
      <c r="C174" s="204"/>
      <c r="D174" s="205" t="s">
        <v>76</v>
      </c>
      <c r="E174" s="206" t="s">
        <v>661</v>
      </c>
      <c r="F174" s="206" t="s">
        <v>662</v>
      </c>
      <c r="G174" s="204"/>
      <c r="H174" s="204"/>
      <c r="I174" s="207"/>
      <c r="J174" s="208">
        <f>BK174</f>
        <v>0</v>
      </c>
      <c r="K174" s="204"/>
      <c r="L174" s="209"/>
      <c r="M174" s="210"/>
      <c r="N174" s="211"/>
      <c r="O174" s="211"/>
      <c r="P174" s="212">
        <f>P175</f>
        <v>0</v>
      </c>
      <c r="Q174" s="211"/>
      <c r="R174" s="212">
        <f>R175</f>
        <v>0.0017280000000000002</v>
      </c>
      <c r="S174" s="211"/>
      <c r="T174" s="213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87</v>
      </c>
      <c r="AT174" s="215" t="s">
        <v>76</v>
      </c>
      <c r="AU174" s="215" t="s">
        <v>77</v>
      </c>
      <c r="AY174" s="214" t="s">
        <v>134</v>
      </c>
      <c r="BK174" s="216">
        <f>BK175</f>
        <v>0</v>
      </c>
    </row>
    <row r="175" spans="1:63" s="12" customFormat="1" ht="22.8" customHeight="1">
      <c r="A175" s="12"/>
      <c r="B175" s="203"/>
      <c r="C175" s="204"/>
      <c r="D175" s="205" t="s">
        <v>76</v>
      </c>
      <c r="E175" s="230" t="s">
        <v>663</v>
      </c>
      <c r="F175" s="230" t="s">
        <v>664</v>
      </c>
      <c r="G175" s="204"/>
      <c r="H175" s="204"/>
      <c r="I175" s="207"/>
      <c r="J175" s="231">
        <f>BK175</f>
        <v>0</v>
      </c>
      <c r="K175" s="204"/>
      <c r="L175" s="209"/>
      <c r="M175" s="210"/>
      <c r="N175" s="211"/>
      <c r="O175" s="211"/>
      <c r="P175" s="212">
        <f>SUM(P176:P177)</f>
        <v>0</v>
      </c>
      <c r="Q175" s="211"/>
      <c r="R175" s="212">
        <f>SUM(R176:R177)</f>
        <v>0.0017280000000000002</v>
      </c>
      <c r="S175" s="211"/>
      <c r="T175" s="213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87</v>
      </c>
      <c r="AT175" s="215" t="s">
        <v>76</v>
      </c>
      <c r="AU175" s="215" t="s">
        <v>85</v>
      </c>
      <c r="AY175" s="214" t="s">
        <v>134</v>
      </c>
      <c r="BK175" s="216">
        <f>SUM(BK176:BK177)</f>
        <v>0</v>
      </c>
    </row>
    <row r="176" spans="1:65" s="2" customFormat="1" ht="16.5" customHeight="1">
      <c r="A176" s="39"/>
      <c r="B176" s="40"/>
      <c r="C176" s="217" t="s">
        <v>311</v>
      </c>
      <c r="D176" s="217" t="s">
        <v>135</v>
      </c>
      <c r="E176" s="218" t="s">
        <v>665</v>
      </c>
      <c r="F176" s="219" t="s">
        <v>666</v>
      </c>
      <c r="G176" s="220" t="s">
        <v>232</v>
      </c>
      <c r="H176" s="221">
        <v>3.6</v>
      </c>
      <c r="I176" s="222"/>
      <c r="J176" s="223">
        <f>ROUND(I176*H176,2)</f>
        <v>0</v>
      </c>
      <c r="K176" s="219" t="s">
        <v>1</v>
      </c>
      <c r="L176" s="45"/>
      <c r="M176" s="224" t="s">
        <v>1</v>
      </c>
      <c r="N176" s="225" t="s">
        <v>42</v>
      </c>
      <c r="O176" s="92"/>
      <c r="P176" s="226">
        <f>O176*H176</f>
        <v>0</v>
      </c>
      <c r="Q176" s="226">
        <v>0.00048</v>
      </c>
      <c r="R176" s="226">
        <f>Q176*H176</f>
        <v>0.0017280000000000002</v>
      </c>
      <c r="S176" s="226">
        <v>0</v>
      </c>
      <c r="T176" s="22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8" t="s">
        <v>290</v>
      </c>
      <c r="AT176" s="228" t="s">
        <v>135</v>
      </c>
      <c r="AU176" s="228" t="s">
        <v>87</v>
      </c>
      <c r="AY176" s="18" t="s">
        <v>134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8" t="s">
        <v>85</v>
      </c>
      <c r="BK176" s="229">
        <f>ROUND(I176*H176,2)</f>
        <v>0</v>
      </c>
      <c r="BL176" s="18" t="s">
        <v>290</v>
      </c>
      <c r="BM176" s="228" t="s">
        <v>667</v>
      </c>
    </row>
    <row r="177" spans="1:51" s="13" customFormat="1" ht="12">
      <c r="A177" s="13"/>
      <c r="B177" s="238"/>
      <c r="C177" s="239"/>
      <c r="D177" s="240" t="s">
        <v>234</v>
      </c>
      <c r="E177" s="241" t="s">
        <v>1</v>
      </c>
      <c r="F177" s="242" t="s">
        <v>668</v>
      </c>
      <c r="G177" s="239"/>
      <c r="H177" s="243">
        <v>3.6</v>
      </c>
      <c r="I177" s="244"/>
      <c r="J177" s="239"/>
      <c r="K177" s="239"/>
      <c r="L177" s="245"/>
      <c r="M177" s="299"/>
      <c r="N177" s="300"/>
      <c r="O177" s="300"/>
      <c r="P177" s="300"/>
      <c r="Q177" s="300"/>
      <c r="R177" s="300"/>
      <c r="S177" s="300"/>
      <c r="T177" s="30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234</v>
      </c>
      <c r="AU177" s="249" t="s">
        <v>87</v>
      </c>
      <c r="AV177" s="13" t="s">
        <v>87</v>
      </c>
      <c r="AW177" s="13" t="s">
        <v>32</v>
      </c>
      <c r="AX177" s="13" t="s">
        <v>85</v>
      </c>
      <c r="AY177" s="249" t="s">
        <v>134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23:K17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  <c r="AZ2" s="237" t="s">
        <v>188</v>
      </c>
      <c r="BA2" s="237" t="s">
        <v>1</v>
      </c>
      <c r="BB2" s="237" t="s">
        <v>1</v>
      </c>
      <c r="BC2" s="237" t="s">
        <v>669</v>
      </c>
      <c r="BD2" s="237" t="s">
        <v>87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  <c r="AZ3" s="237" t="s">
        <v>203</v>
      </c>
      <c r="BA3" s="237" t="s">
        <v>1</v>
      </c>
      <c r="BB3" s="237" t="s">
        <v>1</v>
      </c>
      <c r="BC3" s="237" t="s">
        <v>670</v>
      </c>
      <c r="BD3" s="237" t="s">
        <v>87</v>
      </c>
    </row>
    <row r="4" spans="2:5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  <c r="AZ4" s="237" t="s">
        <v>205</v>
      </c>
      <c r="BA4" s="237" t="s">
        <v>1</v>
      </c>
      <c r="BB4" s="237" t="s">
        <v>1</v>
      </c>
      <c r="BC4" s="237" t="s">
        <v>311</v>
      </c>
      <c r="BD4" s="237" t="s">
        <v>87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sportovního stadionu ZŠ Mládežnická, Trutnov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671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12. 4. 2023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ROUND((SUM(BE121:BE165)),2)</f>
        <v>0</v>
      </c>
      <c r="G33" s="39"/>
      <c r="H33" s="39"/>
      <c r="I33" s="156">
        <v>0.21</v>
      </c>
      <c r="J33" s="155">
        <f>ROUND(((SUM(BE121:BE165))*I33),2)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ROUND((SUM(BF121:BF165)),2)</f>
        <v>0</v>
      </c>
      <c r="G34" s="39"/>
      <c r="H34" s="39"/>
      <c r="I34" s="156">
        <v>0.15</v>
      </c>
      <c r="J34" s="155">
        <f>ROUND(((SUM(BF121:BF165))*I34),2)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ROUND((SUM(BG121:BG165)),2)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ROUND((SUM(BH121:BH165)),2)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ROUND((SUM(BI121:BI165)),2)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sportovního stadionu ZŠ Mládežnická,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Střídačky a lavičky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12. 4. 2023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165, Trutnov</v>
      </c>
      <c r="G91" s="41"/>
      <c r="H91" s="41"/>
      <c r="I91" s="33" t="s">
        <v>30</v>
      </c>
      <c r="J91" s="37" t="str">
        <f>E21</f>
        <v>Ing. David jelínek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207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208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212</v>
      </c>
      <c r="E99" s="189"/>
      <c r="F99" s="189"/>
      <c r="G99" s="189"/>
      <c r="H99" s="189"/>
      <c r="I99" s="189"/>
      <c r="J99" s="190">
        <f>J146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214</v>
      </c>
      <c r="E100" s="189"/>
      <c r="F100" s="189"/>
      <c r="G100" s="189"/>
      <c r="H100" s="189"/>
      <c r="I100" s="189"/>
      <c r="J100" s="190">
        <f>J156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216</v>
      </c>
      <c r="E101" s="189"/>
      <c r="F101" s="189"/>
      <c r="G101" s="189"/>
      <c r="H101" s="189"/>
      <c r="I101" s="189"/>
      <c r="J101" s="190">
        <f>J164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Rekonstrukce sportovního stadionu ZŠ Mládežnická, Trutnov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105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004 - Střídačky a lavičky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Trutnov</v>
      </c>
      <c r="G115" s="41"/>
      <c r="H115" s="41"/>
      <c r="I115" s="33" t="s">
        <v>22</v>
      </c>
      <c r="J115" s="80" t="str">
        <f>IF(J12="","",J12)</f>
        <v>12. 4. 2023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Trutnov, Slovanské nám. 165, Trutnov</v>
      </c>
      <c r="G117" s="41"/>
      <c r="H117" s="41"/>
      <c r="I117" s="33" t="s">
        <v>30</v>
      </c>
      <c r="J117" s="37" t="str">
        <f>E21</f>
        <v>Ing. David jelínek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 Lenka Kasperová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119</v>
      </c>
      <c r="D120" s="195" t="s">
        <v>62</v>
      </c>
      <c r="E120" s="195" t="s">
        <v>58</v>
      </c>
      <c r="F120" s="195" t="s">
        <v>59</v>
      </c>
      <c r="G120" s="195" t="s">
        <v>120</v>
      </c>
      <c r="H120" s="195" t="s">
        <v>121</v>
      </c>
      <c r="I120" s="195" t="s">
        <v>122</v>
      </c>
      <c r="J120" s="195" t="s">
        <v>110</v>
      </c>
      <c r="K120" s="196" t="s">
        <v>123</v>
      </c>
      <c r="L120" s="197"/>
      <c r="M120" s="101" t="s">
        <v>1</v>
      </c>
      <c r="N120" s="102" t="s">
        <v>41</v>
      </c>
      <c r="O120" s="102" t="s">
        <v>124</v>
      </c>
      <c r="P120" s="102" t="s">
        <v>125</v>
      </c>
      <c r="Q120" s="102" t="s">
        <v>126</v>
      </c>
      <c r="R120" s="102" t="s">
        <v>127</v>
      </c>
      <c r="S120" s="102" t="s">
        <v>128</v>
      </c>
      <c r="T120" s="103" t="s">
        <v>129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130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15.776032399999998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112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76</v>
      </c>
      <c r="E122" s="206" t="s">
        <v>217</v>
      </c>
      <c r="F122" s="206" t="s">
        <v>218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P123+P146+P156+P164</f>
        <v>0</v>
      </c>
      <c r="Q122" s="211"/>
      <c r="R122" s="212">
        <f>R123+R146+R156+R164</f>
        <v>15.776032399999998</v>
      </c>
      <c r="S122" s="211"/>
      <c r="T122" s="213">
        <f>T123+T146+T156+T164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85</v>
      </c>
      <c r="AT122" s="215" t="s">
        <v>76</v>
      </c>
      <c r="AU122" s="215" t="s">
        <v>77</v>
      </c>
      <c r="AY122" s="214" t="s">
        <v>134</v>
      </c>
      <c r="BK122" s="216">
        <f>BK123+BK146+BK156+BK164</f>
        <v>0</v>
      </c>
    </row>
    <row r="123" spans="1:63" s="12" customFormat="1" ht="22.8" customHeight="1">
      <c r="A123" s="12"/>
      <c r="B123" s="203"/>
      <c r="C123" s="204"/>
      <c r="D123" s="205" t="s">
        <v>76</v>
      </c>
      <c r="E123" s="230" t="s">
        <v>85</v>
      </c>
      <c r="F123" s="230" t="s">
        <v>219</v>
      </c>
      <c r="G123" s="204"/>
      <c r="H123" s="204"/>
      <c r="I123" s="207"/>
      <c r="J123" s="231">
        <f>BK123</f>
        <v>0</v>
      </c>
      <c r="K123" s="204"/>
      <c r="L123" s="209"/>
      <c r="M123" s="210"/>
      <c r="N123" s="211"/>
      <c r="O123" s="211"/>
      <c r="P123" s="212">
        <f>SUM(P124:P145)</f>
        <v>0</v>
      </c>
      <c r="Q123" s="211"/>
      <c r="R123" s="212">
        <f>SUM(R124:R145)</f>
        <v>0.0007</v>
      </c>
      <c r="S123" s="211"/>
      <c r="T123" s="213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85</v>
      </c>
      <c r="AY123" s="214" t="s">
        <v>134</v>
      </c>
      <c r="BK123" s="216">
        <f>SUM(BK124:BK145)</f>
        <v>0</v>
      </c>
    </row>
    <row r="124" spans="1:65" s="2" customFormat="1" ht="24.15" customHeight="1">
      <c r="A124" s="39"/>
      <c r="B124" s="40"/>
      <c r="C124" s="217" t="s">
        <v>85</v>
      </c>
      <c r="D124" s="217" t="s">
        <v>135</v>
      </c>
      <c r="E124" s="218" t="s">
        <v>230</v>
      </c>
      <c r="F124" s="219" t="s">
        <v>231</v>
      </c>
      <c r="G124" s="220" t="s">
        <v>232</v>
      </c>
      <c r="H124" s="221">
        <v>30.5</v>
      </c>
      <c r="I124" s="222"/>
      <c r="J124" s="223">
        <f>ROUND(I124*H124,2)</f>
        <v>0</v>
      </c>
      <c r="K124" s="219" t="s">
        <v>150</v>
      </c>
      <c r="L124" s="45"/>
      <c r="M124" s="224" t="s">
        <v>1</v>
      </c>
      <c r="N124" s="225" t="s">
        <v>42</v>
      </c>
      <c r="O124" s="92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8" t="s">
        <v>133</v>
      </c>
      <c r="AT124" s="228" t="s">
        <v>135</v>
      </c>
      <c r="AU124" s="228" t="s">
        <v>87</v>
      </c>
      <c r="AY124" s="18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8" t="s">
        <v>85</v>
      </c>
      <c r="BK124" s="229">
        <f>ROUND(I124*H124,2)</f>
        <v>0</v>
      </c>
      <c r="BL124" s="18" t="s">
        <v>133</v>
      </c>
      <c r="BM124" s="228" t="s">
        <v>672</v>
      </c>
    </row>
    <row r="125" spans="1:51" s="13" customFormat="1" ht="12">
      <c r="A125" s="13"/>
      <c r="B125" s="238"/>
      <c r="C125" s="239"/>
      <c r="D125" s="240" t="s">
        <v>234</v>
      </c>
      <c r="E125" s="241" t="s">
        <v>1</v>
      </c>
      <c r="F125" s="242" t="s">
        <v>188</v>
      </c>
      <c r="G125" s="239"/>
      <c r="H125" s="243">
        <v>30.5</v>
      </c>
      <c r="I125" s="244"/>
      <c r="J125" s="239"/>
      <c r="K125" s="239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234</v>
      </c>
      <c r="AU125" s="249" t="s">
        <v>87</v>
      </c>
      <c r="AV125" s="13" t="s">
        <v>87</v>
      </c>
      <c r="AW125" s="13" t="s">
        <v>32</v>
      </c>
      <c r="AX125" s="13" t="s">
        <v>85</v>
      </c>
      <c r="AY125" s="249" t="s">
        <v>134</v>
      </c>
    </row>
    <row r="126" spans="1:65" s="2" customFormat="1" ht="37.8" customHeight="1">
      <c r="A126" s="39"/>
      <c r="B126" s="40"/>
      <c r="C126" s="217" t="s">
        <v>87</v>
      </c>
      <c r="D126" s="217" t="s">
        <v>135</v>
      </c>
      <c r="E126" s="218" t="s">
        <v>274</v>
      </c>
      <c r="F126" s="219" t="s">
        <v>275</v>
      </c>
      <c r="G126" s="220" t="s">
        <v>238</v>
      </c>
      <c r="H126" s="221">
        <v>2.1</v>
      </c>
      <c r="I126" s="222"/>
      <c r="J126" s="223">
        <f>ROUND(I126*H126,2)</f>
        <v>0</v>
      </c>
      <c r="K126" s="219" t="s">
        <v>150</v>
      </c>
      <c r="L126" s="45"/>
      <c r="M126" s="224" t="s">
        <v>1</v>
      </c>
      <c r="N126" s="225" t="s">
        <v>42</v>
      </c>
      <c r="O126" s="92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8" t="s">
        <v>133</v>
      </c>
      <c r="AT126" s="228" t="s">
        <v>135</v>
      </c>
      <c r="AU126" s="228" t="s">
        <v>87</v>
      </c>
      <c r="AY126" s="18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8" t="s">
        <v>85</v>
      </c>
      <c r="BK126" s="229">
        <f>ROUND(I126*H126,2)</f>
        <v>0</v>
      </c>
      <c r="BL126" s="18" t="s">
        <v>133</v>
      </c>
      <c r="BM126" s="228" t="s">
        <v>673</v>
      </c>
    </row>
    <row r="127" spans="1:51" s="15" customFormat="1" ht="12">
      <c r="A127" s="15"/>
      <c r="B127" s="261"/>
      <c r="C127" s="262"/>
      <c r="D127" s="240" t="s">
        <v>234</v>
      </c>
      <c r="E127" s="263" t="s">
        <v>1</v>
      </c>
      <c r="F127" s="264" t="s">
        <v>279</v>
      </c>
      <c r="G127" s="262"/>
      <c r="H127" s="263" t="s">
        <v>1</v>
      </c>
      <c r="I127" s="265"/>
      <c r="J127" s="262"/>
      <c r="K127" s="262"/>
      <c r="L127" s="266"/>
      <c r="M127" s="267"/>
      <c r="N127" s="268"/>
      <c r="O127" s="268"/>
      <c r="P127" s="268"/>
      <c r="Q127" s="268"/>
      <c r="R127" s="268"/>
      <c r="S127" s="268"/>
      <c r="T127" s="26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0" t="s">
        <v>234</v>
      </c>
      <c r="AU127" s="270" t="s">
        <v>87</v>
      </c>
      <c r="AV127" s="15" t="s">
        <v>85</v>
      </c>
      <c r="AW127" s="15" t="s">
        <v>32</v>
      </c>
      <c r="AX127" s="15" t="s">
        <v>77</v>
      </c>
      <c r="AY127" s="270" t="s">
        <v>134</v>
      </c>
    </row>
    <row r="128" spans="1:51" s="13" customFormat="1" ht="12">
      <c r="A128" s="13"/>
      <c r="B128" s="238"/>
      <c r="C128" s="239"/>
      <c r="D128" s="240" t="s">
        <v>234</v>
      </c>
      <c r="E128" s="241" t="s">
        <v>1</v>
      </c>
      <c r="F128" s="242" t="s">
        <v>674</v>
      </c>
      <c r="G128" s="239"/>
      <c r="H128" s="243">
        <v>2.1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234</v>
      </c>
      <c r="AU128" s="249" t="s">
        <v>87</v>
      </c>
      <c r="AV128" s="13" t="s">
        <v>87</v>
      </c>
      <c r="AW128" s="13" t="s">
        <v>32</v>
      </c>
      <c r="AX128" s="13" t="s">
        <v>77</v>
      </c>
      <c r="AY128" s="249" t="s">
        <v>134</v>
      </c>
    </row>
    <row r="129" spans="1:51" s="14" customFormat="1" ht="12">
      <c r="A129" s="14"/>
      <c r="B129" s="250"/>
      <c r="C129" s="251"/>
      <c r="D129" s="240" t="s">
        <v>234</v>
      </c>
      <c r="E129" s="252" t="s">
        <v>203</v>
      </c>
      <c r="F129" s="253" t="s">
        <v>243</v>
      </c>
      <c r="G129" s="251"/>
      <c r="H129" s="254">
        <v>2.1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234</v>
      </c>
      <c r="AU129" s="260" t="s">
        <v>87</v>
      </c>
      <c r="AV129" s="14" t="s">
        <v>133</v>
      </c>
      <c r="AW129" s="14" t="s">
        <v>32</v>
      </c>
      <c r="AX129" s="14" t="s">
        <v>85</v>
      </c>
      <c r="AY129" s="260" t="s">
        <v>134</v>
      </c>
    </row>
    <row r="130" spans="1:65" s="2" customFormat="1" ht="33" customHeight="1">
      <c r="A130" s="39"/>
      <c r="B130" s="40"/>
      <c r="C130" s="217" t="s">
        <v>147</v>
      </c>
      <c r="D130" s="217" t="s">
        <v>135</v>
      </c>
      <c r="E130" s="218" t="s">
        <v>282</v>
      </c>
      <c r="F130" s="219" t="s">
        <v>283</v>
      </c>
      <c r="G130" s="220" t="s">
        <v>284</v>
      </c>
      <c r="H130" s="221">
        <v>3.78</v>
      </c>
      <c r="I130" s="222"/>
      <c r="J130" s="223">
        <f>ROUND(I130*H130,2)</f>
        <v>0</v>
      </c>
      <c r="K130" s="219" t="s">
        <v>150</v>
      </c>
      <c r="L130" s="45"/>
      <c r="M130" s="224" t="s">
        <v>1</v>
      </c>
      <c r="N130" s="225" t="s">
        <v>42</v>
      </c>
      <c r="O130" s="92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8" t="s">
        <v>133</v>
      </c>
      <c r="AT130" s="228" t="s">
        <v>135</v>
      </c>
      <c r="AU130" s="228" t="s">
        <v>87</v>
      </c>
      <c r="AY130" s="18" t="s">
        <v>134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8" t="s">
        <v>85</v>
      </c>
      <c r="BK130" s="229">
        <f>ROUND(I130*H130,2)</f>
        <v>0</v>
      </c>
      <c r="BL130" s="18" t="s">
        <v>133</v>
      </c>
      <c r="BM130" s="228" t="s">
        <v>675</v>
      </c>
    </row>
    <row r="131" spans="1:51" s="13" customFormat="1" ht="12">
      <c r="A131" s="13"/>
      <c r="B131" s="238"/>
      <c r="C131" s="239"/>
      <c r="D131" s="240" t="s">
        <v>234</v>
      </c>
      <c r="E131" s="241" t="s">
        <v>1</v>
      </c>
      <c r="F131" s="242" t="s">
        <v>286</v>
      </c>
      <c r="G131" s="239"/>
      <c r="H131" s="243">
        <v>3.78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234</v>
      </c>
      <c r="AU131" s="249" t="s">
        <v>87</v>
      </c>
      <c r="AV131" s="13" t="s">
        <v>87</v>
      </c>
      <c r="AW131" s="13" t="s">
        <v>32</v>
      </c>
      <c r="AX131" s="13" t="s">
        <v>85</v>
      </c>
      <c r="AY131" s="249" t="s">
        <v>134</v>
      </c>
    </row>
    <row r="132" spans="1:65" s="2" customFormat="1" ht="16.5" customHeight="1">
      <c r="A132" s="39"/>
      <c r="B132" s="40"/>
      <c r="C132" s="217" t="s">
        <v>133</v>
      </c>
      <c r="D132" s="217" t="s">
        <v>135</v>
      </c>
      <c r="E132" s="218" t="s">
        <v>287</v>
      </c>
      <c r="F132" s="219" t="s">
        <v>288</v>
      </c>
      <c r="G132" s="220" t="s">
        <v>238</v>
      </c>
      <c r="H132" s="221">
        <v>2.1</v>
      </c>
      <c r="I132" s="222"/>
      <c r="J132" s="223">
        <f>ROUND(I132*H132,2)</f>
        <v>0</v>
      </c>
      <c r="K132" s="219" t="s">
        <v>150</v>
      </c>
      <c r="L132" s="45"/>
      <c r="M132" s="224" t="s">
        <v>1</v>
      </c>
      <c r="N132" s="225" t="s">
        <v>42</v>
      </c>
      <c r="O132" s="92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8" t="s">
        <v>133</v>
      </c>
      <c r="AT132" s="228" t="s">
        <v>135</v>
      </c>
      <c r="AU132" s="228" t="s">
        <v>87</v>
      </c>
      <c r="AY132" s="18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8" t="s">
        <v>85</v>
      </c>
      <c r="BK132" s="229">
        <f>ROUND(I132*H132,2)</f>
        <v>0</v>
      </c>
      <c r="BL132" s="18" t="s">
        <v>133</v>
      </c>
      <c r="BM132" s="228" t="s">
        <v>676</v>
      </c>
    </row>
    <row r="133" spans="1:51" s="13" customFormat="1" ht="12">
      <c r="A133" s="13"/>
      <c r="B133" s="238"/>
      <c r="C133" s="239"/>
      <c r="D133" s="240" t="s">
        <v>234</v>
      </c>
      <c r="E133" s="241" t="s">
        <v>1</v>
      </c>
      <c r="F133" s="242" t="s">
        <v>203</v>
      </c>
      <c r="G133" s="239"/>
      <c r="H133" s="243">
        <v>2.1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234</v>
      </c>
      <c r="AU133" s="249" t="s">
        <v>87</v>
      </c>
      <c r="AV133" s="13" t="s">
        <v>87</v>
      </c>
      <c r="AW133" s="13" t="s">
        <v>32</v>
      </c>
      <c r="AX133" s="13" t="s">
        <v>85</v>
      </c>
      <c r="AY133" s="249" t="s">
        <v>134</v>
      </c>
    </row>
    <row r="134" spans="1:65" s="2" customFormat="1" ht="37.8" customHeight="1">
      <c r="A134" s="39"/>
      <c r="B134" s="40"/>
      <c r="C134" s="217" t="s">
        <v>144</v>
      </c>
      <c r="D134" s="217" t="s">
        <v>135</v>
      </c>
      <c r="E134" s="218" t="s">
        <v>303</v>
      </c>
      <c r="F134" s="219" t="s">
        <v>304</v>
      </c>
      <c r="G134" s="220" t="s">
        <v>232</v>
      </c>
      <c r="H134" s="221">
        <v>20</v>
      </c>
      <c r="I134" s="222"/>
      <c r="J134" s="223">
        <f>ROUND(I134*H134,2)</f>
        <v>0</v>
      </c>
      <c r="K134" s="219" t="s">
        <v>150</v>
      </c>
      <c r="L134" s="45"/>
      <c r="M134" s="224" t="s">
        <v>1</v>
      </c>
      <c r="N134" s="225" t="s">
        <v>42</v>
      </c>
      <c r="O134" s="92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8" t="s">
        <v>133</v>
      </c>
      <c r="AT134" s="228" t="s">
        <v>135</v>
      </c>
      <c r="AU134" s="228" t="s">
        <v>87</v>
      </c>
      <c r="AY134" s="18" t="s">
        <v>134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8" t="s">
        <v>85</v>
      </c>
      <c r="BK134" s="229">
        <f>ROUND(I134*H134,2)</f>
        <v>0</v>
      </c>
      <c r="BL134" s="18" t="s">
        <v>133</v>
      </c>
      <c r="BM134" s="228" t="s">
        <v>677</v>
      </c>
    </row>
    <row r="135" spans="1:51" s="13" customFormat="1" ht="12">
      <c r="A135" s="13"/>
      <c r="B135" s="238"/>
      <c r="C135" s="239"/>
      <c r="D135" s="240" t="s">
        <v>234</v>
      </c>
      <c r="E135" s="241" t="s">
        <v>1</v>
      </c>
      <c r="F135" s="242" t="s">
        <v>205</v>
      </c>
      <c r="G135" s="239"/>
      <c r="H135" s="243">
        <v>20</v>
      </c>
      <c r="I135" s="244"/>
      <c r="J135" s="239"/>
      <c r="K135" s="239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234</v>
      </c>
      <c r="AU135" s="249" t="s">
        <v>87</v>
      </c>
      <c r="AV135" s="13" t="s">
        <v>87</v>
      </c>
      <c r="AW135" s="13" t="s">
        <v>32</v>
      </c>
      <c r="AX135" s="13" t="s">
        <v>85</v>
      </c>
      <c r="AY135" s="249" t="s">
        <v>134</v>
      </c>
    </row>
    <row r="136" spans="1:65" s="2" customFormat="1" ht="33" customHeight="1">
      <c r="A136" s="39"/>
      <c r="B136" s="40"/>
      <c r="C136" s="217" t="s">
        <v>159</v>
      </c>
      <c r="D136" s="217" t="s">
        <v>135</v>
      </c>
      <c r="E136" s="218" t="s">
        <v>307</v>
      </c>
      <c r="F136" s="219" t="s">
        <v>308</v>
      </c>
      <c r="G136" s="220" t="s">
        <v>232</v>
      </c>
      <c r="H136" s="221">
        <v>20</v>
      </c>
      <c r="I136" s="222"/>
      <c r="J136" s="223">
        <f>ROUND(I136*H136,2)</f>
        <v>0</v>
      </c>
      <c r="K136" s="219" t="s">
        <v>150</v>
      </c>
      <c r="L136" s="45"/>
      <c r="M136" s="224" t="s">
        <v>1</v>
      </c>
      <c r="N136" s="225" t="s">
        <v>42</v>
      </c>
      <c r="O136" s="92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8" t="s">
        <v>133</v>
      </c>
      <c r="AT136" s="228" t="s">
        <v>135</v>
      </c>
      <c r="AU136" s="228" t="s">
        <v>87</v>
      </c>
      <c r="AY136" s="18" t="s">
        <v>134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8" t="s">
        <v>85</v>
      </c>
      <c r="BK136" s="229">
        <f>ROUND(I136*H136,2)</f>
        <v>0</v>
      </c>
      <c r="BL136" s="18" t="s">
        <v>133</v>
      </c>
      <c r="BM136" s="228" t="s">
        <v>678</v>
      </c>
    </row>
    <row r="137" spans="1:51" s="15" customFormat="1" ht="12">
      <c r="A137" s="15"/>
      <c r="B137" s="261"/>
      <c r="C137" s="262"/>
      <c r="D137" s="240" t="s">
        <v>234</v>
      </c>
      <c r="E137" s="263" t="s">
        <v>1</v>
      </c>
      <c r="F137" s="264" t="s">
        <v>310</v>
      </c>
      <c r="G137" s="262"/>
      <c r="H137" s="263" t="s">
        <v>1</v>
      </c>
      <c r="I137" s="265"/>
      <c r="J137" s="262"/>
      <c r="K137" s="262"/>
      <c r="L137" s="266"/>
      <c r="M137" s="267"/>
      <c r="N137" s="268"/>
      <c r="O137" s="268"/>
      <c r="P137" s="268"/>
      <c r="Q137" s="268"/>
      <c r="R137" s="268"/>
      <c r="S137" s="268"/>
      <c r="T137" s="269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0" t="s">
        <v>234</v>
      </c>
      <c r="AU137" s="270" t="s">
        <v>87</v>
      </c>
      <c r="AV137" s="15" t="s">
        <v>85</v>
      </c>
      <c r="AW137" s="15" t="s">
        <v>32</v>
      </c>
      <c r="AX137" s="15" t="s">
        <v>77</v>
      </c>
      <c r="AY137" s="270" t="s">
        <v>134</v>
      </c>
    </row>
    <row r="138" spans="1:51" s="13" customFormat="1" ht="12">
      <c r="A138" s="13"/>
      <c r="B138" s="238"/>
      <c r="C138" s="239"/>
      <c r="D138" s="240" t="s">
        <v>234</v>
      </c>
      <c r="E138" s="241" t="s">
        <v>1</v>
      </c>
      <c r="F138" s="242" t="s">
        <v>311</v>
      </c>
      <c r="G138" s="239"/>
      <c r="H138" s="243">
        <v>20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234</v>
      </c>
      <c r="AU138" s="249" t="s">
        <v>87</v>
      </c>
      <c r="AV138" s="13" t="s">
        <v>87</v>
      </c>
      <c r="AW138" s="13" t="s">
        <v>32</v>
      </c>
      <c r="AX138" s="13" t="s">
        <v>77</v>
      </c>
      <c r="AY138" s="249" t="s">
        <v>134</v>
      </c>
    </row>
    <row r="139" spans="1:51" s="14" customFormat="1" ht="12">
      <c r="A139" s="14"/>
      <c r="B139" s="250"/>
      <c r="C139" s="251"/>
      <c r="D139" s="240" t="s">
        <v>234</v>
      </c>
      <c r="E139" s="252" t="s">
        <v>205</v>
      </c>
      <c r="F139" s="253" t="s">
        <v>243</v>
      </c>
      <c r="G139" s="251"/>
      <c r="H139" s="254">
        <v>20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0" t="s">
        <v>234</v>
      </c>
      <c r="AU139" s="260" t="s">
        <v>87</v>
      </c>
      <c r="AV139" s="14" t="s">
        <v>133</v>
      </c>
      <c r="AW139" s="14" t="s">
        <v>32</v>
      </c>
      <c r="AX139" s="14" t="s">
        <v>85</v>
      </c>
      <c r="AY139" s="260" t="s">
        <v>134</v>
      </c>
    </row>
    <row r="140" spans="1:65" s="2" customFormat="1" ht="24.15" customHeight="1">
      <c r="A140" s="39"/>
      <c r="B140" s="40"/>
      <c r="C140" s="217" t="s">
        <v>163</v>
      </c>
      <c r="D140" s="217" t="s">
        <v>135</v>
      </c>
      <c r="E140" s="218" t="s">
        <v>312</v>
      </c>
      <c r="F140" s="219" t="s">
        <v>313</v>
      </c>
      <c r="G140" s="220" t="s">
        <v>232</v>
      </c>
      <c r="H140" s="221">
        <v>20</v>
      </c>
      <c r="I140" s="222"/>
      <c r="J140" s="223">
        <f>ROUND(I140*H140,2)</f>
        <v>0</v>
      </c>
      <c r="K140" s="219" t="s">
        <v>150</v>
      </c>
      <c r="L140" s="45"/>
      <c r="M140" s="224" t="s">
        <v>1</v>
      </c>
      <c r="N140" s="225" t="s">
        <v>42</v>
      </c>
      <c r="O140" s="92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8" t="s">
        <v>133</v>
      </c>
      <c r="AT140" s="228" t="s">
        <v>135</v>
      </c>
      <c r="AU140" s="228" t="s">
        <v>87</v>
      </c>
      <c r="AY140" s="18" t="s">
        <v>134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8" t="s">
        <v>85</v>
      </c>
      <c r="BK140" s="229">
        <f>ROUND(I140*H140,2)</f>
        <v>0</v>
      </c>
      <c r="BL140" s="18" t="s">
        <v>133</v>
      </c>
      <c r="BM140" s="228" t="s">
        <v>679</v>
      </c>
    </row>
    <row r="141" spans="1:51" s="13" customFormat="1" ht="12">
      <c r="A141" s="13"/>
      <c r="B141" s="238"/>
      <c r="C141" s="239"/>
      <c r="D141" s="240" t="s">
        <v>234</v>
      </c>
      <c r="E141" s="241" t="s">
        <v>1</v>
      </c>
      <c r="F141" s="242" t="s">
        <v>205</v>
      </c>
      <c r="G141" s="239"/>
      <c r="H141" s="243">
        <v>20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234</v>
      </c>
      <c r="AU141" s="249" t="s">
        <v>87</v>
      </c>
      <c r="AV141" s="13" t="s">
        <v>87</v>
      </c>
      <c r="AW141" s="13" t="s">
        <v>32</v>
      </c>
      <c r="AX141" s="13" t="s">
        <v>85</v>
      </c>
      <c r="AY141" s="249" t="s">
        <v>134</v>
      </c>
    </row>
    <row r="142" spans="1:65" s="2" customFormat="1" ht="16.5" customHeight="1">
      <c r="A142" s="39"/>
      <c r="B142" s="40"/>
      <c r="C142" s="271" t="s">
        <v>167</v>
      </c>
      <c r="D142" s="271" t="s">
        <v>296</v>
      </c>
      <c r="E142" s="272" t="s">
        <v>315</v>
      </c>
      <c r="F142" s="273" t="s">
        <v>316</v>
      </c>
      <c r="G142" s="274" t="s">
        <v>317</v>
      </c>
      <c r="H142" s="275">
        <v>0.7</v>
      </c>
      <c r="I142" s="276"/>
      <c r="J142" s="277">
        <f>ROUND(I142*H142,2)</f>
        <v>0</v>
      </c>
      <c r="K142" s="273" t="s">
        <v>150</v>
      </c>
      <c r="L142" s="278"/>
      <c r="M142" s="279" t="s">
        <v>1</v>
      </c>
      <c r="N142" s="280" t="s">
        <v>42</v>
      </c>
      <c r="O142" s="92"/>
      <c r="P142" s="226">
        <f>O142*H142</f>
        <v>0</v>
      </c>
      <c r="Q142" s="226">
        <v>0.001</v>
      </c>
      <c r="R142" s="226">
        <f>Q142*H142</f>
        <v>0.0007</v>
      </c>
      <c r="S142" s="226">
        <v>0</v>
      </c>
      <c r="T142" s="22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8" t="s">
        <v>167</v>
      </c>
      <c r="AT142" s="228" t="s">
        <v>296</v>
      </c>
      <c r="AU142" s="228" t="s">
        <v>87</v>
      </c>
      <c r="AY142" s="18" t="s">
        <v>134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8" t="s">
        <v>85</v>
      </c>
      <c r="BK142" s="229">
        <f>ROUND(I142*H142,2)</f>
        <v>0</v>
      </c>
      <c r="BL142" s="18" t="s">
        <v>133</v>
      </c>
      <c r="BM142" s="228" t="s">
        <v>680</v>
      </c>
    </row>
    <row r="143" spans="1:51" s="13" customFormat="1" ht="12">
      <c r="A143" s="13"/>
      <c r="B143" s="238"/>
      <c r="C143" s="239"/>
      <c r="D143" s="240" t="s">
        <v>234</v>
      </c>
      <c r="E143" s="241" t="s">
        <v>1</v>
      </c>
      <c r="F143" s="242" t="s">
        <v>319</v>
      </c>
      <c r="G143" s="239"/>
      <c r="H143" s="243">
        <v>0.7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234</v>
      </c>
      <c r="AU143" s="249" t="s">
        <v>87</v>
      </c>
      <c r="AV143" s="13" t="s">
        <v>87</v>
      </c>
      <c r="AW143" s="13" t="s">
        <v>32</v>
      </c>
      <c r="AX143" s="13" t="s">
        <v>85</v>
      </c>
      <c r="AY143" s="249" t="s">
        <v>134</v>
      </c>
    </row>
    <row r="144" spans="1:65" s="2" customFormat="1" ht="24.15" customHeight="1">
      <c r="A144" s="39"/>
      <c r="B144" s="40"/>
      <c r="C144" s="217" t="s">
        <v>173</v>
      </c>
      <c r="D144" s="217" t="s">
        <v>135</v>
      </c>
      <c r="E144" s="218" t="s">
        <v>631</v>
      </c>
      <c r="F144" s="219" t="s">
        <v>632</v>
      </c>
      <c r="G144" s="220" t="s">
        <v>232</v>
      </c>
      <c r="H144" s="221">
        <v>30.5</v>
      </c>
      <c r="I144" s="222"/>
      <c r="J144" s="223">
        <f>ROUND(I144*H144,2)</f>
        <v>0</v>
      </c>
      <c r="K144" s="219" t="s">
        <v>150</v>
      </c>
      <c r="L144" s="45"/>
      <c r="M144" s="224" t="s">
        <v>1</v>
      </c>
      <c r="N144" s="225" t="s">
        <v>42</v>
      </c>
      <c r="O144" s="92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8" t="s">
        <v>133</v>
      </c>
      <c r="AT144" s="228" t="s">
        <v>135</v>
      </c>
      <c r="AU144" s="228" t="s">
        <v>87</v>
      </c>
      <c r="AY144" s="18" t="s">
        <v>134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8" t="s">
        <v>85</v>
      </c>
      <c r="BK144" s="229">
        <f>ROUND(I144*H144,2)</f>
        <v>0</v>
      </c>
      <c r="BL144" s="18" t="s">
        <v>133</v>
      </c>
      <c r="BM144" s="228" t="s">
        <v>681</v>
      </c>
    </row>
    <row r="145" spans="1:51" s="13" customFormat="1" ht="12">
      <c r="A145" s="13"/>
      <c r="B145" s="238"/>
      <c r="C145" s="239"/>
      <c r="D145" s="240" t="s">
        <v>234</v>
      </c>
      <c r="E145" s="241" t="s">
        <v>1</v>
      </c>
      <c r="F145" s="242" t="s">
        <v>188</v>
      </c>
      <c r="G145" s="239"/>
      <c r="H145" s="243">
        <v>30.5</v>
      </c>
      <c r="I145" s="244"/>
      <c r="J145" s="239"/>
      <c r="K145" s="239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234</v>
      </c>
      <c r="AU145" s="249" t="s">
        <v>87</v>
      </c>
      <c r="AV145" s="13" t="s">
        <v>87</v>
      </c>
      <c r="AW145" s="13" t="s">
        <v>32</v>
      </c>
      <c r="AX145" s="13" t="s">
        <v>85</v>
      </c>
      <c r="AY145" s="249" t="s">
        <v>134</v>
      </c>
    </row>
    <row r="146" spans="1:63" s="12" customFormat="1" ht="22.8" customHeight="1">
      <c r="A146" s="12"/>
      <c r="B146" s="203"/>
      <c r="C146" s="204"/>
      <c r="D146" s="205" t="s">
        <v>76</v>
      </c>
      <c r="E146" s="230" t="s">
        <v>144</v>
      </c>
      <c r="F146" s="230" t="s">
        <v>422</v>
      </c>
      <c r="G146" s="204"/>
      <c r="H146" s="204"/>
      <c r="I146" s="207"/>
      <c r="J146" s="231">
        <f>BK146</f>
        <v>0</v>
      </c>
      <c r="K146" s="204"/>
      <c r="L146" s="209"/>
      <c r="M146" s="210"/>
      <c r="N146" s="211"/>
      <c r="O146" s="211"/>
      <c r="P146" s="212">
        <f>SUM(P147:P155)</f>
        <v>0</v>
      </c>
      <c r="Q146" s="211"/>
      <c r="R146" s="212">
        <f>SUM(R147:R155)</f>
        <v>6.805159999999999</v>
      </c>
      <c r="S146" s="211"/>
      <c r="T146" s="213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85</v>
      </c>
      <c r="AT146" s="215" t="s">
        <v>76</v>
      </c>
      <c r="AU146" s="215" t="s">
        <v>85</v>
      </c>
      <c r="AY146" s="214" t="s">
        <v>134</v>
      </c>
      <c r="BK146" s="216">
        <f>SUM(BK147:BK155)</f>
        <v>0</v>
      </c>
    </row>
    <row r="147" spans="1:65" s="2" customFormat="1" ht="24.15" customHeight="1">
      <c r="A147" s="39"/>
      <c r="B147" s="40"/>
      <c r="C147" s="217" t="s">
        <v>176</v>
      </c>
      <c r="D147" s="217" t="s">
        <v>135</v>
      </c>
      <c r="E147" s="218" t="s">
        <v>682</v>
      </c>
      <c r="F147" s="219" t="s">
        <v>683</v>
      </c>
      <c r="G147" s="220" t="s">
        <v>232</v>
      </c>
      <c r="H147" s="221">
        <v>30.5</v>
      </c>
      <c r="I147" s="222"/>
      <c r="J147" s="223">
        <f>ROUND(I147*H147,2)</f>
        <v>0</v>
      </c>
      <c r="K147" s="219" t="s">
        <v>150</v>
      </c>
      <c r="L147" s="45"/>
      <c r="M147" s="224" t="s">
        <v>1</v>
      </c>
      <c r="N147" s="225" t="s">
        <v>42</v>
      </c>
      <c r="O147" s="92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8" t="s">
        <v>133</v>
      </c>
      <c r="AT147" s="228" t="s">
        <v>135</v>
      </c>
      <c r="AU147" s="228" t="s">
        <v>87</v>
      </c>
      <c r="AY147" s="18" t="s">
        <v>134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8" t="s">
        <v>85</v>
      </c>
      <c r="BK147" s="229">
        <f>ROUND(I147*H147,2)</f>
        <v>0</v>
      </c>
      <c r="BL147" s="18" t="s">
        <v>133</v>
      </c>
      <c r="BM147" s="228" t="s">
        <v>684</v>
      </c>
    </row>
    <row r="148" spans="1:51" s="13" customFormat="1" ht="12">
      <c r="A148" s="13"/>
      <c r="B148" s="238"/>
      <c r="C148" s="239"/>
      <c r="D148" s="240" t="s">
        <v>234</v>
      </c>
      <c r="E148" s="241" t="s">
        <v>1</v>
      </c>
      <c r="F148" s="242" t="s">
        <v>188</v>
      </c>
      <c r="G148" s="239"/>
      <c r="H148" s="243">
        <v>30.5</v>
      </c>
      <c r="I148" s="244"/>
      <c r="J148" s="239"/>
      <c r="K148" s="239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234</v>
      </c>
      <c r="AU148" s="249" t="s">
        <v>87</v>
      </c>
      <c r="AV148" s="13" t="s">
        <v>87</v>
      </c>
      <c r="AW148" s="13" t="s">
        <v>32</v>
      </c>
      <c r="AX148" s="13" t="s">
        <v>85</v>
      </c>
      <c r="AY148" s="249" t="s">
        <v>134</v>
      </c>
    </row>
    <row r="149" spans="1:65" s="2" customFormat="1" ht="21.75" customHeight="1">
      <c r="A149" s="39"/>
      <c r="B149" s="40"/>
      <c r="C149" s="217" t="s">
        <v>182</v>
      </c>
      <c r="D149" s="217" t="s">
        <v>135</v>
      </c>
      <c r="E149" s="218" t="s">
        <v>685</v>
      </c>
      <c r="F149" s="219" t="s">
        <v>686</v>
      </c>
      <c r="G149" s="220" t="s">
        <v>232</v>
      </c>
      <c r="H149" s="221">
        <v>30.5</v>
      </c>
      <c r="I149" s="222"/>
      <c r="J149" s="223">
        <f>ROUND(I149*H149,2)</f>
        <v>0</v>
      </c>
      <c r="K149" s="219" t="s">
        <v>150</v>
      </c>
      <c r="L149" s="45"/>
      <c r="M149" s="224" t="s">
        <v>1</v>
      </c>
      <c r="N149" s="225" t="s">
        <v>42</v>
      </c>
      <c r="O149" s="92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8" t="s">
        <v>133</v>
      </c>
      <c r="AT149" s="228" t="s">
        <v>135</v>
      </c>
      <c r="AU149" s="228" t="s">
        <v>87</v>
      </c>
      <c r="AY149" s="18" t="s">
        <v>134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8" t="s">
        <v>85</v>
      </c>
      <c r="BK149" s="229">
        <f>ROUND(I149*H149,2)</f>
        <v>0</v>
      </c>
      <c r="BL149" s="18" t="s">
        <v>133</v>
      </c>
      <c r="BM149" s="228" t="s">
        <v>687</v>
      </c>
    </row>
    <row r="150" spans="1:51" s="13" customFormat="1" ht="12">
      <c r="A150" s="13"/>
      <c r="B150" s="238"/>
      <c r="C150" s="239"/>
      <c r="D150" s="240" t="s">
        <v>234</v>
      </c>
      <c r="E150" s="241" t="s">
        <v>1</v>
      </c>
      <c r="F150" s="242" t="s">
        <v>188</v>
      </c>
      <c r="G150" s="239"/>
      <c r="H150" s="243">
        <v>30.5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234</v>
      </c>
      <c r="AU150" s="249" t="s">
        <v>87</v>
      </c>
      <c r="AV150" s="13" t="s">
        <v>87</v>
      </c>
      <c r="AW150" s="13" t="s">
        <v>32</v>
      </c>
      <c r="AX150" s="13" t="s">
        <v>85</v>
      </c>
      <c r="AY150" s="249" t="s">
        <v>134</v>
      </c>
    </row>
    <row r="151" spans="1:65" s="2" customFormat="1" ht="24.15" customHeight="1">
      <c r="A151" s="39"/>
      <c r="B151" s="40"/>
      <c r="C151" s="217" t="s">
        <v>269</v>
      </c>
      <c r="D151" s="217" t="s">
        <v>135</v>
      </c>
      <c r="E151" s="218" t="s">
        <v>688</v>
      </c>
      <c r="F151" s="219" t="s">
        <v>689</v>
      </c>
      <c r="G151" s="220" t="s">
        <v>232</v>
      </c>
      <c r="H151" s="221">
        <v>30.5</v>
      </c>
      <c r="I151" s="222"/>
      <c r="J151" s="223">
        <f>ROUND(I151*H151,2)</f>
        <v>0</v>
      </c>
      <c r="K151" s="219" t="s">
        <v>150</v>
      </c>
      <c r="L151" s="45"/>
      <c r="M151" s="224" t="s">
        <v>1</v>
      </c>
      <c r="N151" s="225" t="s">
        <v>42</v>
      </c>
      <c r="O151" s="92"/>
      <c r="P151" s="226">
        <f>O151*H151</f>
        <v>0</v>
      </c>
      <c r="Q151" s="226">
        <v>0.08922</v>
      </c>
      <c r="R151" s="226">
        <f>Q151*H151</f>
        <v>2.7212099999999997</v>
      </c>
      <c r="S151" s="226">
        <v>0</v>
      </c>
      <c r="T151" s="22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8" t="s">
        <v>133</v>
      </c>
      <c r="AT151" s="228" t="s">
        <v>135</v>
      </c>
      <c r="AU151" s="228" t="s">
        <v>87</v>
      </c>
      <c r="AY151" s="18" t="s">
        <v>134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8" t="s">
        <v>85</v>
      </c>
      <c r="BK151" s="229">
        <f>ROUND(I151*H151,2)</f>
        <v>0</v>
      </c>
      <c r="BL151" s="18" t="s">
        <v>133</v>
      </c>
      <c r="BM151" s="228" t="s">
        <v>690</v>
      </c>
    </row>
    <row r="152" spans="1:51" s="13" customFormat="1" ht="12">
      <c r="A152" s="13"/>
      <c r="B152" s="238"/>
      <c r="C152" s="239"/>
      <c r="D152" s="240" t="s">
        <v>234</v>
      </c>
      <c r="E152" s="241" t="s">
        <v>1</v>
      </c>
      <c r="F152" s="242" t="s">
        <v>669</v>
      </c>
      <c r="G152" s="239"/>
      <c r="H152" s="243">
        <v>30.5</v>
      </c>
      <c r="I152" s="244"/>
      <c r="J152" s="239"/>
      <c r="K152" s="239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234</v>
      </c>
      <c r="AU152" s="249" t="s">
        <v>87</v>
      </c>
      <c r="AV152" s="13" t="s">
        <v>87</v>
      </c>
      <c r="AW152" s="13" t="s">
        <v>32</v>
      </c>
      <c r="AX152" s="13" t="s">
        <v>77</v>
      </c>
      <c r="AY152" s="249" t="s">
        <v>134</v>
      </c>
    </row>
    <row r="153" spans="1:51" s="14" customFormat="1" ht="12">
      <c r="A153" s="14"/>
      <c r="B153" s="250"/>
      <c r="C153" s="251"/>
      <c r="D153" s="240" t="s">
        <v>234</v>
      </c>
      <c r="E153" s="252" t="s">
        <v>188</v>
      </c>
      <c r="F153" s="253" t="s">
        <v>243</v>
      </c>
      <c r="G153" s="251"/>
      <c r="H153" s="254">
        <v>30.5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234</v>
      </c>
      <c r="AU153" s="260" t="s">
        <v>87</v>
      </c>
      <c r="AV153" s="14" t="s">
        <v>133</v>
      </c>
      <c r="AW153" s="14" t="s">
        <v>32</v>
      </c>
      <c r="AX153" s="14" t="s">
        <v>85</v>
      </c>
      <c r="AY153" s="260" t="s">
        <v>134</v>
      </c>
    </row>
    <row r="154" spans="1:65" s="2" customFormat="1" ht="16.5" customHeight="1">
      <c r="A154" s="39"/>
      <c r="B154" s="40"/>
      <c r="C154" s="271" t="s">
        <v>273</v>
      </c>
      <c r="D154" s="271" t="s">
        <v>296</v>
      </c>
      <c r="E154" s="272" t="s">
        <v>691</v>
      </c>
      <c r="F154" s="273" t="s">
        <v>692</v>
      </c>
      <c r="G154" s="274" t="s">
        <v>232</v>
      </c>
      <c r="H154" s="275">
        <v>31.415</v>
      </c>
      <c r="I154" s="276"/>
      <c r="J154" s="277">
        <f>ROUND(I154*H154,2)</f>
        <v>0</v>
      </c>
      <c r="K154" s="273" t="s">
        <v>1</v>
      </c>
      <c r="L154" s="278"/>
      <c r="M154" s="279" t="s">
        <v>1</v>
      </c>
      <c r="N154" s="280" t="s">
        <v>42</v>
      </c>
      <c r="O154" s="92"/>
      <c r="P154" s="226">
        <f>O154*H154</f>
        <v>0</v>
      </c>
      <c r="Q154" s="226">
        <v>0.13</v>
      </c>
      <c r="R154" s="226">
        <f>Q154*H154</f>
        <v>4.08395</v>
      </c>
      <c r="S154" s="226">
        <v>0</v>
      </c>
      <c r="T154" s="22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8" t="s">
        <v>167</v>
      </c>
      <c r="AT154" s="228" t="s">
        <v>296</v>
      </c>
      <c r="AU154" s="228" t="s">
        <v>87</v>
      </c>
      <c r="AY154" s="18" t="s">
        <v>134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8" t="s">
        <v>85</v>
      </c>
      <c r="BK154" s="229">
        <f>ROUND(I154*H154,2)</f>
        <v>0</v>
      </c>
      <c r="BL154" s="18" t="s">
        <v>133</v>
      </c>
      <c r="BM154" s="228" t="s">
        <v>693</v>
      </c>
    </row>
    <row r="155" spans="1:51" s="13" customFormat="1" ht="12">
      <c r="A155" s="13"/>
      <c r="B155" s="238"/>
      <c r="C155" s="239"/>
      <c r="D155" s="240" t="s">
        <v>234</v>
      </c>
      <c r="E155" s="241" t="s">
        <v>1</v>
      </c>
      <c r="F155" s="242" t="s">
        <v>694</v>
      </c>
      <c r="G155" s="239"/>
      <c r="H155" s="243">
        <v>31.415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234</v>
      </c>
      <c r="AU155" s="249" t="s">
        <v>87</v>
      </c>
      <c r="AV155" s="13" t="s">
        <v>87</v>
      </c>
      <c r="AW155" s="13" t="s">
        <v>32</v>
      </c>
      <c r="AX155" s="13" t="s">
        <v>85</v>
      </c>
      <c r="AY155" s="249" t="s">
        <v>134</v>
      </c>
    </row>
    <row r="156" spans="1:63" s="12" customFormat="1" ht="22.8" customHeight="1">
      <c r="A156" s="12"/>
      <c r="B156" s="203"/>
      <c r="C156" s="204"/>
      <c r="D156" s="205" t="s">
        <v>76</v>
      </c>
      <c r="E156" s="230" t="s">
        <v>173</v>
      </c>
      <c r="F156" s="230" t="s">
        <v>499</v>
      </c>
      <c r="G156" s="204"/>
      <c r="H156" s="204"/>
      <c r="I156" s="207"/>
      <c r="J156" s="231">
        <f>BK156</f>
        <v>0</v>
      </c>
      <c r="K156" s="204"/>
      <c r="L156" s="209"/>
      <c r="M156" s="210"/>
      <c r="N156" s="211"/>
      <c r="O156" s="211"/>
      <c r="P156" s="212">
        <f>SUM(P157:P163)</f>
        <v>0</v>
      </c>
      <c r="Q156" s="211"/>
      <c r="R156" s="212">
        <f>SUM(R157:R163)</f>
        <v>8.9701724</v>
      </c>
      <c r="S156" s="211"/>
      <c r="T156" s="213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85</v>
      </c>
      <c r="AT156" s="215" t="s">
        <v>76</v>
      </c>
      <c r="AU156" s="215" t="s">
        <v>85</v>
      </c>
      <c r="AY156" s="214" t="s">
        <v>134</v>
      </c>
      <c r="BK156" s="216">
        <f>SUM(BK157:BK163)</f>
        <v>0</v>
      </c>
    </row>
    <row r="157" spans="1:65" s="2" customFormat="1" ht="33" customHeight="1">
      <c r="A157" s="39"/>
      <c r="B157" s="40"/>
      <c r="C157" s="217" t="s">
        <v>281</v>
      </c>
      <c r="D157" s="217" t="s">
        <v>135</v>
      </c>
      <c r="E157" s="218" t="s">
        <v>501</v>
      </c>
      <c r="F157" s="219" t="s">
        <v>502</v>
      </c>
      <c r="G157" s="220" t="s">
        <v>367</v>
      </c>
      <c r="H157" s="221">
        <v>31</v>
      </c>
      <c r="I157" s="222"/>
      <c r="J157" s="223">
        <f>ROUND(I157*H157,2)</f>
        <v>0</v>
      </c>
      <c r="K157" s="219" t="s">
        <v>150</v>
      </c>
      <c r="L157" s="45"/>
      <c r="M157" s="224" t="s">
        <v>1</v>
      </c>
      <c r="N157" s="225" t="s">
        <v>42</v>
      </c>
      <c r="O157" s="92"/>
      <c r="P157" s="226">
        <f>O157*H157</f>
        <v>0</v>
      </c>
      <c r="Q157" s="226">
        <v>0.1295</v>
      </c>
      <c r="R157" s="226">
        <f>Q157*H157</f>
        <v>4.0145</v>
      </c>
      <c r="S157" s="226">
        <v>0</v>
      </c>
      <c r="T157" s="22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8" t="s">
        <v>133</v>
      </c>
      <c r="AT157" s="228" t="s">
        <v>135</v>
      </c>
      <c r="AU157" s="228" t="s">
        <v>87</v>
      </c>
      <c r="AY157" s="18" t="s">
        <v>134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8" t="s">
        <v>85</v>
      </c>
      <c r="BK157" s="229">
        <f>ROUND(I157*H157,2)</f>
        <v>0</v>
      </c>
      <c r="BL157" s="18" t="s">
        <v>133</v>
      </c>
      <c r="BM157" s="228" t="s">
        <v>695</v>
      </c>
    </row>
    <row r="158" spans="1:65" s="2" customFormat="1" ht="16.5" customHeight="1">
      <c r="A158" s="39"/>
      <c r="B158" s="40"/>
      <c r="C158" s="271" t="s">
        <v>8</v>
      </c>
      <c r="D158" s="271" t="s">
        <v>296</v>
      </c>
      <c r="E158" s="272" t="s">
        <v>505</v>
      </c>
      <c r="F158" s="273" t="s">
        <v>506</v>
      </c>
      <c r="G158" s="274" t="s">
        <v>367</v>
      </c>
      <c r="H158" s="275">
        <v>31.62</v>
      </c>
      <c r="I158" s="276"/>
      <c r="J158" s="277">
        <f>ROUND(I158*H158,2)</f>
        <v>0</v>
      </c>
      <c r="K158" s="273" t="s">
        <v>150</v>
      </c>
      <c r="L158" s="278"/>
      <c r="M158" s="279" t="s">
        <v>1</v>
      </c>
      <c r="N158" s="280" t="s">
        <v>42</v>
      </c>
      <c r="O158" s="92"/>
      <c r="P158" s="226">
        <f>O158*H158</f>
        <v>0</v>
      </c>
      <c r="Q158" s="226">
        <v>0.024</v>
      </c>
      <c r="R158" s="226">
        <f>Q158*H158</f>
        <v>0.75888</v>
      </c>
      <c r="S158" s="226">
        <v>0</v>
      </c>
      <c r="T158" s="22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8" t="s">
        <v>167</v>
      </c>
      <c r="AT158" s="228" t="s">
        <v>296</v>
      </c>
      <c r="AU158" s="228" t="s">
        <v>87</v>
      </c>
      <c r="AY158" s="18" t="s">
        <v>134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8" t="s">
        <v>85</v>
      </c>
      <c r="BK158" s="229">
        <f>ROUND(I158*H158,2)</f>
        <v>0</v>
      </c>
      <c r="BL158" s="18" t="s">
        <v>133</v>
      </c>
      <c r="BM158" s="228" t="s">
        <v>696</v>
      </c>
    </row>
    <row r="159" spans="1:51" s="13" customFormat="1" ht="12">
      <c r="A159" s="13"/>
      <c r="B159" s="238"/>
      <c r="C159" s="239"/>
      <c r="D159" s="240" t="s">
        <v>234</v>
      </c>
      <c r="E159" s="241" t="s">
        <v>1</v>
      </c>
      <c r="F159" s="242" t="s">
        <v>697</v>
      </c>
      <c r="G159" s="239"/>
      <c r="H159" s="243">
        <v>31.62</v>
      </c>
      <c r="I159" s="244"/>
      <c r="J159" s="239"/>
      <c r="K159" s="239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234</v>
      </c>
      <c r="AU159" s="249" t="s">
        <v>87</v>
      </c>
      <c r="AV159" s="13" t="s">
        <v>87</v>
      </c>
      <c r="AW159" s="13" t="s">
        <v>32</v>
      </c>
      <c r="AX159" s="13" t="s">
        <v>85</v>
      </c>
      <c r="AY159" s="249" t="s">
        <v>134</v>
      </c>
    </row>
    <row r="160" spans="1:65" s="2" customFormat="1" ht="24.15" customHeight="1">
      <c r="A160" s="39"/>
      <c r="B160" s="40"/>
      <c r="C160" s="217" t="s">
        <v>290</v>
      </c>
      <c r="D160" s="217" t="s">
        <v>135</v>
      </c>
      <c r="E160" s="218" t="s">
        <v>603</v>
      </c>
      <c r="F160" s="219" t="s">
        <v>604</v>
      </c>
      <c r="G160" s="220" t="s">
        <v>238</v>
      </c>
      <c r="H160" s="221">
        <v>1.86</v>
      </c>
      <c r="I160" s="222"/>
      <c r="J160" s="223">
        <f>ROUND(I160*H160,2)</f>
        <v>0</v>
      </c>
      <c r="K160" s="219" t="s">
        <v>150</v>
      </c>
      <c r="L160" s="45"/>
      <c r="M160" s="224" t="s">
        <v>1</v>
      </c>
      <c r="N160" s="225" t="s">
        <v>42</v>
      </c>
      <c r="O160" s="92"/>
      <c r="P160" s="226">
        <f>O160*H160</f>
        <v>0</v>
      </c>
      <c r="Q160" s="226">
        <v>2.25634</v>
      </c>
      <c r="R160" s="226">
        <f>Q160*H160</f>
        <v>4.1967924</v>
      </c>
      <c r="S160" s="226">
        <v>0</v>
      </c>
      <c r="T160" s="22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8" t="s">
        <v>133</v>
      </c>
      <c r="AT160" s="228" t="s">
        <v>135</v>
      </c>
      <c r="AU160" s="228" t="s">
        <v>87</v>
      </c>
      <c r="AY160" s="18" t="s">
        <v>134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8" t="s">
        <v>85</v>
      </c>
      <c r="BK160" s="229">
        <f>ROUND(I160*H160,2)</f>
        <v>0</v>
      </c>
      <c r="BL160" s="18" t="s">
        <v>133</v>
      </c>
      <c r="BM160" s="228" t="s">
        <v>698</v>
      </c>
    </row>
    <row r="161" spans="1:51" s="13" customFormat="1" ht="12">
      <c r="A161" s="13"/>
      <c r="B161" s="238"/>
      <c r="C161" s="239"/>
      <c r="D161" s="240" t="s">
        <v>234</v>
      </c>
      <c r="E161" s="241" t="s">
        <v>1</v>
      </c>
      <c r="F161" s="242" t="s">
        <v>699</v>
      </c>
      <c r="G161" s="239"/>
      <c r="H161" s="243">
        <v>1.86</v>
      </c>
      <c r="I161" s="244"/>
      <c r="J161" s="239"/>
      <c r="K161" s="239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234</v>
      </c>
      <c r="AU161" s="249" t="s">
        <v>87</v>
      </c>
      <c r="AV161" s="13" t="s">
        <v>87</v>
      </c>
      <c r="AW161" s="13" t="s">
        <v>32</v>
      </c>
      <c r="AX161" s="13" t="s">
        <v>85</v>
      </c>
      <c r="AY161" s="249" t="s">
        <v>134</v>
      </c>
    </row>
    <row r="162" spans="1:65" s="2" customFormat="1" ht="16.5" customHeight="1">
      <c r="A162" s="39"/>
      <c r="B162" s="40"/>
      <c r="C162" s="217" t="s">
        <v>295</v>
      </c>
      <c r="D162" s="217" t="s">
        <v>135</v>
      </c>
      <c r="E162" s="218" t="s">
        <v>606</v>
      </c>
      <c r="F162" s="219" t="s">
        <v>700</v>
      </c>
      <c r="G162" s="220" t="s">
        <v>137</v>
      </c>
      <c r="H162" s="221">
        <v>2</v>
      </c>
      <c r="I162" s="222"/>
      <c r="J162" s="223">
        <f>ROUND(I162*H162,2)</f>
        <v>0</v>
      </c>
      <c r="K162" s="219" t="s">
        <v>1</v>
      </c>
      <c r="L162" s="45"/>
      <c r="M162" s="224" t="s">
        <v>1</v>
      </c>
      <c r="N162" s="225" t="s">
        <v>42</v>
      </c>
      <c r="O162" s="92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8" t="s">
        <v>133</v>
      </c>
      <c r="AT162" s="228" t="s">
        <v>135</v>
      </c>
      <c r="AU162" s="228" t="s">
        <v>87</v>
      </c>
      <c r="AY162" s="18" t="s">
        <v>134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8" t="s">
        <v>85</v>
      </c>
      <c r="BK162" s="229">
        <f>ROUND(I162*H162,2)</f>
        <v>0</v>
      </c>
      <c r="BL162" s="18" t="s">
        <v>133</v>
      </c>
      <c r="BM162" s="228" t="s">
        <v>701</v>
      </c>
    </row>
    <row r="163" spans="1:47" s="2" customFormat="1" ht="12">
      <c r="A163" s="39"/>
      <c r="B163" s="40"/>
      <c r="C163" s="41"/>
      <c r="D163" s="240" t="s">
        <v>405</v>
      </c>
      <c r="E163" s="41"/>
      <c r="F163" s="281" t="s">
        <v>702</v>
      </c>
      <c r="G163" s="41"/>
      <c r="H163" s="41"/>
      <c r="I163" s="282"/>
      <c r="J163" s="41"/>
      <c r="K163" s="41"/>
      <c r="L163" s="45"/>
      <c r="M163" s="283"/>
      <c r="N163" s="284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405</v>
      </c>
      <c r="AU163" s="18" t="s">
        <v>87</v>
      </c>
    </row>
    <row r="164" spans="1:63" s="12" customFormat="1" ht="22.8" customHeight="1">
      <c r="A164" s="12"/>
      <c r="B164" s="203"/>
      <c r="C164" s="204"/>
      <c r="D164" s="205" t="s">
        <v>76</v>
      </c>
      <c r="E164" s="230" t="s">
        <v>537</v>
      </c>
      <c r="F164" s="230" t="s">
        <v>538</v>
      </c>
      <c r="G164" s="204"/>
      <c r="H164" s="204"/>
      <c r="I164" s="207"/>
      <c r="J164" s="231">
        <f>BK164</f>
        <v>0</v>
      </c>
      <c r="K164" s="204"/>
      <c r="L164" s="209"/>
      <c r="M164" s="210"/>
      <c r="N164" s="211"/>
      <c r="O164" s="211"/>
      <c r="P164" s="212">
        <f>P165</f>
        <v>0</v>
      </c>
      <c r="Q164" s="211"/>
      <c r="R164" s="212">
        <f>R165</f>
        <v>0</v>
      </c>
      <c r="S164" s="211"/>
      <c r="T164" s="213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85</v>
      </c>
      <c r="AT164" s="215" t="s">
        <v>76</v>
      </c>
      <c r="AU164" s="215" t="s">
        <v>85</v>
      </c>
      <c r="AY164" s="214" t="s">
        <v>134</v>
      </c>
      <c r="BK164" s="216">
        <f>BK165</f>
        <v>0</v>
      </c>
    </row>
    <row r="165" spans="1:65" s="2" customFormat="1" ht="16.5" customHeight="1">
      <c r="A165" s="39"/>
      <c r="B165" s="40"/>
      <c r="C165" s="217" t="s">
        <v>302</v>
      </c>
      <c r="D165" s="217" t="s">
        <v>135</v>
      </c>
      <c r="E165" s="218" t="s">
        <v>540</v>
      </c>
      <c r="F165" s="219" t="s">
        <v>541</v>
      </c>
      <c r="G165" s="220" t="s">
        <v>284</v>
      </c>
      <c r="H165" s="221">
        <v>15.776</v>
      </c>
      <c r="I165" s="222"/>
      <c r="J165" s="223">
        <f>ROUND(I165*H165,2)</f>
        <v>0</v>
      </c>
      <c r="K165" s="219" t="s">
        <v>150</v>
      </c>
      <c r="L165" s="45"/>
      <c r="M165" s="232" t="s">
        <v>1</v>
      </c>
      <c r="N165" s="233" t="s">
        <v>42</v>
      </c>
      <c r="O165" s="234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8" t="s">
        <v>133</v>
      </c>
      <c r="AT165" s="228" t="s">
        <v>135</v>
      </c>
      <c r="AU165" s="228" t="s">
        <v>87</v>
      </c>
      <c r="AY165" s="18" t="s">
        <v>134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8" t="s">
        <v>85</v>
      </c>
      <c r="BK165" s="229">
        <f>ROUND(I165*H165,2)</f>
        <v>0</v>
      </c>
      <c r="BL165" s="18" t="s">
        <v>133</v>
      </c>
      <c r="BM165" s="228" t="s">
        <v>703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20:K16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104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sportovního stadionu ZŠ Mládežnická, Trutnov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105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12. 4. 2023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ROUND((SUM(BE117:BE133)),2)</f>
        <v>0</v>
      </c>
      <c r="G33" s="39"/>
      <c r="H33" s="39"/>
      <c r="I33" s="156">
        <v>0.21</v>
      </c>
      <c r="J33" s="155">
        <f>ROUND(((SUM(BE117:BE133))*I33),2)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ROUND((SUM(BF117:BF133)),2)</f>
        <v>0</v>
      </c>
      <c r="G34" s="39"/>
      <c r="H34" s="39"/>
      <c r="I34" s="156">
        <v>0.15</v>
      </c>
      <c r="J34" s="155">
        <f>ROUND(((SUM(BF117:BF133))*I34),2)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ROUND((SUM(BG117:BG133)),2)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ROUND((SUM(BH117:BH133)),2)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ROUND((SUM(BI117:BI133)),2)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sportovního stadionu ZŠ Mládežnická, Trutnov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105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005 - Workoutové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12. 4. 2023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165, Trutnov</v>
      </c>
      <c r="G91" s="41"/>
      <c r="H91" s="41"/>
      <c r="I91" s="33" t="s">
        <v>30</v>
      </c>
      <c r="J91" s="37" t="str">
        <f>E21</f>
        <v>Ing. David jelínek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109</v>
      </c>
      <c r="D94" s="177"/>
      <c r="E94" s="177"/>
      <c r="F94" s="177"/>
      <c r="G94" s="177"/>
      <c r="H94" s="177"/>
      <c r="I94" s="177"/>
      <c r="J94" s="178" t="s">
        <v>110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112</v>
      </c>
    </row>
    <row r="97" spans="1:31" s="9" customFormat="1" ht="24.95" customHeight="1">
      <c r="A97" s="9"/>
      <c r="B97" s="180"/>
      <c r="C97" s="181"/>
      <c r="D97" s="182" t="s">
        <v>113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118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Rekonstrukce sportovního stadionu ZŠ Mládežnická, Trutnov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105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005 - Workoutové hřiště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>Trutnov</v>
      </c>
      <c r="G111" s="41"/>
      <c r="H111" s="41"/>
      <c r="I111" s="33" t="s">
        <v>22</v>
      </c>
      <c r="J111" s="80" t="str">
        <f>IF(J12="","",J12)</f>
        <v>12. 4. 2023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>Město Trutnov, Slovanské nám. 165, Trutnov</v>
      </c>
      <c r="G113" s="41"/>
      <c r="H113" s="41"/>
      <c r="I113" s="33" t="s">
        <v>30</v>
      </c>
      <c r="J113" s="37" t="str">
        <f>E21</f>
        <v>Ing. David jelínek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28</v>
      </c>
      <c r="D114" s="41"/>
      <c r="E114" s="41"/>
      <c r="F114" s="28" t="str">
        <f>IF(E18="","",E18)</f>
        <v>Vyplň údaj</v>
      </c>
      <c r="G114" s="41"/>
      <c r="H114" s="41"/>
      <c r="I114" s="33" t="s">
        <v>33</v>
      </c>
      <c r="J114" s="37" t="str">
        <f>E24</f>
        <v>Ing. Lenka Kasperová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119</v>
      </c>
      <c r="D116" s="195" t="s">
        <v>62</v>
      </c>
      <c r="E116" s="195" t="s">
        <v>58</v>
      </c>
      <c r="F116" s="195" t="s">
        <v>59</v>
      </c>
      <c r="G116" s="195" t="s">
        <v>120</v>
      </c>
      <c r="H116" s="195" t="s">
        <v>121</v>
      </c>
      <c r="I116" s="195" t="s">
        <v>122</v>
      </c>
      <c r="J116" s="195" t="s">
        <v>110</v>
      </c>
      <c r="K116" s="196" t="s">
        <v>123</v>
      </c>
      <c r="L116" s="197"/>
      <c r="M116" s="101" t="s">
        <v>1</v>
      </c>
      <c r="N116" s="102" t="s">
        <v>41</v>
      </c>
      <c r="O116" s="102" t="s">
        <v>124</v>
      </c>
      <c r="P116" s="102" t="s">
        <v>125</v>
      </c>
      <c r="Q116" s="102" t="s">
        <v>126</v>
      </c>
      <c r="R116" s="102" t="s">
        <v>127</v>
      </c>
      <c r="S116" s="102" t="s">
        <v>128</v>
      </c>
      <c r="T116" s="103" t="s">
        <v>129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130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76</v>
      </c>
      <c r="AU117" s="18" t="s">
        <v>112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76</v>
      </c>
      <c r="E118" s="206" t="s">
        <v>131</v>
      </c>
      <c r="F118" s="206" t="s">
        <v>132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SUM(P119:P133)</f>
        <v>0</v>
      </c>
      <c r="Q118" s="211"/>
      <c r="R118" s="212">
        <f>SUM(R119:R133)</f>
        <v>0</v>
      </c>
      <c r="S118" s="211"/>
      <c r="T118" s="213">
        <f>SUM(T119:T133)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133</v>
      </c>
      <c r="AT118" s="215" t="s">
        <v>76</v>
      </c>
      <c r="AU118" s="215" t="s">
        <v>77</v>
      </c>
      <c r="AY118" s="214" t="s">
        <v>134</v>
      </c>
      <c r="BK118" s="216">
        <f>SUM(BK119:BK133)</f>
        <v>0</v>
      </c>
    </row>
    <row r="119" spans="1:65" s="2" customFormat="1" ht="16.5" customHeight="1">
      <c r="A119" s="39"/>
      <c r="B119" s="40"/>
      <c r="C119" s="217" t="s">
        <v>85</v>
      </c>
      <c r="D119" s="217" t="s">
        <v>135</v>
      </c>
      <c r="E119" s="218" t="s">
        <v>88</v>
      </c>
      <c r="F119" s="219" t="s">
        <v>705</v>
      </c>
      <c r="G119" s="220" t="s">
        <v>598</v>
      </c>
      <c r="H119" s="221">
        <v>1</v>
      </c>
      <c r="I119" s="222"/>
      <c r="J119" s="223">
        <f>ROUND(I119*H119,2)</f>
        <v>0</v>
      </c>
      <c r="K119" s="219" t="s">
        <v>1</v>
      </c>
      <c r="L119" s="45"/>
      <c r="M119" s="224" t="s">
        <v>1</v>
      </c>
      <c r="N119" s="225" t="s">
        <v>42</v>
      </c>
      <c r="O119" s="92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8" t="s">
        <v>138</v>
      </c>
      <c r="AT119" s="228" t="s">
        <v>135</v>
      </c>
      <c r="AU119" s="228" t="s">
        <v>85</v>
      </c>
      <c r="AY119" s="18" t="s">
        <v>134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8" t="s">
        <v>85</v>
      </c>
      <c r="BK119" s="229">
        <f>ROUND(I119*H119,2)</f>
        <v>0</v>
      </c>
      <c r="BL119" s="18" t="s">
        <v>138</v>
      </c>
      <c r="BM119" s="228" t="s">
        <v>706</v>
      </c>
    </row>
    <row r="120" spans="1:65" s="2" customFormat="1" ht="16.5" customHeight="1">
      <c r="A120" s="39"/>
      <c r="B120" s="40"/>
      <c r="C120" s="217" t="s">
        <v>87</v>
      </c>
      <c r="D120" s="217" t="s">
        <v>135</v>
      </c>
      <c r="E120" s="218" t="s">
        <v>92</v>
      </c>
      <c r="F120" s="219" t="s">
        <v>707</v>
      </c>
      <c r="G120" s="220" t="s">
        <v>598</v>
      </c>
      <c r="H120" s="221">
        <v>2</v>
      </c>
      <c r="I120" s="222"/>
      <c r="J120" s="223">
        <f>ROUND(I120*H120,2)</f>
        <v>0</v>
      </c>
      <c r="K120" s="219" t="s">
        <v>1</v>
      </c>
      <c r="L120" s="45"/>
      <c r="M120" s="224" t="s">
        <v>1</v>
      </c>
      <c r="N120" s="225" t="s">
        <v>42</v>
      </c>
      <c r="O120" s="92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8" t="s">
        <v>138</v>
      </c>
      <c r="AT120" s="228" t="s">
        <v>135</v>
      </c>
      <c r="AU120" s="228" t="s">
        <v>85</v>
      </c>
      <c r="AY120" s="18" t="s">
        <v>134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8" t="s">
        <v>85</v>
      </c>
      <c r="BK120" s="229">
        <f>ROUND(I120*H120,2)</f>
        <v>0</v>
      </c>
      <c r="BL120" s="18" t="s">
        <v>138</v>
      </c>
      <c r="BM120" s="228" t="s">
        <v>708</v>
      </c>
    </row>
    <row r="121" spans="1:65" s="2" customFormat="1" ht="16.5" customHeight="1">
      <c r="A121" s="39"/>
      <c r="B121" s="40"/>
      <c r="C121" s="217" t="s">
        <v>147</v>
      </c>
      <c r="D121" s="217" t="s">
        <v>135</v>
      </c>
      <c r="E121" s="218" t="s">
        <v>95</v>
      </c>
      <c r="F121" s="219" t="s">
        <v>709</v>
      </c>
      <c r="G121" s="220" t="s">
        <v>598</v>
      </c>
      <c r="H121" s="221">
        <v>1</v>
      </c>
      <c r="I121" s="222"/>
      <c r="J121" s="223">
        <f>ROUND(I121*H121,2)</f>
        <v>0</v>
      </c>
      <c r="K121" s="219" t="s">
        <v>1</v>
      </c>
      <c r="L121" s="45"/>
      <c r="M121" s="224" t="s">
        <v>1</v>
      </c>
      <c r="N121" s="225" t="s">
        <v>42</v>
      </c>
      <c r="O121" s="92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8" t="s">
        <v>138</v>
      </c>
      <c r="AT121" s="228" t="s">
        <v>135</v>
      </c>
      <c r="AU121" s="228" t="s">
        <v>85</v>
      </c>
      <c r="AY121" s="18" t="s">
        <v>134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8" t="s">
        <v>85</v>
      </c>
      <c r="BK121" s="229">
        <f>ROUND(I121*H121,2)</f>
        <v>0</v>
      </c>
      <c r="BL121" s="18" t="s">
        <v>138</v>
      </c>
      <c r="BM121" s="228" t="s">
        <v>710</v>
      </c>
    </row>
    <row r="122" spans="1:65" s="2" customFormat="1" ht="16.5" customHeight="1">
      <c r="A122" s="39"/>
      <c r="B122" s="40"/>
      <c r="C122" s="217" t="s">
        <v>133</v>
      </c>
      <c r="D122" s="217" t="s">
        <v>135</v>
      </c>
      <c r="E122" s="218" t="s">
        <v>98</v>
      </c>
      <c r="F122" s="219" t="s">
        <v>711</v>
      </c>
      <c r="G122" s="220" t="s">
        <v>598</v>
      </c>
      <c r="H122" s="221">
        <v>3</v>
      </c>
      <c r="I122" s="222"/>
      <c r="J122" s="223">
        <f>ROUND(I122*H122,2)</f>
        <v>0</v>
      </c>
      <c r="K122" s="219" t="s">
        <v>1</v>
      </c>
      <c r="L122" s="45"/>
      <c r="M122" s="224" t="s">
        <v>1</v>
      </c>
      <c r="N122" s="225" t="s">
        <v>42</v>
      </c>
      <c r="O122" s="92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8" t="s">
        <v>138</v>
      </c>
      <c r="AT122" s="228" t="s">
        <v>135</v>
      </c>
      <c r="AU122" s="228" t="s">
        <v>85</v>
      </c>
      <c r="AY122" s="18" t="s">
        <v>134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8" t="s">
        <v>85</v>
      </c>
      <c r="BK122" s="229">
        <f>ROUND(I122*H122,2)</f>
        <v>0</v>
      </c>
      <c r="BL122" s="18" t="s">
        <v>138</v>
      </c>
      <c r="BM122" s="228" t="s">
        <v>712</v>
      </c>
    </row>
    <row r="123" spans="1:65" s="2" customFormat="1" ht="16.5" customHeight="1">
      <c r="A123" s="39"/>
      <c r="B123" s="40"/>
      <c r="C123" s="217" t="s">
        <v>144</v>
      </c>
      <c r="D123" s="217" t="s">
        <v>135</v>
      </c>
      <c r="E123" s="218" t="s">
        <v>101</v>
      </c>
      <c r="F123" s="219" t="s">
        <v>713</v>
      </c>
      <c r="G123" s="220" t="s">
        <v>598</v>
      </c>
      <c r="H123" s="221">
        <v>3</v>
      </c>
      <c r="I123" s="222"/>
      <c r="J123" s="223">
        <f>ROUND(I123*H123,2)</f>
        <v>0</v>
      </c>
      <c r="K123" s="219" t="s">
        <v>1</v>
      </c>
      <c r="L123" s="45"/>
      <c r="M123" s="224" t="s">
        <v>1</v>
      </c>
      <c r="N123" s="225" t="s">
        <v>42</v>
      </c>
      <c r="O123" s="92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8" t="s">
        <v>138</v>
      </c>
      <c r="AT123" s="228" t="s">
        <v>135</v>
      </c>
      <c r="AU123" s="228" t="s">
        <v>85</v>
      </c>
      <c r="AY123" s="18" t="s">
        <v>134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8" t="s">
        <v>85</v>
      </c>
      <c r="BK123" s="229">
        <f>ROUND(I123*H123,2)</f>
        <v>0</v>
      </c>
      <c r="BL123" s="18" t="s">
        <v>138</v>
      </c>
      <c r="BM123" s="228" t="s">
        <v>714</v>
      </c>
    </row>
    <row r="124" spans="1:65" s="2" customFormat="1" ht="16.5" customHeight="1">
      <c r="A124" s="39"/>
      <c r="B124" s="40"/>
      <c r="C124" s="217" t="s">
        <v>159</v>
      </c>
      <c r="D124" s="217" t="s">
        <v>135</v>
      </c>
      <c r="E124" s="218" t="s">
        <v>715</v>
      </c>
      <c r="F124" s="219" t="s">
        <v>716</v>
      </c>
      <c r="G124" s="220" t="s">
        <v>598</v>
      </c>
      <c r="H124" s="221">
        <v>2</v>
      </c>
      <c r="I124" s="222"/>
      <c r="J124" s="223">
        <f>ROUND(I124*H124,2)</f>
        <v>0</v>
      </c>
      <c r="K124" s="219" t="s">
        <v>1</v>
      </c>
      <c r="L124" s="45"/>
      <c r="M124" s="224" t="s">
        <v>1</v>
      </c>
      <c r="N124" s="225" t="s">
        <v>42</v>
      </c>
      <c r="O124" s="92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8" t="s">
        <v>138</v>
      </c>
      <c r="AT124" s="228" t="s">
        <v>135</v>
      </c>
      <c r="AU124" s="228" t="s">
        <v>85</v>
      </c>
      <c r="AY124" s="18" t="s">
        <v>134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8" t="s">
        <v>85</v>
      </c>
      <c r="BK124" s="229">
        <f>ROUND(I124*H124,2)</f>
        <v>0</v>
      </c>
      <c r="BL124" s="18" t="s">
        <v>138</v>
      </c>
      <c r="BM124" s="228" t="s">
        <v>717</v>
      </c>
    </row>
    <row r="125" spans="1:65" s="2" customFormat="1" ht="16.5" customHeight="1">
      <c r="A125" s="39"/>
      <c r="B125" s="40"/>
      <c r="C125" s="217" t="s">
        <v>163</v>
      </c>
      <c r="D125" s="217" t="s">
        <v>135</v>
      </c>
      <c r="E125" s="218" t="s">
        <v>718</v>
      </c>
      <c r="F125" s="219" t="s">
        <v>719</v>
      </c>
      <c r="G125" s="220" t="s">
        <v>137</v>
      </c>
      <c r="H125" s="221">
        <v>1</v>
      </c>
      <c r="I125" s="222"/>
      <c r="J125" s="223">
        <f>ROUND(I125*H125,2)</f>
        <v>0</v>
      </c>
      <c r="K125" s="219" t="s">
        <v>1</v>
      </c>
      <c r="L125" s="45"/>
      <c r="M125" s="224" t="s">
        <v>1</v>
      </c>
      <c r="N125" s="225" t="s">
        <v>42</v>
      </c>
      <c r="O125" s="92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8" t="s">
        <v>138</v>
      </c>
      <c r="AT125" s="228" t="s">
        <v>135</v>
      </c>
      <c r="AU125" s="228" t="s">
        <v>85</v>
      </c>
      <c r="AY125" s="18" t="s">
        <v>134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8" t="s">
        <v>85</v>
      </c>
      <c r="BK125" s="229">
        <f>ROUND(I125*H125,2)</f>
        <v>0</v>
      </c>
      <c r="BL125" s="18" t="s">
        <v>138</v>
      </c>
      <c r="BM125" s="228" t="s">
        <v>720</v>
      </c>
    </row>
    <row r="126" spans="1:65" s="2" customFormat="1" ht="16.5" customHeight="1">
      <c r="A126" s="39"/>
      <c r="B126" s="40"/>
      <c r="C126" s="217" t="s">
        <v>167</v>
      </c>
      <c r="D126" s="217" t="s">
        <v>135</v>
      </c>
      <c r="E126" s="218" t="s">
        <v>721</v>
      </c>
      <c r="F126" s="219" t="s">
        <v>722</v>
      </c>
      <c r="G126" s="220" t="s">
        <v>137</v>
      </c>
      <c r="H126" s="221">
        <v>1</v>
      </c>
      <c r="I126" s="222"/>
      <c r="J126" s="223">
        <f>ROUND(I126*H126,2)</f>
        <v>0</v>
      </c>
      <c r="K126" s="219" t="s">
        <v>1</v>
      </c>
      <c r="L126" s="45"/>
      <c r="M126" s="224" t="s">
        <v>1</v>
      </c>
      <c r="N126" s="225" t="s">
        <v>42</v>
      </c>
      <c r="O126" s="92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8" t="s">
        <v>138</v>
      </c>
      <c r="AT126" s="228" t="s">
        <v>135</v>
      </c>
      <c r="AU126" s="228" t="s">
        <v>85</v>
      </c>
      <c r="AY126" s="18" t="s">
        <v>134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8" t="s">
        <v>85</v>
      </c>
      <c r="BK126" s="229">
        <f>ROUND(I126*H126,2)</f>
        <v>0</v>
      </c>
      <c r="BL126" s="18" t="s">
        <v>138</v>
      </c>
      <c r="BM126" s="228" t="s">
        <v>723</v>
      </c>
    </row>
    <row r="127" spans="1:65" s="2" customFormat="1" ht="16.5" customHeight="1">
      <c r="A127" s="39"/>
      <c r="B127" s="40"/>
      <c r="C127" s="217" t="s">
        <v>173</v>
      </c>
      <c r="D127" s="217" t="s">
        <v>135</v>
      </c>
      <c r="E127" s="218" t="s">
        <v>724</v>
      </c>
      <c r="F127" s="219" t="s">
        <v>725</v>
      </c>
      <c r="G127" s="220" t="s">
        <v>598</v>
      </c>
      <c r="H127" s="221">
        <v>1</v>
      </c>
      <c r="I127" s="222"/>
      <c r="J127" s="223">
        <f>ROUND(I127*H127,2)</f>
        <v>0</v>
      </c>
      <c r="K127" s="219" t="s">
        <v>1</v>
      </c>
      <c r="L127" s="45"/>
      <c r="M127" s="224" t="s">
        <v>1</v>
      </c>
      <c r="N127" s="225" t="s">
        <v>42</v>
      </c>
      <c r="O127" s="92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8" t="s">
        <v>138</v>
      </c>
      <c r="AT127" s="228" t="s">
        <v>135</v>
      </c>
      <c r="AU127" s="228" t="s">
        <v>85</v>
      </c>
      <c r="AY127" s="18" t="s">
        <v>134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8" t="s">
        <v>85</v>
      </c>
      <c r="BK127" s="229">
        <f>ROUND(I127*H127,2)</f>
        <v>0</v>
      </c>
      <c r="BL127" s="18" t="s">
        <v>138</v>
      </c>
      <c r="BM127" s="228" t="s">
        <v>726</v>
      </c>
    </row>
    <row r="128" spans="1:65" s="2" customFormat="1" ht="16.5" customHeight="1">
      <c r="A128" s="39"/>
      <c r="B128" s="40"/>
      <c r="C128" s="217" t="s">
        <v>176</v>
      </c>
      <c r="D128" s="217" t="s">
        <v>135</v>
      </c>
      <c r="E128" s="218" t="s">
        <v>727</v>
      </c>
      <c r="F128" s="219" t="s">
        <v>728</v>
      </c>
      <c r="G128" s="220" t="s">
        <v>137</v>
      </c>
      <c r="H128" s="221">
        <v>1</v>
      </c>
      <c r="I128" s="222"/>
      <c r="J128" s="223">
        <f>ROUND(I128*H128,2)</f>
        <v>0</v>
      </c>
      <c r="K128" s="219" t="s">
        <v>1</v>
      </c>
      <c r="L128" s="45"/>
      <c r="M128" s="224" t="s">
        <v>1</v>
      </c>
      <c r="N128" s="225" t="s">
        <v>42</v>
      </c>
      <c r="O128" s="92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8" t="s">
        <v>138</v>
      </c>
      <c r="AT128" s="228" t="s">
        <v>135</v>
      </c>
      <c r="AU128" s="228" t="s">
        <v>85</v>
      </c>
      <c r="AY128" s="18" t="s">
        <v>134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8" t="s">
        <v>85</v>
      </c>
      <c r="BK128" s="229">
        <f>ROUND(I128*H128,2)</f>
        <v>0</v>
      </c>
      <c r="BL128" s="18" t="s">
        <v>138</v>
      </c>
      <c r="BM128" s="228" t="s">
        <v>729</v>
      </c>
    </row>
    <row r="129" spans="1:65" s="2" customFormat="1" ht="16.5" customHeight="1">
      <c r="A129" s="39"/>
      <c r="B129" s="40"/>
      <c r="C129" s="217" t="s">
        <v>182</v>
      </c>
      <c r="D129" s="217" t="s">
        <v>135</v>
      </c>
      <c r="E129" s="218" t="s">
        <v>730</v>
      </c>
      <c r="F129" s="219" t="s">
        <v>731</v>
      </c>
      <c r="G129" s="220" t="s">
        <v>232</v>
      </c>
      <c r="H129" s="221">
        <v>180</v>
      </c>
      <c r="I129" s="222"/>
      <c r="J129" s="223">
        <f>ROUND(I129*H129,2)</f>
        <v>0</v>
      </c>
      <c r="K129" s="219" t="s">
        <v>1</v>
      </c>
      <c r="L129" s="45"/>
      <c r="M129" s="224" t="s">
        <v>1</v>
      </c>
      <c r="N129" s="225" t="s">
        <v>42</v>
      </c>
      <c r="O129" s="92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8" t="s">
        <v>138</v>
      </c>
      <c r="AT129" s="228" t="s">
        <v>135</v>
      </c>
      <c r="AU129" s="228" t="s">
        <v>85</v>
      </c>
      <c r="AY129" s="18" t="s">
        <v>134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8" t="s">
        <v>85</v>
      </c>
      <c r="BK129" s="229">
        <f>ROUND(I129*H129,2)</f>
        <v>0</v>
      </c>
      <c r="BL129" s="18" t="s">
        <v>138</v>
      </c>
      <c r="BM129" s="228" t="s">
        <v>732</v>
      </c>
    </row>
    <row r="130" spans="1:47" s="2" customFormat="1" ht="12">
      <c r="A130" s="39"/>
      <c r="B130" s="40"/>
      <c r="C130" s="41"/>
      <c r="D130" s="240" t="s">
        <v>405</v>
      </c>
      <c r="E130" s="41"/>
      <c r="F130" s="281" t="s">
        <v>733</v>
      </c>
      <c r="G130" s="41"/>
      <c r="H130" s="41"/>
      <c r="I130" s="282"/>
      <c r="J130" s="41"/>
      <c r="K130" s="41"/>
      <c r="L130" s="45"/>
      <c r="M130" s="283"/>
      <c r="N130" s="284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405</v>
      </c>
      <c r="AU130" s="18" t="s">
        <v>85</v>
      </c>
    </row>
    <row r="131" spans="1:65" s="2" customFormat="1" ht="16.5" customHeight="1">
      <c r="A131" s="39"/>
      <c r="B131" s="40"/>
      <c r="C131" s="217" t="s">
        <v>269</v>
      </c>
      <c r="D131" s="217" t="s">
        <v>135</v>
      </c>
      <c r="E131" s="218" t="s">
        <v>734</v>
      </c>
      <c r="F131" s="219" t="s">
        <v>735</v>
      </c>
      <c r="G131" s="220" t="s">
        <v>232</v>
      </c>
      <c r="H131" s="221">
        <v>180</v>
      </c>
      <c r="I131" s="222"/>
      <c r="J131" s="223">
        <f>ROUND(I131*H131,2)</f>
        <v>0</v>
      </c>
      <c r="K131" s="219" t="s">
        <v>1</v>
      </c>
      <c r="L131" s="45"/>
      <c r="M131" s="224" t="s">
        <v>1</v>
      </c>
      <c r="N131" s="225" t="s">
        <v>42</v>
      </c>
      <c r="O131" s="92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8" t="s">
        <v>138</v>
      </c>
      <c r="AT131" s="228" t="s">
        <v>135</v>
      </c>
      <c r="AU131" s="228" t="s">
        <v>85</v>
      </c>
      <c r="AY131" s="18" t="s">
        <v>134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8" t="s">
        <v>85</v>
      </c>
      <c r="BK131" s="229">
        <f>ROUND(I131*H131,2)</f>
        <v>0</v>
      </c>
      <c r="BL131" s="18" t="s">
        <v>138</v>
      </c>
      <c r="BM131" s="228" t="s">
        <v>736</v>
      </c>
    </row>
    <row r="132" spans="1:65" s="2" customFormat="1" ht="16.5" customHeight="1">
      <c r="A132" s="39"/>
      <c r="B132" s="40"/>
      <c r="C132" s="217" t="s">
        <v>273</v>
      </c>
      <c r="D132" s="217" t="s">
        <v>135</v>
      </c>
      <c r="E132" s="218" t="s">
        <v>737</v>
      </c>
      <c r="F132" s="219" t="s">
        <v>738</v>
      </c>
      <c r="G132" s="220" t="s">
        <v>598</v>
      </c>
      <c r="H132" s="221">
        <v>2</v>
      </c>
      <c r="I132" s="222"/>
      <c r="J132" s="223">
        <f>ROUND(I132*H132,2)</f>
        <v>0</v>
      </c>
      <c r="K132" s="219" t="s">
        <v>1</v>
      </c>
      <c r="L132" s="45"/>
      <c r="M132" s="224" t="s">
        <v>1</v>
      </c>
      <c r="N132" s="225" t="s">
        <v>42</v>
      </c>
      <c r="O132" s="92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8" t="s">
        <v>138</v>
      </c>
      <c r="AT132" s="228" t="s">
        <v>135</v>
      </c>
      <c r="AU132" s="228" t="s">
        <v>85</v>
      </c>
      <c r="AY132" s="18" t="s">
        <v>134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8" t="s">
        <v>85</v>
      </c>
      <c r="BK132" s="229">
        <f>ROUND(I132*H132,2)</f>
        <v>0</v>
      </c>
      <c r="BL132" s="18" t="s">
        <v>138</v>
      </c>
      <c r="BM132" s="228" t="s">
        <v>739</v>
      </c>
    </row>
    <row r="133" spans="1:65" s="2" customFormat="1" ht="16.5" customHeight="1">
      <c r="A133" s="39"/>
      <c r="B133" s="40"/>
      <c r="C133" s="217" t="s">
        <v>281</v>
      </c>
      <c r="D133" s="217" t="s">
        <v>135</v>
      </c>
      <c r="E133" s="218" t="s">
        <v>740</v>
      </c>
      <c r="F133" s="219" t="s">
        <v>741</v>
      </c>
      <c r="G133" s="220" t="s">
        <v>598</v>
      </c>
      <c r="H133" s="221">
        <v>1</v>
      </c>
      <c r="I133" s="222"/>
      <c r="J133" s="223">
        <f>ROUND(I133*H133,2)</f>
        <v>0</v>
      </c>
      <c r="K133" s="219" t="s">
        <v>1</v>
      </c>
      <c r="L133" s="45"/>
      <c r="M133" s="232" t="s">
        <v>1</v>
      </c>
      <c r="N133" s="233" t="s">
        <v>42</v>
      </c>
      <c r="O133" s="23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8" t="s">
        <v>138</v>
      </c>
      <c r="AT133" s="228" t="s">
        <v>135</v>
      </c>
      <c r="AU133" s="228" t="s">
        <v>85</v>
      </c>
      <c r="AY133" s="18" t="s">
        <v>134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8" t="s">
        <v>85</v>
      </c>
      <c r="BK133" s="229">
        <f>ROUND(I133*H133,2)</f>
        <v>0</v>
      </c>
      <c r="BL133" s="18" t="s">
        <v>138</v>
      </c>
      <c r="BM133" s="228" t="s">
        <v>742</v>
      </c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password="CC35" sheet="1" objects="1" scenarios="1" formatColumns="0" formatRows="0" autoFilter="0"/>
  <autoFilter ref="C116:K13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743</v>
      </c>
      <c r="H4" s="21"/>
    </row>
    <row r="5" spans="2:8" s="1" customFormat="1" ht="12" customHeight="1">
      <c r="B5" s="21"/>
      <c r="C5" s="302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3" t="s">
        <v>16</v>
      </c>
      <c r="D6" s="304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12. 4. 2023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5"/>
      <c r="C9" s="306" t="s">
        <v>58</v>
      </c>
      <c r="D9" s="307" t="s">
        <v>59</v>
      </c>
      <c r="E9" s="307" t="s">
        <v>120</v>
      </c>
      <c r="F9" s="308" t="s">
        <v>744</v>
      </c>
      <c r="G9" s="192"/>
      <c r="H9" s="305"/>
    </row>
    <row r="10" spans="1:8" s="2" customFormat="1" ht="26.4" customHeight="1">
      <c r="A10" s="39"/>
      <c r="B10" s="45"/>
      <c r="C10" s="309" t="s">
        <v>745</v>
      </c>
      <c r="D10" s="309" t="s">
        <v>89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0" t="s">
        <v>186</v>
      </c>
      <c r="D11" s="311" t="s">
        <v>1</v>
      </c>
      <c r="E11" s="312" t="s">
        <v>1</v>
      </c>
      <c r="F11" s="313">
        <v>2844</v>
      </c>
      <c r="G11" s="39"/>
      <c r="H11" s="45"/>
    </row>
    <row r="12" spans="1:8" s="2" customFormat="1" ht="16.8" customHeight="1">
      <c r="A12" s="39"/>
      <c r="B12" s="45"/>
      <c r="C12" s="314" t="s">
        <v>1</v>
      </c>
      <c r="D12" s="314" t="s">
        <v>468</v>
      </c>
      <c r="E12" s="18" t="s">
        <v>1</v>
      </c>
      <c r="F12" s="315">
        <v>0</v>
      </c>
      <c r="G12" s="39"/>
      <c r="H12" s="45"/>
    </row>
    <row r="13" spans="1:8" s="2" customFormat="1" ht="16.8" customHeight="1">
      <c r="A13" s="39"/>
      <c r="B13" s="45"/>
      <c r="C13" s="314" t="s">
        <v>1</v>
      </c>
      <c r="D13" s="314" t="s">
        <v>187</v>
      </c>
      <c r="E13" s="18" t="s">
        <v>1</v>
      </c>
      <c r="F13" s="315">
        <v>2844</v>
      </c>
      <c r="G13" s="39"/>
      <c r="H13" s="45"/>
    </row>
    <row r="14" spans="1:8" s="2" customFormat="1" ht="16.8" customHeight="1">
      <c r="A14" s="39"/>
      <c r="B14" s="45"/>
      <c r="C14" s="314" t="s">
        <v>186</v>
      </c>
      <c r="D14" s="314" t="s">
        <v>458</v>
      </c>
      <c r="E14" s="18" t="s">
        <v>1</v>
      </c>
      <c r="F14" s="315">
        <v>2844</v>
      </c>
      <c r="G14" s="39"/>
      <c r="H14" s="45"/>
    </row>
    <row r="15" spans="1:8" s="2" customFormat="1" ht="16.8" customHeight="1">
      <c r="A15" s="39"/>
      <c r="B15" s="45"/>
      <c r="C15" s="316" t="s">
        <v>746</v>
      </c>
      <c r="D15" s="39"/>
      <c r="E15" s="39"/>
      <c r="F15" s="39"/>
      <c r="G15" s="39"/>
      <c r="H15" s="45"/>
    </row>
    <row r="16" spans="1:8" s="2" customFormat="1" ht="12">
      <c r="A16" s="39"/>
      <c r="B16" s="45"/>
      <c r="C16" s="314" t="s">
        <v>465</v>
      </c>
      <c r="D16" s="314" t="s">
        <v>466</v>
      </c>
      <c r="E16" s="18" t="s">
        <v>232</v>
      </c>
      <c r="F16" s="315">
        <v>2844</v>
      </c>
      <c r="G16" s="39"/>
      <c r="H16" s="45"/>
    </row>
    <row r="17" spans="1:8" s="2" customFormat="1" ht="16.8" customHeight="1">
      <c r="A17" s="39"/>
      <c r="B17" s="45"/>
      <c r="C17" s="314" t="s">
        <v>230</v>
      </c>
      <c r="D17" s="314" t="s">
        <v>231</v>
      </c>
      <c r="E17" s="18" t="s">
        <v>232</v>
      </c>
      <c r="F17" s="315">
        <v>3479.5</v>
      </c>
      <c r="G17" s="39"/>
      <c r="H17" s="45"/>
    </row>
    <row r="18" spans="1:8" s="2" customFormat="1" ht="12">
      <c r="A18" s="39"/>
      <c r="B18" s="45"/>
      <c r="C18" s="314" t="s">
        <v>236</v>
      </c>
      <c r="D18" s="314" t="s">
        <v>237</v>
      </c>
      <c r="E18" s="18" t="s">
        <v>238</v>
      </c>
      <c r="F18" s="315">
        <v>1630.649</v>
      </c>
      <c r="G18" s="39"/>
      <c r="H18" s="45"/>
    </row>
    <row r="19" spans="1:8" s="2" customFormat="1" ht="12">
      <c r="A19" s="39"/>
      <c r="B19" s="45"/>
      <c r="C19" s="314" t="s">
        <v>274</v>
      </c>
      <c r="D19" s="314" t="s">
        <v>275</v>
      </c>
      <c r="E19" s="18" t="s">
        <v>238</v>
      </c>
      <c r="F19" s="315">
        <v>2418.455</v>
      </c>
      <c r="G19" s="39"/>
      <c r="H19" s="45"/>
    </row>
    <row r="20" spans="1:8" s="2" customFormat="1" ht="16.8" customHeight="1">
      <c r="A20" s="39"/>
      <c r="B20" s="45"/>
      <c r="C20" s="314" t="s">
        <v>321</v>
      </c>
      <c r="D20" s="314" t="s">
        <v>322</v>
      </c>
      <c r="E20" s="18" t="s">
        <v>232</v>
      </c>
      <c r="F20" s="315">
        <v>5799</v>
      </c>
      <c r="G20" s="39"/>
      <c r="H20" s="45"/>
    </row>
    <row r="21" spans="1:8" s="2" customFormat="1" ht="16.8" customHeight="1">
      <c r="A21" s="39"/>
      <c r="B21" s="45"/>
      <c r="C21" s="314" t="s">
        <v>424</v>
      </c>
      <c r="D21" s="314" t="s">
        <v>425</v>
      </c>
      <c r="E21" s="18" t="s">
        <v>232</v>
      </c>
      <c r="F21" s="315">
        <v>3479.5</v>
      </c>
      <c r="G21" s="39"/>
      <c r="H21" s="45"/>
    </row>
    <row r="22" spans="1:8" s="2" customFormat="1" ht="16.8" customHeight="1">
      <c r="A22" s="39"/>
      <c r="B22" s="45"/>
      <c r="C22" s="314" t="s">
        <v>432</v>
      </c>
      <c r="D22" s="314" t="s">
        <v>433</v>
      </c>
      <c r="E22" s="18" t="s">
        <v>232</v>
      </c>
      <c r="F22" s="315">
        <v>3479.5</v>
      </c>
      <c r="G22" s="39"/>
      <c r="H22" s="45"/>
    </row>
    <row r="23" spans="1:8" s="2" customFormat="1" ht="16.8" customHeight="1">
      <c r="A23" s="39"/>
      <c r="B23" s="45"/>
      <c r="C23" s="314" t="s">
        <v>440</v>
      </c>
      <c r="D23" s="314" t="s">
        <v>441</v>
      </c>
      <c r="E23" s="18" t="s">
        <v>232</v>
      </c>
      <c r="F23" s="315">
        <v>5799</v>
      </c>
      <c r="G23" s="39"/>
      <c r="H23" s="45"/>
    </row>
    <row r="24" spans="1:8" s="2" customFormat="1" ht="16.8" customHeight="1">
      <c r="A24" s="39"/>
      <c r="B24" s="45"/>
      <c r="C24" s="310" t="s">
        <v>200</v>
      </c>
      <c r="D24" s="311" t="s">
        <v>1</v>
      </c>
      <c r="E24" s="312" t="s">
        <v>1</v>
      </c>
      <c r="F24" s="313">
        <v>52.8</v>
      </c>
      <c r="G24" s="39"/>
      <c r="H24" s="45"/>
    </row>
    <row r="25" spans="1:8" s="2" customFormat="1" ht="16.8" customHeight="1">
      <c r="A25" s="39"/>
      <c r="B25" s="45"/>
      <c r="C25" s="314" t="s">
        <v>1</v>
      </c>
      <c r="D25" s="314" t="s">
        <v>247</v>
      </c>
      <c r="E25" s="18" t="s">
        <v>1</v>
      </c>
      <c r="F25" s="315">
        <v>0</v>
      </c>
      <c r="G25" s="39"/>
      <c r="H25" s="45"/>
    </row>
    <row r="26" spans="1:8" s="2" customFormat="1" ht="16.8" customHeight="1">
      <c r="A26" s="39"/>
      <c r="B26" s="45"/>
      <c r="C26" s="314" t="s">
        <v>1</v>
      </c>
      <c r="D26" s="314" t="s">
        <v>248</v>
      </c>
      <c r="E26" s="18" t="s">
        <v>1</v>
      </c>
      <c r="F26" s="315">
        <v>52.8</v>
      </c>
      <c r="G26" s="39"/>
      <c r="H26" s="45"/>
    </row>
    <row r="27" spans="1:8" s="2" customFormat="1" ht="16.8" customHeight="1">
      <c r="A27" s="39"/>
      <c r="B27" s="45"/>
      <c r="C27" s="314" t="s">
        <v>200</v>
      </c>
      <c r="D27" s="314" t="s">
        <v>243</v>
      </c>
      <c r="E27" s="18" t="s">
        <v>1</v>
      </c>
      <c r="F27" s="315">
        <v>52.8</v>
      </c>
      <c r="G27" s="39"/>
      <c r="H27" s="45"/>
    </row>
    <row r="28" spans="1:8" s="2" customFormat="1" ht="16.8" customHeight="1">
      <c r="A28" s="39"/>
      <c r="B28" s="45"/>
      <c r="C28" s="316" t="s">
        <v>746</v>
      </c>
      <c r="D28" s="39"/>
      <c r="E28" s="39"/>
      <c r="F28" s="39"/>
      <c r="G28" s="39"/>
      <c r="H28" s="45"/>
    </row>
    <row r="29" spans="1:8" s="2" customFormat="1" ht="16.8" customHeight="1">
      <c r="A29" s="39"/>
      <c r="B29" s="45"/>
      <c r="C29" s="314" t="s">
        <v>244</v>
      </c>
      <c r="D29" s="314" t="s">
        <v>245</v>
      </c>
      <c r="E29" s="18" t="s">
        <v>238</v>
      </c>
      <c r="F29" s="315">
        <v>52.8</v>
      </c>
      <c r="G29" s="39"/>
      <c r="H29" s="45"/>
    </row>
    <row r="30" spans="1:8" s="2" customFormat="1" ht="12">
      <c r="A30" s="39"/>
      <c r="B30" s="45"/>
      <c r="C30" s="314" t="s">
        <v>274</v>
      </c>
      <c r="D30" s="314" t="s">
        <v>275</v>
      </c>
      <c r="E30" s="18" t="s">
        <v>238</v>
      </c>
      <c r="F30" s="315">
        <v>2418.455</v>
      </c>
      <c r="G30" s="39"/>
      <c r="H30" s="45"/>
    </row>
    <row r="31" spans="1:8" s="2" customFormat="1" ht="16.8" customHeight="1">
      <c r="A31" s="39"/>
      <c r="B31" s="45"/>
      <c r="C31" s="314" t="s">
        <v>291</v>
      </c>
      <c r="D31" s="314" t="s">
        <v>292</v>
      </c>
      <c r="E31" s="18" t="s">
        <v>238</v>
      </c>
      <c r="F31" s="315">
        <v>54.674</v>
      </c>
      <c r="G31" s="39"/>
      <c r="H31" s="45"/>
    </row>
    <row r="32" spans="1:8" s="2" customFormat="1" ht="16.8" customHeight="1">
      <c r="A32" s="39"/>
      <c r="B32" s="45"/>
      <c r="C32" s="310" t="s">
        <v>192</v>
      </c>
      <c r="D32" s="311" t="s">
        <v>1</v>
      </c>
      <c r="E32" s="312" t="s">
        <v>1</v>
      </c>
      <c r="F32" s="313">
        <v>1630.649</v>
      </c>
      <c r="G32" s="39"/>
      <c r="H32" s="45"/>
    </row>
    <row r="33" spans="1:8" s="2" customFormat="1" ht="16.8" customHeight="1">
      <c r="A33" s="39"/>
      <c r="B33" s="45"/>
      <c r="C33" s="314" t="s">
        <v>1</v>
      </c>
      <c r="D33" s="314" t="s">
        <v>240</v>
      </c>
      <c r="E33" s="18" t="s">
        <v>1</v>
      </c>
      <c r="F33" s="315">
        <v>455.04</v>
      </c>
      <c r="G33" s="39"/>
      <c r="H33" s="45"/>
    </row>
    <row r="34" spans="1:8" s="2" customFormat="1" ht="16.8" customHeight="1">
      <c r="A34" s="39"/>
      <c r="B34" s="45"/>
      <c r="C34" s="314" t="s">
        <v>1</v>
      </c>
      <c r="D34" s="314" t="s">
        <v>241</v>
      </c>
      <c r="E34" s="18" t="s">
        <v>1</v>
      </c>
      <c r="F34" s="315">
        <v>101.68</v>
      </c>
      <c r="G34" s="39"/>
      <c r="H34" s="45"/>
    </row>
    <row r="35" spans="1:8" s="2" customFormat="1" ht="16.8" customHeight="1">
      <c r="A35" s="39"/>
      <c r="B35" s="45"/>
      <c r="C35" s="314" t="s">
        <v>1</v>
      </c>
      <c r="D35" s="314" t="s">
        <v>242</v>
      </c>
      <c r="E35" s="18" t="s">
        <v>1</v>
      </c>
      <c r="F35" s="315">
        <v>1073.929</v>
      </c>
      <c r="G35" s="39"/>
      <c r="H35" s="45"/>
    </row>
    <row r="36" spans="1:8" s="2" customFormat="1" ht="16.8" customHeight="1">
      <c r="A36" s="39"/>
      <c r="B36" s="45"/>
      <c r="C36" s="314" t="s">
        <v>192</v>
      </c>
      <c r="D36" s="314" t="s">
        <v>243</v>
      </c>
      <c r="E36" s="18" t="s">
        <v>1</v>
      </c>
      <c r="F36" s="315">
        <v>1630.649</v>
      </c>
      <c r="G36" s="39"/>
      <c r="H36" s="45"/>
    </row>
    <row r="37" spans="1:8" s="2" customFormat="1" ht="16.8" customHeight="1">
      <c r="A37" s="39"/>
      <c r="B37" s="45"/>
      <c r="C37" s="316" t="s">
        <v>746</v>
      </c>
      <c r="D37" s="39"/>
      <c r="E37" s="39"/>
      <c r="F37" s="39"/>
      <c r="G37" s="39"/>
      <c r="H37" s="45"/>
    </row>
    <row r="38" spans="1:8" s="2" customFormat="1" ht="12">
      <c r="A38" s="39"/>
      <c r="B38" s="45"/>
      <c r="C38" s="314" t="s">
        <v>236</v>
      </c>
      <c r="D38" s="314" t="s">
        <v>237</v>
      </c>
      <c r="E38" s="18" t="s">
        <v>238</v>
      </c>
      <c r="F38" s="315">
        <v>1630.649</v>
      </c>
      <c r="G38" s="39"/>
      <c r="H38" s="45"/>
    </row>
    <row r="39" spans="1:8" s="2" customFormat="1" ht="12">
      <c r="A39" s="39"/>
      <c r="B39" s="45"/>
      <c r="C39" s="314" t="s">
        <v>274</v>
      </c>
      <c r="D39" s="314" t="s">
        <v>275</v>
      </c>
      <c r="E39" s="18" t="s">
        <v>238</v>
      </c>
      <c r="F39" s="315">
        <v>2418.455</v>
      </c>
      <c r="G39" s="39"/>
      <c r="H39" s="45"/>
    </row>
    <row r="40" spans="1:8" s="2" customFormat="1" ht="16.8" customHeight="1">
      <c r="A40" s="39"/>
      <c r="B40" s="45"/>
      <c r="C40" s="310" t="s">
        <v>203</v>
      </c>
      <c r="D40" s="311" t="s">
        <v>1</v>
      </c>
      <c r="E40" s="312" t="s">
        <v>1</v>
      </c>
      <c r="F40" s="313">
        <v>2418.455</v>
      </c>
      <c r="G40" s="39"/>
      <c r="H40" s="45"/>
    </row>
    <row r="41" spans="1:8" s="2" customFormat="1" ht="16.8" customHeight="1">
      <c r="A41" s="39"/>
      <c r="B41" s="45"/>
      <c r="C41" s="314" t="s">
        <v>1</v>
      </c>
      <c r="D41" s="314" t="s">
        <v>277</v>
      </c>
      <c r="E41" s="18" t="s">
        <v>1</v>
      </c>
      <c r="F41" s="315">
        <v>1804.429</v>
      </c>
      <c r="G41" s="39"/>
      <c r="H41" s="45"/>
    </row>
    <row r="42" spans="1:8" s="2" customFormat="1" ht="16.8" customHeight="1">
      <c r="A42" s="39"/>
      <c r="B42" s="45"/>
      <c r="C42" s="314" t="s">
        <v>1</v>
      </c>
      <c r="D42" s="314" t="s">
        <v>278</v>
      </c>
      <c r="E42" s="18" t="s">
        <v>1</v>
      </c>
      <c r="F42" s="315">
        <v>-1.874</v>
      </c>
      <c r="G42" s="39"/>
      <c r="H42" s="45"/>
    </row>
    <row r="43" spans="1:8" s="2" customFormat="1" ht="16.8" customHeight="1">
      <c r="A43" s="39"/>
      <c r="B43" s="45"/>
      <c r="C43" s="314" t="s">
        <v>1</v>
      </c>
      <c r="D43" s="314" t="s">
        <v>279</v>
      </c>
      <c r="E43" s="18" t="s">
        <v>1</v>
      </c>
      <c r="F43" s="315">
        <v>0</v>
      </c>
      <c r="G43" s="39"/>
      <c r="H43" s="45"/>
    </row>
    <row r="44" spans="1:8" s="2" customFormat="1" ht="16.8" customHeight="1">
      <c r="A44" s="39"/>
      <c r="B44" s="45"/>
      <c r="C44" s="314" t="s">
        <v>1</v>
      </c>
      <c r="D44" s="314" t="s">
        <v>280</v>
      </c>
      <c r="E44" s="18" t="s">
        <v>1</v>
      </c>
      <c r="F44" s="315">
        <v>615.9</v>
      </c>
      <c r="G44" s="39"/>
      <c r="H44" s="45"/>
    </row>
    <row r="45" spans="1:8" s="2" customFormat="1" ht="16.8" customHeight="1">
      <c r="A45" s="39"/>
      <c r="B45" s="45"/>
      <c r="C45" s="314" t="s">
        <v>203</v>
      </c>
      <c r="D45" s="314" t="s">
        <v>243</v>
      </c>
      <c r="E45" s="18" t="s">
        <v>1</v>
      </c>
      <c r="F45" s="315">
        <v>2418.455</v>
      </c>
      <c r="G45" s="39"/>
      <c r="H45" s="45"/>
    </row>
    <row r="46" spans="1:8" s="2" customFormat="1" ht="16.8" customHeight="1">
      <c r="A46" s="39"/>
      <c r="B46" s="45"/>
      <c r="C46" s="316" t="s">
        <v>746</v>
      </c>
      <c r="D46" s="39"/>
      <c r="E46" s="39"/>
      <c r="F46" s="39"/>
      <c r="G46" s="39"/>
      <c r="H46" s="45"/>
    </row>
    <row r="47" spans="1:8" s="2" customFormat="1" ht="12">
      <c r="A47" s="39"/>
      <c r="B47" s="45"/>
      <c r="C47" s="314" t="s">
        <v>274</v>
      </c>
      <c r="D47" s="314" t="s">
        <v>275</v>
      </c>
      <c r="E47" s="18" t="s">
        <v>238</v>
      </c>
      <c r="F47" s="315">
        <v>2418.455</v>
      </c>
      <c r="G47" s="39"/>
      <c r="H47" s="45"/>
    </row>
    <row r="48" spans="1:8" s="2" customFormat="1" ht="12">
      <c r="A48" s="39"/>
      <c r="B48" s="45"/>
      <c r="C48" s="314" t="s">
        <v>282</v>
      </c>
      <c r="D48" s="314" t="s">
        <v>283</v>
      </c>
      <c r="E48" s="18" t="s">
        <v>284</v>
      </c>
      <c r="F48" s="315">
        <v>4353.219</v>
      </c>
      <c r="G48" s="39"/>
      <c r="H48" s="45"/>
    </row>
    <row r="49" spans="1:8" s="2" customFormat="1" ht="16.8" customHeight="1">
      <c r="A49" s="39"/>
      <c r="B49" s="45"/>
      <c r="C49" s="314" t="s">
        <v>287</v>
      </c>
      <c r="D49" s="314" t="s">
        <v>288</v>
      </c>
      <c r="E49" s="18" t="s">
        <v>238</v>
      </c>
      <c r="F49" s="315">
        <v>2418.455</v>
      </c>
      <c r="G49" s="39"/>
      <c r="H49" s="45"/>
    </row>
    <row r="50" spans="1:8" s="2" customFormat="1" ht="16.8" customHeight="1">
      <c r="A50" s="39"/>
      <c r="B50" s="45"/>
      <c r="C50" s="310" t="s">
        <v>190</v>
      </c>
      <c r="D50" s="311" t="s">
        <v>1</v>
      </c>
      <c r="E50" s="312" t="s">
        <v>1</v>
      </c>
      <c r="F50" s="313">
        <v>2319.5</v>
      </c>
      <c r="G50" s="39"/>
      <c r="H50" s="45"/>
    </row>
    <row r="51" spans="1:8" s="2" customFormat="1" ht="16.8" customHeight="1">
      <c r="A51" s="39"/>
      <c r="B51" s="45"/>
      <c r="C51" s="314" t="s">
        <v>1</v>
      </c>
      <c r="D51" s="314" t="s">
        <v>456</v>
      </c>
      <c r="E51" s="18" t="s">
        <v>1</v>
      </c>
      <c r="F51" s="315">
        <v>1684</v>
      </c>
      <c r="G51" s="39"/>
      <c r="H51" s="45"/>
    </row>
    <row r="52" spans="1:8" s="2" customFormat="1" ht="16.8" customHeight="1">
      <c r="A52" s="39"/>
      <c r="B52" s="45"/>
      <c r="C52" s="314" t="s">
        <v>1</v>
      </c>
      <c r="D52" s="314" t="s">
        <v>457</v>
      </c>
      <c r="E52" s="18" t="s">
        <v>1</v>
      </c>
      <c r="F52" s="315">
        <v>635.5</v>
      </c>
      <c r="G52" s="39"/>
      <c r="H52" s="45"/>
    </row>
    <row r="53" spans="1:8" s="2" customFormat="1" ht="16.8" customHeight="1">
      <c r="A53" s="39"/>
      <c r="B53" s="45"/>
      <c r="C53" s="314" t="s">
        <v>190</v>
      </c>
      <c r="D53" s="314" t="s">
        <v>458</v>
      </c>
      <c r="E53" s="18" t="s">
        <v>1</v>
      </c>
      <c r="F53" s="315">
        <v>2319.5</v>
      </c>
      <c r="G53" s="39"/>
      <c r="H53" s="45"/>
    </row>
    <row r="54" spans="1:8" s="2" customFormat="1" ht="16.8" customHeight="1">
      <c r="A54" s="39"/>
      <c r="B54" s="45"/>
      <c r="C54" s="316" t="s">
        <v>746</v>
      </c>
      <c r="D54" s="39"/>
      <c r="E54" s="39"/>
      <c r="F54" s="39"/>
      <c r="G54" s="39"/>
      <c r="H54" s="45"/>
    </row>
    <row r="55" spans="1:8" s="2" customFormat="1" ht="12">
      <c r="A55" s="39"/>
      <c r="B55" s="45"/>
      <c r="C55" s="314" t="s">
        <v>453</v>
      </c>
      <c r="D55" s="314" t="s">
        <v>454</v>
      </c>
      <c r="E55" s="18" t="s">
        <v>232</v>
      </c>
      <c r="F55" s="315">
        <v>2319.5</v>
      </c>
      <c r="G55" s="39"/>
      <c r="H55" s="45"/>
    </row>
    <row r="56" spans="1:8" s="2" customFormat="1" ht="12">
      <c r="A56" s="39"/>
      <c r="B56" s="45"/>
      <c r="C56" s="314" t="s">
        <v>236</v>
      </c>
      <c r="D56" s="314" t="s">
        <v>237</v>
      </c>
      <c r="E56" s="18" t="s">
        <v>238</v>
      </c>
      <c r="F56" s="315">
        <v>1630.649</v>
      </c>
      <c r="G56" s="39"/>
      <c r="H56" s="45"/>
    </row>
    <row r="57" spans="1:8" s="2" customFormat="1" ht="16.8" customHeight="1">
      <c r="A57" s="39"/>
      <c r="B57" s="45"/>
      <c r="C57" s="314" t="s">
        <v>321</v>
      </c>
      <c r="D57" s="314" t="s">
        <v>322</v>
      </c>
      <c r="E57" s="18" t="s">
        <v>232</v>
      </c>
      <c r="F57" s="315">
        <v>5799</v>
      </c>
      <c r="G57" s="39"/>
      <c r="H57" s="45"/>
    </row>
    <row r="58" spans="1:8" s="2" customFormat="1" ht="16.8" customHeight="1">
      <c r="A58" s="39"/>
      <c r="B58" s="45"/>
      <c r="C58" s="314" t="s">
        <v>428</v>
      </c>
      <c r="D58" s="314" t="s">
        <v>429</v>
      </c>
      <c r="E58" s="18" t="s">
        <v>232</v>
      </c>
      <c r="F58" s="315">
        <v>2319.5</v>
      </c>
      <c r="G58" s="39"/>
      <c r="H58" s="45"/>
    </row>
    <row r="59" spans="1:8" s="2" customFormat="1" ht="16.8" customHeight="1">
      <c r="A59" s="39"/>
      <c r="B59" s="45"/>
      <c r="C59" s="314" t="s">
        <v>436</v>
      </c>
      <c r="D59" s="314" t="s">
        <v>437</v>
      </c>
      <c r="E59" s="18" t="s">
        <v>232</v>
      </c>
      <c r="F59" s="315">
        <v>2319.5</v>
      </c>
      <c r="G59" s="39"/>
      <c r="H59" s="45"/>
    </row>
    <row r="60" spans="1:8" s="2" customFormat="1" ht="16.8" customHeight="1">
      <c r="A60" s="39"/>
      <c r="B60" s="45"/>
      <c r="C60" s="314" t="s">
        <v>440</v>
      </c>
      <c r="D60" s="314" t="s">
        <v>441</v>
      </c>
      <c r="E60" s="18" t="s">
        <v>232</v>
      </c>
      <c r="F60" s="315">
        <v>5799</v>
      </c>
      <c r="G60" s="39"/>
      <c r="H60" s="45"/>
    </row>
    <row r="61" spans="1:8" s="2" customFormat="1" ht="16.8" customHeight="1">
      <c r="A61" s="39"/>
      <c r="B61" s="45"/>
      <c r="C61" s="314" t="s">
        <v>445</v>
      </c>
      <c r="D61" s="314" t="s">
        <v>446</v>
      </c>
      <c r="E61" s="18" t="s">
        <v>232</v>
      </c>
      <c r="F61" s="315">
        <v>2319.5</v>
      </c>
      <c r="G61" s="39"/>
      <c r="H61" s="45"/>
    </row>
    <row r="62" spans="1:8" s="2" customFormat="1" ht="16.8" customHeight="1">
      <c r="A62" s="39"/>
      <c r="B62" s="45"/>
      <c r="C62" s="314" t="s">
        <v>449</v>
      </c>
      <c r="D62" s="314" t="s">
        <v>450</v>
      </c>
      <c r="E62" s="18" t="s">
        <v>232</v>
      </c>
      <c r="F62" s="315">
        <v>2319.5</v>
      </c>
      <c r="G62" s="39"/>
      <c r="H62" s="45"/>
    </row>
    <row r="63" spans="1:8" s="2" customFormat="1" ht="16.8" customHeight="1">
      <c r="A63" s="39"/>
      <c r="B63" s="45"/>
      <c r="C63" s="310" t="s">
        <v>188</v>
      </c>
      <c r="D63" s="311" t="s">
        <v>1</v>
      </c>
      <c r="E63" s="312" t="s">
        <v>1</v>
      </c>
      <c r="F63" s="313">
        <v>635.5</v>
      </c>
      <c r="G63" s="39"/>
      <c r="H63" s="45"/>
    </row>
    <row r="64" spans="1:8" s="2" customFormat="1" ht="16.8" customHeight="1">
      <c r="A64" s="39"/>
      <c r="B64" s="45"/>
      <c r="C64" s="314" t="s">
        <v>1</v>
      </c>
      <c r="D64" s="314" t="s">
        <v>463</v>
      </c>
      <c r="E64" s="18" t="s">
        <v>1</v>
      </c>
      <c r="F64" s="315">
        <v>0</v>
      </c>
      <c r="G64" s="39"/>
      <c r="H64" s="45"/>
    </row>
    <row r="65" spans="1:8" s="2" customFormat="1" ht="16.8" customHeight="1">
      <c r="A65" s="39"/>
      <c r="B65" s="45"/>
      <c r="C65" s="314" t="s">
        <v>1</v>
      </c>
      <c r="D65" s="314" t="s">
        <v>189</v>
      </c>
      <c r="E65" s="18" t="s">
        <v>1</v>
      </c>
      <c r="F65" s="315">
        <v>635.5</v>
      </c>
      <c r="G65" s="39"/>
      <c r="H65" s="45"/>
    </row>
    <row r="66" spans="1:8" s="2" customFormat="1" ht="16.8" customHeight="1">
      <c r="A66" s="39"/>
      <c r="B66" s="45"/>
      <c r="C66" s="314" t="s">
        <v>188</v>
      </c>
      <c r="D66" s="314" t="s">
        <v>458</v>
      </c>
      <c r="E66" s="18" t="s">
        <v>1</v>
      </c>
      <c r="F66" s="315">
        <v>635.5</v>
      </c>
      <c r="G66" s="39"/>
      <c r="H66" s="45"/>
    </row>
    <row r="67" spans="1:8" s="2" customFormat="1" ht="16.8" customHeight="1">
      <c r="A67" s="39"/>
      <c r="B67" s="45"/>
      <c r="C67" s="316" t="s">
        <v>746</v>
      </c>
      <c r="D67" s="39"/>
      <c r="E67" s="39"/>
      <c r="F67" s="39"/>
      <c r="G67" s="39"/>
      <c r="H67" s="45"/>
    </row>
    <row r="68" spans="1:8" s="2" customFormat="1" ht="16.8" customHeight="1">
      <c r="A68" s="39"/>
      <c r="B68" s="45"/>
      <c r="C68" s="314" t="s">
        <v>460</v>
      </c>
      <c r="D68" s="314" t="s">
        <v>461</v>
      </c>
      <c r="E68" s="18" t="s">
        <v>232</v>
      </c>
      <c r="F68" s="315">
        <v>635.5</v>
      </c>
      <c r="G68" s="39"/>
      <c r="H68" s="45"/>
    </row>
    <row r="69" spans="1:8" s="2" customFormat="1" ht="16.8" customHeight="1">
      <c r="A69" s="39"/>
      <c r="B69" s="45"/>
      <c r="C69" s="314" t="s">
        <v>230</v>
      </c>
      <c r="D69" s="314" t="s">
        <v>231</v>
      </c>
      <c r="E69" s="18" t="s">
        <v>232</v>
      </c>
      <c r="F69" s="315">
        <v>3479.5</v>
      </c>
      <c r="G69" s="39"/>
      <c r="H69" s="45"/>
    </row>
    <row r="70" spans="1:8" s="2" customFormat="1" ht="12">
      <c r="A70" s="39"/>
      <c r="B70" s="45"/>
      <c r="C70" s="314" t="s">
        <v>236</v>
      </c>
      <c r="D70" s="314" t="s">
        <v>237</v>
      </c>
      <c r="E70" s="18" t="s">
        <v>238</v>
      </c>
      <c r="F70" s="315">
        <v>1630.649</v>
      </c>
      <c r="G70" s="39"/>
      <c r="H70" s="45"/>
    </row>
    <row r="71" spans="1:8" s="2" customFormat="1" ht="12">
      <c r="A71" s="39"/>
      <c r="B71" s="45"/>
      <c r="C71" s="314" t="s">
        <v>274</v>
      </c>
      <c r="D71" s="314" t="s">
        <v>275</v>
      </c>
      <c r="E71" s="18" t="s">
        <v>238</v>
      </c>
      <c r="F71" s="315">
        <v>2418.455</v>
      </c>
      <c r="G71" s="39"/>
      <c r="H71" s="45"/>
    </row>
    <row r="72" spans="1:8" s="2" customFormat="1" ht="16.8" customHeight="1">
      <c r="A72" s="39"/>
      <c r="B72" s="45"/>
      <c r="C72" s="314" t="s">
        <v>321</v>
      </c>
      <c r="D72" s="314" t="s">
        <v>322</v>
      </c>
      <c r="E72" s="18" t="s">
        <v>232</v>
      </c>
      <c r="F72" s="315">
        <v>5799</v>
      </c>
      <c r="G72" s="39"/>
      <c r="H72" s="45"/>
    </row>
    <row r="73" spans="1:8" s="2" customFormat="1" ht="16.8" customHeight="1">
      <c r="A73" s="39"/>
      <c r="B73" s="45"/>
      <c r="C73" s="314" t="s">
        <v>424</v>
      </c>
      <c r="D73" s="314" t="s">
        <v>425</v>
      </c>
      <c r="E73" s="18" t="s">
        <v>232</v>
      </c>
      <c r="F73" s="315">
        <v>3479.5</v>
      </c>
      <c r="G73" s="39"/>
      <c r="H73" s="45"/>
    </row>
    <row r="74" spans="1:8" s="2" customFormat="1" ht="16.8" customHeight="1">
      <c r="A74" s="39"/>
      <c r="B74" s="45"/>
      <c r="C74" s="314" t="s">
        <v>432</v>
      </c>
      <c r="D74" s="314" t="s">
        <v>433</v>
      </c>
      <c r="E74" s="18" t="s">
        <v>232</v>
      </c>
      <c r="F74" s="315">
        <v>3479.5</v>
      </c>
      <c r="G74" s="39"/>
      <c r="H74" s="45"/>
    </row>
    <row r="75" spans="1:8" s="2" customFormat="1" ht="16.8" customHeight="1">
      <c r="A75" s="39"/>
      <c r="B75" s="45"/>
      <c r="C75" s="314" t="s">
        <v>440</v>
      </c>
      <c r="D75" s="314" t="s">
        <v>441</v>
      </c>
      <c r="E75" s="18" t="s">
        <v>232</v>
      </c>
      <c r="F75" s="315">
        <v>5799</v>
      </c>
      <c r="G75" s="39"/>
      <c r="H75" s="45"/>
    </row>
    <row r="76" spans="1:8" s="2" customFormat="1" ht="16.8" customHeight="1">
      <c r="A76" s="39"/>
      <c r="B76" s="45"/>
      <c r="C76" s="310" t="s">
        <v>194</v>
      </c>
      <c r="D76" s="311" t="s">
        <v>1</v>
      </c>
      <c r="E76" s="312" t="s">
        <v>1</v>
      </c>
      <c r="F76" s="313">
        <v>118.98</v>
      </c>
      <c r="G76" s="39"/>
      <c r="H76" s="45"/>
    </row>
    <row r="77" spans="1:8" s="2" customFormat="1" ht="16.8" customHeight="1">
      <c r="A77" s="39"/>
      <c r="B77" s="45"/>
      <c r="C77" s="314" t="s">
        <v>1</v>
      </c>
      <c r="D77" s="314" t="s">
        <v>252</v>
      </c>
      <c r="E77" s="18" t="s">
        <v>1</v>
      </c>
      <c r="F77" s="315">
        <v>0</v>
      </c>
      <c r="G77" s="39"/>
      <c r="H77" s="45"/>
    </row>
    <row r="78" spans="1:8" s="2" customFormat="1" ht="16.8" customHeight="1">
      <c r="A78" s="39"/>
      <c r="B78" s="45"/>
      <c r="C78" s="314" t="s">
        <v>1</v>
      </c>
      <c r="D78" s="314" t="s">
        <v>253</v>
      </c>
      <c r="E78" s="18" t="s">
        <v>1</v>
      </c>
      <c r="F78" s="315">
        <v>118.98</v>
      </c>
      <c r="G78" s="39"/>
      <c r="H78" s="45"/>
    </row>
    <row r="79" spans="1:8" s="2" customFormat="1" ht="16.8" customHeight="1">
      <c r="A79" s="39"/>
      <c r="B79" s="45"/>
      <c r="C79" s="314" t="s">
        <v>194</v>
      </c>
      <c r="D79" s="314" t="s">
        <v>243</v>
      </c>
      <c r="E79" s="18" t="s">
        <v>1</v>
      </c>
      <c r="F79" s="315">
        <v>118.98</v>
      </c>
      <c r="G79" s="39"/>
      <c r="H79" s="45"/>
    </row>
    <row r="80" spans="1:8" s="2" customFormat="1" ht="16.8" customHeight="1">
      <c r="A80" s="39"/>
      <c r="B80" s="45"/>
      <c r="C80" s="316" t="s">
        <v>746</v>
      </c>
      <c r="D80" s="39"/>
      <c r="E80" s="39"/>
      <c r="F80" s="39"/>
      <c r="G80" s="39"/>
      <c r="H80" s="45"/>
    </row>
    <row r="81" spans="1:8" s="2" customFormat="1" ht="12">
      <c r="A81" s="39"/>
      <c r="B81" s="45"/>
      <c r="C81" s="314" t="s">
        <v>249</v>
      </c>
      <c r="D81" s="314" t="s">
        <v>250</v>
      </c>
      <c r="E81" s="18" t="s">
        <v>238</v>
      </c>
      <c r="F81" s="315">
        <v>118.98</v>
      </c>
      <c r="G81" s="39"/>
      <c r="H81" s="45"/>
    </row>
    <row r="82" spans="1:8" s="2" customFormat="1" ht="12">
      <c r="A82" s="39"/>
      <c r="B82" s="45"/>
      <c r="C82" s="314" t="s">
        <v>274</v>
      </c>
      <c r="D82" s="314" t="s">
        <v>275</v>
      </c>
      <c r="E82" s="18" t="s">
        <v>238</v>
      </c>
      <c r="F82" s="315">
        <v>2418.455</v>
      </c>
      <c r="G82" s="39"/>
      <c r="H82" s="45"/>
    </row>
    <row r="83" spans="1:8" s="2" customFormat="1" ht="16.8" customHeight="1">
      <c r="A83" s="39"/>
      <c r="B83" s="45"/>
      <c r="C83" s="310" t="s">
        <v>196</v>
      </c>
      <c r="D83" s="311" t="s">
        <v>1</v>
      </c>
      <c r="E83" s="312" t="s">
        <v>1</v>
      </c>
      <c r="F83" s="313">
        <v>2</v>
      </c>
      <c r="G83" s="39"/>
      <c r="H83" s="45"/>
    </row>
    <row r="84" spans="1:8" s="2" customFormat="1" ht="16.8" customHeight="1">
      <c r="A84" s="39"/>
      <c r="B84" s="45"/>
      <c r="C84" s="314" t="s">
        <v>1</v>
      </c>
      <c r="D84" s="314" t="s">
        <v>257</v>
      </c>
      <c r="E84" s="18" t="s">
        <v>1</v>
      </c>
      <c r="F84" s="315">
        <v>0</v>
      </c>
      <c r="G84" s="39"/>
      <c r="H84" s="45"/>
    </row>
    <row r="85" spans="1:8" s="2" customFormat="1" ht="16.8" customHeight="1">
      <c r="A85" s="39"/>
      <c r="B85" s="45"/>
      <c r="C85" s="314" t="s">
        <v>1</v>
      </c>
      <c r="D85" s="314" t="s">
        <v>258</v>
      </c>
      <c r="E85" s="18" t="s">
        <v>1</v>
      </c>
      <c r="F85" s="315">
        <v>2</v>
      </c>
      <c r="G85" s="39"/>
      <c r="H85" s="45"/>
    </row>
    <row r="86" spans="1:8" s="2" customFormat="1" ht="16.8" customHeight="1">
      <c r="A86" s="39"/>
      <c r="B86" s="45"/>
      <c r="C86" s="314" t="s">
        <v>196</v>
      </c>
      <c r="D86" s="314" t="s">
        <v>243</v>
      </c>
      <c r="E86" s="18" t="s">
        <v>1</v>
      </c>
      <c r="F86" s="315">
        <v>2</v>
      </c>
      <c r="G86" s="39"/>
      <c r="H86" s="45"/>
    </row>
    <row r="87" spans="1:8" s="2" customFormat="1" ht="16.8" customHeight="1">
      <c r="A87" s="39"/>
      <c r="B87" s="45"/>
      <c r="C87" s="316" t="s">
        <v>746</v>
      </c>
      <c r="D87" s="39"/>
      <c r="E87" s="39"/>
      <c r="F87" s="39"/>
      <c r="G87" s="39"/>
      <c r="H87" s="45"/>
    </row>
    <row r="88" spans="1:8" s="2" customFormat="1" ht="16.8" customHeight="1">
      <c r="A88" s="39"/>
      <c r="B88" s="45"/>
      <c r="C88" s="314" t="s">
        <v>254</v>
      </c>
      <c r="D88" s="314" t="s">
        <v>255</v>
      </c>
      <c r="E88" s="18" t="s">
        <v>238</v>
      </c>
      <c r="F88" s="315">
        <v>2</v>
      </c>
      <c r="G88" s="39"/>
      <c r="H88" s="45"/>
    </row>
    <row r="89" spans="1:8" s="2" customFormat="1" ht="12">
      <c r="A89" s="39"/>
      <c r="B89" s="45"/>
      <c r="C89" s="314" t="s">
        <v>274</v>
      </c>
      <c r="D89" s="314" t="s">
        <v>275</v>
      </c>
      <c r="E89" s="18" t="s">
        <v>238</v>
      </c>
      <c r="F89" s="315">
        <v>2418.455</v>
      </c>
      <c r="G89" s="39"/>
      <c r="H89" s="45"/>
    </row>
    <row r="90" spans="1:8" s="2" customFormat="1" ht="16.8" customHeight="1">
      <c r="A90" s="39"/>
      <c r="B90" s="45"/>
      <c r="C90" s="314" t="s">
        <v>291</v>
      </c>
      <c r="D90" s="314" t="s">
        <v>292</v>
      </c>
      <c r="E90" s="18" t="s">
        <v>238</v>
      </c>
      <c r="F90" s="315">
        <v>54.674</v>
      </c>
      <c r="G90" s="39"/>
      <c r="H90" s="45"/>
    </row>
    <row r="91" spans="1:8" s="2" customFormat="1" ht="16.8" customHeight="1">
      <c r="A91" s="39"/>
      <c r="B91" s="45"/>
      <c r="C91" s="310" t="s">
        <v>202</v>
      </c>
      <c r="D91" s="311" t="s">
        <v>1</v>
      </c>
      <c r="E91" s="312" t="s">
        <v>1</v>
      </c>
      <c r="F91" s="313">
        <v>52.8</v>
      </c>
      <c r="G91" s="39"/>
      <c r="H91" s="45"/>
    </row>
    <row r="92" spans="1:8" s="2" customFormat="1" ht="16.8" customHeight="1">
      <c r="A92" s="39"/>
      <c r="B92" s="45"/>
      <c r="C92" s="314" t="s">
        <v>1</v>
      </c>
      <c r="D92" s="314" t="s">
        <v>300</v>
      </c>
      <c r="E92" s="18" t="s">
        <v>1</v>
      </c>
      <c r="F92" s="315">
        <v>0</v>
      </c>
      <c r="G92" s="39"/>
      <c r="H92" s="45"/>
    </row>
    <row r="93" spans="1:8" s="2" customFormat="1" ht="16.8" customHeight="1">
      <c r="A93" s="39"/>
      <c r="B93" s="45"/>
      <c r="C93" s="314" t="s">
        <v>1</v>
      </c>
      <c r="D93" s="314" t="s">
        <v>248</v>
      </c>
      <c r="E93" s="18" t="s">
        <v>1</v>
      </c>
      <c r="F93" s="315">
        <v>52.8</v>
      </c>
      <c r="G93" s="39"/>
      <c r="H93" s="45"/>
    </row>
    <row r="94" spans="1:8" s="2" customFormat="1" ht="16.8" customHeight="1">
      <c r="A94" s="39"/>
      <c r="B94" s="45"/>
      <c r="C94" s="314" t="s">
        <v>202</v>
      </c>
      <c r="D94" s="314" t="s">
        <v>243</v>
      </c>
      <c r="E94" s="18" t="s">
        <v>1</v>
      </c>
      <c r="F94" s="315">
        <v>52.8</v>
      </c>
      <c r="G94" s="39"/>
      <c r="H94" s="45"/>
    </row>
    <row r="95" spans="1:8" s="2" customFormat="1" ht="16.8" customHeight="1">
      <c r="A95" s="39"/>
      <c r="B95" s="45"/>
      <c r="C95" s="316" t="s">
        <v>746</v>
      </c>
      <c r="D95" s="39"/>
      <c r="E95" s="39"/>
      <c r="F95" s="39"/>
      <c r="G95" s="39"/>
      <c r="H95" s="45"/>
    </row>
    <row r="96" spans="1:8" s="2" customFormat="1" ht="16.8" customHeight="1">
      <c r="A96" s="39"/>
      <c r="B96" s="45"/>
      <c r="C96" s="314" t="s">
        <v>297</v>
      </c>
      <c r="D96" s="314" t="s">
        <v>298</v>
      </c>
      <c r="E96" s="18" t="s">
        <v>284</v>
      </c>
      <c r="F96" s="315">
        <v>95.04</v>
      </c>
      <c r="G96" s="39"/>
      <c r="H96" s="45"/>
    </row>
    <row r="97" spans="1:8" s="2" customFormat="1" ht="12">
      <c r="A97" s="39"/>
      <c r="B97" s="45"/>
      <c r="C97" s="314" t="s">
        <v>274</v>
      </c>
      <c r="D97" s="314" t="s">
        <v>275</v>
      </c>
      <c r="E97" s="18" t="s">
        <v>238</v>
      </c>
      <c r="F97" s="315">
        <v>2418.455</v>
      </c>
      <c r="G97" s="39"/>
      <c r="H97" s="45"/>
    </row>
    <row r="98" spans="1:8" s="2" customFormat="1" ht="16.8" customHeight="1">
      <c r="A98" s="39"/>
      <c r="B98" s="45"/>
      <c r="C98" s="310" t="s">
        <v>205</v>
      </c>
      <c r="D98" s="311" t="s">
        <v>1</v>
      </c>
      <c r="E98" s="312" t="s">
        <v>1</v>
      </c>
      <c r="F98" s="313">
        <v>400</v>
      </c>
      <c r="G98" s="39"/>
      <c r="H98" s="45"/>
    </row>
    <row r="99" spans="1:8" s="2" customFormat="1" ht="16.8" customHeight="1">
      <c r="A99" s="39"/>
      <c r="B99" s="45"/>
      <c r="C99" s="314" t="s">
        <v>1</v>
      </c>
      <c r="D99" s="314" t="s">
        <v>310</v>
      </c>
      <c r="E99" s="18" t="s">
        <v>1</v>
      </c>
      <c r="F99" s="315">
        <v>0</v>
      </c>
      <c r="G99" s="39"/>
      <c r="H99" s="45"/>
    </row>
    <row r="100" spans="1:8" s="2" customFormat="1" ht="16.8" customHeight="1">
      <c r="A100" s="39"/>
      <c r="B100" s="45"/>
      <c r="C100" s="314" t="s">
        <v>1</v>
      </c>
      <c r="D100" s="314" t="s">
        <v>206</v>
      </c>
      <c r="E100" s="18" t="s">
        <v>1</v>
      </c>
      <c r="F100" s="315">
        <v>400</v>
      </c>
      <c r="G100" s="39"/>
      <c r="H100" s="45"/>
    </row>
    <row r="101" spans="1:8" s="2" customFormat="1" ht="16.8" customHeight="1">
      <c r="A101" s="39"/>
      <c r="B101" s="45"/>
      <c r="C101" s="314" t="s">
        <v>205</v>
      </c>
      <c r="D101" s="314" t="s">
        <v>243</v>
      </c>
      <c r="E101" s="18" t="s">
        <v>1</v>
      </c>
      <c r="F101" s="315">
        <v>400</v>
      </c>
      <c r="G101" s="39"/>
      <c r="H101" s="45"/>
    </row>
    <row r="102" spans="1:8" s="2" customFormat="1" ht="16.8" customHeight="1">
      <c r="A102" s="39"/>
      <c r="B102" s="45"/>
      <c r="C102" s="316" t="s">
        <v>746</v>
      </c>
      <c r="D102" s="39"/>
      <c r="E102" s="39"/>
      <c r="F102" s="39"/>
      <c r="G102" s="39"/>
      <c r="H102" s="45"/>
    </row>
    <row r="103" spans="1:8" s="2" customFormat="1" ht="12">
      <c r="A103" s="39"/>
      <c r="B103" s="45"/>
      <c r="C103" s="314" t="s">
        <v>307</v>
      </c>
      <c r="D103" s="314" t="s">
        <v>308</v>
      </c>
      <c r="E103" s="18" t="s">
        <v>232</v>
      </c>
      <c r="F103" s="315">
        <v>400</v>
      </c>
      <c r="G103" s="39"/>
      <c r="H103" s="45"/>
    </row>
    <row r="104" spans="1:8" s="2" customFormat="1" ht="12">
      <c r="A104" s="39"/>
      <c r="B104" s="45"/>
      <c r="C104" s="314" t="s">
        <v>303</v>
      </c>
      <c r="D104" s="314" t="s">
        <v>304</v>
      </c>
      <c r="E104" s="18" t="s">
        <v>232</v>
      </c>
      <c r="F104" s="315">
        <v>400</v>
      </c>
      <c r="G104" s="39"/>
      <c r="H104" s="45"/>
    </row>
    <row r="105" spans="1:8" s="2" customFormat="1" ht="16.8" customHeight="1">
      <c r="A105" s="39"/>
      <c r="B105" s="45"/>
      <c r="C105" s="314" t="s">
        <v>312</v>
      </c>
      <c r="D105" s="314" t="s">
        <v>313</v>
      </c>
      <c r="E105" s="18" t="s">
        <v>232</v>
      </c>
      <c r="F105" s="315">
        <v>400</v>
      </c>
      <c r="G105" s="39"/>
      <c r="H105" s="45"/>
    </row>
    <row r="106" spans="1:8" s="2" customFormat="1" ht="16.8" customHeight="1">
      <c r="A106" s="39"/>
      <c r="B106" s="45"/>
      <c r="C106" s="314" t="s">
        <v>315</v>
      </c>
      <c r="D106" s="314" t="s">
        <v>316</v>
      </c>
      <c r="E106" s="18" t="s">
        <v>317</v>
      </c>
      <c r="F106" s="315">
        <v>14</v>
      </c>
      <c r="G106" s="39"/>
      <c r="H106" s="45"/>
    </row>
    <row r="107" spans="1:8" s="2" customFormat="1" ht="16.8" customHeight="1">
      <c r="A107" s="39"/>
      <c r="B107" s="45"/>
      <c r="C107" s="310" t="s">
        <v>197</v>
      </c>
      <c r="D107" s="311" t="s">
        <v>1</v>
      </c>
      <c r="E107" s="312" t="s">
        <v>1</v>
      </c>
      <c r="F107" s="313">
        <v>54.674</v>
      </c>
      <c r="G107" s="39"/>
      <c r="H107" s="45"/>
    </row>
    <row r="108" spans="1:8" s="2" customFormat="1" ht="16.8" customHeight="1">
      <c r="A108" s="39"/>
      <c r="B108" s="45"/>
      <c r="C108" s="314" t="s">
        <v>1</v>
      </c>
      <c r="D108" s="314" t="s">
        <v>196</v>
      </c>
      <c r="E108" s="18" t="s">
        <v>1</v>
      </c>
      <c r="F108" s="315">
        <v>2</v>
      </c>
      <c r="G108" s="39"/>
      <c r="H108" s="45"/>
    </row>
    <row r="109" spans="1:8" s="2" customFormat="1" ht="16.8" customHeight="1">
      <c r="A109" s="39"/>
      <c r="B109" s="45"/>
      <c r="C109" s="314" t="s">
        <v>1</v>
      </c>
      <c r="D109" s="314" t="s">
        <v>294</v>
      </c>
      <c r="E109" s="18" t="s">
        <v>1</v>
      </c>
      <c r="F109" s="315">
        <v>-0.126</v>
      </c>
      <c r="G109" s="39"/>
      <c r="H109" s="45"/>
    </row>
    <row r="110" spans="1:8" s="2" customFormat="1" ht="16.8" customHeight="1">
      <c r="A110" s="39"/>
      <c r="B110" s="45"/>
      <c r="C110" s="314" t="s">
        <v>1</v>
      </c>
      <c r="D110" s="314" t="s">
        <v>200</v>
      </c>
      <c r="E110" s="18" t="s">
        <v>1</v>
      </c>
      <c r="F110" s="315">
        <v>52.8</v>
      </c>
      <c r="G110" s="39"/>
      <c r="H110" s="45"/>
    </row>
    <row r="111" spans="1:8" s="2" customFormat="1" ht="16.8" customHeight="1">
      <c r="A111" s="39"/>
      <c r="B111" s="45"/>
      <c r="C111" s="314" t="s">
        <v>197</v>
      </c>
      <c r="D111" s="314" t="s">
        <v>243</v>
      </c>
      <c r="E111" s="18" t="s">
        <v>1</v>
      </c>
      <c r="F111" s="315">
        <v>54.674</v>
      </c>
      <c r="G111" s="39"/>
      <c r="H111" s="45"/>
    </row>
    <row r="112" spans="1:8" s="2" customFormat="1" ht="16.8" customHeight="1">
      <c r="A112" s="39"/>
      <c r="B112" s="45"/>
      <c r="C112" s="316" t="s">
        <v>746</v>
      </c>
      <c r="D112" s="39"/>
      <c r="E112" s="39"/>
      <c r="F112" s="39"/>
      <c r="G112" s="39"/>
      <c r="H112" s="45"/>
    </row>
    <row r="113" spans="1:8" s="2" customFormat="1" ht="16.8" customHeight="1">
      <c r="A113" s="39"/>
      <c r="B113" s="45"/>
      <c r="C113" s="314" t="s">
        <v>291</v>
      </c>
      <c r="D113" s="314" t="s">
        <v>292</v>
      </c>
      <c r="E113" s="18" t="s">
        <v>238</v>
      </c>
      <c r="F113" s="315">
        <v>54.674</v>
      </c>
      <c r="G113" s="39"/>
      <c r="H113" s="45"/>
    </row>
    <row r="114" spans="1:8" s="2" customFormat="1" ht="12">
      <c r="A114" s="39"/>
      <c r="B114" s="45"/>
      <c r="C114" s="314" t="s">
        <v>274</v>
      </c>
      <c r="D114" s="314" t="s">
        <v>275</v>
      </c>
      <c r="E114" s="18" t="s">
        <v>238</v>
      </c>
      <c r="F114" s="315">
        <v>2418.455</v>
      </c>
      <c r="G114" s="39"/>
      <c r="H114" s="45"/>
    </row>
    <row r="115" spans="1:8" s="2" customFormat="1" ht="26.4" customHeight="1">
      <c r="A115" s="39"/>
      <c r="B115" s="45"/>
      <c r="C115" s="309" t="s">
        <v>747</v>
      </c>
      <c r="D115" s="309" t="s">
        <v>93</v>
      </c>
      <c r="E115" s="39"/>
      <c r="F115" s="39"/>
      <c r="G115" s="39"/>
      <c r="H115" s="45"/>
    </row>
    <row r="116" spans="1:8" s="2" customFormat="1" ht="16.8" customHeight="1">
      <c r="A116" s="39"/>
      <c r="B116" s="45"/>
      <c r="C116" s="310" t="s">
        <v>192</v>
      </c>
      <c r="D116" s="311" t="s">
        <v>1</v>
      </c>
      <c r="E116" s="312" t="s">
        <v>1</v>
      </c>
      <c r="F116" s="313">
        <v>18</v>
      </c>
      <c r="G116" s="39"/>
      <c r="H116" s="45"/>
    </row>
    <row r="117" spans="1:8" s="2" customFormat="1" ht="16.8" customHeight="1">
      <c r="A117" s="39"/>
      <c r="B117" s="45"/>
      <c r="C117" s="314" t="s">
        <v>1</v>
      </c>
      <c r="D117" s="314" t="s">
        <v>562</v>
      </c>
      <c r="E117" s="18" t="s">
        <v>1</v>
      </c>
      <c r="F117" s="315">
        <v>18</v>
      </c>
      <c r="G117" s="39"/>
      <c r="H117" s="45"/>
    </row>
    <row r="118" spans="1:8" s="2" customFormat="1" ht="16.8" customHeight="1">
      <c r="A118" s="39"/>
      <c r="B118" s="45"/>
      <c r="C118" s="314" t="s">
        <v>192</v>
      </c>
      <c r="D118" s="314" t="s">
        <v>243</v>
      </c>
      <c r="E118" s="18" t="s">
        <v>1</v>
      </c>
      <c r="F118" s="315">
        <v>18</v>
      </c>
      <c r="G118" s="39"/>
      <c r="H118" s="45"/>
    </row>
    <row r="119" spans="1:8" s="2" customFormat="1" ht="16.8" customHeight="1">
      <c r="A119" s="39"/>
      <c r="B119" s="45"/>
      <c r="C119" s="316" t="s">
        <v>746</v>
      </c>
      <c r="D119" s="39"/>
      <c r="E119" s="39"/>
      <c r="F119" s="39"/>
      <c r="G119" s="39"/>
      <c r="H119" s="45"/>
    </row>
    <row r="120" spans="1:8" s="2" customFormat="1" ht="12">
      <c r="A120" s="39"/>
      <c r="B120" s="45"/>
      <c r="C120" s="314" t="s">
        <v>236</v>
      </c>
      <c r="D120" s="314" t="s">
        <v>237</v>
      </c>
      <c r="E120" s="18" t="s">
        <v>238</v>
      </c>
      <c r="F120" s="315">
        <v>18</v>
      </c>
      <c r="G120" s="39"/>
      <c r="H120" s="45"/>
    </row>
    <row r="121" spans="1:8" s="2" customFormat="1" ht="12">
      <c r="A121" s="39"/>
      <c r="B121" s="45"/>
      <c r="C121" s="314" t="s">
        <v>274</v>
      </c>
      <c r="D121" s="314" t="s">
        <v>275</v>
      </c>
      <c r="E121" s="18" t="s">
        <v>238</v>
      </c>
      <c r="F121" s="315">
        <v>23.8</v>
      </c>
      <c r="G121" s="39"/>
      <c r="H121" s="45"/>
    </row>
    <row r="122" spans="1:8" s="2" customFormat="1" ht="16.8" customHeight="1">
      <c r="A122" s="39"/>
      <c r="B122" s="45"/>
      <c r="C122" s="310" t="s">
        <v>203</v>
      </c>
      <c r="D122" s="311" t="s">
        <v>1</v>
      </c>
      <c r="E122" s="312" t="s">
        <v>1</v>
      </c>
      <c r="F122" s="313">
        <v>23.8</v>
      </c>
      <c r="G122" s="39"/>
      <c r="H122" s="45"/>
    </row>
    <row r="123" spans="1:8" s="2" customFormat="1" ht="16.8" customHeight="1">
      <c r="A123" s="39"/>
      <c r="B123" s="45"/>
      <c r="C123" s="314" t="s">
        <v>1</v>
      </c>
      <c r="D123" s="314" t="s">
        <v>566</v>
      </c>
      <c r="E123" s="18" t="s">
        <v>1</v>
      </c>
      <c r="F123" s="315">
        <v>19.8</v>
      </c>
      <c r="G123" s="39"/>
      <c r="H123" s="45"/>
    </row>
    <row r="124" spans="1:8" s="2" customFormat="1" ht="16.8" customHeight="1">
      <c r="A124" s="39"/>
      <c r="B124" s="45"/>
      <c r="C124" s="314" t="s">
        <v>1</v>
      </c>
      <c r="D124" s="314" t="s">
        <v>279</v>
      </c>
      <c r="E124" s="18" t="s">
        <v>1</v>
      </c>
      <c r="F124" s="315">
        <v>0</v>
      </c>
      <c r="G124" s="39"/>
      <c r="H124" s="45"/>
    </row>
    <row r="125" spans="1:8" s="2" customFormat="1" ht="16.8" customHeight="1">
      <c r="A125" s="39"/>
      <c r="B125" s="45"/>
      <c r="C125" s="314" t="s">
        <v>1</v>
      </c>
      <c r="D125" s="314" t="s">
        <v>567</v>
      </c>
      <c r="E125" s="18" t="s">
        <v>1</v>
      </c>
      <c r="F125" s="315">
        <v>4</v>
      </c>
      <c r="G125" s="39"/>
      <c r="H125" s="45"/>
    </row>
    <row r="126" spans="1:8" s="2" customFormat="1" ht="16.8" customHeight="1">
      <c r="A126" s="39"/>
      <c r="B126" s="45"/>
      <c r="C126" s="314" t="s">
        <v>203</v>
      </c>
      <c r="D126" s="314" t="s">
        <v>243</v>
      </c>
      <c r="E126" s="18" t="s">
        <v>1</v>
      </c>
      <c r="F126" s="315">
        <v>23.8</v>
      </c>
      <c r="G126" s="39"/>
      <c r="H126" s="45"/>
    </row>
    <row r="127" spans="1:8" s="2" customFormat="1" ht="16.8" customHeight="1">
      <c r="A127" s="39"/>
      <c r="B127" s="45"/>
      <c r="C127" s="316" t="s">
        <v>746</v>
      </c>
      <c r="D127" s="39"/>
      <c r="E127" s="39"/>
      <c r="F127" s="39"/>
      <c r="G127" s="39"/>
      <c r="H127" s="45"/>
    </row>
    <row r="128" spans="1:8" s="2" customFormat="1" ht="12">
      <c r="A128" s="39"/>
      <c r="B128" s="45"/>
      <c r="C128" s="314" t="s">
        <v>274</v>
      </c>
      <c r="D128" s="314" t="s">
        <v>275</v>
      </c>
      <c r="E128" s="18" t="s">
        <v>238</v>
      </c>
      <c r="F128" s="315">
        <v>23.8</v>
      </c>
      <c r="G128" s="39"/>
      <c r="H128" s="45"/>
    </row>
    <row r="129" spans="1:8" s="2" customFormat="1" ht="12">
      <c r="A129" s="39"/>
      <c r="B129" s="45"/>
      <c r="C129" s="314" t="s">
        <v>282</v>
      </c>
      <c r="D129" s="314" t="s">
        <v>283</v>
      </c>
      <c r="E129" s="18" t="s">
        <v>284</v>
      </c>
      <c r="F129" s="315">
        <v>42.84</v>
      </c>
      <c r="G129" s="39"/>
      <c r="H129" s="45"/>
    </row>
    <row r="130" spans="1:8" s="2" customFormat="1" ht="16.8" customHeight="1">
      <c r="A130" s="39"/>
      <c r="B130" s="45"/>
      <c r="C130" s="314" t="s">
        <v>287</v>
      </c>
      <c r="D130" s="314" t="s">
        <v>288</v>
      </c>
      <c r="E130" s="18" t="s">
        <v>238</v>
      </c>
      <c r="F130" s="315">
        <v>23.8</v>
      </c>
      <c r="G130" s="39"/>
      <c r="H130" s="45"/>
    </row>
    <row r="131" spans="1:8" s="2" customFormat="1" ht="16.8" customHeight="1">
      <c r="A131" s="39"/>
      <c r="B131" s="45"/>
      <c r="C131" s="310" t="s">
        <v>194</v>
      </c>
      <c r="D131" s="311" t="s">
        <v>1</v>
      </c>
      <c r="E131" s="312" t="s">
        <v>1</v>
      </c>
      <c r="F131" s="313">
        <v>1.8</v>
      </c>
      <c r="G131" s="39"/>
      <c r="H131" s="45"/>
    </row>
    <row r="132" spans="1:8" s="2" customFormat="1" ht="16.8" customHeight="1">
      <c r="A132" s="39"/>
      <c r="B132" s="45"/>
      <c r="C132" s="314" t="s">
        <v>1</v>
      </c>
      <c r="D132" s="314" t="s">
        <v>252</v>
      </c>
      <c r="E132" s="18" t="s">
        <v>1</v>
      </c>
      <c r="F132" s="315">
        <v>0</v>
      </c>
      <c r="G132" s="39"/>
      <c r="H132" s="45"/>
    </row>
    <row r="133" spans="1:8" s="2" customFormat="1" ht="16.8" customHeight="1">
      <c r="A133" s="39"/>
      <c r="B133" s="45"/>
      <c r="C133" s="314" t="s">
        <v>1</v>
      </c>
      <c r="D133" s="314" t="s">
        <v>564</v>
      </c>
      <c r="E133" s="18" t="s">
        <v>1</v>
      </c>
      <c r="F133" s="315">
        <v>1.8</v>
      </c>
      <c r="G133" s="39"/>
      <c r="H133" s="45"/>
    </row>
    <row r="134" spans="1:8" s="2" customFormat="1" ht="16.8" customHeight="1">
      <c r="A134" s="39"/>
      <c r="B134" s="45"/>
      <c r="C134" s="314" t="s">
        <v>194</v>
      </c>
      <c r="D134" s="314" t="s">
        <v>243</v>
      </c>
      <c r="E134" s="18" t="s">
        <v>1</v>
      </c>
      <c r="F134" s="315">
        <v>1.8</v>
      </c>
      <c r="G134" s="39"/>
      <c r="H134" s="45"/>
    </row>
    <row r="135" spans="1:8" s="2" customFormat="1" ht="16.8" customHeight="1">
      <c r="A135" s="39"/>
      <c r="B135" s="45"/>
      <c r="C135" s="316" t="s">
        <v>746</v>
      </c>
      <c r="D135" s="39"/>
      <c r="E135" s="39"/>
      <c r="F135" s="39"/>
      <c r="G135" s="39"/>
      <c r="H135" s="45"/>
    </row>
    <row r="136" spans="1:8" s="2" customFormat="1" ht="12">
      <c r="A136" s="39"/>
      <c r="B136" s="45"/>
      <c r="C136" s="314" t="s">
        <v>249</v>
      </c>
      <c r="D136" s="314" t="s">
        <v>250</v>
      </c>
      <c r="E136" s="18" t="s">
        <v>238</v>
      </c>
      <c r="F136" s="315">
        <v>1.8</v>
      </c>
      <c r="G136" s="39"/>
      <c r="H136" s="45"/>
    </row>
    <row r="137" spans="1:8" s="2" customFormat="1" ht="12">
      <c r="A137" s="39"/>
      <c r="B137" s="45"/>
      <c r="C137" s="314" t="s">
        <v>274</v>
      </c>
      <c r="D137" s="314" t="s">
        <v>275</v>
      </c>
      <c r="E137" s="18" t="s">
        <v>238</v>
      </c>
      <c r="F137" s="315">
        <v>23.8</v>
      </c>
      <c r="G137" s="39"/>
      <c r="H137" s="45"/>
    </row>
    <row r="138" spans="1:8" s="2" customFormat="1" ht="16.8" customHeight="1">
      <c r="A138" s="39"/>
      <c r="B138" s="45"/>
      <c r="C138" s="310" t="s">
        <v>202</v>
      </c>
      <c r="D138" s="311" t="s">
        <v>1</v>
      </c>
      <c r="E138" s="312" t="s">
        <v>1</v>
      </c>
      <c r="F138" s="313">
        <v>52.8</v>
      </c>
      <c r="G138" s="39"/>
      <c r="H138" s="45"/>
    </row>
    <row r="139" spans="1:8" s="2" customFormat="1" ht="16.8" customHeight="1">
      <c r="A139" s="39"/>
      <c r="B139" s="45"/>
      <c r="C139" s="314" t="s">
        <v>1</v>
      </c>
      <c r="D139" s="314" t="s">
        <v>748</v>
      </c>
      <c r="E139" s="18" t="s">
        <v>1</v>
      </c>
      <c r="F139" s="315">
        <v>0</v>
      </c>
      <c r="G139" s="39"/>
      <c r="H139" s="45"/>
    </row>
    <row r="140" spans="1:8" s="2" customFormat="1" ht="16.8" customHeight="1">
      <c r="A140" s="39"/>
      <c r="B140" s="45"/>
      <c r="C140" s="314" t="s">
        <v>1</v>
      </c>
      <c r="D140" s="314" t="s">
        <v>248</v>
      </c>
      <c r="E140" s="18" t="s">
        <v>1</v>
      </c>
      <c r="F140" s="315">
        <v>52.8</v>
      </c>
      <c r="G140" s="39"/>
      <c r="H140" s="45"/>
    </row>
    <row r="141" spans="1:8" s="2" customFormat="1" ht="16.8" customHeight="1">
      <c r="A141" s="39"/>
      <c r="B141" s="45"/>
      <c r="C141" s="314" t="s">
        <v>202</v>
      </c>
      <c r="D141" s="314" t="s">
        <v>243</v>
      </c>
      <c r="E141" s="18" t="s">
        <v>1</v>
      </c>
      <c r="F141" s="315">
        <v>52.8</v>
      </c>
      <c r="G141" s="39"/>
      <c r="H141" s="45"/>
    </row>
    <row r="142" spans="1:8" s="2" customFormat="1" ht="16.8" customHeight="1">
      <c r="A142" s="39"/>
      <c r="B142" s="45"/>
      <c r="C142" s="310" t="s">
        <v>205</v>
      </c>
      <c r="D142" s="311" t="s">
        <v>1</v>
      </c>
      <c r="E142" s="312" t="s">
        <v>1</v>
      </c>
      <c r="F142" s="313">
        <v>25</v>
      </c>
      <c r="G142" s="39"/>
      <c r="H142" s="45"/>
    </row>
    <row r="143" spans="1:8" s="2" customFormat="1" ht="16.8" customHeight="1">
      <c r="A143" s="39"/>
      <c r="B143" s="45"/>
      <c r="C143" s="314" t="s">
        <v>1</v>
      </c>
      <c r="D143" s="314" t="s">
        <v>310</v>
      </c>
      <c r="E143" s="18" t="s">
        <v>1</v>
      </c>
      <c r="F143" s="315">
        <v>0</v>
      </c>
      <c r="G143" s="39"/>
      <c r="H143" s="45"/>
    </row>
    <row r="144" spans="1:8" s="2" customFormat="1" ht="16.8" customHeight="1">
      <c r="A144" s="39"/>
      <c r="B144" s="45"/>
      <c r="C144" s="314" t="s">
        <v>1</v>
      </c>
      <c r="D144" s="314" t="s">
        <v>334</v>
      </c>
      <c r="E144" s="18" t="s">
        <v>1</v>
      </c>
      <c r="F144" s="315">
        <v>25</v>
      </c>
      <c r="G144" s="39"/>
      <c r="H144" s="45"/>
    </row>
    <row r="145" spans="1:8" s="2" customFormat="1" ht="16.8" customHeight="1">
      <c r="A145" s="39"/>
      <c r="B145" s="45"/>
      <c r="C145" s="314" t="s">
        <v>205</v>
      </c>
      <c r="D145" s="314" t="s">
        <v>243</v>
      </c>
      <c r="E145" s="18" t="s">
        <v>1</v>
      </c>
      <c r="F145" s="315">
        <v>25</v>
      </c>
      <c r="G145" s="39"/>
      <c r="H145" s="45"/>
    </row>
    <row r="146" spans="1:8" s="2" customFormat="1" ht="16.8" customHeight="1">
      <c r="A146" s="39"/>
      <c r="B146" s="45"/>
      <c r="C146" s="316" t="s">
        <v>746</v>
      </c>
      <c r="D146" s="39"/>
      <c r="E146" s="39"/>
      <c r="F146" s="39"/>
      <c r="G146" s="39"/>
      <c r="H146" s="45"/>
    </row>
    <row r="147" spans="1:8" s="2" customFormat="1" ht="12">
      <c r="A147" s="39"/>
      <c r="B147" s="45"/>
      <c r="C147" s="314" t="s">
        <v>307</v>
      </c>
      <c r="D147" s="314" t="s">
        <v>308</v>
      </c>
      <c r="E147" s="18" t="s">
        <v>232</v>
      </c>
      <c r="F147" s="315">
        <v>25</v>
      </c>
      <c r="G147" s="39"/>
      <c r="H147" s="45"/>
    </row>
    <row r="148" spans="1:8" s="2" customFormat="1" ht="12">
      <c r="A148" s="39"/>
      <c r="B148" s="45"/>
      <c r="C148" s="314" t="s">
        <v>303</v>
      </c>
      <c r="D148" s="314" t="s">
        <v>304</v>
      </c>
      <c r="E148" s="18" t="s">
        <v>232</v>
      </c>
      <c r="F148" s="315">
        <v>25</v>
      </c>
      <c r="G148" s="39"/>
      <c r="H148" s="45"/>
    </row>
    <row r="149" spans="1:8" s="2" customFormat="1" ht="16.8" customHeight="1">
      <c r="A149" s="39"/>
      <c r="B149" s="45"/>
      <c r="C149" s="314" t="s">
        <v>312</v>
      </c>
      <c r="D149" s="314" t="s">
        <v>313</v>
      </c>
      <c r="E149" s="18" t="s">
        <v>232</v>
      </c>
      <c r="F149" s="315">
        <v>25</v>
      </c>
      <c r="G149" s="39"/>
      <c r="H149" s="45"/>
    </row>
    <row r="150" spans="1:8" s="2" customFormat="1" ht="16.8" customHeight="1">
      <c r="A150" s="39"/>
      <c r="B150" s="45"/>
      <c r="C150" s="314" t="s">
        <v>315</v>
      </c>
      <c r="D150" s="314" t="s">
        <v>316</v>
      </c>
      <c r="E150" s="18" t="s">
        <v>317</v>
      </c>
      <c r="F150" s="315">
        <v>0.875</v>
      </c>
      <c r="G150" s="39"/>
      <c r="H150" s="45"/>
    </row>
    <row r="151" spans="1:8" s="2" customFormat="1" ht="16.8" customHeight="1">
      <c r="A151" s="39"/>
      <c r="B151" s="45"/>
      <c r="C151" s="310" t="s">
        <v>197</v>
      </c>
      <c r="D151" s="311" t="s">
        <v>1</v>
      </c>
      <c r="E151" s="312" t="s">
        <v>1</v>
      </c>
      <c r="F151" s="313">
        <v>9.6</v>
      </c>
      <c r="G151" s="39"/>
      <c r="H151" s="45"/>
    </row>
    <row r="152" spans="1:8" s="2" customFormat="1" ht="16.8" customHeight="1">
      <c r="A152" s="39"/>
      <c r="B152" s="45"/>
      <c r="C152" s="314" t="s">
        <v>1</v>
      </c>
      <c r="D152" s="314" t="s">
        <v>573</v>
      </c>
      <c r="E152" s="18" t="s">
        <v>1</v>
      </c>
      <c r="F152" s="315">
        <v>0</v>
      </c>
      <c r="G152" s="39"/>
      <c r="H152" s="45"/>
    </row>
    <row r="153" spans="1:8" s="2" customFormat="1" ht="16.8" customHeight="1">
      <c r="A153" s="39"/>
      <c r="B153" s="45"/>
      <c r="C153" s="314" t="s">
        <v>1</v>
      </c>
      <c r="D153" s="314" t="s">
        <v>574</v>
      </c>
      <c r="E153" s="18" t="s">
        <v>1</v>
      </c>
      <c r="F153" s="315">
        <v>9.6</v>
      </c>
      <c r="G153" s="39"/>
      <c r="H153" s="45"/>
    </row>
    <row r="154" spans="1:8" s="2" customFormat="1" ht="16.8" customHeight="1">
      <c r="A154" s="39"/>
      <c r="B154" s="45"/>
      <c r="C154" s="314" t="s">
        <v>197</v>
      </c>
      <c r="D154" s="314" t="s">
        <v>243</v>
      </c>
      <c r="E154" s="18" t="s">
        <v>1</v>
      </c>
      <c r="F154" s="315">
        <v>9.6</v>
      </c>
      <c r="G154" s="39"/>
      <c r="H154" s="45"/>
    </row>
    <row r="155" spans="1:8" s="2" customFormat="1" ht="26.4" customHeight="1">
      <c r="A155" s="39"/>
      <c r="B155" s="45"/>
      <c r="C155" s="309" t="s">
        <v>749</v>
      </c>
      <c r="D155" s="309" t="s">
        <v>96</v>
      </c>
      <c r="E155" s="39"/>
      <c r="F155" s="39"/>
      <c r="G155" s="39"/>
      <c r="H155" s="45"/>
    </row>
    <row r="156" spans="1:8" s="2" customFormat="1" ht="16.8" customHeight="1">
      <c r="A156" s="39"/>
      <c r="B156" s="45"/>
      <c r="C156" s="310" t="s">
        <v>192</v>
      </c>
      <c r="D156" s="311" t="s">
        <v>1</v>
      </c>
      <c r="E156" s="312" t="s">
        <v>1</v>
      </c>
      <c r="F156" s="313">
        <v>23.76</v>
      </c>
      <c r="G156" s="39"/>
      <c r="H156" s="45"/>
    </row>
    <row r="157" spans="1:8" s="2" customFormat="1" ht="16.8" customHeight="1">
      <c r="A157" s="39"/>
      <c r="B157" s="45"/>
      <c r="C157" s="314" t="s">
        <v>1</v>
      </c>
      <c r="D157" s="314" t="s">
        <v>622</v>
      </c>
      <c r="E157" s="18" t="s">
        <v>1</v>
      </c>
      <c r="F157" s="315">
        <v>23.76</v>
      </c>
      <c r="G157" s="39"/>
      <c r="H157" s="45"/>
    </row>
    <row r="158" spans="1:8" s="2" customFormat="1" ht="16.8" customHeight="1">
      <c r="A158" s="39"/>
      <c r="B158" s="45"/>
      <c r="C158" s="314" t="s">
        <v>192</v>
      </c>
      <c r="D158" s="314" t="s">
        <v>243</v>
      </c>
      <c r="E158" s="18" t="s">
        <v>1</v>
      </c>
      <c r="F158" s="315">
        <v>23.76</v>
      </c>
      <c r="G158" s="39"/>
      <c r="H158" s="45"/>
    </row>
    <row r="159" spans="1:8" s="2" customFormat="1" ht="16.8" customHeight="1">
      <c r="A159" s="39"/>
      <c r="B159" s="45"/>
      <c r="C159" s="316" t="s">
        <v>746</v>
      </c>
      <c r="D159" s="39"/>
      <c r="E159" s="39"/>
      <c r="F159" s="39"/>
      <c r="G159" s="39"/>
      <c r="H159" s="45"/>
    </row>
    <row r="160" spans="1:8" s="2" customFormat="1" ht="12">
      <c r="A160" s="39"/>
      <c r="B160" s="45"/>
      <c r="C160" s="314" t="s">
        <v>236</v>
      </c>
      <c r="D160" s="314" t="s">
        <v>237</v>
      </c>
      <c r="E160" s="18" t="s">
        <v>238</v>
      </c>
      <c r="F160" s="315">
        <v>23.76</v>
      </c>
      <c r="G160" s="39"/>
      <c r="H160" s="45"/>
    </row>
    <row r="161" spans="1:8" s="2" customFormat="1" ht="12">
      <c r="A161" s="39"/>
      <c r="B161" s="45"/>
      <c r="C161" s="314" t="s">
        <v>274</v>
      </c>
      <c r="D161" s="314" t="s">
        <v>275</v>
      </c>
      <c r="E161" s="18" t="s">
        <v>238</v>
      </c>
      <c r="F161" s="315">
        <v>26.16</v>
      </c>
      <c r="G161" s="39"/>
      <c r="H161" s="45"/>
    </row>
    <row r="162" spans="1:8" s="2" customFormat="1" ht="16.8" customHeight="1">
      <c r="A162" s="39"/>
      <c r="B162" s="45"/>
      <c r="C162" s="310" t="s">
        <v>203</v>
      </c>
      <c r="D162" s="311" t="s">
        <v>1</v>
      </c>
      <c r="E162" s="312" t="s">
        <v>1</v>
      </c>
      <c r="F162" s="313">
        <v>26.16</v>
      </c>
      <c r="G162" s="39"/>
      <c r="H162" s="45"/>
    </row>
    <row r="163" spans="1:8" s="2" customFormat="1" ht="16.8" customHeight="1">
      <c r="A163" s="39"/>
      <c r="B163" s="45"/>
      <c r="C163" s="314" t="s">
        <v>1</v>
      </c>
      <c r="D163" s="314" t="s">
        <v>192</v>
      </c>
      <c r="E163" s="18" t="s">
        <v>1</v>
      </c>
      <c r="F163" s="315">
        <v>23.76</v>
      </c>
      <c r="G163" s="39"/>
      <c r="H163" s="45"/>
    </row>
    <row r="164" spans="1:8" s="2" customFormat="1" ht="16.8" customHeight="1">
      <c r="A164" s="39"/>
      <c r="B164" s="45"/>
      <c r="C164" s="314" t="s">
        <v>1</v>
      </c>
      <c r="D164" s="314" t="s">
        <v>279</v>
      </c>
      <c r="E164" s="18" t="s">
        <v>1</v>
      </c>
      <c r="F164" s="315">
        <v>0</v>
      </c>
      <c r="G164" s="39"/>
      <c r="H164" s="45"/>
    </row>
    <row r="165" spans="1:8" s="2" customFormat="1" ht="16.8" customHeight="1">
      <c r="A165" s="39"/>
      <c r="B165" s="45"/>
      <c r="C165" s="314" t="s">
        <v>1</v>
      </c>
      <c r="D165" s="314" t="s">
        <v>624</v>
      </c>
      <c r="E165" s="18" t="s">
        <v>1</v>
      </c>
      <c r="F165" s="315">
        <v>2.4</v>
      </c>
      <c r="G165" s="39"/>
      <c r="H165" s="45"/>
    </row>
    <row r="166" spans="1:8" s="2" customFormat="1" ht="16.8" customHeight="1">
      <c r="A166" s="39"/>
      <c r="B166" s="45"/>
      <c r="C166" s="314" t="s">
        <v>203</v>
      </c>
      <c r="D166" s="314" t="s">
        <v>243</v>
      </c>
      <c r="E166" s="18" t="s">
        <v>1</v>
      </c>
      <c r="F166" s="315">
        <v>26.16</v>
      </c>
      <c r="G166" s="39"/>
      <c r="H166" s="45"/>
    </row>
    <row r="167" spans="1:8" s="2" customFormat="1" ht="16.8" customHeight="1">
      <c r="A167" s="39"/>
      <c r="B167" s="45"/>
      <c r="C167" s="316" t="s">
        <v>746</v>
      </c>
      <c r="D167" s="39"/>
      <c r="E167" s="39"/>
      <c r="F167" s="39"/>
      <c r="G167" s="39"/>
      <c r="H167" s="45"/>
    </row>
    <row r="168" spans="1:8" s="2" customFormat="1" ht="12">
      <c r="A168" s="39"/>
      <c r="B168" s="45"/>
      <c r="C168" s="314" t="s">
        <v>274</v>
      </c>
      <c r="D168" s="314" t="s">
        <v>275</v>
      </c>
      <c r="E168" s="18" t="s">
        <v>238</v>
      </c>
      <c r="F168" s="315">
        <v>26.16</v>
      </c>
      <c r="G168" s="39"/>
      <c r="H168" s="45"/>
    </row>
    <row r="169" spans="1:8" s="2" customFormat="1" ht="12">
      <c r="A169" s="39"/>
      <c r="B169" s="45"/>
      <c r="C169" s="314" t="s">
        <v>282</v>
      </c>
      <c r="D169" s="314" t="s">
        <v>283</v>
      </c>
      <c r="E169" s="18" t="s">
        <v>284</v>
      </c>
      <c r="F169" s="315">
        <v>47.088</v>
      </c>
      <c r="G169" s="39"/>
      <c r="H169" s="45"/>
    </row>
    <row r="170" spans="1:8" s="2" customFormat="1" ht="16.8" customHeight="1">
      <c r="A170" s="39"/>
      <c r="B170" s="45"/>
      <c r="C170" s="314" t="s">
        <v>287</v>
      </c>
      <c r="D170" s="314" t="s">
        <v>288</v>
      </c>
      <c r="E170" s="18" t="s">
        <v>238</v>
      </c>
      <c r="F170" s="315">
        <v>26.16</v>
      </c>
      <c r="G170" s="39"/>
      <c r="H170" s="45"/>
    </row>
    <row r="171" spans="1:8" s="2" customFormat="1" ht="16.8" customHeight="1">
      <c r="A171" s="39"/>
      <c r="B171" s="45"/>
      <c r="C171" s="310" t="s">
        <v>205</v>
      </c>
      <c r="D171" s="311" t="s">
        <v>1</v>
      </c>
      <c r="E171" s="312" t="s">
        <v>1</v>
      </c>
      <c r="F171" s="313">
        <v>60</v>
      </c>
      <c r="G171" s="39"/>
      <c r="H171" s="45"/>
    </row>
    <row r="172" spans="1:8" s="2" customFormat="1" ht="16.8" customHeight="1">
      <c r="A172" s="39"/>
      <c r="B172" s="45"/>
      <c r="C172" s="314" t="s">
        <v>1</v>
      </c>
      <c r="D172" s="314" t="s">
        <v>310</v>
      </c>
      <c r="E172" s="18" t="s">
        <v>1</v>
      </c>
      <c r="F172" s="315">
        <v>0</v>
      </c>
      <c r="G172" s="39"/>
      <c r="H172" s="45"/>
    </row>
    <row r="173" spans="1:8" s="2" customFormat="1" ht="16.8" customHeight="1">
      <c r="A173" s="39"/>
      <c r="B173" s="45"/>
      <c r="C173" s="314" t="s">
        <v>1</v>
      </c>
      <c r="D173" s="314" t="s">
        <v>504</v>
      </c>
      <c r="E173" s="18" t="s">
        <v>1</v>
      </c>
      <c r="F173" s="315">
        <v>60</v>
      </c>
      <c r="G173" s="39"/>
      <c r="H173" s="45"/>
    </row>
    <row r="174" spans="1:8" s="2" customFormat="1" ht="16.8" customHeight="1">
      <c r="A174" s="39"/>
      <c r="B174" s="45"/>
      <c r="C174" s="314" t="s">
        <v>205</v>
      </c>
      <c r="D174" s="314" t="s">
        <v>243</v>
      </c>
      <c r="E174" s="18" t="s">
        <v>1</v>
      </c>
      <c r="F174" s="315">
        <v>60</v>
      </c>
      <c r="G174" s="39"/>
      <c r="H174" s="45"/>
    </row>
    <row r="175" spans="1:8" s="2" customFormat="1" ht="16.8" customHeight="1">
      <c r="A175" s="39"/>
      <c r="B175" s="45"/>
      <c r="C175" s="316" t="s">
        <v>746</v>
      </c>
      <c r="D175" s="39"/>
      <c r="E175" s="39"/>
      <c r="F175" s="39"/>
      <c r="G175" s="39"/>
      <c r="H175" s="45"/>
    </row>
    <row r="176" spans="1:8" s="2" customFormat="1" ht="12">
      <c r="A176" s="39"/>
      <c r="B176" s="45"/>
      <c r="C176" s="314" t="s">
        <v>307</v>
      </c>
      <c r="D176" s="314" t="s">
        <v>308</v>
      </c>
      <c r="E176" s="18" t="s">
        <v>232</v>
      </c>
      <c r="F176" s="315">
        <v>60</v>
      </c>
      <c r="G176" s="39"/>
      <c r="H176" s="45"/>
    </row>
    <row r="177" spans="1:8" s="2" customFormat="1" ht="12">
      <c r="A177" s="39"/>
      <c r="B177" s="45"/>
      <c r="C177" s="314" t="s">
        <v>303</v>
      </c>
      <c r="D177" s="314" t="s">
        <v>304</v>
      </c>
      <c r="E177" s="18" t="s">
        <v>232</v>
      </c>
      <c r="F177" s="315">
        <v>60</v>
      </c>
      <c r="G177" s="39"/>
      <c r="H177" s="45"/>
    </row>
    <row r="178" spans="1:8" s="2" customFormat="1" ht="16.8" customHeight="1">
      <c r="A178" s="39"/>
      <c r="B178" s="45"/>
      <c r="C178" s="314" t="s">
        <v>312</v>
      </c>
      <c r="D178" s="314" t="s">
        <v>313</v>
      </c>
      <c r="E178" s="18" t="s">
        <v>232</v>
      </c>
      <c r="F178" s="315">
        <v>60</v>
      </c>
      <c r="G178" s="39"/>
      <c r="H178" s="45"/>
    </row>
    <row r="179" spans="1:8" s="2" customFormat="1" ht="16.8" customHeight="1">
      <c r="A179" s="39"/>
      <c r="B179" s="45"/>
      <c r="C179" s="314" t="s">
        <v>315</v>
      </c>
      <c r="D179" s="314" t="s">
        <v>316</v>
      </c>
      <c r="E179" s="18" t="s">
        <v>317</v>
      </c>
      <c r="F179" s="315">
        <v>2.1</v>
      </c>
      <c r="G179" s="39"/>
      <c r="H179" s="45"/>
    </row>
    <row r="180" spans="1:8" s="2" customFormat="1" ht="16.8" customHeight="1">
      <c r="A180" s="39"/>
      <c r="B180" s="45"/>
      <c r="C180" s="310" t="s">
        <v>615</v>
      </c>
      <c r="D180" s="311" t="s">
        <v>1</v>
      </c>
      <c r="E180" s="312" t="s">
        <v>1</v>
      </c>
      <c r="F180" s="313">
        <v>51.6</v>
      </c>
      <c r="G180" s="39"/>
      <c r="H180" s="45"/>
    </row>
    <row r="181" spans="1:8" s="2" customFormat="1" ht="16.8" customHeight="1">
      <c r="A181" s="39"/>
      <c r="B181" s="45"/>
      <c r="C181" s="314" t="s">
        <v>1</v>
      </c>
      <c r="D181" s="314" t="s">
        <v>649</v>
      </c>
      <c r="E181" s="18" t="s">
        <v>1</v>
      </c>
      <c r="F181" s="315">
        <v>0</v>
      </c>
      <c r="G181" s="39"/>
      <c r="H181" s="45"/>
    </row>
    <row r="182" spans="1:8" s="2" customFormat="1" ht="16.8" customHeight="1">
      <c r="A182" s="39"/>
      <c r="B182" s="45"/>
      <c r="C182" s="314" t="s">
        <v>1</v>
      </c>
      <c r="D182" s="314" t="s">
        <v>616</v>
      </c>
      <c r="E182" s="18" t="s">
        <v>1</v>
      </c>
      <c r="F182" s="315">
        <v>51.6</v>
      </c>
      <c r="G182" s="39"/>
      <c r="H182" s="45"/>
    </row>
    <row r="183" spans="1:8" s="2" customFormat="1" ht="16.8" customHeight="1">
      <c r="A183" s="39"/>
      <c r="B183" s="45"/>
      <c r="C183" s="314" t="s">
        <v>615</v>
      </c>
      <c r="D183" s="314" t="s">
        <v>458</v>
      </c>
      <c r="E183" s="18" t="s">
        <v>1</v>
      </c>
      <c r="F183" s="315">
        <v>51.6</v>
      </c>
      <c r="G183" s="39"/>
      <c r="H183" s="45"/>
    </row>
    <row r="184" spans="1:8" s="2" customFormat="1" ht="16.8" customHeight="1">
      <c r="A184" s="39"/>
      <c r="B184" s="45"/>
      <c r="C184" s="316" t="s">
        <v>746</v>
      </c>
      <c r="D184" s="39"/>
      <c r="E184" s="39"/>
      <c r="F184" s="39"/>
      <c r="G184" s="39"/>
      <c r="H184" s="45"/>
    </row>
    <row r="185" spans="1:8" s="2" customFormat="1" ht="16.8" customHeight="1">
      <c r="A185" s="39"/>
      <c r="B185" s="45"/>
      <c r="C185" s="314" t="s">
        <v>646</v>
      </c>
      <c r="D185" s="314" t="s">
        <v>647</v>
      </c>
      <c r="E185" s="18" t="s">
        <v>232</v>
      </c>
      <c r="F185" s="315">
        <v>51.6</v>
      </c>
      <c r="G185" s="39"/>
      <c r="H185" s="45"/>
    </row>
    <row r="186" spans="1:8" s="2" customFormat="1" ht="16.8" customHeight="1">
      <c r="A186" s="39"/>
      <c r="B186" s="45"/>
      <c r="C186" s="314" t="s">
        <v>638</v>
      </c>
      <c r="D186" s="314" t="s">
        <v>639</v>
      </c>
      <c r="E186" s="18" t="s">
        <v>232</v>
      </c>
      <c r="F186" s="315">
        <v>51.6</v>
      </c>
      <c r="G186" s="39"/>
      <c r="H186" s="45"/>
    </row>
    <row r="187" spans="1:8" s="2" customFormat="1" ht="16.8" customHeight="1">
      <c r="A187" s="39"/>
      <c r="B187" s="45"/>
      <c r="C187" s="314" t="s">
        <v>440</v>
      </c>
      <c r="D187" s="314" t="s">
        <v>441</v>
      </c>
      <c r="E187" s="18" t="s">
        <v>232</v>
      </c>
      <c r="F187" s="315">
        <v>51.6</v>
      </c>
      <c r="G187" s="39"/>
      <c r="H187" s="45"/>
    </row>
    <row r="188" spans="1:8" s="2" customFormat="1" ht="26.4" customHeight="1">
      <c r="A188" s="39"/>
      <c r="B188" s="45"/>
      <c r="C188" s="309" t="s">
        <v>750</v>
      </c>
      <c r="D188" s="309" t="s">
        <v>99</v>
      </c>
      <c r="E188" s="39"/>
      <c r="F188" s="39"/>
      <c r="G188" s="39"/>
      <c r="H188" s="45"/>
    </row>
    <row r="189" spans="1:8" s="2" customFormat="1" ht="16.8" customHeight="1">
      <c r="A189" s="39"/>
      <c r="B189" s="45"/>
      <c r="C189" s="310" t="s">
        <v>203</v>
      </c>
      <c r="D189" s="311" t="s">
        <v>1</v>
      </c>
      <c r="E189" s="312" t="s">
        <v>1</v>
      </c>
      <c r="F189" s="313">
        <v>2.1</v>
      </c>
      <c r="G189" s="39"/>
      <c r="H189" s="45"/>
    </row>
    <row r="190" spans="1:8" s="2" customFormat="1" ht="16.8" customHeight="1">
      <c r="A190" s="39"/>
      <c r="B190" s="45"/>
      <c r="C190" s="314" t="s">
        <v>1</v>
      </c>
      <c r="D190" s="314" t="s">
        <v>279</v>
      </c>
      <c r="E190" s="18" t="s">
        <v>1</v>
      </c>
      <c r="F190" s="315">
        <v>0</v>
      </c>
      <c r="G190" s="39"/>
      <c r="H190" s="45"/>
    </row>
    <row r="191" spans="1:8" s="2" customFormat="1" ht="16.8" customHeight="1">
      <c r="A191" s="39"/>
      <c r="B191" s="45"/>
      <c r="C191" s="314" t="s">
        <v>1</v>
      </c>
      <c r="D191" s="314" t="s">
        <v>674</v>
      </c>
      <c r="E191" s="18" t="s">
        <v>1</v>
      </c>
      <c r="F191" s="315">
        <v>2.1</v>
      </c>
      <c r="G191" s="39"/>
      <c r="H191" s="45"/>
    </row>
    <row r="192" spans="1:8" s="2" customFormat="1" ht="16.8" customHeight="1">
      <c r="A192" s="39"/>
      <c r="B192" s="45"/>
      <c r="C192" s="314" t="s">
        <v>203</v>
      </c>
      <c r="D192" s="314" t="s">
        <v>243</v>
      </c>
      <c r="E192" s="18" t="s">
        <v>1</v>
      </c>
      <c r="F192" s="315">
        <v>2.1</v>
      </c>
      <c r="G192" s="39"/>
      <c r="H192" s="45"/>
    </row>
    <row r="193" spans="1:8" s="2" customFormat="1" ht="16.8" customHeight="1">
      <c r="A193" s="39"/>
      <c r="B193" s="45"/>
      <c r="C193" s="316" t="s">
        <v>746</v>
      </c>
      <c r="D193" s="39"/>
      <c r="E193" s="39"/>
      <c r="F193" s="39"/>
      <c r="G193" s="39"/>
      <c r="H193" s="45"/>
    </row>
    <row r="194" spans="1:8" s="2" customFormat="1" ht="12">
      <c r="A194" s="39"/>
      <c r="B194" s="45"/>
      <c r="C194" s="314" t="s">
        <v>274</v>
      </c>
      <c r="D194" s="314" t="s">
        <v>275</v>
      </c>
      <c r="E194" s="18" t="s">
        <v>238</v>
      </c>
      <c r="F194" s="315">
        <v>2.1</v>
      </c>
      <c r="G194" s="39"/>
      <c r="H194" s="45"/>
    </row>
    <row r="195" spans="1:8" s="2" customFormat="1" ht="12">
      <c r="A195" s="39"/>
      <c r="B195" s="45"/>
      <c r="C195" s="314" t="s">
        <v>282</v>
      </c>
      <c r="D195" s="314" t="s">
        <v>283</v>
      </c>
      <c r="E195" s="18" t="s">
        <v>284</v>
      </c>
      <c r="F195" s="315">
        <v>3.78</v>
      </c>
      <c r="G195" s="39"/>
      <c r="H195" s="45"/>
    </row>
    <row r="196" spans="1:8" s="2" customFormat="1" ht="16.8" customHeight="1">
      <c r="A196" s="39"/>
      <c r="B196" s="45"/>
      <c r="C196" s="314" t="s">
        <v>287</v>
      </c>
      <c r="D196" s="314" t="s">
        <v>288</v>
      </c>
      <c r="E196" s="18" t="s">
        <v>238</v>
      </c>
      <c r="F196" s="315">
        <v>2.1</v>
      </c>
      <c r="G196" s="39"/>
      <c r="H196" s="45"/>
    </row>
    <row r="197" spans="1:8" s="2" customFormat="1" ht="16.8" customHeight="1">
      <c r="A197" s="39"/>
      <c r="B197" s="45"/>
      <c r="C197" s="310" t="s">
        <v>188</v>
      </c>
      <c r="D197" s="311" t="s">
        <v>1</v>
      </c>
      <c r="E197" s="312" t="s">
        <v>1</v>
      </c>
      <c r="F197" s="313">
        <v>30.5</v>
      </c>
      <c r="G197" s="39"/>
      <c r="H197" s="45"/>
    </row>
    <row r="198" spans="1:8" s="2" customFormat="1" ht="16.8" customHeight="1">
      <c r="A198" s="39"/>
      <c r="B198" s="45"/>
      <c r="C198" s="314" t="s">
        <v>1</v>
      </c>
      <c r="D198" s="314" t="s">
        <v>669</v>
      </c>
      <c r="E198" s="18" t="s">
        <v>1</v>
      </c>
      <c r="F198" s="315">
        <v>30.5</v>
      </c>
      <c r="G198" s="39"/>
      <c r="H198" s="45"/>
    </row>
    <row r="199" spans="1:8" s="2" customFormat="1" ht="16.8" customHeight="1">
      <c r="A199" s="39"/>
      <c r="B199" s="45"/>
      <c r="C199" s="314" t="s">
        <v>188</v>
      </c>
      <c r="D199" s="314" t="s">
        <v>243</v>
      </c>
      <c r="E199" s="18" t="s">
        <v>1</v>
      </c>
      <c r="F199" s="315">
        <v>30.5</v>
      </c>
      <c r="G199" s="39"/>
      <c r="H199" s="45"/>
    </row>
    <row r="200" spans="1:8" s="2" customFormat="1" ht="16.8" customHeight="1">
      <c r="A200" s="39"/>
      <c r="B200" s="45"/>
      <c r="C200" s="316" t="s">
        <v>746</v>
      </c>
      <c r="D200" s="39"/>
      <c r="E200" s="39"/>
      <c r="F200" s="39"/>
      <c r="G200" s="39"/>
      <c r="H200" s="45"/>
    </row>
    <row r="201" spans="1:8" s="2" customFormat="1" ht="16.8" customHeight="1">
      <c r="A201" s="39"/>
      <c r="B201" s="45"/>
      <c r="C201" s="314" t="s">
        <v>688</v>
      </c>
      <c r="D201" s="314" t="s">
        <v>689</v>
      </c>
      <c r="E201" s="18" t="s">
        <v>232</v>
      </c>
      <c r="F201" s="315">
        <v>30.5</v>
      </c>
      <c r="G201" s="39"/>
      <c r="H201" s="45"/>
    </row>
    <row r="202" spans="1:8" s="2" customFormat="1" ht="16.8" customHeight="1">
      <c r="A202" s="39"/>
      <c r="B202" s="45"/>
      <c r="C202" s="314" t="s">
        <v>230</v>
      </c>
      <c r="D202" s="314" t="s">
        <v>231</v>
      </c>
      <c r="E202" s="18" t="s">
        <v>232</v>
      </c>
      <c r="F202" s="315">
        <v>30.5</v>
      </c>
      <c r="G202" s="39"/>
      <c r="H202" s="45"/>
    </row>
    <row r="203" spans="1:8" s="2" customFormat="1" ht="16.8" customHeight="1">
      <c r="A203" s="39"/>
      <c r="B203" s="45"/>
      <c r="C203" s="314" t="s">
        <v>631</v>
      </c>
      <c r="D203" s="314" t="s">
        <v>632</v>
      </c>
      <c r="E203" s="18" t="s">
        <v>232</v>
      </c>
      <c r="F203" s="315">
        <v>30.5</v>
      </c>
      <c r="G203" s="39"/>
      <c r="H203" s="45"/>
    </row>
    <row r="204" spans="1:8" s="2" customFormat="1" ht="16.8" customHeight="1">
      <c r="A204" s="39"/>
      <c r="B204" s="45"/>
      <c r="C204" s="314" t="s">
        <v>682</v>
      </c>
      <c r="D204" s="314" t="s">
        <v>683</v>
      </c>
      <c r="E204" s="18" t="s">
        <v>232</v>
      </c>
      <c r="F204" s="315">
        <v>30.5</v>
      </c>
      <c r="G204" s="39"/>
      <c r="H204" s="45"/>
    </row>
    <row r="205" spans="1:8" s="2" customFormat="1" ht="16.8" customHeight="1">
      <c r="A205" s="39"/>
      <c r="B205" s="45"/>
      <c r="C205" s="314" t="s">
        <v>685</v>
      </c>
      <c r="D205" s="314" t="s">
        <v>686</v>
      </c>
      <c r="E205" s="18" t="s">
        <v>232</v>
      </c>
      <c r="F205" s="315">
        <v>30.5</v>
      </c>
      <c r="G205" s="39"/>
      <c r="H205" s="45"/>
    </row>
    <row r="206" spans="1:8" s="2" customFormat="1" ht="16.8" customHeight="1">
      <c r="A206" s="39"/>
      <c r="B206" s="45"/>
      <c r="C206" s="314" t="s">
        <v>691</v>
      </c>
      <c r="D206" s="314" t="s">
        <v>692</v>
      </c>
      <c r="E206" s="18" t="s">
        <v>232</v>
      </c>
      <c r="F206" s="315">
        <v>31.415</v>
      </c>
      <c r="G206" s="39"/>
      <c r="H206" s="45"/>
    </row>
    <row r="207" spans="1:8" s="2" customFormat="1" ht="16.8" customHeight="1">
      <c r="A207" s="39"/>
      <c r="B207" s="45"/>
      <c r="C207" s="310" t="s">
        <v>205</v>
      </c>
      <c r="D207" s="311" t="s">
        <v>1</v>
      </c>
      <c r="E207" s="312" t="s">
        <v>1</v>
      </c>
      <c r="F207" s="313">
        <v>20</v>
      </c>
      <c r="G207" s="39"/>
      <c r="H207" s="45"/>
    </row>
    <row r="208" spans="1:8" s="2" customFormat="1" ht="16.8" customHeight="1">
      <c r="A208" s="39"/>
      <c r="B208" s="45"/>
      <c r="C208" s="314" t="s">
        <v>1</v>
      </c>
      <c r="D208" s="314" t="s">
        <v>310</v>
      </c>
      <c r="E208" s="18" t="s">
        <v>1</v>
      </c>
      <c r="F208" s="315">
        <v>0</v>
      </c>
      <c r="G208" s="39"/>
      <c r="H208" s="45"/>
    </row>
    <row r="209" spans="1:8" s="2" customFormat="1" ht="16.8" customHeight="1">
      <c r="A209" s="39"/>
      <c r="B209" s="45"/>
      <c r="C209" s="314" t="s">
        <v>1</v>
      </c>
      <c r="D209" s="314" t="s">
        <v>311</v>
      </c>
      <c r="E209" s="18" t="s">
        <v>1</v>
      </c>
      <c r="F209" s="315">
        <v>20</v>
      </c>
      <c r="G209" s="39"/>
      <c r="H209" s="45"/>
    </row>
    <row r="210" spans="1:8" s="2" customFormat="1" ht="16.8" customHeight="1">
      <c r="A210" s="39"/>
      <c r="B210" s="45"/>
      <c r="C210" s="314" t="s">
        <v>205</v>
      </c>
      <c r="D210" s="314" t="s">
        <v>243</v>
      </c>
      <c r="E210" s="18" t="s">
        <v>1</v>
      </c>
      <c r="F210" s="315">
        <v>20</v>
      </c>
      <c r="G210" s="39"/>
      <c r="H210" s="45"/>
    </row>
    <row r="211" spans="1:8" s="2" customFormat="1" ht="16.8" customHeight="1">
      <c r="A211" s="39"/>
      <c r="B211" s="45"/>
      <c r="C211" s="316" t="s">
        <v>746</v>
      </c>
      <c r="D211" s="39"/>
      <c r="E211" s="39"/>
      <c r="F211" s="39"/>
      <c r="G211" s="39"/>
      <c r="H211" s="45"/>
    </row>
    <row r="212" spans="1:8" s="2" customFormat="1" ht="12">
      <c r="A212" s="39"/>
      <c r="B212" s="45"/>
      <c r="C212" s="314" t="s">
        <v>307</v>
      </c>
      <c r="D212" s="314" t="s">
        <v>308</v>
      </c>
      <c r="E212" s="18" t="s">
        <v>232</v>
      </c>
      <c r="F212" s="315">
        <v>20</v>
      </c>
      <c r="G212" s="39"/>
      <c r="H212" s="45"/>
    </row>
    <row r="213" spans="1:8" s="2" customFormat="1" ht="12">
      <c r="A213" s="39"/>
      <c r="B213" s="45"/>
      <c r="C213" s="314" t="s">
        <v>303</v>
      </c>
      <c r="D213" s="314" t="s">
        <v>304</v>
      </c>
      <c r="E213" s="18" t="s">
        <v>232</v>
      </c>
      <c r="F213" s="315">
        <v>20</v>
      </c>
      <c r="G213" s="39"/>
      <c r="H213" s="45"/>
    </row>
    <row r="214" spans="1:8" s="2" customFormat="1" ht="16.8" customHeight="1">
      <c r="A214" s="39"/>
      <c r="B214" s="45"/>
      <c r="C214" s="314" t="s">
        <v>312</v>
      </c>
      <c r="D214" s="314" t="s">
        <v>313</v>
      </c>
      <c r="E214" s="18" t="s">
        <v>232</v>
      </c>
      <c r="F214" s="315">
        <v>20</v>
      </c>
      <c r="G214" s="39"/>
      <c r="H214" s="45"/>
    </row>
    <row r="215" spans="1:8" s="2" customFormat="1" ht="16.8" customHeight="1">
      <c r="A215" s="39"/>
      <c r="B215" s="45"/>
      <c r="C215" s="314" t="s">
        <v>315</v>
      </c>
      <c r="D215" s="314" t="s">
        <v>316</v>
      </c>
      <c r="E215" s="18" t="s">
        <v>317</v>
      </c>
      <c r="F215" s="315">
        <v>0.7</v>
      </c>
      <c r="G215" s="39"/>
      <c r="H215" s="45"/>
    </row>
    <row r="216" spans="1:8" s="2" customFormat="1" ht="7.4" customHeight="1">
      <c r="A216" s="39"/>
      <c r="B216" s="171"/>
      <c r="C216" s="172"/>
      <c r="D216" s="172"/>
      <c r="E216" s="172"/>
      <c r="F216" s="172"/>
      <c r="G216" s="172"/>
      <c r="H216" s="45"/>
    </row>
    <row r="217" spans="1:8" s="2" customFormat="1" ht="12">
      <c r="A217" s="39"/>
      <c r="B217" s="39"/>
      <c r="C217" s="39"/>
      <c r="D217" s="39"/>
      <c r="E217" s="39"/>
      <c r="F217" s="39"/>
      <c r="G217" s="39"/>
      <c r="H217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2023-04-24T07:53:21Z</dcterms:created>
  <dcterms:modified xsi:type="dcterms:W3CDTF">2023-04-24T07:53:34Z</dcterms:modified>
  <cp:category/>
  <cp:version/>
  <cp:contentType/>
  <cp:contentStatus/>
</cp:coreProperties>
</file>